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\\SERVERDATA\Odbory\OMIS\OMIS\INVESTICE\Stavby\AREÁL IZS\4_STAVBA\1_VŘ na stavbu\4_dodatečné informace k VZ\4_vysvětlení ZD\"/>
    </mc:Choice>
  </mc:AlternateContent>
  <xr:revisionPtr revIDLastSave="0" documentId="13_ncr:1_{058B4B67-2EB8-4854-87BB-E982A2CB93B8}" xr6:coauthVersionLast="36" xr6:coauthVersionMax="36" xr10:uidLastSave="{00000000-0000-0000-0000-000000000000}"/>
  <bookViews>
    <workbookView xWindow="0" yWindow="0" windowWidth="28800" windowHeight="11625" firstSheet="24" activeTab="28" xr2:uid="{00000000-000D-0000-FFFF-FFFF00000000}"/>
  </bookViews>
  <sheets>
    <sheet name="Rekapitulace stavby" sheetId="1" r:id="rId1"/>
    <sheet name="01 - SO 253 Budova JSDH -..." sheetId="2" r:id="rId2"/>
    <sheet name="02 - SO 253 Budova JSDH -..." sheetId="3" r:id="rId3"/>
    <sheet name="03-1 - Topný systém" sheetId="4" r:id="rId4"/>
    <sheet name="03-2 - Výměníková stanice" sheetId="5" r:id="rId5"/>
    <sheet name="03-3 - Horkovodní přípojka" sheetId="6" r:id="rId6"/>
    <sheet name="VZT-01 - Zařízení č.1 - Š..." sheetId="7" r:id="rId7"/>
    <sheet name="VZT-02 - Zařízení č.2 - K..." sheetId="8" r:id="rId8"/>
    <sheet name="VZT-03 - Zařízení č.3 - V..." sheetId="9" r:id="rId9"/>
    <sheet name="VZT-04 - Zařízení č.4 - M..." sheetId="10" r:id="rId10"/>
    <sheet name="VZT-05 - Zařízení č.5 - D..." sheetId="11" r:id="rId11"/>
    <sheet name="VZT-06 - Zařízení č.6 - G..." sheetId="12" r:id="rId12"/>
    <sheet name="VZT-08 - Zařízení č.8 - S..." sheetId="13" r:id="rId13"/>
    <sheet name="VZT-09 - Zařízení č.9 - S..." sheetId="14" r:id="rId14"/>
    <sheet name="VZT-10 - Zařízení č.10 - ..." sheetId="15" r:id="rId15"/>
    <sheet name="VZT-11 - Ostatní" sheetId="16" r:id="rId16"/>
    <sheet name="05 - SO 253 Budova JSDH -..." sheetId="17" r:id="rId17"/>
    <sheet name="06 - SO 253 Budova JSDH -..." sheetId="18" r:id="rId18"/>
    <sheet name="07 - SO 253 Budova JSDH -..." sheetId="19" r:id="rId19"/>
    <sheet name="08 - SO 253 - Rozvody stl..." sheetId="20" r:id="rId20"/>
    <sheet name="09 - SO 253 - Silnoproudá..." sheetId="21" r:id="rId21"/>
    <sheet name="10 - SO 253 - Monitoring ..." sheetId="22" r:id="rId22"/>
    <sheet name="11 - SO 253 - M a R" sheetId="23" r:id="rId23"/>
    <sheet name="12 - SO 254 Komunikace a ..." sheetId="24" r:id="rId24"/>
    <sheet name="13 - SO 255 Dešťová kanal..." sheetId="25" r:id="rId25"/>
    <sheet name="14 - SO 256 Oplocení  -  ..." sheetId="26" r:id="rId26"/>
    <sheet name="15 - Vybavení objektu" sheetId="27" r:id="rId27"/>
    <sheet name="16 - IT vybavení" sheetId="28" r:id="rId28"/>
    <sheet name="17 - VRN stavby" sheetId="29" r:id="rId29"/>
  </sheets>
  <definedNames>
    <definedName name="_xlnm._FilterDatabase" localSheetId="1" hidden="1">'01 - SO 253 Budova JSDH -...'!$C$151:$K$2981</definedName>
    <definedName name="_xlnm._FilterDatabase" localSheetId="2" hidden="1">'02 - SO 253 Budova JSDH -...'!$C$128:$K$758</definedName>
    <definedName name="_xlnm._FilterDatabase" localSheetId="3" hidden="1">'03-1 - Topný systém'!$C$128:$K$224</definedName>
    <definedName name="_xlnm._FilterDatabase" localSheetId="4" hidden="1">'03-2 - Výměníková stanice'!$C$128:$K$216</definedName>
    <definedName name="_xlnm._FilterDatabase" localSheetId="5" hidden="1">'03-3 - Horkovodní přípojka'!$C$126:$K$223</definedName>
    <definedName name="_xlnm._FilterDatabase" localSheetId="16" hidden="1">'05 - SO 253 Budova JSDH -...'!$C$130:$K$685</definedName>
    <definedName name="_xlnm._FilterDatabase" localSheetId="17" hidden="1">'06 - SO 253 Budova JSDH -...'!$C$116:$K$132</definedName>
    <definedName name="_xlnm._FilterDatabase" localSheetId="18" hidden="1">'07 - SO 253 Budova JSDH -...'!$C$125:$K$488</definedName>
    <definedName name="_xlnm._FilterDatabase" localSheetId="19" hidden="1">'08 - SO 253 - Rozvody stl...'!$C$122:$K$216</definedName>
    <definedName name="_xlnm._FilterDatabase" localSheetId="20" hidden="1">'09 - SO 253 - Silnoproudá...'!$C$129:$K$332</definedName>
    <definedName name="_xlnm._FilterDatabase" localSheetId="21" hidden="1">'10 - SO 253 - Monitoring ...'!$C$122:$K$208</definedName>
    <definedName name="_xlnm._FilterDatabase" localSheetId="22" hidden="1">'11 - SO 253 - M a R'!$C$129:$K$437</definedName>
    <definedName name="_xlnm._FilterDatabase" localSheetId="23" hidden="1">'12 - SO 254 Komunikace a ...'!$C$126:$K$450</definedName>
    <definedName name="_xlnm._FilterDatabase" localSheetId="24" hidden="1">'13 - SO 255 Dešťová kanal...'!$C$122:$K$326</definedName>
    <definedName name="_xlnm._FilterDatabase" localSheetId="25" hidden="1">'14 - SO 256 Oplocení  -  ...'!$C$120:$K$293</definedName>
    <definedName name="_xlnm._FilterDatabase" localSheetId="26" hidden="1">'15 - Vybavení objektu'!$C$119:$K$220</definedName>
    <definedName name="_xlnm._FilterDatabase" localSheetId="27" hidden="1">'16 - IT vybavení'!$C$117:$K$143</definedName>
    <definedName name="_xlnm._FilterDatabase" localSheetId="28" hidden="1">'17 - VRN stavby'!$C$120:$K$155</definedName>
    <definedName name="_xlnm._FilterDatabase" localSheetId="6" hidden="1">'VZT-01 - Zařízení č.1 - Š...'!$C$121:$K$234</definedName>
    <definedName name="_xlnm._FilterDatabase" localSheetId="7" hidden="1">'VZT-02 - Zařízení č.2 - K...'!$C$121:$K$221</definedName>
    <definedName name="_xlnm._FilterDatabase" localSheetId="8" hidden="1">'VZT-03 - Zařízení č.3 - V...'!$C$121:$K$212</definedName>
    <definedName name="_xlnm._FilterDatabase" localSheetId="9" hidden="1">'VZT-04 - Zařízení č.4 - M...'!$C$121:$K$167</definedName>
    <definedName name="_xlnm._FilterDatabase" localSheetId="10" hidden="1">'VZT-05 - Zařízení č.5 - D...'!$C$121:$K$165</definedName>
    <definedName name="_xlnm._FilterDatabase" localSheetId="11" hidden="1">'VZT-06 - Zařízení č.6 - G...'!$C$121:$K$172</definedName>
    <definedName name="_xlnm._FilterDatabase" localSheetId="12" hidden="1">'VZT-08 - Zařízení č.8 - S...'!$C$121:$K$151</definedName>
    <definedName name="_xlnm._FilterDatabase" localSheetId="13" hidden="1">'VZT-09 - Zařízení č.9 - S...'!$C$121:$K$143</definedName>
    <definedName name="_xlnm._FilterDatabase" localSheetId="14" hidden="1">'VZT-10 - Zařízení č.10 - ...'!$C$121:$K$140</definedName>
    <definedName name="_xlnm._FilterDatabase" localSheetId="15" hidden="1">'VZT-11 - Ostatní'!$C$120:$K$128</definedName>
    <definedName name="_xlnm.Print_Titles" localSheetId="1">'01 - SO 253 Budova JSDH -...'!$151:$151</definedName>
    <definedName name="_xlnm.Print_Titles" localSheetId="2">'02 - SO 253 Budova JSDH -...'!$128:$128</definedName>
    <definedName name="_xlnm.Print_Titles" localSheetId="3">'03-1 - Topný systém'!$128:$128</definedName>
    <definedName name="_xlnm.Print_Titles" localSheetId="4">'03-2 - Výměníková stanice'!$128:$128</definedName>
    <definedName name="_xlnm.Print_Titles" localSheetId="5">'03-3 - Horkovodní přípojka'!$126:$126</definedName>
    <definedName name="_xlnm.Print_Titles" localSheetId="16">'05 - SO 253 Budova JSDH -...'!$130:$130</definedName>
    <definedName name="_xlnm.Print_Titles" localSheetId="17">'06 - SO 253 Budova JSDH -...'!$116:$116</definedName>
    <definedName name="_xlnm.Print_Titles" localSheetId="18">'07 - SO 253 Budova JSDH -...'!$125:$125</definedName>
    <definedName name="_xlnm.Print_Titles" localSheetId="19">'08 - SO 253 - Rozvody stl...'!$122:$122</definedName>
    <definedName name="_xlnm.Print_Titles" localSheetId="20">'09 - SO 253 - Silnoproudá...'!$129:$129</definedName>
    <definedName name="_xlnm.Print_Titles" localSheetId="21">'10 - SO 253 - Monitoring ...'!$122:$122</definedName>
    <definedName name="_xlnm.Print_Titles" localSheetId="22">'11 - SO 253 - M a R'!$129:$129</definedName>
    <definedName name="_xlnm.Print_Titles" localSheetId="23">'12 - SO 254 Komunikace a ...'!$126:$126</definedName>
    <definedName name="_xlnm.Print_Titles" localSheetId="24">'13 - SO 255 Dešťová kanal...'!$122:$122</definedName>
    <definedName name="_xlnm.Print_Titles" localSheetId="25">'14 - SO 256 Oplocení  -  ...'!$120:$120</definedName>
    <definedName name="_xlnm.Print_Titles" localSheetId="26">'15 - Vybavení objektu'!$119:$119</definedName>
    <definedName name="_xlnm.Print_Titles" localSheetId="27">'16 - IT vybavení'!$117:$117</definedName>
    <definedName name="_xlnm.Print_Titles" localSheetId="28">'17 - VRN stavby'!$120:$120</definedName>
    <definedName name="_xlnm.Print_Titles" localSheetId="0">'Rekapitulace stavby'!$92:$92</definedName>
    <definedName name="_xlnm.Print_Titles" localSheetId="6">'VZT-01 - Zařízení č.1 - Š...'!$121:$121</definedName>
    <definedName name="_xlnm.Print_Titles" localSheetId="7">'VZT-02 - Zařízení č.2 - K...'!$121:$121</definedName>
    <definedName name="_xlnm.Print_Titles" localSheetId="8">'VZT-03 - Zařízení č.3 - V...'!$121:$121</definedName>
    <definedName name="_xlnm.Print_Titles" localSheetId="9">'VZT-04 - Zařízení č.4 - M...'!$121:$121</definedName>
    <definedName name="_xlnm.Print_Titles" localSheetId="10">'VZT-05 - Zařízení č.5 - D...'!$121:$121</definedName>
    <definedName name="_xlnm.Print_Titles" localSheetId="11">'VZT-06 - Zařízení č.6 - G...'!$121:$121</definedName>
    <definedName name="_xlnm.Print_Titles" localSheetId="12">'VZT-08 - Zařízení č.8 - S...'!$121:$121</definedName>
    <definedName name="_xlnm.Print_Titles" localSheetId="13">'VZT-09 - Zařízení č.9 - S...'!$121:$121</definedName>
    <definedName name="_xlnm.Print_Titles" localSheetId="14">'VZT-10 - Zařízení č.10 - ...'!$121:$121</definedName>
    <definedName name="_xlnm.Print_Titles" localSheetId="15">'VZT-11 - Ostatní'!$120:$120</definedName>
    <definedName name="_xlnm.Print_Area" localSheetId="1">'01 - SO 253 Budova JSDH -...'!$C$4:$J$76,'01 - SO 253 Budova JSDH -...'!$C$82:$J$133,'01 - SO 253 Budova JSDH -...'!$C$139:$K$2981</definedName>
    <definedName name="_xlnm.Print_Area" localSheetId="2">'02 - SO 253 Budova JSDH -...'!$C$4:$J$76,'02 - SO 253 Budova JSDH -...'!$C$82:$J$110,'02 - SO 253 Budova JSDH -...'!$C$116:$K$758</definedName>
    <definedName name="_xlnm.Print_Area" localSheetId="3">'03-1 - Topný systém'!$C$4:$J$76,'03-1 - Topný systém'!$C$82:$J$108,'03-1 - Topný systém'!$C$114:$K$224</definedName>
    <definedName name="_xlnm.Print_Area" localSheetId="4">'03-2 - Výměníková stanice'!$C$4:$J$76,'03-2 - Výměníková stanice'!$C$82:$J$108,'03-2 - Výměníková stanice'!$C$114:$K$216</definedName>
    <definedName name="_xlnm.Print_Area" localSheetId="5">'03-3 - Horkovodní přípojka'!$C$4:$J$76,'03-3 - Horkovodní přípojka'!$C$82:$J$106,'03-3 - Horkovodní přípojka'!$C$112:$K$223</definedName>
    <definedName name="_xlnm.Print_Area" localSheetId="16">'05 - SO 253 Budova JSDH -...'!$C$4:$J$76,'05 - SO 253 Budova JSDH -...'!$C$82:$J$112,'05 - SO 253 Budova JSDH -...'!$C$118:$K$685</definedName>
    <definedName name="_xlnm.Print_Area" localSheetId="17">'06 - SO 253 Budova JSDH -...'!$C$4:$J$76,'06 - SO 253 Budova JSDH -...'!$C$82:$J$98,'06 - SO 253 Budova JSDH -...'!$C$104:$K$132</definedName>
    <definedName name="_xlnm.Print_Area" localSheetId="18">'07 - SO 253 Budova JSDH -...'!$C$4:$J$76,'07 - SO 253 Budova JSDH -...'!$C$82:$J$107,'07 - SO 253 Budova JSDH -...'!$C$113:$K$488</definedName>
    <definedName name="_xlnm.Print_Area" localSheetId="19">'08 - SO 253 - Rozvody stl...'!$C$4:$J$76,'08 - SO 253 - Rozvody stl...'!$C$82:$J$104,'08 - SO 253 - Rozvody stl...'!$C$110:$K$216</definedName>
    <definedName name="_xlnm.Print_Area" localSheetId="20">'09 - SO 253 - Silnoproudá...'!$C$4:$J$76,'09 - SO 253 - Silnoproudá...'!$C$82:$J$111,'09 - SO 253 - Silnoproudá...'!$C$117:$K$332</definedName>
    <definedName name="_xlnm.Print_Area" localSheetId="21">'10 - SO 253 - Monitoring ...'!$C$4:$J$76,'10 - SO 253 - Monitoring ...'!$C$82:$J$104,'10 - SO 253 - Monitoring ...'!$C$110:$K$208</definedName>
    <definedName name="_xlnm.Print_Area" localSheetId="22">'11 - SO 253 - M a R'!$C$4:$J$76,'11 - SO 253 - M a R'!$C$82:$J$111,'11 - SO 253 - M a R'!$C$117:$K$437</definedName>
    <definedName name="_xlnm.Print_Area" localSheetId="23">'12 - SO 254 Komunikace a ...'!$C$4:$J$76,'12 - SO 254 Komunikace a ...'!$C$82:$J$108,'12 - SO 254 Komunikace a ...'!$C$114:$K$450</definedName>
    <definedName name="_xlnm.Print_Area" localSheetId="24">'13 - SO 255 Dešťová kanal...'!$C$4:$J$76,'13 - SO 255 Dešťová kanal...'!$C$82:$J$104,'13 - SO 255 Dešťová kanal...'!$C$110:$K$326</definedName>
    <definedName name="_xlnm.Print_Area" localSheetId="25">'14 - SO 256 Oplocení  -  ...'!$C$4:$J$76,'14 - SO 256 Oplocení  -  ...'!$C$82:$J$102,'14 - SO 256 Oplocení  -  ...'!$C$108:$K$293</definedName>
    <definedName name="_xlnm.Print_Area" localSheetId="26">'15 - Vybavení objektu'!$C$4:$J$76,'15 - Vybavení objektu'!$C$82:$J$101,'15 - Vybavení objektu'!$C$107:$K$220</definedName>
    <definedName name="_xlnm.Print_Area" localSheetId="27">'16 - IT vybavení'!$C$4:$J$76,'16 - IT vybavení'!$C$82:$J$99,'16 - IT vybavení'!$C$105:$K$143</definedName>
    <definedName name="_xlnm.Print_Area" localSheetId="28">'17 - VRN stavby'!$C$4:$J$76,'17 - VRN stavby'!$C$82:$J$102,'17 - VRN stavby'!$C$108:$K$155</definedName>
    <definedName name="_xlnm.Print_Area" localSheetId="0">'Rekapitulace stavby'!$D$4:$AO$76,'Rekapitulace stavby'!$C$82:$AQ$125</definedName>
    <definedName name="_xlnm.Print_Area" localSheetId="6">'VZT-01 - Zařízení č.1 - Š...'!$C$4:$J$76,'VZT-01 - Zařízení č.1 - Š...'!$C$82:$J$101,'VZT-01 - Zařízení č.1 - Š...'!$C$107:$K$234</definedName>
    <definedName name="_xlnm.Print_Area" localSheetId="7">'VZT-02 - Zařízení č.2 - K...'!$C$4:$J$76,'VZT-02 - Zařízení č.2 - K...'!$C$82:$J$101,'VZT-02 - Zařízení č.2 - K...'!$C$107:$K$221</definedName>
    <definedName name="_xlnm.Print_Area" localSheetId="8">'VZT-03 - Zařízení č.3 - V...'!$C$4:$J$76,'VZT-03 - Zařízení č.3 - V...'!$C$82:$J$101,'VZT-03 - Zařízení č.3 - V...'!$C$107:$K$212</definedName>
    <definedName name="_xlnm.Print_Area" localSheetId="9">'VZT-04 - Zařízení č.4 - M...'!$C$4:$J$76,'VZT-04 - Zařízení č.4 - M...'!$C$82:$J$101,'VZT-04 - Zařízení č.4 - M...'!$C$107:$K$167</definedName>
    <definedName name="_xlnm.Print_Area" localSheetId="10">'VZT-05 - Zařízení č.5 - D...'!$C$4:$J$76,'VZT-05 - Zařízení č.5 - D...'!$C$82:$J$101,'VZT-05 - Zařízení č.5 - D...'!$C$107:$K$165</definedName>
    <definedName name="_xlnm.Print_Area" localSheetId="11">'VZT-06 - Zařízení č.6 - G...'!$C$4:$J$76,'VZT-06 - Zařízení č.6 - G...'!$C$82:$J$101,'VZT-06 - Zařízení č.6 - G...'!$C$107:$K$172</definedName>
    <definedName name="_xlnm.Print_Area" localSheetId="12">'VZT-08 - Zařízení č.8 - S...'!$C$4:$J$76,'VZT-08 - Zařízení č.8 - S...'!$C$82:$J$101,'VZT-08 - Zařízení č.8 - S...'!$C$107:$K$151</definedName>
    <definedName name="_xlnm.Print_Area" localSheetId="13">'VZT-09 - Zařízení č.9 - S...'!$C$4:$J$76,'VZT-09 - Zařízení č.9 - S...'!$C$82:$J$101,'VZT-09 - Zařízení č.9 - S...'!$C$107:$K$143</definedName>
    <definedName name="_xlnm.Print_Area" localSheetId="14">'VZT-10 - Zařízení č.10 - ...'!$C$4:$J$76,'VZT-10 - Zařízení č.10 - ...'!$C$82:$J$101,'VZT-10 - Zařízení č.10 - ...'!$C$107:$K$140</definedName>
    <definedName name="_xlnm.Print_Area" localSheetId="15">'VZT-11 - Ostatní'!$C$4:$J$76,'VZT-11 - Ostatní'!$C$82:$J$100,'VZT-11 - Ostatní'!$C$106:$K$128</definedName>
  </definedNames>
  <calcPr calcId="191029"/>
</workbook>
</file>

<file path=xl/calcChain.xml><?xml version="1.0" encoding="utf-8"?>
<calcChain xmlns="http://schemas.openxmlformats.org/spreadsheetml/2006/main">
  <c r="J37" i="29" l="1"/>
  <c r="J36" i="29"/>
  <c r="AY124" i="1"/>
  <c r="J35" i="29"/>
  <c r="AX124" i="1"/>
  <c r="BI154" i="29"/>
  <c r="BH154" i="29"/>
  <c r="BG154" i="29"/>
  <c r="BF154" i="29"/>
  <c r="T154" i="29"/>
  <c r="T153" i="29"/>
  <c r="R154" i="29"/>
  <c r="R153" i="29"/>
  <c r="P154" i="29"/>
  <c r="P153" i="29" s="1"/>
  <c r="BI151" i="29"/>
  <c r="BH151" i="29"/>
  <c r="BG151" i="29"/>
  <c r="BF151" i="29"/>
  <c r="T151" i="29"/>
  <c r="R151" i="29"/>
  <c r="P151" i="29"/>
  <c r="BI148" i="29"/>
  <c r="BH148" i="29"/>
  <c r="BG148" i="29"/>
  <c r="BF148" i="29"/>
  <c r="T148" i="29"/>
  <c r="R148" i="29"/>
  <c r="P148" i="29"/>
  <c r="BI145" i="29"/>
  <c r="BH145" i="29"/>
  <c r="BG145" i="29"/>
  <c r="BF145" i="29"/>
  <c r="T145" i="29"/>
  <c r="R145" i="29"/>
  <c r="P145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38" i="29"/>
  <c r="BH138" i="29"/>
  <c r="BG138" i="29"/>
  <c r="BF138" i="29"/>
  <c r="T138" i="29"/>
  <c r="T137" i="29" s="1"/>
  <c r="R138" i="29"/>
  <c r="R137" i="29"/>
  <c r="P138" i="29"/>
  <c r="P137" i="29" s="1"/>
  <c r="BI135" i="29"/>
  <c r="BH135" i="29"/>
  <c r="BG135" i="29"/>
  <c r="BF135" i="29"/>
  <c r="T135" i="29"/>
  <c r="R135" i="29"/>
  <c r="P135" i="29"/>
  <c r="BI132" i="29"/>
  <c r="BH132" i="29"/>
  <c r="BG132" i="29"/>
  <c r="BF132" i="29"/>
  <c r="T132" i="29"/>
  <c r="R132" i="29"/>
  <c r="P132" i="29"/>
  <c r="BI130" i="29"/>
  <c r="BH130" i="29"/>
  <c r="BG130" i="29"/>
  <c r="BF130" i="29"/>
  <c r="T130" i="29"/>
  <c r="R130" i="29"/>
  <c r="P130" i="29"/>
  <c r="BI128" i="29"/>
  <c r="BH128" i="29"/>
  <c r="BG128" i="29"/>
  <c r="BF128" i="29"/>
  <c r="T128" i="29"/>
  <c r="R128" i="29"/>
  <c r="P128" i="29"/>
  <c r="BI127" i="29"/>
  <c r="BH127" i="29"/>
  <c r="BG127" i="29"/>
  <c r="BF127" i="29"/>
  <c r="T127" i="29"/>
  <c r="R127" i="29"/>
  <c r="P127" i="29"/>
  <c r="BI126" i="29"/>
  <c r="BH126" i="29"/>
  <c r="BG126" i="29"/>
  <c r="BF126" i="29"/>
  <c r="T126" i="29"/>
  <c r="R126" i="29"/>
  <c r="P126" i="29"/>
  <c r="BI124" i="29"/>
  <c r="BH124" i="29"/>
  <c r="BG124" i="29"/>
  <c r="BF124" i="29"/>
  <c r="T124" i="29"/>
  <c r="R124" i="29"/>
  <c r="P124" i="29"/>
  <c r="J118" i="29"/>
  <c r="J117" i="29"/>
  <c r="F117" i="29"/>
  <c r="F115" i="29"/>
  <c r="E113" i="29"/>
  <c r="J92" i="29"/>
  <c r="J91" i="29"/>
  <c r="F91" i="29"/>
  <c r="F89" i="29"/>
  <c r="E87" i="29"/>
  <c r="J18" i="29"/>
  <c r="E18" i="29"/>
  <c r="F118" i="29" s="1"/>
  <c r="J17" i="29"/>
  <c r="J12" i="29"/>
  <c r="J89" i="29" s="1"/>
  <c r="E7" i="29"/>
  <c r="E111" i="29"/>
  <c r="J37" i="28"/>
  <c r="J36" i="28"/>
  <c r="AY123" i="1"/>
  <c r="J35" i="28"/>
  <c r="AX123" i="1"/>
  <c r="BI142" i="28"/>
  <c r="BH142" i="28"/>
  <c r="BG142" i="28"/>
  <c r="BF142" i="28"/>
  <c r="T142" i="28"/>
  <c r="R142" i="28"/>
  <c r="P142" i="28"/>
  <c r="BI140" i="28"/>
  <c r="BH140" i="28"/>
  <c r="BG140" i="28"/>
  <c r="BF140" i="28"/>
  <c r="T140" i="28"/>
  <c r="R140" i="28"/>
  <c r="P140" i="28"/>
  <c r="BI138" i="28"/>
  <c r="BH138" i="28"/>
  <c r="BG138" i="28"/>
  <c r="BF138" i="28"/>
  <c r="T138" i="28"/>
  <c r="R138" i="28"/>
  <c r="P138" i="28"/>
  <c r="BI136" i="28"/>
  <c r="BH136" i="28"/>
  <c r="BG136" i="28"/>
  <c r="BF136" i="28"/>
  <c r="T136" i="28"/>
  <c r="R136" i="28"/>
  <c r="P136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1" i="28"/>
  <c r="BH131" i="28"/>
  <c r="BG131" i="28"/>
  <c r="BF131" i="28"/>
  <c r="T131" i="28"/>
  <c r="R131" i="28"/>
  <c r="P131" i="28"/>
  <c r="BI129" i="28"/>
  <c r="BH129" i="28"/>
  <c r="BG129" i="28"/>
  <c r="BF129" i="28"/>
  <c r="T129" i="28"/>
  <c r="R129" i="28"/>
  <c r="P129" i="28"/>
  <c r="BI127" i="28"/>
  <c r="BH127" i="28"/>
  <c r="BG127" i="28"/>
  <c r="BF127" i="28"/>
  <c r="T127" i="28"/>
  <c r="R127" i="28"/>
  <c r="P127" i="28"/>
  <c r="BI125" i="28"/>
  <c r="BH125" i="28"/>
  <c r="BG125" i="28"/>
  <c r="BF125" i="28"/>
  <c r="T125" i="28"/>
  <c r="R125" i="28"/>
  <c r="P125" i="28"/>
  <c r="BI123" i="28"/>
  <c r="BH123" i="28"/>
  <c r="BG123" i="28"/>
  <c r="BF123" i="28"/>
  <c r="T123" i="28"/>
  <c r="R123" i="28"/>
  <c r="P123" i="28"/>
  <c r="BI121" i="28"/>
  <c r="BH121" i="28"/>
  <c r="BG121" i="28"/>
  <c r="BF121" i="28"/>
  <c r="T121" i="28"/>
  <c r="R121" i="28"/>
  <c r="P121" i="28"/>
  <c r="F112" i="28"/>
  <c r="E110" i="28"/>
  <c r="F89" i="28"/>
  <c r="E87" i="28"/>
  <c r="J24" i="28"/>
  <c r="E24" i="28"/>
  <c r="J115" i="28" s="1"/>
  <c r="J23" i="28"/>
  <c r="J21" i="28"/>
  <c r="E21" i="28"/>
  <c r="J91" i="28" s="1"/>
  <c r="J20" i="28"/>
  <c r="J18" i="28"/>
  <c r="E18" i="28"/>
  <c r="F115" i="28"/>
  <c r="J17" i="28"/>
  <c r="J15" i="28"/>
  <c r="E15" i="28"/>
  <c r="F114" i="28" s="1"/>
  <c r="J14" i="28"/>
  <c r="J12" i="28"/>
  <c r="J112" i="28"/>
  <c r="E7" i="28"/>
  <c r="E108" i="28"/>
  <c r="J37" i="27"/>
  <c r="J36" i="27"/>
  <c r="AY122" i="1"/>
  <c r="J35" i="27"/>
  <c r="AX122" i="1" s="1"/>
  <c r="BI220" i="27"/>
  <c r="BH220" i="27"/>
  <c r="BG220" i="27"/>
  <c r="BF220" i="27"/>
  <c r="T220" i="27"/>
  <c r="R220" i="27"/>
  <c r="P220" i="27"/>
  <c r="BI219" i="27"/>
  <c r="BH219" i="27"/>
  <c r="BG219" i="27"/>
  <c r="BF219" i="27"/>
  <c r="T219" i="27"/>
  <c r="R219" i="27"/>
  <c r="P219" i="27"/>
  <c r="BI218" i="27"/>
  <c r="BH218" i="27"/>
  <c r="BG218" i="27"/>
  <c r="BF218" i="27"/>
  <c r="T218" i="27"/>
  <c r="R218" i="27"/>
  <c r="P218" i="27"/>
  <c r="BI217" i="27"/>
  <c r="BH217" i="27"/>
  <c r="BG217" i="27"/>
  <c r="BF217" i="27"/>
  <c r="T217" i="27"/>
  <c r="R217" i="27"/>
  <c r="P217" i="27"/>
  <c r="BI216" i="27"/>
  <c r="BH216" i="27"/>
  <c r="BG216" i="27"/>
  <c r="BF216" i="27"/>
  <c r="T216" i="27"/>
  <c r="R216" i="27"/>
  <c r="P216" i="27"/>
  <c r="BI215" i="27"/>
  <c r="BH215" i="27"/>
  <c r="BG215" i="27"/>
  <c r="BF215" i="27"/>
  <c r="T215" i="27"/>
  <c r="R215" i="27"/>
  <c r="P215" i="27"/>
  <c r="BI214" i="27"/>
  <c r="BH214" i="27"/>
  <c r="BG214" i="27"/>
  <c r="BF214" i="27"/>
  <c r="T214" i="27"/>
  <c r="R214" i="27"/>
  <c r="P214" i="27"/>
  <c r="BI213" i="27"/>
  <c r="BH213" i="27"/>
  <c r="BG213" i="27"/>
  <c r="BF213" i="27"/>
  <c r="T213" i="27"/>
  <c r="R213" i="27"/>
  <c r="P213" i="27"/>
  <c r="BI209" i="27"/>
  <c r="BH209" i="27"/>
  <c r="BG209" i="27"/>
  <c r="BF209" i="27"/>
  <c r="T209" i="27"/>
  <c r="R209" i="27"/>
  <c r="P209" i="27"/>
  <c r="BI203" i="27"/>
  <c r="BH203" i="27"/>
  <c r="BG203" i="27"/>
  <c r="BF203" i="27"/>
  <c r="T203" i="27"/>
  <c r="R203" i="27"/>
  <c r="P203" i="27"/>
  <c r="BI202" i="27"/>
  <c r="BH202" i="27"/>
  <c r="BG202" i="27"/>
  <c r="BF202" i="27"/>
  <c r="T202" i="27"/>
  <c r="R202" i="27"/>
  <c r="P202" i="27"/>
  <c r="BI201" i="27"/>
  <c r="BH201" i="27"/>
  <c r="BG201" i="27"/>
  <c r="BF201" i="27"/>
  <c r="T201" i="27"/>
  <c r="R201" i="27"/>
  <c r="P201" i="27"/>
  <c r="BI200" i="27"/>
  <c r="BH200" i="27"/>
  <c r="BG200" i="27"/>
  <c r="BF200" i="27"/>
  <c r="T200" i="27"/>
  <c r="R200" i="27"/>
  <c r="P200" i="27"/>
  <c r="BI199" i="27"/>
  <c r="BH199" i="27"/>
  <c r="BG199" i="27"/>
  <c r="BF199" i="27"/>
  <c r="T199" i="27"/>
  <c r="R199" i="27"/>
  <c r="P199" i="27"/>
  <c r="BI198" i="27"/>
  <c r="BH198" i="27"/>
  <c r="BG198" i="27"/>
  <c r="BF198" i="27"/>
  <c r="T198" i="27"/>
  <c r="R198" i="27"/>
  <c r="P198" i="27"/>
  <c r="BI197" i="27"/>
  <c r="BH197" i="27"/>
  <c r="BG197" i="27"/>
  <c r="BF197" i="27"/>
  <c r="T197" i="27"/>
  <c r="R197" i="27"/>
  <c r="P197" i="27"/>
  <c r="BI196" i="27"/>
  <c r="BH196" i="27"/>
  <c r="BG196" i="27"/>
  <c r="BF196" i="27"/>
  <c r="T196" i="27"/>
  <c r="R196" i="27"/>
  <c r="P196" i="27"/>
  <c r="BI195" i="27"/>
  <c r="BH195" i="27"/>
  <c r="BG195" i="27"/>
  <c r="BF195" i="27"/>
  <c r="T195" i="27"/>
  <c r="R195" i="27"/>
  <c r="P195" i="27"/>
  <c r="BI192" i="27"/>
  <c r="BH192" i="27"/>
  <c r="BG192" i="27"/>
  <c r="BF192" i="27"/>
  <c r="T192" i="27"/>
  <c r="R192" i="27"/>
  <c r="P192" i="27"/>
  <c r="BI189" i="27"/>
  <c r="BH189" i="27"/>
  <c r="BG189" i="27"/>
  <c r="BF189" i="27"/>
  <c r="T189" i="27"/>
  <c r="R189" i="27"/>
  <c r="P189" i="27"/>
  <c r="BI186" i="27"/>
  <c r="BH186" i="27"/>
  <c r="BG186" i="27"/>
  <c r="BF186" i="27"/>
  <c r="T186" i="27"/>
  <c r="R186" i="27"/>
  <c r="P186" i="27"/>
  <c r="BI183" i="27"/>
  <c r="BH183" i="27"/>
  <c r="BG183" i="27"/>
  <c r="BF183" i="27"/>
  <c r="T183" i="27"/>
  <c r="R183" i="27"/>
  <c r="P183" i="27"/>
  <c r="BI180" i="27"/>
  <c r="BH180" i="27"/>
  <c r="BG180" i="27"/>
  <c r="BF180" i="27"/>
  <c r="T180" i="27"/>
  <c r="R180" i="27"/>
  <c r="P180" i="27"/>
  <c r="BI177" i="27"/>
  <c r="BH177" i="27"/>
  <c r="BG177" i="27"/>
  <c r="BF177" i="27"/>
  <c r="T177" i="27"/>
  <c r="R177" i="27"/>
  <c r="P177" i="27"/>
  <c r="BI174" i="27"/>
  <c r="BH174" i="27"/>
  <c r="BG174" i="27"/>
  <c r="BF174" i="27"/>
  <c r="T174" i="27"/>
  <c r="R174" i="27"/>
  <c r="P174" i="27"/>
  <c r="BI171" i="27"/>
  <c r="BH171" i="27"/>
  <c r="BG171" i="27"/>
  <c r="BF171" i="27"/>
  <c r="T171" i="27"/>
  <c r="R171" i="27"/>
  <c r="P171" i="27"/>
  <c r="BI168" i="27"/>
  <c r="BH168" i="27"/>
  <c r="BG168" i="27"/>
  <c r="BF168" i="27"/>
  <c r="T168" i="27"/>
  <c r="R168" i="27"/>
  <c r="P168" i="27"/>
  <c r="BI165" i="27"/>
  <c r="BH165" i="27"/>
  <c r="BG165" i="27"/>
  <c r="BF165" i="27"/>
  <c r="T165" i="27"/>
  <c r="R165" i="27"/>
  <c r="P165" i="27"/>
  <c r="BI164" i="27"/>
  <c r="BH164" i="27"/>
  <c r="BG164" i="27"/>
  <c r="BF164" i="27"/>
  <c r="T164" i="27"/>
  <c r="R164" i="27"/>
  <c r="P164" i="27"/>
  <c r="BI161" i="27"/>
  <c r="BH161" i="27"/>
  <c r="BG161" i="27"/>
  <c r="BF161" i="27"/>
  <c r="T161" i="27"/>
  <c r="R161" i="27"/>
  <c r="P161" i="27"/>
  <c r="BI158" i="27"/>
  <c r="BH158" i="27"/>
  <c r="BG158" i="27"/>
  <c r="BF158" i="27"/>
  <c r="T158" i="27"/>
  <c r="R158" i="27"/>
  <c r="P158" i="27"/>
  <c r="BI155" i="27"/>
  <c r="BH155" i="27"/>
  <c r="BG155" i="27"/>
  <c r="BF155" i="27"/>
  <c r="T155" i="27"/>
  <c r="R155" i="27"/>
  <c r="P155" i="27"/>
  <c r="BI154" i="27"/>
  <c r="BH154" i="27"/>
  <c r="BG154" i="27"/>
  <c r="BF154" i="27"/>
  <c r="T154" i="27"/>
  <c r="R154" i="27"/>
  <c r="P154" i="27"/>
  <c r="BI153" i="27"/>
  <c r="BH153" i="27"/>
  <c r="BG153" i="27"/>
  <c r="BF153" i="27"/>
  <c r="T153" i="27"/>
  <c r="R153" i="27"/>
  <c r="P153" i="27"/>
  <c r="BI152" i="27"/>
  <c r="BH152" i="27"/>
  <c r="BG152" i="27"/>
  <c r="BF152" i="27"/>
  <c r="T152" i="27"/>
  <c r="R152" i="27"/>
  <c r="P152" i="27"/>
  <c r="BI151" i="27"/>
  <c r="BH151" i="27"/>
  <c r="BG151" i="27"/>
  <c r="BF151" i="27"/>
  <c r="T151" i="27"/>
  <c r="R151" i="27"/>
  <c r="P151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5" i="27"/>
  <c r="BH145" i="27"/>
  <c r="BG145" i="27"/>
  <c r="BF145" i="27"/>
  <c r="T145" i="27"/>
  <c r="R145" i="27"/>
  <c r="P145" i="27"/>
  <c r="BI142" i="27"/>
  <c r="BH142" i="27"/>
  <c r="BG142" i="27"/>
  <c r="BF142" i="27"/>
  <c r="T142" i="27"/>
  <c r="R142" i="27"/>
  <c r="P142" i="27"/>
  <c r="BI141" i="27"/>
  <c r="BH141" i="27"/>
  <c r="BG141" i="27"/>
  <c r="BF141" i="27"/>
  <c r="T141" i="27"/>
  <c r="R141" i="27"/>
  <c r="P141" i="27"/>
  <c r="BI140" i="27"/>
  <c r="BH140" i="27"/>
  <c r="BG140" i="27"/>
  <c r="BF140" i="27"/>
  <c r="T140" i="27"/>
  <c r="R140" i="27"/>
  <c r="P140" i="27"/>
  <c r="BI139" i="27"/>
  <c r="BH139" i="27"/>
  <c r="BG139" i="27"/>
  <c r="BF139" i="27"/>
  <c r="T139" i="27"/>
  <c r="R139" i="27"/>
  <c r="P139" i="27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6" i="27"/>
  <c r="BH136" i="27"/>
  <c r="BG136" i="27"/>
  <c r="BF136" i="27"/>
  <c r="T136" i="27"/>
  <c r="R136" i="27"/>
  <c r="P136" i="27"/>
  <c r="BI135" i="27"/>
  <c r="BH135" i="27"/>
  <c r="BG135" i="27"/>
  <c r="BF135" i="27"/>
  <c r="T135" i="27"/>
  <c r="R135" i="27"/>
  <c r="P135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BI132" i="27"/>
  <c r="BH132" i="27"/>
  <c r="BG132" i="27"/>
  <c r="BF132" i="27"/>
  <c r="T132" i="27"/>
  <c r="R132" i="27"/>
  <c r="P132" i="27"/>
  <c r="BI131" i="27"/>
  <c r="BH131" i="27"/>
  <c r="BG131" i="27"/>
  <c r="BF131" i="27"/>
  <c r="T131" i="27"/>
  <c r="R131" i="27"/>
  <c r="P131" i="27"/>
  <c r="BI130" i="27"/>
  <c r="BH130" i="27"/>
  <c r="BG130" i="27"/>
  <c r="BF130" i="27"/>
  <c r="T130" i="27"/>
  <c r="R130" i="27"/>
  <c r="P130" i="27"/>
  <c r="BI129" i="27"/>
  <c r="BH129" i="27"/>
  <c r="BG129" i="27"/>
  <c r="BF129" i="27"/>
  <c r="T129" i="27"/>
  <c r="R129" i="27"/>
  <c r="P129" i="27"/>
  <c r="BI128" i="27"/>
  <c r="BH128" i="27"/>
  <c r="BG128" i="27"/>
  <c r="BF128" i="27"/>
  <c r="T128" i="27"/>
  <c r="R128" i="27"/>
  <c r="P128" i="27"/>
  <c r="BI127" i="27"/>
  <c r="BH127" i="27"/>
  <c r="BG127" i="27"/>
  <c r="BF127" i="27"/>
  <c r="T127" i="27"/>
  <c r="R127" i="27"/>
  <c r="P127" i="27"/>
  <c r="BI126" i="27"/>
  <c r="BH126" i="27"/>
  <c r="BG126" i="27"/>
  <c r="BF126" i="27"/>
  <c r="T126" i="27"/>
  <c r="R126" i="27"/>
  <c r="P126" i="27"/>
  <c r="BI125" i="27"/>
  <c r="BH125" i="27"/>
  <c r="BG125" i="27"/>
  <c r="BF125" i="27"/>
  <c r="T125" i="27"/>
  <c r="R125" i="27"/>
  <c r="P125" i="27"/>
  <c r="BI124" i="27"/>
  <c r="BH124" i="27"/>
  <c r="BG124" i="27"/>
  <c r="BF124" i="27"/>
  <c r="T124" i="27"/>
  <c r="R124" i="27"/>
  <c r="P124" i="27"/>
  <c r="BI123" i="27"/>
  <c r="BH123" i="27"/>
  <c r="BG123" i="27"/>
  <c r="BF123" i="27"/>
  <c r="T123" i="27"/>
  <c r="R123" i="27"/>
  <c r="P123" i="27"/>
  <c r="J117" i="27"/>
  <c r="J116" i="27"/>
  <c r="F116" i="27"/>
  <c r="F114" i="27"/>
  <c r="E112" i="27"/>
  <c r="J92" i="27"/>
  <c r="J91" i="27"/>
  <c r="F91" i="27"/>
  <c r="F89" i="27"/>
  <c r="E87" i="27"/>
  <c r="J18" i="27"/>
  <c r="E18" i="27"/>
  <c r="F117" i="27"/>
  <c r="J17" i="27"/>
  <c r="J12" i="27"/>
  <c r="J114" i="27" s="1"/>
  <c r="E7" i="27"/>
  <c r="E110" i="27" s="1"/>
  <c r="J37" i="26"/>
  <c r="J36" i="26"/>
  <c r="AY121" i="1"/>
  <c r="J35" i="26"/>
  <c r="AX121" i="1" s="1"/>
  <c r="BI292" i="26"/>
  <c r="BH292" i="26"/>
  <c r="BG292" i="26"/>
  <c r="BF292" i="26"/>
  <c r="T292" i="26"/>
  <c r="R292" i="26"/>
  <c r="P292" i="26"/>
  <c r="BI290" i="26"/>
  <c r="BH290" i="26"/>
  <c r="BG290" i="26"/>
  <c r="BF290" i="26"/>
  <c r="T290" i="26"/>
  <c r="R290" i="26"/>
  <c r="P290" i="26"/>
  <c r="BI288" i="26"/>
  <c r="BH288" i="26"/>
  <c r="BG288" i="26"/>
  <c r="BF288" i="26"/>
  <c r="T288" i="26"/>
  <c r="R288" i="26"/>
  <c r="P288" i="26"/>
  <c r="BI285" i="26"/>
  <c r="BH285" i="26"/>
  <c r="BG285" i="26"/>
  <c r="BF285" i="26"/>
  <c r="T285" i="26"/>
  <c r="R285" i="26"/>
  <c r="P285" i="26"/>
  <c r="BI279" i="26"/>
  <c r="BH279" i="26"/>
  <c r="BG279" i="26"/>
  <c r="BF279" i="26"/>
  <c r="T279" i="26"/>
  <c r="R279" i="26"/>
  <c r="P279" i="26"/>
  <c r="BI273" i="26"/>
  <c r="BH273" i="26"/>
  <c r="BG273" i="26"/>
  <c r="BF273" i="26"/>
  <c r="T273" i="26"/>
  <c r="R273" i="26"/>
  <c r="P273" i="26"/>
  <c r="BI264" i="26"/>
  <c r="BH264" i="26"/>
  <c r="BG264" i="26"/>
  <c r="BF264" i="26"/>
  <c r="T264" i="26"/>
  <c r="R264" i="26"/>
  <c r="P264" i="26"/>
  <c r="BI261" i="26"/>
  <c r="BH261" i="26"/>
  <c r="BG261" i="26"/>
  <c r="BF261" i="26"/>
  <c r="T261" i="26"/>
  <c r="R261" i="26"/>
  <c r="P261" i="26"/>
  <c r="BI256" i="26"/>
  <c r="BH256" i="26"/>
  <c r="BG256" i="26"/>
  <c r="BF256" i="26"/>
  <c r="T256" i="26"/>
  <c r="R256" i="26"/>
  <c r="P256" i="26"/>
  <c r="BI253" i="26"/>
  <c r="BH253" i="26"/>
  <c r="BG253" i="26"/>
  <c r="BF253" i="26"/>
  <c r="T253" i="26"/>
  <c r="R253" i="26"/>
  <c r="P253" i="26"/>
  <c r="BI251" i="26"/>
  <c r="BH251" i="26"/>
  <c r="BG251" i="26"/>
  <c r="BF251" i="26"/>
  <c r="T251" i="26"/>
  <c r="R251" i="26"/>
  <c r="P251" i="26"/>
  <c r="BI248" i="26"/>
  <c r="BH248" i="26"/>
  <c r="BG248" i="26"/>
  <c r="BF248" i="26"/>
  <c r="T248" i="26"/>
  <c r="R248" i="26"/>
  <c r="P248" i="26"/>
  <c r="BI246" i="26"/>
  <c r="BH246" i="26"/>
  <c r="BG246" i="26"/>
  <c r="BF246" i="26"/>
  <c r="T246" i="26"/>
  <c r="R246" i="26"/>
  <c r="P246" i="26"/>
  <c r="BI242" i="26"/>
  <c r="BH242" i="26"/>
  <c r="BG242" i="26"/>
  <c r="BF242" i="26"/>
  <c r="T242" i="26"/>
  <c r="R242" i="26"/>
  <c r="P242" i="26"/>
  <c r="BI239" i="26"/>
  <c r="BH239" i="26"/>
  <c r="BG239" i="26"/>
  <c r="BF239" i="26"/>
  <c r="T239" i="26"/>
  <c r="R239" i="26"/>
  <c r="P239" i="26"/>
  <c r="BI234" i="26"/>
  <c r="BH234" i="26"/>
  <c r="BG234" i="26"/>
  <c r="BF234" i="26"/>
  <c r="T234" i="26"/>
  <c r="R234" i="26"/>
  <c r="P234" i="26"/>
  <c r="BI228" i="26"/>
  <c r="BH228" i="26"/>
  <c r="BG228" i="26"/>
  <c r="BF228" i="26"/>
  <c r="T228" i="26"/>
  <c r="R228" i="26"/>
  <c r="P228" i="26"/>
  <c r="BI222" i="26"/>
  <c r="BH222" i="26"/>
  <c r="BG222" i="26"/>
  <c r="BF222" i="26"/>
  <c r="T222" i="26"/>
  <c r="R222" i="26"/>
  <c r="P222" i="26"/>
  <c r="BI218" i="26"/>
  <c r="BH218" i="26"/>
  <c r="BG218" i="26"/>
  <c r="BF218" i="26"/>
  <c r="T218" i="26"/>
  <c r="R218" i="26"/>
  <c r="P218" i="26"/>
  <c r="BI217" i="26"/>
  <c r="BH217" i="26"/>
  <c r="BG217" i="26"/>
  <c r="BF217" i="26"/>
  <c r="T217" i="26"/>
  <c r="R217" i="26"/>
  <c r="P217" i="26"/>
  <c r="BI216" i="26"/>
  <c r="BH216" i="26"/>
  <c r="BG216" i="26"/>
  <c r="BF216" i="26"/>
  <c r="T216" i="26"/>
  <c r="R216" i="26"/>
  <c r="P216" i="26"/>
  <c r="BI212" i="26"/>
  <c r="BH212" i="26"/>
  <c r="BG212" i="26"/>
  <c r="BF212" i="26"/>
  <c r="T212" i="26"/>
  <c r="R212" i="26"/>
  <c r="P212" i="26"/>
  <c r="BI208" i="26"/>
  <c r="BH208" i="26"/>
  <c r="BG208" i="26"/>
  <c r="BF208" i="26"/>
  <c r="T208" i="26"/>
  <c r="R208" i="26"/>
  <c r="P208" i="26"/>
  <c r="BI204" i="26"/>
  <c r="BH204" i="26"/>
  <c r="BG204" i="26"/>
  <c r="BF204" i="26"/>
  <c r="T204" i="26"/>
  <c r="R204" i="26"/>
  <c r="P204" i="26"/>
  <c r="BI199" i="26"/>
  <c r="BH199" i="26"/>
  <c r="BG199" i="26"/>
  <c r="BF199" i="26"/>
  <c r="T199" i="26"/>
  <c r="R199" i="26"/>
  <c r="P199" i="26"/>
  <c r="BI189" i="26"/>
  <c r="BH189" i="26"/>
  <c r="BG189" i="26"/>
  <c r="BF189" i="26"/>
  <c r="T189" i="26"/>
  <c r="R189" i="26"/>
  <c r="P189" i="26"/>
  <c r="BI184" i="26"/>
  <c r="BH184" i="26"/>
  <c r="BG184" i="26"/>
  <c r="BF184" i="26"/>
  <c r="T184" i="26"/>
  <c r="R184" i="26"/>
  <c r="P184" i="26"/>
  <c r="BI179" i="26"/>
  <c r="BH179" i="26"/>
  <c r="BG179" i="26"/>
  <c r="BF179" i="26"/>
  <c r="T179" i="26"/>
  <c r="R179" i="26"/>
  <c r="P179" i="26"/>
  <c r="BI169" i="26"/>
  <c r="BH169" i="26"/>
  <c r="BG169" i="26"/>
  <c r="BF169" i="26"/>
  <c r="T169" i="26"/>
  <c r="R169" i="26"/>
  <c r="P169" i="26"/>
  <c r="BI165" i="26"/>
  <c r="BH165" i="26"/>
  <c r="BG165" i="26"/>
  <c r="BF165" i="26"/>
  <c r="T165" i="26"/>
  <c r="R165" i="26"/>
  <c r="P165" i="26"/>
  <c r="BI163" i="26"/>
  <c r="BH163" i="26"/>
  <c r="BG163" i="26"/>
  <c r="BF163" i="26"/>
  <c r="T163" i="26"/>
  <c r="R163" i="26"/>
  <c r="P163" i="26"/>
  <c r="BI159" i="26"/>
  <c r="BH159" i="26"/>
  <c r="BG159" i="26"/>
  <c r="BF159" i="26"/>
  <c r="T159" i="26"/>
  <c r="R159" i="26"/>
  <c r="P159" i="26"/>
  <c r="BI150" i="26"/>
  <c r="BH150" i="26"/>
  <c r="BG150" i="26"/>
  <c r="BF150" i="26"/>
  <c r="T150" i="26"/>
  <c r="R150" i="26"/>
  <c r="P150" i="26"/>
  <c r="BI143" i="26"/>
  <c r="BH143" i="26"/>
  <c r="BG143" i="26"/>
  <c r="BF143" i="26"/>
  <c r="T143" i="26"/>
  <c r="R143" i="26"/>
  <c r="P143" i="26"/>
  <c r="BI132" i="26"/>
  <c r="BH132" i="26"/>
  <c r="BG132" i="26"/>
  <c r="BF132" i="26"/>
  <c r="T132" i="26"/>
  <c r="R132" i="26"/>
  <c r="P132" i="26"/>
  <c r="BI124" i="26"/>
  <c r="BH124" i="26"/>
  <c r="BG124" i="26"/>
  <c r="BF124" i="26"/>
  <c r="T124" i="26"/>
  <c r="R124" i="26"/>
  <c r="P124" i="26"/>
  <c r="J118" i="26"/>
  <c r="J117" i="26"/>
  <c r="F117" i="26"/>
  <c r="F115" i="26"/>
  <c r="E113" i="26"/>
  <c r="J92" i="26"/>
  <c r="J91" i="26"/>
  <c r="F91" i="26"/>
  <c r="F89" i="26"/>
  <c r="E87" i="26"/>
  <c r="J18" i="26"/>
  <c r="E18" i="26"/>
  <c r="F92" i="26" s="1"/>
  <c r="J17" i="26"/>
  <c r="J12" i="26"/>
  <c r="J115" i="26"/>
  <c r="E7" i="26"/>
  <c r="E85" i="26" s="1"/>
  <c r="J37" i="25"/>
  <c r="J36" i="25"/>
  <c r="AY120" i="1" s="1"/>
  <c r="J35" i="25"/>
  <c r="AX120" i="1"/>
  <c r="BI324" i="25"/>
  <c r="BH324" i="25"/>
  <c r="BG324" i="25"/>
  <c r="BF324" i="25"/>
  <c r="T324" i="25"/>
  <c r="T323" i="25"/>
  <c r="R324" i="25"/>
  <c r="R323" i="25" s="1"/>
  <c r="P324" i="25"/>
  <c r="P323" i="25" s="1"/>
  <c r="BI321" i="25"/>
  <c r="BH321" i="25"/>
  <c r="BG321" i="25"/>
  <c r="BF321" i="25"/>
  <c r="T321" i="25"/>
  <c r="R321" i="25"/>
  <c r="P321" i="25"/>
  <c r="BI320" i="25"/>
  <c r="BH320" i="25"/>
  <c r="BG320" i="25"/>
  <c r="BF320" i="25"/>
  <c r="T320" i="25"/>
  <c r="R320" i="25"/>
  <c r="P320" i="25"/>
  <c r="BI318" i="25"/>
  <c r="BH318" i="25"/>
  <c r="BG318" i="25"/>
  <c r="BF318" i="25"/>
  <c r="T318" i="25"/>
  <c r="R318" i="25"/>
  <c r="P318" i="25"/>
  <c r="BI316" i="25"/>
  <c r="BH316" i="25"/>
  <c r="BG316" i="25"/>
  <c r="BF316" i="25"/>
  <c r="T316" i="25"/>
  <c r="R316" i="25"/>
  <c r="P316" i="25"/>
  <c r="BI314" i="25"/>
  <c r="BH314" i="25"/>
  <c r="BG314" i="25"/>
  <c r="BF314" i="25"/>
  <c r="T314" i="25"/>
  <c r="R314" i="25"/>
  <c r="P314" i="25"/>
  <c r="BI311" i="25"/>
  <c r="BH311" i="25"/>
  <c r="BG311" i="25"/>
  <c r="BF311" i="25"/>
  <c r="T311" i="25"/>
  <c r="R311" i="25"/>
  <c r="P311" i="25"/>
  <c r="BI308" i="25"/>
  <c r="BH308" i="25"/>
  <c r="BG308" i="25"/>
  <c r="BF308" i="25"/>
  <c r="T308" i="25"/>
  <c r="R308" i="25"/>
  <c r="P308" i="25"/>
  <c r="BI307" i="25"/>
  <c r="BH307" i="25"/>
  <c r="BG307" i="25"/>
  <c r="BF307" i="25"/>
  <c r="T307" i="25"/>
  <c r="R307" i="25"/>
  <c r="P307" i="25"/>
  <c r="BI305" i="25"/>
  <c r="BH305" i="25"/>
  <c r="BG305" i="25"/>
  <c r="BF305" i="25"/>
  <c r="T305" i="25"/>
  <c r="R305" i="25"/>
  <c r="P305" i="25"/>
  <c r="BI302" i="25"/>
  <c r="BH302" i="25"/>
  <c r="BG302" i="25"/>
  <c r="BF302" i="25"/>
  <c r="T302" i="25"/>
  <c r="R302" i="25"/>
  <c r="P302" i="25"/>
  <c r="BI299" i="25"/>
  <c r="BH299" i="25"/>
  <c r="BG299" i="25"/>
  <c r="BF299" i="25"/>
  <c r="T299" i="25"/>
  <c r="R299" i="25"/>
  <c r="P299" i="25"/>
  <c r="BI296" i="25"/>
  <c r="BH296" i="25"/>
  <c r="BG296" i="25"/>
  <c r="BF296" i="25"/>
  <c r="T296" i="25"/>
  <c r="R296" i="25"/>
  <c r="P296" i="25"/>
  <c r="BI293" i="25"/>
  <c r="BH293" i="25"/>
  <c r="BG293" i="25"/>
  <c r="BF293" i="25"/>
  <c r="T293" i="25"/>
  <c r="R293" i="25"/>
  <c r="P293" i="25"/>
  <c r="BI291" i="25"/>
  <c r="BH291" i="25"/>
  <c r="BG291" i="25"/>
  <c r="BF291" i="25"/>
  <c r="T291" i="25"/>
  <c r="R291" i="25"/>
  <c r="P291" i="25"/>
  <c r="BI289" i="25"/>
  <c r="BH289" i="25"/>
  <c r="BG289" i="25"/>
  <c r="BF289" i="25"/>
  <c r="T289" i="25"/>
  <c r="R289" i="25"/>
  <c r="P289" i="25"/>
  <c r="BI287" i="25"/>
  <c r="BH287" i="25"/>
  <c r="BG287" i="25"/>
  <c r="BF287" i="25"/>
  <c r="T287" i="25"/>
  <c r="R287" i="25"/>
  <c r="P287" i="25"/>
  <c r="BI286" i="25"/>
  <c r="BH286" i="25"/>
  <c r="BG286" i="25"/>
  <c r="BF286" i="25"/>
  <c r="T286" i="25"/>
  <c r="R286" i="25"/>
  <c r="P286" i="25"/>
  <c r="BI284" i="25"/>
  <c r="BH284" i="25"/>
  <c r="BG284" i="25"/>
  <c r="BF284" i="25"/>
  <c r="T284" i="25"/>
  <c r="R284" i="25"/>
  <c r="P284" i="25"/>
  <c r="BI283" i="25"/>
  <c r="BH283" i="25"/>
  <c r="BG283" i="25"/>
  <c r="BF283" i="25"/>
  <c r="T283" i="25"/>
  <c r="R283" i="25"/>
  <c r="P283" i="25"/>
  <c r="BI279" i="25"/>
  <c r="BH279" i="25"/>
  <c r="BG279" i="25"/>
  <c r="BF279" i="25"/>
  <c r="T279" i="25"/>
  <c r="R279" i="25"/>
  <c r="P279" i="25"/>
  <c r="BI278" i="25"/>
  <c r="BH278" i="25"/>
  <c r="BG278" i="25"/>
  <c r="BF278" i="25"/>
  <c r="T278" i="25"/>
  <c r="R278" i="25"/>
  <c r="P278" i="25"/>
  <c r="BI274" i="25"/>
  <c r="BH274" i="25"/>
  <c r="BG274" i="25"/>
  <c r="BF274" i="25"/>
  <c r="T274" i="25"/>
  <c r="R274" i="25"/>
  <c r="P274" i="25"/>
  <c r="BI269" i="25"/>
  <c r="BH269" i="25"/>
  <c r="BG269" i="25"/>
  <c r="BF269" i="25"/>
  <c r="T269" i="25"/>
  <c r="R269" i="25"/>
  <c r="P269" i="25"/>
  <c r="BI267" i="25"/>
  <c r="BH267" i="25"/>
  <c r="BG267" i="25"/>
  <c r="BF267" i="25"/>
  <c r="T267" i="25"/>
  <c r="R267" i="25"/>
  <c r="P267" i="25"/>
  <c r="BI262" i="25"/>
  <c r="BH262" i="25"/>
  <c r="BG262" i="25"/>
  <c r="BF262" i="25"/>
  <c r="T262" i="25"/>
  <c r="R262" i="25"/>
  <c r="P262" i="25"/>
  <c r="BI260" i="25"/>
  <c r="BH260" i="25"/>
  <c r="BG260" i="25"/>
  <c r="BF260" i="25"/>
  <c r="T260" i="25"/>
  <c r="R260" i="25"/>
  <c r="P260" i="25"/>
  <c r="BI256" i="25"/>
  <c r="BH256" i="25"/>
  <c r="BG256" i="25"/>
  <c r="BF256" i="25"/>
  <c r="T256" i="25"/>
  <c r="R256" i="25"/>
  <c r="P256" i="25"/>
  <c r="BI253" i="25"/>
  <c r="BH253" i="25"/>
  <c r="BG253" i="25"/>
  <c r="BF253" i="25"/>
  <c r="T253" i="25"/>
  <c r="R253" i="25"/>
  <c r="P253" i="25"/>
  <c r="BI250" i="25"/>
  <c r="BH250" i="25"/>
  <c r="BG250" i="25"/>
  <c r="BF250" i="25"/>
  <c r="T250" i="25"/>
  <c r="R250" i="25"/>
  <c r="P250" i="25"/>
  <c r="BI237" i="25"/>
  <c r="BH237" i="25"/>
  <c r="BG237" i="25"/>
  <c r="BF237" i="25"/>
  <c r="T237" i="25"/>
  <c r="R237" i="25"/>
  <c r="P237" i="25"/>
  <c r="BI232" i="25"/>
  <c r="BH232" i="25"/>
  <c r="BG232" i="25"/>
  <c r="BF232" i="25"/>
  <c r="T232" i="25"/>
  <c r="R232" i="25"/>
  <c r="P232" i="25"/>
  <c r="BI227" i="25"/>
  <c r="BH227" i="25"/>
  <c r="BG227" i="25"/>
  <c r="BF227" i="25"/>
  <c r="T227" i="25"/>
  <c r="T226" i="25"/>
  <c r="R227" i="25"/>
  <c r="R226" i="25" s="1"/>
  <c r="P227" i="25"/>
  <c r="P226" i="25"/>
  <c r="BI223" i="25"/>
  <c r="BH223" i="25"/>
  <c r="BG223" i="25"/>
  <c r="BF223" i="25"/>
  <c r="T223" i="25"/>
  <c r="R223" i="25"/>
  <c r="P223" i="25"/>
  <c r="BI220" i="25"/>
  <c r="BH220" i="25"/>
  <c r="BG220" i="25"/>
  <c r="BF220" i="25"/>
  <c r="T220" i="25"/>
  <c r="R220" i="25"/>
  <c r="P220" i="25"/>
  <c r="BI216" i="25"/>
  <c r="BH216" i="25"/>
  <c r="BG216" i="25"/>
  <c r="BF216" i="25"/>
  <c r="T216" i="25"/>
  <c r="R216" i="25"/>
  <c r="P216" i="25"/>
  <c r="BI210" i="25"/>
  <c r="BH210" i="25"/>
  <c r="BG210" i="25"/>
  <c r="BF210" i="25"/>
  <c r="T210" i="25"/>
  <c r="R210" i="25"/>
  <c r="P210" i="25"/>
  <c r="BI206" i="25"/>
  <c r="BH206" i="25"/>
  <c r="BG206" i="25"/>
  <c r="BF206" i="25"/>
  <c r="T206" i="25"/>
  <c r="R206" i="25"/>
  <c r="P206" i="25"/>
  <c r="BI200" i="25"/>
  <c r="BH200" i="25"/>
  <c r="BG200" i="25"/>
  <c r="BF200" i="25"/>
  <c r="T200" i="25"/>
  <c r="R200" i="25"/>
  <c r="P200" i="25"/>
  <c r="BI187" i="25"/>
  <c r="BH187" i="25"/>
  <c r="BG187" i="25"/>
  <c r="BF187" i="25"/>
  <c r="T187" i="25"/>
  <c r="R187" i="25"/>
  <c r="P187" i="25"/>
  <c r="BI183" i="25"/>
  <c r="BH183" i="25"/>
  <c r="BG183" i="25"/>
  <c r="BF183" i="25"/>
  <c r="T183" i="25"/>
  <c r="R183" i="25"/>
  <c r="P183" i="25"/>
  <c r="BI179" i="25"/>
  <c r="BH179" i="25"/>
  <c r="BG179" i="25"/>
  <c r="BF179" i="25"/>
  <c r="T179" i="25"/>
  <c r="R179" i="25"/>
  <c r="P179" i="25"/>
  <c r="BI167" i="25"/>
  <c r="BH167" i="25"/>
  <c r="BG167" i="25"/>
  <c r="BF167" i="25"/>
  <c r="T167" i="25"/>
  <c r="R167" i="25"/>
  <c r="P167" i="25"/>
  <c r="BI162" i="25"/>
  <c r="BH162" i="25"/>
  <c r="BG162" i="25"/>
  <c r="BF162" i="25"/>
  <c r="T162" i="25"/>
  <c r="R162" i="25"/>
  <c r="P162" i="25"/>
  <c r="BI153" i="25"/>
  <c r="BH153" i="25"/>
  <c r="BG153" i="25"/>
  <c r="BF153" i="25"/>
  <c r="T153" i="25"/>
  <c r="R153" i="25"/>
  <c r="P153" i="25"/>
  <c r="BI151" i="25"/>
  <c r="BH151" i="25"/>
  <c r="BG151" i="25"/>
  <c r="BF151" i="25"/>
  <c r="T151" i="25"/>
  <c r="R151" i="25"/>
  <c r="P151" i="25"/>
  <c r="BI146" i="25"/>
  <c r="BH146" i="25"/>
  <c r="BG146" i="25"/>
  <c r="BF146" i="25"/>
  <c r="T146" i="25"/>
  <c r="R146" i="25"/>
  <c r="P146" i="25"/>
  <c r="BI139" i="25"/>
  <c r="BH139" i="25"/>
  <c r="BG139" i="25"/>
  <c r="BF139" i="25"/>
  <c r="T139" i="25"/>
  <c r="R139" i="25"/>
  <c r="P139" i="25"/>
  <c r="BI126" i="25"/>
  <c r="BH126" i="25"/>
  <c r="BG126" i="25"/>
  <c r="BF126" i="25"/>
  <c r="T126" i="25"/>
  <c r="R126" i="25"/>
  <c r="P126" i="25"/>
  <c r="J120" i="25"/>
  <c r="J119" i="25"/>
  <c r="F119" i="25"/>
  <c r="F117" i="25"/>
  <c r="E115" i="25"/>
  <c r="J92" i="25"/>
  <c r="J91" i="25"/>
  <c r="F91" i="25"/>
  <c r="F89" i="25"/>
  <c r="E87" i="25"/>
  <c r="J18" i="25"/>
  <c r="E18" i="25"/>
  <c r="F92" i="25" s="1"/>
  <c r="J17" i="25"/>
  <c r="J12" i="25"/>
  <c r="J117" i="25" s="1"/>
  <c r="E7" i="25"/>
  <c r="E85" i="25" s="1"/>
  <c r="J37" i="24"/>
  <c r="J36" i="24"/>
  <c r="AY119" i="1" s="1"/>
  <c r="J35" i="24"/>
  <c r="AX119" i="1"/>
  <c r="BI449" i="24"/>
  <c r="BH449" i="24"/>
  <c r="BG449" i="24"/>
  <c r="BF449" i="24"/>
  <c r="T449" i="24"/>
  <c r="T448" i="24"/>
  <c r="R449" i="24"/>
  <c r="R448" i="24" s="1"/>
  <c r="P449" i="24"/>
  <c r="P448" i="24" s="1"/>
  <c r="BI446" i="24"/>
  <c r="BH446" i="24"/>
  <c r="BG446" i="24"/>
  <c r="BF446" i="24"/>
  <c r="T446" i="24"/>
  <c r="R446" i="24"/>
  <c r="P446" i="24"/>
  <c r="BI445" i="24"/>
  <c r="BH445" i="24"/>
  <c r="BG445" i="24"/>
  <c r="BF445" i="24"/>
  <c r="T445" i="24"/>
  <c r="R445" i="24"/>
  <c r="P445" i="24"/>
  <c r="BI442" i="24"/>
  <c r="BH442" i="24"/>
  <c r="BG442" i="24"/>
  <c r="BF442" i="24"/>
  <c r="T442" i="24"/>
  <c r="R442" i="24"/>
  <c r="P442" i="24"/>
  <c r="BI439" i="24"/>
  <c r="BH439" i="24"/>
  <c r="BG439" i="24"/>
  <c r="BF439" i="24"/>
  <c r="T439" i="24"/>
  <c r="R439" i="24"/>
  <c r="P439" i="24"/>
  <c r="BI436" i="24"/>
  <c r="BH436" i="24"/>
  <c r="BG436" i="24"/>
  <c r="BF436" i="24"/>
  <c r="T436" i="24"/>
  <c r="R436" i="24"/>
  <c r="P436" i="24"/>
  <c r="BI433" i="24"/>
  <c r="BH433" i="24"/>
  <c r="BG433" i="24"/>
  <c r="BF433" i="24"/>
  <c r="T433" i="24"/>
  <c r="R433" i="24"/>
  <c r="P433" i="24"/>
  <c r="BI430" i="24"/>
  <c r="BH430" i="24"/>
  <c r="BG430" i="24"/>
  <c r="BF430" i="24"/>
  <c r="T430" i="24"/>
  <c r="R430" i="24"/>
  <c r="P430" i="24"/>
  <c r="BI425" i="24"/>
  <c r="BH425" i="24"/>
  <c r="BG425" i="24"/>
  <c r="BF425" i="24"/>
  <c r="T425" i="24"/>
  <c r="R425" i="24"/>
  <c r="P425" i="24"/>
  <c r="BI405" i="24"/>
  <c r="BH405" i="24"/>
  <c r="BG405" i="24"/>
  <c r="BF405" i="24"/>
  <c r="T405" i="24"/>
  <c r="R405" i="24"/>
  <c r="P405" i="24"/>
  <c r="BI402" i="24"/>
  <c r="BH402" i="24"/>
  <c r="BG402" i="24"/>
  <c r="BF402" i="24"/>
  <c r="T402" i="24"/>
  <c r="R402" i="24"/>
  <c r="P402" i="24"/>
  <c r="BI399" i="24"/>
  <c r="BH399" i="24"/>
  <c r="BG399" i="24"/>
  <c r="BF399" i="24"/>
  <c r="T399" i="24"/>
  <c r="R399" i="24"/>
  <c r="P399" i="24"/>
  <c r="BI390" i="24"/>
  <c r="BH390" i="24"/>
  <c r="BG390" i="24"/>
  <c r="BF390" i="24"/>
  <c r="T390" i="24"/>
  <c r="R390" i="24"/>
  <c r="P390" i="24"/>
  <c r="BI386" i="24"/>
  <c r="BH386" i="24"/>
  <c r="BG386" i="24"/>
  <c r="BF386" i="24"/>
  <c r="T386" i="24"/>
  <c r="R386" i="24"/>
  <c r="P386" i="24"/>
  <c r="BI383" i="24"/>
  <c r="BH383" i="24"/>
  <c r="BG383" i="24"/>
  <c r="BF383" i="24"/>
  <c r="T383" i="24"/>
  <c r="R383" i="24"/>
  <c r="P383" i="24"/>
  <c r="BI379" i="24"/>
  <c r="BH379" i="24"/>
  <c r="BG379" i="24"/>
  <c r="BF379" i="24"/>
  <c r="T379" i="24"/>
  <c r="R379" i="24"/>
  <c r="P379" i="24"/>
  <c r="BI376" i="24"/>
  <c r="BH376" i="24"/>
  <c r="BG376" i="24"/>
  <c r="BF376" i="24"/>
  <c r="T376" i="24"/>
  <c r="R376" i="24"/>
  <c r="P376" i="24"/>
  <c r="BI373" i="24"/>
  <c r="BH373" i="24"/>
  <c r="BG373" i="24"/>
  <c r="BF373" i="24"/>
  <c r="T373" i="24"/>
  <c r="R373" i="24"/>
  <c r="P373" i="24"/>
  <c r="BI371" i="24"/>
  <c r="BH371" i="24"/>
  <c r="BG371" i="24"/>
  <c r="BF371" i="24"/>
  <c r="T371" i="24"/>
  <c r="R371" i="24"/>
  <c r="P371" i="24"/>
  <c r="BI370" i="24"/>
  <c r="BH370" i="24"/>
  <c r="BG370" i="24"/>
  <c r="BF370" i="24"/>
  <c r="T370" i="24"/>
  <c r="R370" i="24"/>
  <c r="P370" i="24"/>
  <c r="BI366" i="24"/>
  <c r="BH366" i="24"/>
  <c r="BG366" i="24"/>
  <c r="BF366" i="24"/>
  <c r="T366" i="24"/>
  <c r="R366" i="24"/>
  <c r="P366" i="24"/>
  <c r="BI362" i="24"/>
  <c r="BH362" i="24"/>
  <c r="BG362" i="24"/>
  <c r="BF362" i="24"/>
  <c r="T362" i="24"/>
  <c r="R362" i="24"/>
  <c r="P362" i="24"/>
  <c r="BI359" i="24"/>
  <c r="BH359" i="24"/>
  <c r="BG359" i="24"/>
  <c r="BF359" i="24"/>
  <c r="T359" i="24"/>
  <c r="R359" i="24"/>
  <c r="P359" i="24"/>
  <c r="BI357" i="24"/>
  <c r="BH357" i="24"/>
  <c r="BG357" i="24"/>
  <c r="BF357" i="24"/>
  <c r="T357" i="24"/>
  <c r="R357" i="24"/>
  <c r="P357" i="24"/>
  <c r="BI353" i="24"/>
  <c r="BH353" i="24"/>
  <c r="BG353" i="24"/>
  <c r="BF353" i="24"/>
  <c r="T353" i="24"/>
  <c r="R353" i="24"/>
  <c r="P353" i="24"/>
  <c r="BI350" i="24"/>
  <c r="BH350" i="24"/>
  <c r="BG350" i="24"/>
  <c r="BF350" i="24"/>
  <c r="T350" i="24"/>
  <c r="R350" i="24"/>
  <c r="P350" i="24"/>
  <c r="BI344" i="24"/>
  <c r="BH344" i="24"/>
  <c r="BG344" i="24"/>
  <c r="BF344" i="24"/>
  <c r="T344" i="24"/>
  <c r="R344" i="24"/>
  <c r="P344" i="24"/>
  <c r="BI339" i="24"/>
  <c r="BH339" i="24"/>
  <c r="BG339" i="24"/>
  <c r="BF339" i="24"/>
  <c r="T339" i="24"/>
  <c r="R339" i="24"/>
  <c r="P339" i="24"/>
  <c r="BI330" i="24"/>
  <c r="BH330" i="24"/>
  <c r="BG330" i="24"/>
  <c r="BF330" i="24"/>
  <c r="T330" i="24"/>
  <c r="R330" i="24"/>
  <c r="P330" i="24"/>
  <c r="BI327" i="24"/>
  <c r="BH327" i="24"/>
  <c r="BG327" i="24"/>
  <c r="BF327" i="24"/>
  <c r="T327" i="24"/>
  <c r="R327" i="24"/>
  <c r="P327" i="24"/>
  <c r="BI321" i="24"/>
  <c r="BH321" i="24"/>
  <c r="BG321" i="24"/>
  <c r="BF321" i="24"/>
  <c r="T321" i="24"/>
  <c r="R321" i="24"/>
  <c r="P321" i="24"/>
  <c r="BI316" i="24"/>
  <c r="BH316" i="24"/>
  <c r="BG316" i="24"/>
  <c r="BF316" i="24"/>
  <c r="T316" i="24"/>
  <c r="R316" i="24"/>
  <c r="P316" i="24"/>
  <c r="BI307" i="24"/>
  <c r="BH307" i="24"/>
  <c r="BG307" i="24"/>
  <c r="BF307" i="24"/>
  <c r="T307" i="24"/>
  <c r="R307" i="24"/>
  <c r="P307" i="24"/>
  <c r="BI302" i="24"/>
  <c r="BH302" i="24"/>
  <c r="BG302" i="24"/>
  <c r="BF302" i="24"/>
  <c r="T302" i="24"/>
  <c r="R302" i="24"/>
  <c r="P302" i="24"/>
  <c r="BI300" i="24"/>
  <c r="BH300" i="24"/>
  <c r="BG300" i="24"/>
  <c r="BF300" i="24"/>
  <c r="T300" i="24"/>
  <c r="R300" i="24"/>
  <c r="P300" i="24"/>
  <c r="BI298" i="24"/>
  <c r="BH298" i="24"/>
  <c r="BG298" i="24"/>
  <c r="BF298" i="24"/>
  <c r="T298" i="24"/>
  <c r="R298" i="24"/>
  <c r="P298" i="24"/>
  <c r="BI296" i="24"/>
  <c r="BH296" i="24"/>
  <c r="BG296" i="24"/>
  <c r="BF296" i="24"/>
  <c r="T296" i="24"/>
  <c r="R296" i="24"/>
  <c r="P296" i="24"/>
  <c r="BI294" i="24"/>
  <c r="BH294" i="24"/>
  <c r="BG294" i="24"/>
  <c r="BF294" i="24"/>
  <c r="T294" i="24"/>
  <c r="R294" i="24"/>
  <c r="P294" i="24"/>
  <c r="BI292" i="24"/>
  <c r="BH292" i="24"/>
  <c r="BG292" i="24"/>
  <c r="BF292" i="24"/>
  <c r="T292" i="24"/>
  <c r="R292" i="24"/>
  <c r="P292" i="24"/>
  <c r="BI290" i="24"/>
  <c r="BH290" i="24"/>
  <c r="BG290" i="24"/>
  <c r="BF290" i="24"/>
  <c r="T290" i="24"/>
  <c r="R290" i="24"/>
  <c r="P290" i="24"/>
  <c r="BI284" i="24"/>
  <c r="BH284" i="24"/>
  <c r="BG284" i="24"/>
  <c r="BF284" i="24"/>
  <c r="T284" i="24"/>
  <c r="T283" i="24" s="1"/>
  <c r="R284" i="24"/>
  <c r="R283" i="24"/>
  <c r="P284" i="24"/>
  <c r="P283" i="24" s="1"/>
  <c r="BI281" i="24"/>
  <c r="BH281" i="24"/>
  <c r="BG281" i="24"/>
  <c r="BF281" i="24"/>
  <c r="T281" i="24"/>
  <c r="R281" i="24"/>
  <c r="P281" i="24"/>
  <c r="BI277" i="24"/>
  <c r="BH277" i="24"/>
  <c r="BG277" i="24"/>
  <c r="BF277" i="24"/>
  <c r="T277" i="24"/>
  <c r="R277" i="24"/>
  <c r="P277" i="24"/>
  <c r="BI275" i="24"/>
  <c r="BH275" i="24"/>
  <c r="BG275" i="24"/>
  <c r="BF275" i="24"/>
  <c r="T275" i="24"/>
  <c r="R275" i="24"/>
  <c r="P275" i="24"/>
  <c r="BI273" i="24"/>
  <c r="BH273" i="24"/>
  <c r="BG273" i="24"/>
  <c r="BF273" i="24"/>
  <c r="T273" i="24"/>
  <c r="R273" i="24"/>
  <c r="P273" i="24"/>
  <c r="BI270" i="24"/>
  <c r="BH270" i="24"/>
  <c r="BG270" i="24"/>
  <c r="BF270" i="24"/>
  <c r="T270" i="24"/>
  <c r="R270" i="24"/>
  <c r="P270" i="24"/>
  <c r="BI266" i="24"/>
  <c r="BH266" i="24"/>
  <c r="BG266" i="24"/>
  <c r="BF266" i="24"/>
  <c r="T266" i="24"/>
  <c r="R266" i="24"/>
  <c r="P266" i="24"/>
  <c r="BI262" i="24"/>
  <c r="BH262" i="24"/>
  <c r="BG262" i="24"/>
  <c r="BF262" i="24"/>
  <c r="T262" i="24"/>
  <c r="R262" i="24"/>
  <c r="P262" i="24"/>
  <c r="BI258" i="24"/>
  <c r="BH258" i="24"/>
  <c r="BG258" i="24"/>
  <c r="BF258" i="24"/>
  <c r="T258" i="24"/>
  <c r="R258" i="24"/>
  <c r="P258" i="24"/>
  <c r="BI254" i="24"/>
  <c r="BH254" i="24"/>
  <c r="BG254" i="24"/>
  <c r="BF254" i="24"/>
  <c r="T254" i="24"/>
  <c r="R254" i="24"/>
  <c r="P254" i="24"/>
  <c r="BI242" i="24"/>
  <c r="BH242" i="24"/>
  <c r="BG242" i="24"/>
  <c r="BF242" i="24"/>
  <c r="T242" i="24"/>
  <c r="R242" i="24"/>
  <c r="P242" i="24"/>
  <c r="BI238" i="24"/>
  <c r="BH238" i="24"/>
  <c r="BG238" i="24"/>
  <c r="BF238" i="24"/>
  <c r="T238" i="24"/>
  <c r="R238" i="24"/>
  <c r="P238" i="24"/>
  <c r="BI228" i="24"/>
  <c r="BH228" i="24"/>
  <c r="BG228" i="24"/>
  <c r="BF228" i="24"/>
  <c r="T228" i="24"/>
  <c r="R228" i="24"/>
  <c r="P228" i="24"/>
  <c r="BI224" i="24"/>
  <c r="BH224" i="24"/>
  <c r="BG224" i="24"/>
  <c r="BF224" i="24"/>
  <c r="T224" i="24"/>
  <c r="R224" i="24"/>
  <c r="P224" i="24"/>
  <c r="BI220" i="24"/>
  <c r="BH220" i="24"/>
  <c r="BG220" i="24"/>
  <c r="BF220" i="24"/>
  <c r="T220" i="24"/>
  <c r="R220" i="24"/>
  <c r="P220" i="24"/>
  <c r="BI216" i="24"/>
  <c r="BH216" i="24"/>
  <c r="BG216" i="24"/>
  <c r="BF216" i="24"/>
  <c r="T216" i="24"/>
  <c r="R216" i="24"/>
  <c r="P216" i="24"/>
  <c r="BI208" i="24"/>
  <c r="BH208" i="24"/>
  <c r="BG208" i="24"/>
  <c r="BF208" i="24"/>
  <c r="T208" i="24"/>
  <c r="R208" i="24"/>
  <c r="P208" i="24"/>
  <c r="BI199" i="24"/>
  <c r="BH199" i="24"/>
  <c r="BG199" i="24"/>
  <c r="BF199" i="24"/>
  <c r="T199" i="24"/>
  <c r="R199" i="24"/>
  <c r="P199" i="24"/>
  <c r="BI184" i="24"/>
  <c r="BH184" i="24"/>
  <c r="BG184" i="24"/>
  <c r="BF184" i="24"/>
  <c r="T184" i="24"/>
  <c r="R184" i="24"/>
  <c r="P184" i="24"/>
  <c r="BI182" i="24"/>
  <c r="BH182" i="24"/>
  <c r="BG182" i="24"/>
  <c r="BF182" i="24"/>
  <c r="T182" i="24"/>
  <c r="R182" i="24"/>
  <c r="P182" i="24"/>
  <c r="BI178" i="24"/>
  <c r="BH178" i="24"/>
  <c r="BG178" i="24"/>
  <c r="BF178" i="24"/>
  <c r="T178" i="24"/>
  <c r="R178" i="24"/>
  <c r="P178" i="24"/>
  <c r="BI174" i="24"/>
  <c r="BH174" i="24"/>
  <c r="BG174" i="24"/>
  <c r="BF174" i="24"/>
  <c r="T174" i="24"/>
  <c r="R174" i="24"/>
  <c r="P174" i="24"/>
  <c r="BI169" i="24"/>
  <c r="BH169" i="24"/>
  <c r="BG169" i="24"/>
  <c r="BF169" i="24"/>
  <c r="T169" i="24"/>
  <c r="R169" i="24"/>
  <c r="P169" i="24"/>
  <c r="BI165" i="24"/>
  <c r="BH165" i="24"/>
  <c r="BG165" i="24"/>
  <c r="BF165" i="24"/>
  <c r="T165" i="24"/>
  <c r="R165" i="24"/>
  <c r="P165" i="24"/>
  <c r="BI153" i="24"/>
  <c r="BH153" i="24"/>
  <c r="BG153" i="24"/>
  <c r="BF153" i="24"/>
  <c r="T153" i="24"/>
  <c r="R153" i="24"/>
  <c r="P153" i="24"/>
  <c r="BI146" i="24"/>
  <c r="BH146" i="24"/>
  <c r="BG146" i="24"/>
  <c r="BF146" i="24"/>
  <c r="T146" i="24"/>
  <c r="R146" i="24"/>
  <c r="P146" i="24"/>
  <c r="BI139" i="24"/>
  <c r="BH139" i="24"/>
  <c r="BG139" i="24"/>
  <c r="BF139" i="24"/>
  <c r="T139" i="24"/>
  <c r="R139" i="24"/>
  <c r="P139" i="24"/>
  <c r="BI135" i="24"/>
  <c r="BH135" i="24"/>
  <c r="BG135" i="24"/>
  <c r="BF135" i="24"/>
  <c r="T135" i="24"/>
  <c r="R135" i="24"/>
  <c r="P135" i="24"/>
  <c r="BI130" i="24"/>
  <c r="BH130" i="24"/>
  <c r="BG130" i="24"/>
  <c r="BF130" i="24"/>
  <c r="T130" i="24"/>
  <c r="R130" i="24"/>
  <c r="P130" i="24"/>
  <c r="J124" i="24"/>
  <c r="J123" i="24"/>
  <c r="F123" i="24"/>
  <c r="F121" i="24"/>
  <c r="E119" i="24"/>
  <c r="J92" i="24"/>
  <c r="J91" i="24"/>
  <c r="F91" i="24"/>
  <c r="F89" i="24"/>
  <c r="E87" i="24"/>
  <c r="J18" i="24"/>
  <c r="E18" i="24"/>
  <c r="F124" i="24" s="1"/>
  <c r="J17" i="24"/>
  <c r="J12" i="24"/>
  <c r="J121" i="24" s="1"/>
  <c r="E7" i="24"/>
  <c r="E117" i="24"/>
  <c r="J37" i="23"/>
  <c r="J36" i="23"/>
  <c r="AY118" i="1"/>
  <c r="J35" i="23"/>
  <c r="AX118" i="1" s="1"/>
  <c r="BI437" i="23"/>
  <c r="BH437" i="23"/>
  <c r="BG437" i="23"/>
  <c r="BF437" i="23"/>
  <c r="T437" i="23"/>
  <c r="R437" i="23"/>
  <c r="P437" i="23"/>
  <c r="BI436" i="23"/>
  <c r="BH436" i="23"/>
  <c r="BG436" i="23"/>
  <c r="BF436" i="23"/>
  <c r="T436" i="23"/>
  <c r="R436" i="23"/>
  <c r="P436" i="23"/>
  <c r="BI435" i="23"/>
  <c r="BH435" i="23"/>
  <c r="BG435" i="23"/>
  <c r="BF435" i="23"/>
  <c r="T435" i="23"/>
  <c r="R435" i="23"/>
  <c r="P435" i="23"/>
  <c r="BI434" i="23"/>
  <c r="BH434" i="23"/>
  <c r="BG434" i="23"/>
  <c r="BF434" i="23"/>
  <c r="T434" i="23"/>
  <c r="R434" i="23"/>
  <c r="P434" i="23"/>
  <c r="BI433" i="23"/>
  <c r="BH433" i="23"/>
  <c r="BG433" i="23"/>
  <c r="BF433" i="23"/>
  <c r="T433" i="23"/>
  <c r="R433" i="23"/>
  <c r="P433" i="23"/>
  <c r="BI432" i="23"/>
  <c r="BH432" i="23"/>
  <c r="BG432" i="23"/>
  <c r="BF432" i="23"/>
  <c r="T432" i="23"/>
  <c r="R432" i="23"/>
  <c r="P432" i="23"/>
  <c r="BI431" i="23"/>
  <c r="BH431" i="23"/>
  <c r="BG431" i="23"/>
  <c r="BF431" i="23"/>
  <c r="T431" i="23"/>
  <c r="R431" i="23"/>
  <c r="P431" i="23"/>
  <c r="BI430" i="23"/>
  <c r="BH430" i="23"/>
  <c r="BG430" i="23"/>
  <c r="BF430" i="23"/>
  <c r="T430" i="23"/>
  <c r="R430" i="23"/>
  <c r="P430" i="23"/>
  <c r="BI429" i="23"/>
  <c r="BH429" i="23"/>
  <c r="BG429" i="23"/>
  <c r="BF429" i="23"/>
  <c r="T429" i="23"/>
  <c r="R429" i="23"/>
  <c r="P429" i="23"/>
  <c r="BI428" i="23"/>
  <c r="BH428" i="23"/>
  <c r="BG428" i="23"/>
  <c r="BF428" i="23"/>
  <c r="T428" i="23"/>
  <c r="R428" i="23"/>
  <c r="P428" i="23"/>
  <c r="BI427" i="23"/>
  <c r="BH427" i="23"/>
  <c r="BG427" i="23"/>
  <c r="BF427" i="23"/>
  <c r="T427" i="23"/>
  <c r="R427" i="23"/>
  <c r="P427" i="23"/>
  <c r="BI426" i="23"/>
  <c r="BH426" i="23"/>
  <c r="BG426" i="23"/>
  <c r="BF426" i="23"/>
  <c r="T426" i="23"/>
  <c r="R426" i="23"/>
  <c r="P426" i="23"/>
  <c r="BI424" i="23"/>
  <c r="BH424" i="23"/>
  <c r="BG424" i="23"/>
  <c r="BF424" i="23"/>
  <c r="T424" i="23"/>
  <c r="R424" i="23"/>
  <c r="P424" i="23"/>
  <c r="BI423" i="23"/>
  <c r="BH423" i="23"/>
  <c r="BG423" i="23"/>
  <c r="BF423" i="23"/>
  <c r="T423" i="23"/>
  <c r="R423" i="23"/>
  <c r="P423" i="23"/>
  <c r="BI421" i="23"/>
  <c r="BH421" i="23"/>
  <c r="BG421" i="23"/>
  <c r="BF421" i="23"/>
  <c r="T421" i="23"/>
  <c r="R421" i="23"/>
  <c r="P421" i="23"/>
  <c r="BI420" i="23"/>
  <c r="BH420" i="23"/>
  <c r="BG420" i="23"/>
  <c r="BF420" i="23"/>
  <c r="T420" i="23"/>
  <c r="R420" i="23"/>
  <c r="P420" i="23"/>
  <c r="BI419" i="23"/>
  <c r="BH419" i="23"/>
  <c r="BG419" i="23"/>
  <c r="BF419" i="23"/>
  <c r="T419" i="23"/>
  <c r="R419" i="23"/>
  <c r="P419" i="23"/>
  <c r="BI418" i="23"/>
  <c r="BH418" i="23"/>
  <c r="BG418" i="23"/>
  <c r="BF418" i="23"/>
  <c r="T418" i="23"/>
  <c r="R418" i="23"/>
  <c r="P418" i="23"/>
  <c r="BI417" i="23"/>
  <c r="BH417" i="23"/>
  <c r="BG417" i="23"/>
  <c r="BF417" i="23"/>
  <c r="T417" i="23"/>
  <c r="R417" i="23"/>
  <c r="P417" i="23"/>
  <c r="BI416" i="23"/>
  <c r="BH416" i="23"/>
  <c r="BG416" i="23"/>
  <c r="BF416" i="23"/>
  <c r="T416" i="23"/>
  <c r="R416" i="23"/>
  <c r="P416" i="23"/>
  <c r="BI415" i="23"/>
  <c r="BH415" i="23"/>
  <c r="BG415" i="23"/>
  <c r="BF415" i="23"/>
  <c r="T415" i="23"/>
  <c r="R415" i="23"/>
  <c r="P415" i="23"/>
  <c r="BI414" i="23"/>
  <c r="BH414" i="23"/>
  <c r="BG414" i="23"/>
  <c r="BF414" i="23"/>
  <c r="T414" i="23"/>
  <c r="R414" i="23"/>
  <c r="P414" i="23"/>
  <c r="BI413" i="23"/>
  <c r="BH413" i="23"/>
  <c r="BG413" i="23"/>
  <c r="BF413" i="23"/>
  <c r="T413" i="23"/>
  <c r="R413" i="23"/>
  <c r="P413" i="23"/>
  <c r="BI412" i="23"/>
  <c r="BH412" i="23"/>
  <c r="BG412" i="23"/>
  <c r="BF412" i="23"/>
  <c r="T412" i="23"/>
  <c r="R412" i="23"/>
  <c r="P412" i="23"/>
  <c r="BI411" i="23"/>
  <c r="BH411" i="23"/>
  <c r="BG411" i="23"/>
  <c r="BF411" i="23"/>
  <c r="T411" i="23"/>
  <c r="R411" i="23"/>
  <c r="P411" i="23"/>
  <c r="BI410" i="23"/>
  <c r="BH410" i="23"/>
  <c r="BG410" i="23"/>
  <c r="BF410" i="23"/>
  <c r="T410" i="23"/>
  <c r="R410" i="23"/>
  <c r="P410" i="23"/>
  <c r="BI409" i="23"/>
  <c r="BH409" i="23"/>
  <c r="BG409" i="23"/>
  <c r="BF409" i="23"/>
  <c r="T409" i="23"/>
  <c r="R409" i="23"/>
  <c r="P409" i="23"/>
  <c r="BI408" i="23"/>
  <c r="BH408" i="23"/>
  <c r="BG408" i="23"/>
  <c r="BF408" i="23"/>
  <c r="T408" i="23"/>
  <c r="R408" i="23"/>
  <c r="P408" i="23"/>
  <c r="BI407" i="23"/>
  <c r="BH407" i="23"/>
  <c r="BG407" i="23"/>
  <c r="BF407" i="23"/>
  <c r="T407" i="23"/>
  <c r="R407" i="23"/>
  <c r="P407" i="23"/>
  <c r="BI406" i="23"/>
  <c r="BH406" i="23"/>
  <c r="BG406" i="23"/>
  <c r="BF406" i="23"/>
  <c r="T406" i="23"/>
  <c r="R406" i="23"/>
  <c r="P406" i="23"/>
  <c r="BI405" i="23"/>
  <c r="BH405" i="23"/>
  <c r="BG405" i="23"/>
  <c r="BF405" i="23"/>
  <c r="T405" i="23"/>
  <c r="R405" i="23"/>
  <c r="P405" i="23"/>
  <c r="BI404" i="23"/>
  <c r="BH404" i="23"/>
  <c r="BG404" i="23"/>
  <c r="BF404" i="23"/>
  <c r="T404" i="23"/>
  <c r="R404" i="23"/>
  <c r="P404" i="23"/>
  <c r="BI403" i="23"/>
  <c r="BH403" i="23"/>
  <c r="BG403" i="23"/>
  <c r="BF403" i="23"/>
  <c r="T403" i="23"/>
  <c r="R403" i="23"/>
  <c r="P403" i="23"/>
  <c r="BI402" i="23"/>
  <c r="BH402" i="23"/>
  <c r="BG402" i="23"/>
  <c r="BF402" i="23"/>
  <c r="T402" i="23"/>
  <c r="R402" i="23"/>
  <c r="P402" i="23"/>
  <c r="BI401" i="23"/>
  <c r="BH401" i="23"/>
  <c r="BG401" i="23"/>
  <c r="BF401" i="23"/>
  <c r="T401" i="23"/>
  <c r="R401" i="23"/>
  <c r="P401" i="23"/>
  <c r="BI400" i="23"/>
  <c r="BH400" i="23"/>
  <c r="BG400" i="23"/>
  <c r="BF400" i="23"/>
  <c r="T400" i="23"/>
  <c r="R400" i="23"/>
  <c r="P400" i="23"/>
  <c r="BI399" i="23"/>
  <c r="BH399" i="23"/>
  <c r="BG399" i="23"/>
  <c r="BF399" i="23"/>
  <c r="T399" i="23"/>
  <c r="R399" i="23"/>
  <c r="P399" i="23"/>
  <c r="BI398" i="23"/>
  <c r="BH398" i="23"/>
  <c r="BG398" i="23"/>
  <c r="BF398" i="23"/>
  <c r="T398" i="23"/>
  <c r="R398" i="23"/>
  <c r="P398" i="23"/>
  <c r="BI397" i="23"/>
  <c r="BH397" i="23"/>
  <c r="BG397" i="23"/>
  <c r="BF397" i="23"/>
  <c r="T397" i="23"/>
  <c r="R397" i="23"/>
  <c r="P397" i="23"/>
  <c r="BI396" i="23"/>
  <c r="BH396" i="23"/>
  <c r="BG396" i="23"/>
  <c r="BF396" i="23"/>
  <c r="T396" i="23"/>
  <c r="R396" i="23"/>
  <c r="P396" i="23"/>
  <c r="BI395" i="23"/>
  <c r="BH395" i="23"/>
  <c r="BG395" i="23"/>
  <c r="BF395" i="23"/>
  <c r="T395" i="23"/>
  <c r="R395" i="23"/>
  <c r="P395" i="23"/>
  <c r="BI394" i="23"/>
  <c r="BH394" i="23"/>
  <c r="BG394" i="23"/>
  <c r="BF394" i="23"/>
  <c r="T394" i="23"/>
  <c r="R394" i="23"/>
  <c r="P394" i="23"/>
  <c r="BI393" i="23"/>
  <c r="BH393" i="23"/>
  <c r="BG393" i="23"/>
  <c r="BF393" i="23"/>
  <c r="T393" i="23"/>
  <c r="R393" i="23"/>
  <c r="P393" i="23"/>
  <c r="BI392" i="23"/>
  <c r="BH392" i="23"/>
  <c r="BG392" i="23"/>
  <c r="BF392" i="23"/>
  <c r="T392" i="23"/>
  <c r="R392" i="23"/>
  <c r="P392" i="23"/>
  <c r="BI391" i="23"/>
  <c r="BH391" i="23"/>
  <c r="BG391" i="23"/>
  <c r="BF391" i="23"/>
  <c r="T391" i="23"/>
  <c r="R391" i="23"/>
  <c r="P391" i="23"/>
  <c r="BI390" i="23"/>
  <c r="BH390" i="23"/>
  <c r="BG390" i="23"/>
  <c r="BF390" i="23"/>
  <c r="T390" i="23"/>
  <c r="R390" i="23"/>
  <c r="P390" i="23"/>
  <c r="BI389" i="23"/>
  <c r="BH389" i="23"/>
  <c r="BG389" i="23"/>
  <c r="BF389" i="23"/>
  <c r="T389" i="23"/>
  <c r="R389" i="23"/>
  <c r="P389" i="23"/>
  <c r="BI388" i="23"/>
  <c r="BH388" i="23"/>
  <c r="BG388" i="23"/>
  <c r="BF388" i="23"/>
  <c r="T388" i="23"/>
  <c r="R388" i="23"/>
  <c r="P388" i="23"/>
  <c r="BI387" i="23"/>
  <c r="BH387" i="23"/>
  <c r="BG387" i="23"/>
  <c r="BF387" i="23"/>
  <c r="T387" i="23"/>
  <c r="R387" i="23"/>
  <c r="P387" i="23"/>
  <c r="BI386" i="23"/>
  <c r="BH386" i="23"/>
  <c r="BG386" i="23"/>
  <c r="BF386" i="23"/>
  <c r="T386" i="23"/>
  <c r="R386" i="23"/>
  <c r="P386" i="23"/>
  <c r="BI385" i="23"/>
  <c r="BH385" i="23"/>
  <c r="BG385" i="23"/>
  <c r="BF385" i="23"/>
  <c r="T385" i="23"/>
  <c r="R385" i="23"/>
  <c r="P385" i="23"/>
  <c r="BI384" i="23"/>
  <c r="BH384" i="23"/>
  <c r="BG384" i="23"/>
  <c r="BF384" i="23"/>
  <c r="T384" i="23"/>
  <c r="R384" i="23"/>
  <c r="P384" i="23"/>
  <c r="BI383" i="23"/>
  <c r="BH383" i="23"/>
  <c r="BG383" i="23"/>
  <c r="BF383" i="23"/>
  <c r="T383" i="23"/>
  <c r="R383" i="23"/>
  <c r="P383" i="23"/>
  <c r="BI382" i="23"/>
  <c r="BH382" i="23"/>
  <c r="BG382" i="23"/>
  <c r="BF382" i="23"/>
  <c r="T382" i="23"/>
  <c r="R382" i="23"/>
  <c r="P382" i="23"/>
  <c r="BI380" i="23"/>
  <c r="BH380" i="23"/>
  <c r="BG380" i="23"/>
  <c r="BF380" i="23"/>
  <c r="T380" i="23"/>
  <c r="R380" i="23"/>
  <c r="P380" i="23"/>
  <c r="BI379" i="23"/>
  <c r="BH379" i="23"/>
  <c r="BG379" i="23"/>
  <c r="BF379" i="23"/>
  <c r="T379" i="23"/>
  <c r="R379" i="23"/>
  <c r="P379" i="23"/>
  <c r="BI378" i="23"/>
  <c r="BH378" i="23"/>
  <c r="BG378" i="23"/>
  <c r="BF378" i="23"/>
  <c r="T378" i="23"/>
  <c r="R378" i="23"/>
  <c r="P378" i="23"/>
  <c r="BI377" i="23"/>
  <c r="BH377" i="23"/>
  <c r="BG377" i="23"/>
  <c r="BF377" i="23"/>
  <c r="T377" i="23"/>
  <c r="R377" i="23"/>
  <c r="P377" i="23"/>
  <c r="BI376" i="23"/>
  <c r="BH376" i="23"/>
  <c r="BG376" i="23"/>
  <c r="BF376" i="23"/>
  <c r="T376" i="23"/>
  <c r="R376" i="23"/>
  <c r="P376" i="23"/>
  <c r="BI375" i="23"/>
  <c r="BH375" i="23"/>
  <c r="BG375" i="23"/>
  <c r="BF375" i="23"/>
  <c r="T375" i="23"/>
  <c r="R375" i="23"/>
  <c r="P375" i="23"/>
  <c r="BI374" i="23"/>
  <c r="BH374" i="23"/>
  <c r="BG374" i="23"/>
  <c r="BF374" i="23"/>
  <c r="T374" i="23"/>
  <c r="R374" i="23"/>
  <c r="P374" i="23"/>
  <c r="BI373" i="23"/>
  <c r="BH373" i="23"/>
  <c r="BG373" i="23"/>
  <c r="BF373" i="23"/>
  <c r="T373" i="23"/>
  <c r="R373" i="23"/>
  <c r="P373" i="23"/>
  <c r="BI372" i="23"/>
  <c r="BH372" i="23"/>
  <c r="BG372" i="23"/>
  <c r="BF372" i="23"/>
  <c r="T372" i="23"/>
  <c r="R372" i="23"/>
  <c r="P372" i="23"/>
  <c r="BI371" i="23"/>
  <c r="BH371" i="23"/>
  <c r="BG371" i="23"/>
  <c r="BF371" i="23"/>
  <c r="T371" i="23"/>
  <c r="R371" i="23"/>
  <c r="P371" i="23"/>
  <c r="BI370" i="23"/>
  <c r="BH370" i="23"/>
  <c r="BG370" i="23"/>
  <c r="BF370" i="23"/>
  <c r="T370" i="23"/>
  <c r="R370" i="23"/>
  <c r="P370" i="23"/>
  <c r="BI369" i="23"/>
  <c r="BH369" i="23"/>
  <c r="BG369" i="23"/>
  <c r="BF369" i="23"/>
  <c r="T369" i="23"/>
  <c r="R369" i="23"/>
  <c r="P369" i="23"/>
  <c r="BI368" i="23"/>
  <c r="BH368" i="23"/>
  <c r="BG368" i="23"/>
  <c r="BF368" i="23"/>
  <c r="T368" i="23"/>
  <c r="R368" i="23"/>
  <c r="P368" i="23"/>
  <c r="BI367" i="23"/>
  <c r="BH367" i="23"/>
  <c r="BG367" i="23"/>
  <c r="BF367" i="23"/>
  <c r="T367" i="23"/>
  <c r="R367" i="23"/>
  <c r="P367" i="23"/>
  <c r="BI366" i="23"/>
  <c r="BH366" i="23"/>
  <c r="BG366" i="23"/>
  <c r="BF366" i="23"/>
  <c r="T366" i="23"/>
  <c r="R366" i="23"/>
  <c r="P366" i="23"/>
  <c r="BI365" i="23"/>
  <c r="BH365" i="23"/>
  <c r="BG365" i="23"/>
  <c r="BF365" i="23"/>
  <c r="T365" i="23"/>
  <c r="R365" i="23"/>
  <c r="P365" i="23"/>
  <c r="BI364" i="23"/>
  <c r="BH364" i="23"/>
  <c r="BG364" i="23"/>
  <c r="BF364" i="23"/>
  <c r="T364" i="23"/>
  <c r="R364" i="23"/>
  <c r="P364" i="23"/>
  <c r="BI363" i="23"/>
  <c r="BH363" i="23"/>
  <c r="BG363" i="23"/>
  <c r="BF363" i="23"/>
  <c r="T363" i="23"/>
  <c r="R363" i="23"/>
  <c r="P363" i="23"/>
  <c r="BI362" i="23"/>
  <c r="BH362" i="23"/>
  <c r="BG362" i="23"/>
  <c r="BF362" i="23"/>
  <c r="T362" i="23"/>
  <c r="R362" i="23"/>
  <c r="P362" i="23"/>
  <c r="BI361" i="23"/>
  <c r="BH361" i="23"/>
  <c r="BG361" i="23"/>
  <c r="BF361" i="23"/>
  <c r="T361" i="23"/>
  <c r="R361" i="23"/>
  <c r="P361" i="23"/>
  <c r="BI360" i="23"/>
  <c r="BH360" i="23"/>
  <c r="BG360" i="23"/>
  <c r="BF360" i="23"/>
  <c r="T360" i="23"/>
  <c r="R360" i="23"/>
  <c r="P360" i="23"/>
  <c r="BI359" i="23"/>
  <c r="BH359" i="23"/>
  <c r="BG359" i="23"/>
  <c r="BF359" i="23"/>
  <c r="T359" i="23"/>
  <c r="R359" i="23"/>
  <c r="P359" i="23"/>
  <c r="BI358" i="23"/>
  <c r="BH358" i="23"/>
  <c r="BG358" i="23"/>
  <c r="BF358" i="23"/>
  <c r="T358" i="23"/>
  <c r="R358" i="23"/>
  <c r="P358" i="23"/>
  <c r="BI357" i="23"/>
  <c r="BH357" i="23"/>
  <c r="BG357" i="23"/>
  <c r="BF357" i="23"/>
  <c r="T357" i="23"/>
  <c r="R357" i="23"/>
  <c r="P357" i="23"/>
  <c r="BI356" i="23"/>
  <c r="BH356" i="23"/>
  <c r="BG356" i="23"/>
  <c r="BF356" i="23"/>
  <c r="T356" i="23"/>
  <c r="R356" i="23"/>
  <c r="P356" i="23"/>
  <c r="BI355" i="23"/>
  <c r="BH355" i="23"/>
  <c r="BG355" i="23"/>
  <c r="BF355" i="23"/>
  <c r="T355" i="23"/>
  <c r="R355" i="23"/>
  <c r="P355" i="23"/>
  <c r="BI353" i="23"/>
  <c r="BH353" i="23"/>
  <c r="BG353" i="23"/>
  <c r="BF353" i="23"/>
  <c r="T353" i="23"/>
  <c r="R353" i="23"/>
  <c r="P353" i="23"/>
  <c r="BI352" i="23"/>
  <c r="BH352" i="23"/>
  <c r="BG352" i="23"/>
  <c r="BF352" i="23"/>
  <c r="T352" i="23"/>
  <c r="R352" i="23"/>
  <c r="P352" i="23"/>
  <c r="BI351" i="23"/>
  <c r="BH351" i="23"/>
  <c r="BG351" i="23"/>
  <c r="BF351" i="23"/>
  <c r="T351" i="23"/>
  <c r="R351" i="23"/>
  <c r="P351" i="23"/>
  <c r="BI350" i="23"/>
  <c r="BH350" i="23"/>
  <c r="BG350" i="23"/>
  <c r="BF350" i="23"/>
  <c r="T350" i="23"/>
  <c r="R350" i="23"/>
  <c r="P350" i="23"/>
  <c r="BI349" i="23"/>
  <c r="BH349" i="23"/>
  <c r="BG349" i="23"/>
  <c r="BF349" i="23"/>
  <c r="T349" i="23"/>
  <c r="R349" i="23"/>
  <c r="P349" i="23"/>
  <c r="BI348" i="23"/>
  <c r="BH348" i="23"/>
  <c r="BG348" i="23"/>
  <c r="BF348" i="23"/>
  <c r="T348" i="23"/>
  <c r="R348" i="23"/>
  <c r="P348" i="23"/>
  <c r="BI347" i="23"/>
  <c r="BH347" i="23"/>
  <c r="BG347" i="23"/>
  <c r="BF347" i="23"/>
  <c r="T347" i="23"/>
  <c r="R347" i="23"/>
  <c r="P347" i="23"/>
  <c r="BI346" i="23"/>
  <c r="BH346" i="23"/>
  <c r="BG346" i="23"/>
  <c r="BF346" i="23"/>
  <c r="T346" i="23"/>
  <c r="R346" i="23"/>
  <c r="P346" i="23"/>
  <c r="BI345" i="23"/>
  <c r="BH345" i="23"/>
  <c r="BG345" i="23"/>
  <c r="BF345" i="23"/>
  <c r="T345" i="23"/>
  <c r="R345" i="23"/>
  <c r="P345" i="23"/>
  <c r="BI344" i="23"/>
  <c r="BH344" i="23"/>
  <c r="BG344" i="23"/>
  <c r="BF344" i="23"/>
  <c r="T344" i="23"/>
  <c r="R344" i="23"/>
  <c r="P344" i="23"/>
  <c r="BI343" i="23"/>
  <c r="BH343" i="23"/>
  <c r="BG343" i="23"/>
  <c r="BF343" i="23"/>
  <c r="T343" i="23"/>
  <c r="R343" i="23"/>
  <c r="P343" i="23"/>
  <c r="BI342" i="23"/>
  <c r="BH342" i="23"/>
  <c r="BG342" i="23"/>
  <c r="BF342" i="23"/>
  <c r="T342" i="23"/>
  <c r="R342" i="23"/>
  <c r="P342" i="23"/>
  <c r="BI341" i="23"/>
  <c r="BH341" i="23"/>
  <c r="BG341" i="23"/>
  <c r="BF341" i="23"/>
  <c r="T341" i="23"/>
  <c r="R341" i="23"/>
  <c r="P341" i="23"/>
  <c r="BI340" i="23"/>
  <c r="BH340" i="23"/>
  <c r="BG340" i="23"/>
  <c r="BF340" i="23"/>
  <c r="T340" i="23"/>
  <c r="R340" i="23"/>
  <c r="P340" i="23"/>
  <c r="BI339" i="23"/>
  <c r="BH339" i="23"/>
  <c r="BG339" i="23"/>
  <c r="BF339" i="23"/>
  <c r="T339" i="23"/>
  <c r="R339" i="23"/>
  <c r="P339" i="23"/>
  <c r="BI338" i="23"/>
  <c r="BH338" i="23"/>
  <c r="BG338" i="23"/>
  <c r="BF338" i="23"/>
  <c r="T338" i="23"/>
  <c r="R338" i="23"/>
  <c r="P338" i="23"/>
  <c r="BI337" i="23"/>
  <c r="BH337" i="23"/>
  <c r="BG337" i="23"/>
  <c r="BF337" i="23"/>
  <c r="T337" i="23"/>
  <c r="R337" i="23"/>
  <c r="P337" i="23"/>
  <c r="BI336" i="23"/>
  <c r="BH336" i="23"/>
  <c r="BG336" i="23"/>
  <c r="BF336" i="23"/>
  <c r="T336" i="23"/>
  <c r="R336" i="23"/>
  <c r="P336" i="23"/>
  <c r="BI335" i="23"/>
  <c r="BH335" i="23"/>
  <c r="BG335" i="23"/>
  <c r="BF335" i="23"/>
  <c r="T335" i="23"/>
  <c r="R335" i="23"/>
  <c r="P335" i="23"/>
  <c r="BI334" i="23"/>
  <c r="BH334" i="23"/>
  <c r="BG334" i="23"/>
  <c r="BF334" i="23"/>
  <c r="T334" i="23"/>
  <c r="R334" i="23"/>
  <c r="P334" i="23"/>
  <c r="BI333" i="23"/>
  <c r="BH333" i="23"/>
  <c r="BG333" i="23"/>
  <c r="BF333" i="23"/>
  <c r="T333" i="23"/>
  <c r="R333" i="23"/>
  <c r="P333" i="23"/>
  <c r="BI332" i="23"/>
  <c r="BH332" i="23"/>
  <c r="BG332" i="23"/>
  <c r="BF332" i="23"/>
  <c r="T332" i="23"/>
  <c r="R332" i="23"/>
  <c r="P332" i="23"/>
  <c r="BI331" i="23"/>
  <c r="BH331" i="23"/>
  <c r="BG331" i="23"/>
  <c r="BF331" i="23"/>
  <c r="T331" i="23"/>
  <c r="R331" i="23"/>
  <c r="P331" i="23"/>
  <c r="BI330" i="23"/>
  <c r="BH330" i="23"/>
  <c r="BG330" i="23"/>
  <c r="BF330" i="23"/>
  <c r="T330" i="23"/>
  <c r="R330" i="23"/>
  <c r="P330" i="23"/>
  <c r="BI329" i="23"/>
  <c r="BH329" i="23"/>
  <c r="BG329" i="23"/>
  <c r="BF329" i="23"/>
  <c r="T329" i="23"/>
  <c r="R329" i="23"/>
  <c r="P329" i="23"/>
  <c r="BI328" i="23"/>
  <c r="BH328" i="23"/>
  <c r="BG328" i="23"/>
  <c r="BF328" i="23"/>
  <c r="T328" i="23"/>
  <c r="R328" i="23"/>
  <c r="P328" i="23"/>
  <c r="BI327" i="23"/>
  <c r="BH327" i="23"/>
  <c r="BG327" i="23"/>
  <c r="BF327" i="23"/>
  <c r="T327" i="23"/>
  <c r="R327" i="23"/>
  <c r="P327" i="23"/>
  <c r="BI326" i="23"/>
  <c r="BH326" i="23"/>
  <c r="BG326" i="23"/>
  <c r="BF326" i="23"/>
  <c r="T326" i="23"/>
  <c r="R326" i="23"/>
  <c r="P326" i="23"/>
  <c r="BI325" i="23"/>
  <c r="BH325" i="23"/>
  <c r="BG325" i="23"/>
  <c r="BF325" i="23"/>
  <c r="T325" i="23"/>
  <c r="R325" i="23"/>
  <c r="P325" i="23"/>
  <c r="BI324" i="23"/>
  <c r="BH324" i="23"/>
  <c r="BG324" i="23"/>
  <c r="BF324" i="23"/>
  <c r="T324" i="23"/>
  <c r="R324" i="23"/>
  <c r="P324" i="23"/>
  <c r="BI323" i="23"/>
  <c r="BH323" i="23"/>
  <c r="BG323" i="23"/>
  <c r="BF323" i="23"/>
  <c r="T323" i="23"/>
  <c r="R323" i="23"/>
  <c r="P323" i="23"/>
  <c r="BI322" i="23"/>
  <c r="BH322" i="23"/>
  <c r="BG322" i="23"/>
  <c r="BF322" i="23"/>
  <c r="T322" i="23"/>
  <c r="R322" i="23"/>
  <c r="P322" i="23"/>
  <c r="BI321" i="23"/>
  <c r="BH321" i="23"/>
  <c r="BG321" i="23"/>
  <c r="BF321" i="23"/>
  <c r="T321" i="23"/>
  <c r="R321" i="23"/>
  <c r="P321" i="23"/>
  <c r="BI320" i="23"/>
  <c r="BH320" i="23"/>
  <c r="BG320" i="23"/>
  <c r="BF320" i="23"/>
  <c r="T320" i="23"/>
  <c r="R320" i="23"/>
  <c r="P320" i="23"/>
  <c r="BI319" i="23"/>
  <c r="BH319" i="23"/>
  <c r="BG319" i="23"/>
  <c r="BF319" i="23"/>
  <c r="T319" i="23"/>
  <c r="R319" i="23"/>
  <c r="P319" i="23"/>
  <c r="BI318" i="23"/>
  <c r="BH318" i="23"/>
  <c r="BG318" i="23"/>
  <c r="BF318" i="23"/>
  <c r="T318" i="23"/>
  <c r="R318" i="23"/>
  <c r="P318" i="23"/>
  <c r="BI317" i="23"/>
  <c r="BH317" i="23"/>
  <c r="BG317" i="23"/>
  <c r="BF317" i="23"/>
  <c r="T317" i="23"/>
  <c r="R317" i="23"/>
  <c r="P317" i="23"/>
  <c r="BI315" i="23"/>
  <c r="BH315" i="23"/>
  <c r="BG315" i="23"/>
  <c r="BF315" i="23"/>
  <c r="T315" i="23"/>
  <c r="R315" i="23"/>
  <c r="P315" i="23"/>
  <c r="BI314" i="23"/>
  <c r="BH314" i="23"/>
  <c r="BG314" i="23"/>
  <c r="BF314" i="23"/>
  <c r="T314" i="23"/>
  <c r="R314" i="23"/>
  <c r="P314" i="23"/>
  <c r="BI313" i="23"/>
  <c r="BH313" i="23"/>
  <c r="BG313" i="23"/>
  <c r="BF313" i="23"/>
  <c r="T313" i="23"/>
  <c r="R313" i="23"/>
  <c r="P313" i="23"/>
  <c r="BI312" i="23"/>
  <c r="BH312" i="23"/>
  <c r="BG312" i="23"/>
  <c r="BF312" i="23"/>
  <c r="T312" i="23"/>
  <c r="R312" i="23"/>
  <c r="P312" i="23"/>
  <c r="BI311" i="23"/>
  <c r="BH311" i="23"/>
  <c r="BG311" i="23"/>
  <c r="BF311" i="23"/>
  <c r="T311" i="23"/>
  <c r="R311" i="23"/>
  <c r="P311" i="23"/>
  <c r="BI310" i="23"/>
  <c r="BH310" i="23"/>
  <c r="BG310" i="23"/>
  <c r="BF310" i="23"/>
  <c r="T310" i="23"/>
  <c r="R310" i="23"/>
  <c r="P310" i="23"/>
  <c r="BI309" i="23"/>
  <c r="BH309" i="23"/>
  <c r="BG309" i="23"/>
  <c r="BF309" i="23"/>
  <c r="T309" i="23"/>
  <c r="R309" i="23"/>
  <c r="P309" i="23"/>
  <c r="BI308" i="23"/>
  <c r="BH308" i="23"/>
  <c r="BG308" i="23"/>
  <c r="BF308" i="23"/>
  <c r="T308" i="23"/>
  <c r="R308" i="23"/>
  <c r="P308" i="23"/>
  <c r="BI307" i="23"/>
  <c r="BH307" i="23"/>
  <c r="BG307" i="23"/>
  <c r="BF307" i="23"/>
  <c r="T307" i="23"/>
  <c r="R307" i="23"/>
  <c r="P307" i="23"/>
  <c r="BI306" i="23"/>
  <c r="BH306" i="23"/>
  <c r="BG306" i="23"/>
  <c r="BF306" i="23"/>
  <c r="T306" i="23"/>
  <c r="R306" i="23"/>
  <c r="P306" i="23"/>
  <c r="BI305" i="23"/>
  <c r="BH305" i="23"/>
  <c r="BG305" i="23"/>
  <c r="BF305" i="23"/>
  <c r="T305" i="23"/>
  <c r="R305" i="23"/>
  <c r="P305" i="23"/>
  <c r="BI304" i="23"/>
  <c r="BH304" i="23"/>
  <c r="BG304" i="23"/>
  <c r="BF304" i="23"/>
  <c r="T304" i="23"/>
  <c r="R304" i="23"/>
  <c r="P304" i="23"/>
  <c r="BI303" i="23"/>
  <c r="BH303" i="23"/>
  <c r="BG303" i="23"/>
  <c r="BF303" i="23"/>
  <c r="T303" i="23"/>
  <c r="R303" i="23"/>
  <c r="P303" i="23"/>
  <c r="BI302" i="23"/>
  <c r="BH302" i="23"/>
  <c r="BG302" i="23"/>
  <c r="BF302" i="23"/>
  <c r="T302" i="23"/>
  <c r="R302" i="23"/>
  <c r="P302" i="23"/>
  <c r="BI301" i="23"/>
  <c r="BH301" i="23"/>
  <c r="BG301" i="23"/>
  <c r="BF301" i="23"/>
  <c r="T301" i="23"/>
  <c r="R301" i="23"/>
  <c r="P301" i="23"/>
  <c r="BI300" i="23"/>
  <c r="BH300" i="23"/>
  <c r="BG300" i="23"/>
  <c r="BF300" i="23"/>
  <c r="T300" i="23"/>
  <c r="R300" i="23"/>
  <c r="P300" i="23"/>
  <c r="BI299" i="23"/>
  <c r="BH299" i="23"/>
  <c r="BG299" i="23"/>
  <c r="BF299" i="23"/>
  <c r="T299" i="23"/>
  <c r="R299" i="23"/>
  <c r="P299" i="23"/>
  <c r="BI298" i="23"/>
  <c r="BH298" i="23"/>
  <c r="BG298" i="23"/>
  <c r="BF298" i="23"/>
  <c r="T298" i="23"/>
  <c r="R298" i="23"/>
  <c r="P298" i="23"/>
  <c r="BI297" i="23"/>
  <c r="BH297" i="23"/>
  <c r="BG297" i="23"/>
  <c r="BF297" i="23"/>
  <c r="T297" i="23"/>
  <c r="R297" i="23"/>
  <c r="P297" i="23"/>
  <c r="BI296" i="23"/>
  <c r="BH296" i="23"/>
  <c r="BG296" i="23"/>
  <c r="BF296" i="23"/>
  <c r="T296" i="23"/>
  <c r="R296" i="23"/>
  <c r="P296" i="23"/>
  <c r="BI295" i="23"/>
  <c r="BH295" i="23"/>
  <c r="BG295" i="23"/>
  <c r="BF295" i="23"/>
  <c r="T295" i="23"/>
  <c r="R295" i="23"/>
  <c r="P295" i="23"/>
  <c r="BI294" i="23"/>
  <c r="BH294" i="23"/>
  <c r="BG294" i="23"/>
  <c r="BF294" i="23"/>
  <c r="T294" i="23"/>
  <c r="R294" i="23"/>
  <c r="P294" i="23"/>
  <c r="BI293" i="23"/>
  <c r="BH293" i="23"/>
  <c r="BG293" i="23"/>
  <c r="BF293" i="23"/>
  <c r="T293" i="23"/>
  <c r="R293" i="23"/>
  <c r="P293" i="23"/>
  <c r="BI292" i="23"/>
  <c r="BH292" i="23"/>
  <c r="BG292" i="23"/>
  <c r="BF292" i="23"/>
  <c r="T292" i="23"/>
  <c r="R292" i="23"/>
  <c r="P292" i="23"/>
  <c r="BI291" i="23"/>
  <c r="BH291" i="23"/>
  <c r="BG291" i="23"/>
  <c r="BF291" i="23"/>
  <c r="T291" i="23"/>
  <c r="R291" i="23"/>
  <c r="P291" i="23"/>
  <c r="BI290" i="23"/>
  <c r="BH290" i="23"/>
  <c r="BG290" i="23"/>
  <c r="BF290" i="23"/>
  <c r="T290" i="23"/>
  <c r="R290" i="23"/>
  <c r="P290" i="23"/>
  <c r="BI289" i="23"/>
  <c r="BH289" i="23"/>
  <c r="BG289" i="23"/>
  <c r="BF289" i="23"/>
  <c r="T289" i="23"/>
  <c r="R289" i="23"/>
  <c r="P289" i="23"/>
  <c r="BI288" i="23"/>
  <c r="BH288" i="23"/>
  <c r="BG288" i="23"/>
  <c r="BF288" i="23"/>
  <c r="T288" i="23"/>
  <c r="R288" i="23"/>
  <c r="P288" i="23"/>
  <c r="BI287" i="23"/>
  <c r="BH287" i="23"/>
  <c r="BG287" i="23"/>
  <c r="BF287" i="23"/>
  <c r="T287" i="23"/>
  <c r="R287" i="23"/>
  <c r="P287" i="23"/>
  <c r="BI286" i="23"/>
  <c r="BH286" i="23"/>
  <c r="BG286" i="23"/>
  <c r="BF286" i="23"/>
  <c r="T286" i="23"/>
  <c r="R286" i="23"/>
  <c r="P286" i="23"/>
  <c r="BI285" i="23"/>
  <c r="BH285" i="23"/>
  <c r="BG285" i="23"/>
  <c r="BF285" i="23"/>
  <c r="T285" i="23"/>
  <c r="R285" i="23"/>
  <c r="P285" i="23"/>
  <c r="BI283" i="23"/>
  <c r="BH283" i="23"/>
  <c r="BG283" i="23"/>
  <c r="BF283" i="23"/>
  <c r="T283" i="23"/>
  <c r="R283" i="23"/>
  <c r="P283" i="23"/>
  <c r="BI282" i="23"/>
  <c r="BH282" i="23"/>
  <c r="BG282" i="23"/>
  <c r="BF282" i="23"/>
  <c r="T282" i="23"/>
  <c r="R282" i="23"/>
  <c r="P282" i="23"/>
  <c r="BI281" i="23"/>
  <c r="BH281" i="23"/>
  <c r="BG281" i="23"/>
  <c r="BF281" i="23"/>
  <c r="T281" i="23"/>
  <c r="R281" i="23"/>
  <c r="P281" i="23"/>
  <c r="BI280" i="23"/>
  <c r="BH280" i="23"/>
  <c r="BG280" i="23"/>
  <c r="BF280" i="23"/>
  <c r="T280" i="23"/>
  <c r="R280" i="23"/>
  <c r="P280" i="23"/>
  <c r="BI279" i="23"/>
  <c r="BH279" i="23"/>
  <c r="BG279" i="23"/>
  <c r="BF279" i="23"/>
  <c r="T279" i="23"/>
  <c r="R279" i="23"/>
  <c r="P279" i="23"/>
  <c r="BI278" i="23"/>
  <c r="BH278" i="23"/>
  <c r="BG278" i="23"/>
  <c r="BF278" i="23"/>
  <c r="T278" i="23"/>
  <c r="R278" i="23"/>
  <c r="P278" i="23"/>
  <c r="BI277" i="23"/>
  <c r="BH277" i="23"/>
  <c r="BG277" i="23"/>
  <c r="BF277" i="23"/>
  <c r="T277" i="23"/>
  <c r="R277" i="23"/>
  <c r="P277" i="23"/>
  <c r="BI276" i="23"/>
  <c r="BH276" i="23"/>
  <c r="BG276" i="23"/>
  <c r="BF276" i="23"/>
  <c r="T276" i="23"/>
  <c r="R276" i="23"/>
  <c r="P276" i="23"/>
  <c r="BI275" i="23"/>
  <c r="BH275" i="23"/>
  <c r="BG275" i="23"/>
  <c r="BF275" i="23"/>
  <c r="T275" i="23"/>
  <c r="R275" i="23"/>
  <c r="P275" i="23"/>
  <c r="BI274" i="23"/>
  <c r="BH274" i="23"/>
  <c r="BG274" i="23"/>
  <c r="BF274" i="23"/>
  <c r="T274" i="23"/>
  <c r="R274" i="23"/>
  <c r="P274" i="23"/>
  <c r="BI273" i="23"/>
  <c r="BH273" i="23"/>
  <c r="BG273" i="23"/>
  <c r="BF273" i="23"/>
  <c r="T273" i="23"/>
  <c r="R273" i="23"/>
  <c r="P273" i="23"/>
  <c r="BI272" i="23"/>
  <c r="BH272" i="23"/>
  <c r="BG272" i="23"/>
  <c r="BF272" i="23"/>
  <c r="T272" i="23"/>
  <c r="R272" i="23"/>
  <c r="P272" i="23"/>
  <c r="BI271" i="23"/>
  <c r="BH271" i="23"/>
  <c r="BG271" i="23"/>
  <c r="BF271" i="23"/>
  <c r="T271" i="23"/>
  <c r="R271" i="23"/>
  <c r="P271" i="23"/>
  <c r="BI270" i="23"/>
  <c r="BH270" i="23"/>
  <c r="BG270" i="23"/>
  <c r="BF270" i="23"/>
  <c r="T270" i="23"/>
  <c r="R270" i="23"/>
  <c r="P270" i="23"/>
  <c r="BI269" i="23"/>
  <c r="BH269" i="23"/>
  <c r="BG269" i="23"/>
  <c r="BF269" i="23"/>
  <c r="T269" i="23"/>
  <c r="R269" i="23"/>
  <c r="P269" i="23"/>
  <c r="BI268" i="23"/>
  <c r="BH268" i="23"/>
  <c r="BG268" i="23"/>
  <c r="BF268" i="23"/>
  <c r="T268" i="23"/>
  <c r="R268" i="23"/>
  <c r="P268" i="23"/>
  <c r="BI267" i="23"/>
  <c r="BH267" i="23"/>
  <c r="BG267" i="23"/>
  <c r="BF267" i="23"/>
  <c r="T267" i="23"/>
  <c r="R267" i="23"/>
  <c r="P267" i="23"/>
  <c r="BI266" i="23"/>
  <c r="BH266" i="23"/>
  <c r="BG266" i="23"/>
  <c r="BF266" i="23"/>
  <c r="T266" i="23"/>
  <c r="R266" i="23"/>
  <c r="P266" i="23"/>
  <c r="BI265" i="23"/>
  <c r="BH265" i="23"/>
  <c r="BG265" i="23"/>
  <c r="BF265" i="23"/>
  <c r="T265" i="23"/>
  <c r="R265" i="23"/>
  <c r="P265" i="23"/>
  <c r="BI264" i="23"/>
  <c r="BH264" i="23"/>
  <c r="BG264" i="23"/>
  <c r="BF264" i="23"/>
  <c r="T264" i="23"/>
  <c r="R264" i="23"/>
  <c r="P264" i="23"/>
  <c r="BI263" i="23"/>
  <c r="BH263" i="23"/>
  <c r="BG263" i="23"/>
  <c r="BF263" i="23"/>
  <c r="T263" i="23"/>
  <c r="R263" i="23"/>
  <c r="P263" i="23"/>
  <c r="BI262" i="23"/>
  <c r="BH262" i="23"/>
  <c r="BG262" i="23"/>
  <c r="BF262" i="23"/>
  <c r="T262" i="23"/>
  <c r="R262" i="23"/>
  <c r="P262" i="23"/>
  <c r="BI261" i="23"/>
  <c r="BH261" i="23"/>
  <c r="BG261" i="23"/>
  <c r="BF261" i="23"/>
  <c r="T261" i="23"/>
  <c r="R261" i="23"/>
  <c r="P261" i="23"/>
  <c r="BI260" i="23"/>
  <c r="BH260" i="23"/>
  <c r="BG260" i="23"/>
  <c r="BF260" i="23"/>
  <c r="T260" i="23"/>
  <c r="R260" i="23"/>
  <c r="P260" i="23"/>
  <c r="BI259" i="23"/>
  <c r="BH259" i="23"/>
  <c r="BG259" i="23"/>
  <c r="BF259" i="23"/>
  <c r="T259" i="23"/>
  <c r="R259" i="23"/>
  <c r="P259" i="23"/>
  <c r="BI258" i="23"/>
  <c r="BH258" i="23"/>
  <c r="BG258" i="23"/>
  <c r="BF258" i="23"/>
  <c r="T258" i="23"/>
  <c r="R258" i="23"/>
  <c r="P258" i="23"/>
  <c r="BI257" i="23"/>
  <c r="BH257" i="23"/>
  <c r="BG257" i="23"/>
  <c r="BF257" i="23"/>
  <c r="T257" i="23"/>
  <c r="R257" i="23"/>
  <c r="P257" i="23"/>
  <c r="BI256" i="23"/>
  <c r="BH256" i="23"/>
  <c r="BG256" i="23"/>
  <c r="BF256" i="23"/>
  <c r="T256" i="23"/>
  <c r="R256" i="23"/>
  <c r="P256" i="23"/>
  <c r="BI255" i="23"/>
  <c r="BH255" i="23"/>
  <c r="BG255" i="23"/>
  <c r="BF255" i="23"/>
  <c r="T255" i="23"/>
  <c r="R255" i="23"/>
  <c r="P255" i="23"/>
  <c r="BI254" i="23"/>
  <c r="BH254" i="23"/>
  <c r="BG254" i="23"/>
  <c r="BF254" i="23"/>
  <c r="T254" i="23"/>
  <c r="R254" i="23"/>
  <c r="P254" i="23"/>
  <c r="BI253" i="23"/>
  <c r="BH253" i="23"/>
  <c r="BG253" i="23"/>
  <c r="BF253" i="23"/>
  <c r="T253" i="23"/>
  <c r="R253" i="23"/>
  <c r="P253" i="23"/>
  <c r="BI252" i="23"/>
  <c r="BH252" i="23"/>
  <c r="BG252" i="23"/>
  <c r="BF252" i="23"/>
  <c r="T252" i="23"/>
  <c r="R252" i="23"/>
  <c r="P252" i="23"/>
  <c r="BI251" i="23"/>
  <c r="BH251" i="23"/>
  <c r="BG251" i="23"/>
  <c r="BF251" i="23"/>
  <c r="T251" i="23"/>
  <c r="R251" i="23"/>
  <c r="P251" i="23"/>
  <c r="BI249" i="23"/>
  <c r="BH249" i="23"/>
  <c r="BG249" i="23"/>
  <c r="BF249" i="23"/>
  <c r="T249" i="23"/>
  <c r="R249" i="23"/>
  <c r="P249" i="23"/>
  <c r="BI248" i="23"/>
  <c r="BH248" i="23"/>
  <c r="BG248" i="23"/>
  <c r="BF248" i="23"/>
  <c r="T248" i="23"/>
  <c r="R248" i="23"/>
  <c r="P248" i="23"/>
  <c r="BI247" i="23"/>
  <c r="BH247" i="23"/>
  <c r="BG247" i="23"/>
  <c r="BF247" i="23"/>
  <c r="T247" i="23"/>
  <c r="R247" i="23"/>
  <c r="P247" i="23"/>
  <c r="BI246" i="23"/>
  <c r="BH246" i="23"/>
  <c r="BG246" i="23"/>
  <c r="BF246" i="23"/>
  <c r="T246" i="23"/>
  <c r="R246" i="23"/>
  <c r="P246" i="23"/>
  <c r="BI245" i="23"/>
  <c r="BH245" i="23"/>
  <c r="BG245" i="23"/>
  <c r="BF245" i="23"/>
  <c r="T245" i="23"/>
  <c r="R245" i="23"/>
  <c r="P245" i="23"/>
  <c r="BI244" i="23"/>
  <c r="BH244" i="23"/>
  <c r="BG244" i="23"/>
  <c r="BF244" i="23"/>
  <c r="T244" i="23"/>
  <c r="R244" i="23"/>
  <c r="P244" i="23"/>
  <c r="BI243" i="23"/>
  <c r="BH243" i="23"/>
  <c r="BG243" i="23"/>
  <c r="BF243" i="23"/>
  <c r="T243" i="23"/>
  <c r="R243" i="23"/>
  <c r="P243" i="23"/>
  <c r="BI242" i="23"/>
  <c r="BH242" i="23"/>
  <c r="BG242" i="23"/>
  <c r="BF242" i="23"/>
  <c r="T242" i="23"/>
  <c r="R242" i="23"/>
  <c r="P242" i="23"/>
  <c r="BI241" i="23"/>
  <c r="BH241" i="23"/>
  <c r="BG241" i="23"/>
  <c r="BF241" i="23"/>
  <c r="T241" i="23"/>
  <c r="R241" i="23"/>
  <c r="P241" i="23"/>
  <c r="BI240" i="23"/>
  <c r="BH240" i="23"/>
  <c r="BG240" i="23"/>
  <c r="BF240" i="23"/>
  <c r="T240" i="23"/>
  <c r="R240" i="23"/>
  <c r="P240" i="23"/>
  <c r="BI239" i="23"/>
  <c r="BH239" i="23"/>
  <c r="BG239" i="23"/>
  <c r="BF239" i="23"/>
  <c r="T239" i="23"/>
  <c r="R239" i="23"/>
  <c r="P239" i="23"/>
  <c r="BI238" i="23"/>
  <c r="BH238" i="23"/>
  <c r="BG238" i="23"/>
  <c r="BF238" i="23"/>
  <c r="T238" i="23"/>
  <c r="R238" i="23"/>
  <c r="P238" i="23"/>
  <c r="BI237" i="23"/>
  <c r="BH237" i="23"/>
  <c r="BG237" i="23"/>
  <c r="BF237" i="23"/>
  <c r="T237" i="23"/>
  <c r="R237" i="23"/>
  <c r="P237" i="23"/>
  <c r="BI236" i="23"/>
  <c r="BH236" i="23"/>
  <c r="BG236" i="23"/>
  <c r="BF236" i="23"/>
  <c r="T236" i="23"/>
  <c r="R236" i="23"/>
  <c r="P236" i="23"/>
  <c r="BI235" i="23"/>
  <c r="BH235" i="23"/>
  <c r="BG235" i="23"/>
  <c r="BF235" i="23"/>
  <c r="T235" i="23"/>
  <c r="R235" i="23"/>
  <c r="P235" i="23"/>
  <c r="BI234" i="23"/>
  <c r="BH234" i="23"/>
  <c r="BG234" i="23"/>
  <c r="BF234" i="23"/>
  <c r="T234" i="23"/>
  <c r="R234" i="23"/>
  <c r="P234" i="23"/>
  <c r="BI233" i="23"/>
  <c r="BH233" i="23"/>
  <c r="BG233" i="23"/>
  <c r="BF233" i="23"/>
  <c r="T233" i="23"/>
  <c r="R233" i="23"/>
  <c r="P233" i="23"/>
  <c r="BI232" i="23"/>
  <c r="BH232" i="23"/>
  <c r="BG232" i="23"/>
  <c r="BF232" i="23"/>
  <c r="T232" i="23"/>
  <c r="R232" i="23"/>
  <c r="P232" i="23"/>
  <c r="BI231" i="23"/>
  <c r="BH231" i="23"/>
  <c r="BG231" i="23"/>
  <c r="BF231" i="23"/>
  <c r="T231" i="23"/>
  <c r="R231" i="23"/>
  <c r="P231" i="23"/>
  <c r="BI230" i="23"/>
  <c r="BH230" i="23"/>
  <c r="BG230" i="23"/>
  <c r="BF230" i="23"/>
  <c r="T230" i="23"/>
  <c r="R230" i="23"/>
  <c r="P230" i="23"/>
  <c r="BI229" i="23"/>
  <c r="BH229" i="23"/>
  <c r="BG229" i="23"/>
  <c r="BF229" i="23"/>
  <c r="T229" i="23"/>
  <c r="R229" i="23"/>
  <c r="P229" i="23"/>
  <c r="BI228" i="23"/>
  <c r="BH228" i="23"/>
  <c r="BG228" i="23"/>
  <c r="BF228" i="23"/>
  <c r="T228" i="23"/>
  <c r="R228" i="23"/>
  <c r="P228" i="23"/>
  <c r="BI227" i="23"/>
  <c r="BH227" i="23"/>
  <c r="BG227" i="23"/>
  <c r="BF227" i="23"/>
  <c r="T227" i="23"/>
  <c r="R227" i="23"/>
  <c r="P227" i="23"/>
  <c r="BI226" i="23"/>
  <c r="BH226" i="23"/>
  <c r="BG226" i="23"/>
  <c r="BF226" i="23"/>
  <c r="T226" i="23"/>
  <c r="R226" i="23"/>
  <c r="P226" i="23"/>
  <c r="BI225" i="23"/>
  <c r="BH225" i="23"/>
  <c r="BG225" i="23"/>
  <c r="BF225" i="23"/>
  <c r="T225" i="23"/>
  <c r="R225" i="23"/>
  <c r="P225" i="23"/>
  <c r="BI224" i="23"/>
  <c r="BH224" i="23"/>
  <c r="BG224" i="23"/>
  <c r="BF224" i="23"/>
  <c r="T224" i="23"/>
  <c r="R224" i="23"/>
  <c r="P224" i="23"/>
  <c r="BI223" i="23"/>
  <c r="BH223" i="23"/>
  <c r="BG223" i="23"/>
  <c r="BF223" i="23"/>
  <c r="T223" i="23"/>
  <c r="R223" i="23"/>
  <c r="P223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11" i="23"/>
  <c r="BH211" i="23"/>
  <c r="BG211" i="23"/>
  <c r="BF211" i="23"/>
  <c r="T211" i="23"/>
  <c r="R211" i="23"/>
  <c r="P211" i="23"/>
  <c r="BI210" i="23"/>
  <c r="BH210" i="23"/>
  <c r="BG210" i="23"/>
  <c r="BF210" i="23"/>
  <c r="T210" i="23"/>
  <c r="R210" i="23"/>
  <c r="P210" i="23"/>
  <c r="BI209" i="23"/>
  <c r="BH209" i="23"/>
  <c r="BG209" i="23"/>
  <c r="BF209" i="23"/>
  <c r="T209" i="23"/>
  <c r="R209" i="23"/>
  <c r="P209" i="23"/>
  <c r="BI208" i="23"/>
  <c r="BH208" i="23"/>
  <c r="BG208" i="23"/>
  <c r="BF208" i="23"/>
  <c r="T208" i="23"/>
  <c r="R208" i="23"/>
  <c r="P208" i="23"/>
  <c r="BI207" i="23"/>
  <c r="BH207" i="23"/>
  <c r="BG207" i="23"/>
  <c r="BF207" i="23"/>
  <c r="T207" i="23"/>
  <c r="R207" i="23"/>
  <c r="P207" i="23"/>
  <c r="BI206" i="23"/>
  <c r="BH206" i="23"/>
  <c r="BG206" i="23"/>
  <c r="BF206" i="23"/>
  <c r="T206" i="23"/>
  <c r="R206" i="23"/>
  <c r="P206" i="23"/>
  <c r="BI205" i="23"/>
  <c r="BH205" i="23"/>
  <c r="BG205" i="23"/>
  <c r="BF205" i="23"/>
  <c r="T205" i="23"/>
  <c r="R205" i="23"/>
  <c r="P205" i="23"/>
  <c r="BI204" i="23"/>
  <c r="BH204" i="23"/>
  <c r="BG204" i="23"/>
  <c r="BF204" i="23"/>
  <c r="T204" i="23"/>
  <c r="R204" i="23"/>
  <c r="P204" i="23"/>
  <c r="BI203" i="23"/>
  <c r="BH203" i="23"/>
  <c r="BG203" i="23"/>
  <c r="BF203" i="23"/>
  <c r="T203" i="23"/>
  <c r="R203" i="23"/>
  <c r="P203" i="23"/>
  <c r="BI202" i="23"/>
  <c r="BH202" i="23"/>
  <c r="BG202" i="23"/>
  <c r="BF202" i="23"/>
  <c r="T202" i="23"/>
  <c r="R202" i="23"/>
  <c r="P202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7" i="23"/>
  <c r="BH197" i="23"/>
  <c r="BG197" i="23"/>
  <c r="BF197" i="23"/>
  <c r="T197" i="23"/>
  <c r="R197" i="23"/>
  <c r="P197" i="23"/>
  <c r="BI196" i="23"/>
  <c r="BH196" i="23"/>
  <c r="BG196" i="23"/>
  <c r="BF196" i="23"/>
  <c r="T196" i="23"/>
  <c r="R196" i="23"/>
  <c r="P196" i="23"/>
  <c r="BI195" i="23"/>
  <c r="BH195" i="23"/>
  <c r="BG195" i="23"/>
  <c r="BF195" i="23"/>
  <c r="T195" i="23"/>
  <c r="R195" i="23"/>
  <c r="P195" i="23"/>
  <c r="BI194" i="23"/>
  <c r="BH194" i="23"/>
  <c r="BG194" i="23"/>
  <c r="BF194" i="23"/>
  <c r="T194" i="23"/>
  <c r="R194" i="23"/>
  <c r="P194" i="23"/>
  <c r="BI193" i="23"/>
  <c r="BH193" i="23"/>
  <c r="BG193" i="23"/>
  <c r="BF193" i="23"/>
  <c r="T193" i="23"/>
  <c r="R193" i="23"/>
  <c r="P193" i="23"/>
  <c r="BI192" i="23"/>
  <c r="BH192" i="23"/>
  <c r="BG192" i="23"/>
  <c r="BF192" i="23"/>
  <c r="T192" i="23"/>
  <c r="R192" i="23"/>
  <c r="P192" i="23"/>
  <c r="BI191" i="23"/>
  <c r="BH191" i="23"/>
  <c r="BG191" i="23"/>
  <c r="BF191" i="23"/>
  <c r="T191" i="23"/>
  <c r="R191" i="23"/>
  <c r="P191" i="23"/>
  <c r="BI190" i="23"/>
  <c r="BH190" i="23"/>
  <c r="BG190" i="23"/>
  <c r="BF190" i="23"/>
  <c r="T190" i="23"/>
  <c r="R190" i="23"/>
  <c r="P190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5" i="23"/>
  <c r="BH185" i="23"/>
  <c r="BG185" i="23"/>
  <c r="BF185" i="23"/>
  <c r="T185" i="23"/>
  <c r="R185" i="23"/>
  <c r="P185" i="23"/>
  <c r="BI184" i="23"/>
  <c r="BH184" i="23"/>
  <c r="BG184" i="23"/>
  <c r="BF184" i="23"/>
  <c r="T184" i="23"/>
  <c r="R184" i="23"/>
  <c r="P184" i="23"/>
  <c r="BI183" i="23"/>
  <c r="BH183" i="23"/>
  <c r="BG183" i="23"/>
  <c r="BF183" i="23"/>
  <c r="T183" i="23"/>
  <c r="R183" i="23"/>
  <c r="P183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80" i="23"/>
  <c r="BH180" i="23"/>
  <c r="BG180" i="23"/>
  <c r="BF180" i="23"/>
  <c r="T180" i="23"/>
  <c r="R180" i="23"/>
  <c r="P180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7" i="23"/>
  <c r="BH177" i="23"/>
  <c r="BG177" i="23"/>
  <c r="BF177" i="23"/>
  <c r="T177" i="23"/>
  <c r="R177" i="23"/>
  <c r="P177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3" i="23"/>
  <c r="BH173" i="23"/>
  <c r="BG173" i="23"/>
  <c r="BF173" i="23"/>
  <c r="T173" i="23"/>
  <c r="R173" i="23"/>
  <c r="P173" i="23"/>
  <c r="BI171" i="23"/>
  <c r="BH171" i="23"/>
  <c r="BG171" i="23"/>
  <c r="BF171" i="23"/>
  <c r="T171" i="23"/>
  <c r="R171" i="23"/>
  <c r="P171" i="23"/>
  <c r="BI170" i="23"/>
  <c r="BH170" i="23"/>
  <c r="BG170" i="23"/>
  <c r="BF170" i="23"/>
  <c r="T170" i="23"/>
  <c r="R170" i="23"/>
  <c r="P170" i="23"/>
  <c r="BI169" i="23"/>
  <c r="BH169" i="23"/>
  <c r="BG169" i="23"/>
  <c r="BF169" i="23"/>
  <c r="T169" i="23"/>
  <c r="R169" i="23"/>
  <c r="P169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5" i="23"/>
  <c r="BH165" i="23"/>
  <c r="BG165" i="23"/>
  <c r="BF165" i="23"/>
  <c r="T165" i="23"/>
  <c r="R165" i="23"/>
  <c r="P165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62" i="23"/>
  <c r="BH162" i="23"/>
  <c r="BG162" i="23"/>
  <c r="BF162" i="23"/>
  <c r="T162" i="23"/>
  <c r="R162" i="23"/>
  <c r="P162" i="23"/>
  <c r="BI161" i="23"/>
  <c r="BH161" i="23"/>
  <c r="BG161" i="23"/>
  <c r="BF161" i="23"/>
  <c r="T161" i="23"/>
  <c r="R161" i="23"/>
  <c r="P161" i="23"/>
  <c r="BI159" i="23"/>
  <c r="BH159" i="23"/>
  <c r="BG159" i="23"/>
  <c r="BF159" i="23"/>
  <c r="T159" i="23"/>
  <c r="R159" i="23"/>
  <c r="P159" i="23"/>
  <c r="BI158" i="23"/>
  <c r="BH158" i="23"/>
  <c r="BG158" i="23"/>
  <c r="BF158" i="23"/>
  <c r="T158" i="23"/>
  <c r="R158" i="23"/>
  <c r="P158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55" i="23"/>
  <c r="BH155" i="23"/>
  <c r="BG155" i="23"/>
  <c r="BF155" i="23"/>
  <c r="T155" i="23"/>
  <c r="R155" i="23"/>
  <c r="P155" i="23"/>
  <c r="BI154" i="23"/>
  <c r="BH154" i="23"/>
  <c r="BG154" i="23"/>
  <c r="BF154" i="23"/>
  <c r="T154" i="23"/>
  <c r="R154" i="23"/>
  <c r="P154" i="23"/>
  <c r="BI153" i="23"/>
  <c r="BH153" i="23"/>
  <c r="BG153" i="23"/>
  <c r="BF153" i="23"/>
  <c r="T153" i="23"/>
  <c r="R153" i="23"/>
  <c r="P153" i="23"/>
  <c r="BI152" i="23"/>
  <c r="BH152" i="23"/>
  <c r="BG152" i="23"/>
  <c r="BF152" i="23"/>
  <c r="T152" i="23"/>
  <c r="R152" i="23"/>
  <c r="P152" i="23"/>
  <c r="BI151" i="23"/>
  <c r="BH151" i="23"/>
  <c r="BG151" i="23"/>
  <c r="BF151" i="23"/>
  <c r="T151" i="23"/>
  <c r="R151" i="23"/>
  <c r="P151" i="23"/>
  <c r="BI150" i="23"/>
  <c r="BH150" i="23"/>
  <c r="BG150" i="23"/>
  <c r="BF150" i="23"/>
  <c r="T150" i="23"/>
  <c r="R150" i="23"/>
  <c r="P150" i="23"/>
  <c r="BI149" i="23"/>
  <c r="BH149" i="23"/>
  <c r="BG149" i="23"/>
  <c r="BF149" i="23"/>
  <c r="T149" i="23"/>
  <c r="R149" i="23"/>
  <c r="P149" i="23"/>
  <c r="BI148" i="23"/>
  <c r="BH148" i="23"/>
  <c r="BG148" i="23"/>
  <c r="BF148" i="23"/>
  <c r="T148" i="23"/>
  <c r="R148" i="23"/>
  <c r="P148" i="23"/>
  <c r="BI147" i="23"/>
  <c r="BH147" i="23"/>
  <c r="BG147" i="23"/>
  <c r="BF147" i="23"/>
  <c r="T147" i="23"/>
  <c r="R147" i="23"/>
  <c r="P147" i="23"/>
  <c r="BI146" i="23"/>
  <c r="BH146" i="23"/>
  <c r="BG146" i="23"/>
  <c r="BF146" i="23"/>
  <c r="T146" i="23"/>
  <c r="R146" i="23"/>
  <c r="P146" i="23"/>
  <c r="BI144" i="23"/>
  <c r="BH144" i="23"/>
  <c r="BG144" i="23"/>
  <c r="BF144" i="23"/>
  <c r="T144" i="23"/>
  <c r="R144" i="23"/>
  <c r="P144" i="23"/>
  <c r="BI143" i="23"/>
  <c r="BH143" i="23"/>
  <c r="BG143" i="23"/>
  <c r="BF143" i="23"/>
  <c r="T143" i="23"/>
  <c r="R143" i="23"/>
  <c r="P143" i="23"/>
  <c r="BI142" i="23"/>
  <c r="BH142" i="23"/>
  <c r="BG142" i="23"/>
  <c r="BF142" i="23"/>
  <c r="T142" i="23"/>
  <c r="R142" i="23"/>
  <c r="P142" i="23"/>
  <c r="BI141" i="23"/>
  <c r="BH141" i="23"/>
  <c r="BG141" i="23"/>
  <c r="BF141" i="23"/>
  <c r="T141" i="23"/>
  <c r="R141" i="23"/>
  <c r="P141" i="23"/>
  <c r="BI140" i="23"/>
  <c r="BH140" i="23"/>
  <c r="BG140" i="23"/>
  <c r="BF140" i="23"/>
  <c r="T140" i="23"/>
  <c r="R140" i="23"/>
  <c r="P140" i="23"/>
  <c r="BI139" i="23"/>
  <c r="BH139" i="23"/>
  <c r="BG139" i="23"/>
  <c r="BF139" i="23"/>
  <c r="T139" i="23"/>
  <c r="R139" i="23"/>
  <c r="P139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3" i="23"/>
  <c r="BH133" i="23"/>
  <c r="BG133" i="23"/>
  <c r="BF133" i="23"/>
  <c r="T133" i="23"/>
  <c r="R133" i="23"/>
  <c r="P133" i="23"/>
  <c r="J126" i="23"/>
  <c r="F126" i="23"/>
  <c r="F124" i="23"/>
  <c r="E122" i="23"/>
  <c r="J91" i="23"/>
  <c r="F91" i="23"/>
  <c r="F89" i="23"/>
  <c r="E87" i="23"/>
  <c r="J24" i="23"/>
  <c r="E24" i="23"/>
  <c r="J127" i="23"/>
  <c r="J23" i="23"/>
  <c r="J18" i="23"/>
  <c r="E18" i="23"/>
  <c r="F92" i="23" s="1"/>
  <c r="J17" i="23"/>
  <c r="J12" i="23"/>
  <c r="J124" i="23" s="1"/>
  <c r="E7" i="23"/>
  <c r="E120" i="23"/>
  <c r="J37" i="22"/>
  <c r="J36" i="22"/>
  <c r="AY117" i="1"/>
  <c r="J35" i="22"/>
  <c r="AX117" i="1"/>
  <c r="BI208" i="22"/>
  <c r="BH208" i="22"/>
  <c r="BG208" i="22"/>
  <c r="BF208" i="22"/>
  <c r="T208" i="22"/>
  <c r="T207" i="22"/>
  <c r="T206" i="22"/>
  <c r="R208" i="22"/>
  <c r="R207" i="22"/>
  <c r="R206" i="22"/>
  <c r="P208" i="22"/>
  <c r="P207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3" i="22"/>
  <c r="BH203" i="22"/>
  <c r="BG203" i="22"/>
  <c r="BF203" i="22"/>
  <c r="T203" i="22"/>
  <c r="R203" i="22"/>
  <c r="P203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200" i="22"/>
  <c r="BH200" i="22"/>
  <c r="BG200" i="22"/>
  <c r="BF200" i="22"/>
  <c r="T200" i="22"/>
  <c r="R200" i="22"/>
  <c r="P200" i="22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2" i="22"/>
  <c r="BH182" i="22"/>
  <c r="BG182" i="22"/>
  <c r="BF182" i="22"/>
  <c r="T182" i="22"/>
  <c r="R182" i="22"/>
  <c r="P182" i="22"/>
  <c r="BI181" i="22"/>
  <c r="BH181" i="22"/>
  <c r="BG181" i="22"/>
  <c r="BF181" i="22"/>
  <c r="T181" i="22"/>
  <c r="R181" i="22"/>
  <c r="P181" i="22"/>
  <c r="BI180" i="22"/>
  <c r="BH180" i="22"/>
  <c r="BG180" i="22"/>
  <c r="BF180" i="22"/>
  <c r="T180" i="22"/>
  <c r="R180" i="22"/>
  <c r="P180" i="22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5" i="22"/>
  <c r="BH165" i="22"/>
  <c r="BG165" i="22"/>
  <c r="BF165" i="22"/>
  <c r="T165" i="22"/>
  <c r="R165" i="22"/>
  <c r="P165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J119" i="22"/>
  <c r="F119" i="22"/>
  <c r="F117" i="22"/>
  <c r="E115" i="22"/>
  <c r="J91" i="22"/>
  <c r="F91" i="22"/>
  <c r="F89" i="22"/>
  <c r="E87" i="22"/>
  <c r="J24" i="22"/>
  <c r="E24" i="22"/>
  <c r="J92" i="22" s="1"/>
  <c r="J23" i="22"/>
  <c r="J18" i="22"/>
  <c r="E18" i="22"/>
  <c r="F92" i="22" s="1"/>
  <c r="J17" i="22"/>
  <c r="J12" i="22"/>
  <c r="J89" i="22" s="1"/>
  <c r="E7" i="22"/>
  <c r="E85" i="22"/>
  <c r="J37" i="21"/>
  <c r="J36" i="21"/>
  <c r="AY116" i="1" s="1"/>
  <c r="J35" i="21"/>
  <c r="AX116" i="1"/>
  <c r="BI332" i="21"/>
  <c r="BH332" i="21"/>
  <c r="BG332" i="21"/>
  <c r="BF332" i="21"/>
  <c r="T332" i="21"/>
  <c r="R332" i="21"/>
  <c r="P332" i="21"/>
  <c r="BI331" i="21"/>
  <c r="BH331" i="21"/>
  <c r="BG331" i="21"/>
  <c r="BF331" i="21"/>
  <c r="T331" i="21"/>
  <c r="R331" i="21"/>
  <c r="P331" i="21"/>
  <c r="BI330" i="21"/>
  <c r="BH330" i="21"/>
  <c r="BG330" i="21"/>
  <c r="BF330" i="21"/>
  <c r="T330" i="21"/>
  <c r="R330" i="21"/>
  <c r="P330" i="21"/>
  <c r="BI329" i="21"/>
  <c r="BH329" i="21"/>
  <c r="BG329" i="21"/>
  <c r="BF329" i="21"/>
  <c r="T329" i="21"/>
  <c r="R329" i="21"/>
  <c r="P329" i="21"/>
  <c r="BI328" i="21"/>
  <c r="BH328" i="21"/>
  <c r="BG328" i="21"/>
  <c r="BF328" i="21"/>
  <c r="T328" i="21"/>
  <c r="R328" i="21"/>
  <c r="P328" i="21"/>
  <c r="BI327" i="21"/>
  <c r="BH327" i="21"/>
  <c r="BG327" i="21"/>
  <c r="BF327" i="21"/>
  <c r="T327" i="21"/>
  <c r="R327" i="21"/>
  <c r="P327" i="21"/>
  <c r="BI326" i="21"/>
  <c r="BH326" i="21"/>
  <c r="BG326" i="21"/>
  <c r="BF326" i="21"/>
  <c r="T326" i="21"/>
  <c r="R326" i="21"/>
  <c r="P326" i="21"/>
  <c r="BI324" i="21"/>
  <c r="BH324" i="21"/>
  <c r="BG324" i="21"/>
  <c r="BF324" i="21"/>
  <c r="T324" i="21"/>
  <c r="R324" i="21"/>
  <c r="P324" i="21"/>
  <c r="BI323" i="21"/>
  <c r="BH323" i="21"/>
  <c r="BG323" i="21"/>
  <c r="BF323" i="21"/>
  <c r="T323" i="21"/>
  <c r="R323" i="21"/>
  <c r="P323" i="21"/>
  <c r="BI322" i="21"/>
  <c r="BH322" i="21"/>
  <c r="BG322" i="21"/>
  <c r="BF322" i="21"/>
  <c r="T322" i="21"/>
  <c r="R322" i="21"/>
  <c r="P322" i="21"/>
  <c r="BI321" i="21"/>
  <c r="BH321" i="21"/>
  <c r="BG321" i="21"/>
  <c r="BF321" i="21"/>
  <c r="T321" i="21"/>
  <c r="R321" i="21"/>
  <c r="P321" i="21"/>
  <c r="BI320" i="21"/>
  <c r="BH320" i="21"/>
  <c r="BG320" i="21"/>
  <c r="BF320" i="21"/>
  <c r="T320" i="21"/>
  <c r="R320" i="21"/>
  <c r="P320" i="21"/>
  <c r="BI319" i="21"/>
  <c r="BH319" i="21"/>
  <c r="BG319" i="21"/>
  <c r="BF319" i="21"/>
  <c r="T319" i="21"/>
  <c r="R319" i="21"/>
  <c r="P319" i="21"/>
  <c r="BI318" i="21"/>
  <c r="BH318" i="21"/>
  <c r="BG318" i="21"/>
  <c r="BF318" i="21"/>
  <c r="T318" i="21"/>
  <c r="R318" i="21"/>
  <c r="P318" i="21"/>
  <c r="BI317" i="21"/>
  <c r="BH317" i="21"/>
  <c r="BG317" i="21"/>
  <c r="BF317" i="21"/>
  <c r="T317" i="21"/>
  <c r="R317" i="21"/>
  <c r="P317" i="21"/>
  <c r="BI316" i="21"/>
  <c r="BH316" i="21"/>
  <c r="BG316" i="21"/>
  <c r="BF316" i="21"/>
  <c r="T316" i="21"/>
  <c r="R316" i="21"/>
  <c r="P316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7" i="21"/>
  <c r="BH307" i="21"/>
  <c r="BG307" i="21"/>
  <c r="BF307" i="21"/>
  <c r="T307" i="21"/>
  <c r="R307" i="21"/>
  <c r="P307" i="21"/>
  <c r="BI306" i="21"/>
  <c r="BH306" i="21"/>
  <c r="BG306" i="21"/>
  <c r="BF306" i="21"/>
  <c r="T306" i="21"/>
  <c r="R306" i="21"/>
  <c r="P306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1" i="21"/>
  <c r="BH301" i="21"/>
  <c r="BG301" i="21"/>
  <c r="BF301" i="21"/>
  <c r="T301" i="21"/>
  <c r="R301" i="21"/>
  <c r="P301" i="21"/>
  <c r="BI300" i="21"/>
  <c r="BH300" i="21"/>
  <c r="BG300" i="21"/>
  <c r="BF300" i="21"/>
  <c r="T300" i="21"/>
  <c r="R300" i="21"/>
  <c r="P300" i="21"/>
  <c r="BI299" i="21"/>
  <c r="BH299" i="21"/>
  <c r="BG299" i="21"/>
  <c r="BF299" i="21"/>
  <c r="T299" i="21"/>
  <c r="R299" i="21"/>
  <c r="P299" i="21"/>
  <c r="BI298" i="21"/>
  <c r="BH298" i="21"/>
  <c r="BG298" i="21"/>
  <c r="BF298" i="21"/>
  <c r="T298" i="21"/>
  <c r="R298" i="21"/>
  <c r="P298" i="21"/>
  <c r="BI297" i="21"/>
  <c r="BH297" i="21"/>
  <c r="BG297" i="21"/>
  <c r="BF297" i="21"/>
  <c r="T297" i="21"/>
  <c r="R297" i="21"/>
  <c r="P297" i="21"/>
  <c r="BI296" i="21"/>
  <c r="BH296" i="21"/>
  <c r="BG296" i="21"/>
  <c r="BF296" i="21"/>
  <c r="T296" i="21"/>
  <c r="R296" i="21"/>
  <c r="P296" i="21"/>
  <c r="BI295" i="21"/>
  <c r="BH295" i="21"/>
  <c r="BG295" i="21"/>
  <c r="BF295" i="21"/>
  <c r="T295" i="21"/>
  <c r="R295" i="21"/>
  <c r="P295" i="21"/>
  <c r="BI294" i="21"/>
  <c r="BH294" i="21"/>
  <c r="BG294" i="21"/>
  <c r="BF294" i="21"/>
  <c r="T294" i="21"/>
  <c r="R294" i="21"/>
  <c r="P294" i="21"/>
  <c r="BI293" i="21"/>
  <c r="BH293" i="21"/>
  <c r="BG293" i="21"/>
  <c r="BF293" i="21"/>
  <c r="T293" i="21"/>
  <c r="R293" i="21"/>
  <c r="P293" i="21"/>
  <c r="BI292" i="21"/>
  <c r="BH292" i="21"/>
  <c r="BG292" i="21"/>
  <c r="BF292" i="21"/>
  <c r="T292" i="21"/>
  <c r="R292" i="21"/>
  <c r="P292" i="21"/>
  <c r="BI291" i="21"/>
  <c r="BH291" i="21"/>
  <c r="BG291" i="21"/>
  <c r="BF291" i="21"/>
  <c r="T291" i="21"/>
  <c r="R291" i="21"/>
  <c r="P291" i="21"/>
  <c r="BI290" i="21"/>
  <c r="BH290" i="21"/>
  <c r="BG290" i="21"/>
  <c r="BF290" i="21"/>
  <c r="T290" i="21"/>
  <c r="R290" i="21"/>
  <c r="P290" i="21"/>
  <c r="BI289" i="21"/>
  <c r="BH289" i="21"/>
  <c r="BG289" i="21"/>
  <c r="BF289" i="21"/>
  <c r="T289" i="21"/>
  <c r="R289" i="21"/>
  <c r="P289" i="21"/>
  <c r="BI288" i="21"/>
  <c r="BH288" i="21"/>
  <c r="BG288" i="21"/>
  <c r="BF288" i="21"/>
  <c r="T288" i="21"/>
  <c r="R288" i="21"/>
  <c r="P288" i="21"/>
  <c r="BI287" i="21"/>
  <c r="BH287" i="21"/>
  <c r="BG287" i="21"/>
  <c r="BF287" i="21"/>
  <c r="T287" i="21"/>
  <c r="R287" i="21"/>
  <c r="P287" i="21"/>
  <c r="BI286" i="21"/>
  <c r="BH286" i="21"/>
  <c r="BG286" i="21"/>
  <c r="BF286" i="21"/>
  <c r="T286" i="21"/>
  <c r="R286" i="21"/>
  <c r="P286" i="21"/>
  <c r="BI285" i="21"/>
  <c r="BH285" i="21"/>
  <c r="BG285" i="21"/>
  <c r="BF285" i="21"/>
  <c r="T285" i="21"/>
  <c r="R285" i="21"/>
  <c r="P285" i="21"/>
  <c r="BI284" i="21"/>
  <c r="BH284" i="21"/>
  <c r="BG284" i="21"/>
  <c r="BF284" i="21"/>
  <c r="T284" i="21"/>
  <c r="R284" i="21"/>
  <c r="P284" i="21"/>
  <c r="BI282" i="21"/>
  <c r="BH282" i="21"/>
  <c r="BG282" i="21"/>
  <c r="BF282" i="21"/>
  <c r="T282" i="21"/>
  <c r="R282" i="21"/>
  <c r="P282" i="21"/>
  <c r="BI281" i="21"/>
  <c r="BH281" i="21"/>
  <c r="BG281" i="21"/>
  <c r="BF281" i="21"/>
  <c r="T281" i="21"/>
  <c r="R281" i="21"/>
  <c r="P281" i="21"/>
  <c r="BI280" i="21"/>
  <c r="BH280" i="21"/>
  <c r="BG280" i="21"/>
  <c r="BF280" i="21"/>
  <c r="T280" i="21"/>
  <c r="R280" i="21"/>
  <c r="P280" i="21"/>
  <c r="BI279" i="21"/>
  <c r="BH279" i="21"/>
  <c r="BG279" i="21"/>
  <c r="BF279" i="21"/>
  <c r="T279" i="21"/>
  <c r="R279" i="21"/>
  <c r="P279" i="21"/>
  <c r="BI278" i="21"/>
  <c r="BH278" i="21"/>
  <c r="BG278" i="21"/>
  <c r="BF278" i="21"/>
  <c r="T278" i="21"/>
  <c r="R278" i="21"/>
  <c r="P278" i="21"/>
  <c r="BI277" i="21"/>
  <c r="BH277" i="21"/>
  <c r="BG277" i="21"/>
  <c r="BF277" i="21"/>
  <c r="T277" i="21"/>
  <c r="R277" i="21"/>
  <c r="P277" i="21"/>
  <c r="BI276" i="21"/>
  <c r="BH276" i="21"/>
  <c r="BG276" i="21"/>
  <c r="BF276" i="21"/>
  <c r="T276" i="21"/>
  <c r="R276" i="21"/>
  <c r="P276" i="21"/>
  <c r="BI275" i="21"/>
  <c r="BH275" i="21"/>
  <c r="BG275" i="21"/>
  <c r="BF275" i="21"/>
  <c r="T275" i="21"/>
  <c r="R275" i="21"/>
  <c r="P275" i="21"/>
  <c r="BI273" i="21"/>
  <c r="BH273" i="21"/>
  <c r="BG273" i="21"/>
  <c r="BF273" i="21"/>
  <c r="T273" i="21"/>
  <c r="R273" i="21"/>
  <c r="P273" i="21"/>
  <c r="BI272" i="21"/>
  <c r="BH272" i="21"/>
  <c r="BG272" i="21"/>
  <c r="BF272" i="21"/>
  <c r="T272" i="21"/>
  <c r="R272" i="21"/>
  <c r="P272" i="21"/>
  <c r="BI271" i="21"/>
  <c r="BH271" i="21"/>
  <c r="BG271" i="21"/>
  <c r="BF271" i="21"/>
  <c r="T271" i="21"/>
  <c r="R271" i="21"/>
  <c r="P271" i="21"/>
  <c r="BI270" i="21"/>
  <c r="BH270" i="21"/>
  <c r="BG270" i="21"/>
  <c r="BF270" i="21"/>
  <c r="T270" i="21"/>
  <c r="R270" i="21"/>
  <c r="P270" i="21"/>
  <c r="BI269" i="21"/>
  <c r="BH269" i="21"/>
  <c r="BG269" i="21"/>
  <c r="BF269" i="21"/>
  <c r="T269" i="21"/>
  <c r="R269" i="21"/>
  <c r="P269" i="21"/>
  <c r="BI268" i="21"/>
  <c r="BH268" i="21"/>
  <c r="BG268" i="21"/>
  <c r="BF268" i="21"/>
  <c r="T268" i="21"/>
  <c r="R268" i="21"/>
  <c r="P268" i="21"/>
  <c r="BI267" i="21"/>
  <c r="BH267" i="21"/>
  <c r="BG267" i="21"/>
  <c r="BF267" i="21"/>
  <c r="T267" i="21"/>
  <c r="R267" i="21"/>
  <c r="P267" i="21"/>
  <c r="BI266" i="21"/>
  <c r="BH266" i="21"/>
  <c r="BG266" i="21"/>
  <c r="BF266" i="21"/>
  <c r="T266" i="21"/>
  <c r="R266" i="21"/>
  <c r="P266" i="21"/>
  <c r="BI265" i="21"/>
  <c r="BH265" i="21"/>
  <c r="BG265" i="21"/>
  <c r="BF265" i="21"/>
  <c r="T265" i="21"/>
  <c r="R265" i="21"/>
  <c r="P265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2" i="21"/>
  <c r="BH262" i="21"/>
  <c r="BG262" i="21"/>
  <c r="BF262" i="21"/>
  <c r="T262" i="21"/>
  <c r="R262" i="21"/>
  <c r="P262" i="21"/>
  <c r="BI261" i="21"/>
  <c r="BH261" i="21"/>
  <c r="BG261" i="21"/>
  <c r="BF261" i="21"/>
  <c r="T261" i="21"/>
  <c r="R261" i="21"/>
  <c r="P261" i="21"/>
  <c r="BI260" i="21"/>
  <c r="BH260" i="21"/>
  <c r="BG260" i="21"/>
  <c r="BF260" i="21"/>
  <c r="T260" i="21"/>
  <c r="R260" i="21"/>
  <c r="P260" i="21"/>
  <c r="BI259" i="21"/>
  <c r="BH259" i="21"/>
  <c r="BG259" i="21"/>
  <c r="BF259" i="21"/>
  <c r="T259" i="21"/>
  <c r="R259" i="21"/>
  <c r="P259" i="21"/>
  <c r="BI258" i="21"/>
  <c r="BH258" i="21"/>
  <c r="BG258" i="21"/>
  <c r="BF258" i="21"/>
  <c r="T258" i="21"/>
  <c r="R258" i="21"/>
  <c r="P258" i="21"/>
  <c r="BI257" i="21"/>
  <c r="BH257" i="21"/>
  <c r="BG257" i="21"/>
  <c r="BF257" i="21"/>
  <c r="T257" i="21"/>
  <c r="R257" i="21"/>
  <c r="P257" i="21"/>
  <c r="BI256" i="21"/>
  <c r="BH256" i="21"/>
  <c r="BG256" i="21"/>
  <c r="BF256" i="21"/>
  <c r="T256" i="21"/>
  <c r="R256" i="21"/>
  <c r="P256" i="21"/>
  <c r="BI255" i="21"/>
  <c r="BH255" i="21"/>
  <c r="BG255" i="21"/>
  <c r="BF255" i="21"/>
  <c r="T255" i="21"/>
  <c r="R255" i="21"/>
  <c r="P255" i="21"/>
  <c r="BI254" i="21"/>
  <c r="BH254" i="21"/>
  <c r="BG254" i="21"/>
  <c r="BF254" i="21"/>
  <c r="T254" i="21"/>
  <c r="R254" i="21"/>
  <c r="P254" i="21"/>
  <c r="BI253" i="21"/>
  <c r="BH253" i="21"/>
  <c r="BG253" i="21"/>
  <c r="BF253" i="21"/>
  <c r="T253" i="21"/>
  <c r="R253" i="21"/>
  <c r="P253" i="21"/>
  <c r="BI252" i="21"/>
  <c r="BH252" i="21"/>
  <c r="BG252" i="21"/>
  <c r="BF252" i="21"/>
  <c r="T252" i="21"/>
  <c r="R252" i="21"/>
  <c r="P252" i="21"/>
  <c r="BI251" i="21"/>
  <c r="BH251" i="21"/>
  <c r="BG251" i="21"/>
  <c r="BF251" i="21"/>
  <c r="T251" i="21"/>
  <c r="R251" i="21"/>
  <c r="P251" i="21"/>
  <c r="BI250" i="21"/>
  <c r="BH250" i="21"/>
  <c r="BG250" i="21"/>
  <c r="BF250" i="21"/>
  <c r="T250" i="21"/>
  <c r="R250" i="21"/>
  <c r="P250" i="21"/>
  <c r="BI249" i="21"/>
  <c r="BH249" i="21"/>
  <c r="BG249" i="21"/>
  <c r="BF249" i="21"/>
  <c r="T249" i="21"/>
  <c r="R249" i="21"/>
  <c r="P249" i="21"/>
  <c r="BI248" i="21"/>
  <c r="BH248" i="21"/>
  <c r="BG248" i="21"/>
  <c r="BF248" i="21"/>
  <c r="T248" i="21"/>
  <c r="R248" i="21"/>
  <c r="P248" i="21"/>
  <c r="BI247" i="21"/>
  <c r="BH247" i="21"/>
  <c r="BG247" i="21"/>
  <c r="BF247" i="21"/>
  <c r="T247" i="21"/>
  <c r="R247" i="21"/>
  <c r="P247" i="21"/>
  <c r="BI246" i="21"/>
  <c r="BH246" i="21"/>
  <c r="BG246" i="21"/>
  <c r="BF246" i="21"/>
  <c r="T246" i="21"/>
  <c r="R246" i="21"/>
  <c r="P246" i="21"/>
  <c r="BI245" i="21"/>
  <c r="BH245" i="21"/>
  <c r="BG245" i="21"/>
  <c r="BF245" i="21"/>
  <c r="T245" i="21"/>
  <c r="R245" i="21"/>
  <c r="P245" i="21"/>
  <c r="BI244" i="21"/>
  <c r="BH244" i="21"/>
  <c r="BG244" i="21"/>
  <c r="BF244" i="21"/>
  <c r="T244" i="21"/>
  <c r="R244" i="21"/>
  <c r="P244" i="21"/>
  <c r="BI243" i="21"/>
  <c r="BH243" i="21"/>
  <c r="BG243" i="21"/>
  <c r="BF243" i="21"/>
  <c r="T243" i="21"/>
  <c r="R243" i="21"/>
  <c r="P243" i="21"/>
  <c r="BI242" i="21"/>
  <c r="BH242" i="21"/>
  <c r="BG242" i="21"/>
  <c r="BF242" i="21"/>
  <c r="T242" i="21"/>
  <c r="R242" i="21"/>
  <c r="P242" i="21"/>
  <c r="BI241" i="21"/>
  <c r="BH241" i="21"/>
  <c r="BG241" i="21"/>
  <c r="BF241" i="21"/>
  <c r="T241" i="21"/>
  <c r="R241" i="21"/>
  <c r="P241" i="21"/>
  <c r="BI240" i="21"/>
  <c r="BH240" i="21"/>
  <c r="BG240" i="21"/>
  <c r="BF240" i="21"/>
  <c r="T240" i="21"/>
  <c r="R240" i="21"/>
  <c r="P240" i="2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5" i="21"/>
  <c r="BH235" i="21"/>
  <c r="BG235" i="21"/>
  <c r="BF235" i="21"/>
  <c r="T235" i="21"/>
  <c r="R235" i="21"/>
  <c r="P235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9" i="21"/>
  <c r="BH229" i="21"/>
  <c r="BG229" i="21"/>
  <c r="BF229" i="21"/>
  <c r="T229" i="21"/>
  <c r="R229" i="21"/>
  <c r="P229" i="21"/>
  <c r="BI228" i="21"/>
  <c r="BH228" i="21"/>
  <c r="BG228" i="21"/>
  <c r="BF228" i="21"/>
  <c r="T228" i="21"/>
  <c r="R228" i="21"/>
  <c r="P228" i="21"/>
  <c r="BI227" i="21"/>
  <c r="BH227" i="21"/>
  <c r="BG227" i="21"/>
  <c r="BF227" i="21"/>
  <c r="T227" i="21"/>
  <c r="R227" i="21"/>
  <c r="P227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4" i="21"/>
  <c r="BH224" i="21"/>
  <c r="BG224" i="21"/>
  <c r="BF224" i="21"/>
  <c r="T224" i="21"/>
  <c r="R224" i="21"/>
  <c r="P224" i="21"/>
  <c r="BI223" i="21"/>
  <c r="BH223" i="21"/>
  <c r="BG223" i="21"/>
  <c r="BF223" i="21"/>
  <c r="T223" i="21"/>
  <c r="R223" i="21"/>
  <c r="P223" i="21"/>
  <c r="BI222" i="21"/>
  <c r="BH222" i="21"/>
  <c r="BG222" i="21"/>
  <c r="BF222" i="21"/>
  <c r="T222" i="21"/>
  <c r="R222" i="21"/>
  <c r="P222" i="21"/>
  <c r="BI221" i="21"/>
  <c r="BH221" i="21"/>
  <c r="BG221" i="21"/>
  <c r="BF221" i="21"/>
  <c r="T221" i="21"/>
  <c r="R221" i="21"/>
  <c r="P221" i="21"/>
  <c r="BI220" i="21"/>
  <c r="BH220" i="21"/>
  <c r="BG220" i="21"/>
  <c r="BF220" i="21"/>
  <c r="T220" i="21"/>
  <c r="R220" i="21"/>
  <c r="P220" i="21"/>
  <c r="BI219" i="21"/>
  <c r="BH219" i="21"/>
  <c r="BG219" i="21"/>
  <c r="BF219" i="21"/>
  <c r="T219" i="21"/>
  <c r="R219" i="21"/>
  <c r="P219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6" i="21"/>
  <c r="BH216" i="21"/>
  <c r="BG216" i="21"/>
  <c r="BF216" i="21"/>
  <c r="T216" i="21"/>
  <c r="R216" i="21"/>
  <c r="P216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3" i="21"/>
  <c r="BH213" i="21"/>
  <c r="BG213" i="21"/>
  <c r="BF213" i="21"/>
  <c r="T213" i="21"/>
  <c r="R213" i="21"/>
  <c r="P213" i="21"/>
  <c r="BI212" i="21"/>
  <c r="BH212" i="21"/>
  <c r="BG212" i="21"/>
  <c r="BF212" i="21"/>
  <c r="T212" i="21"/>
  <c r="R212" i="21"/>
  <c r="P212" i="21"/>
  <c r="BI211" i="21"/>
  <c r="BH211" i="21"/>
  <c r="BG211" i="21"/>
  <c r="BF211" i="21"/>
  <c r="T211" i="21"/>
  <c r="R211" i="21"/>
  <c r="P211" i="21"/>
  <c r="BI210" i="21"/>
  <c r="BH210" i="21"/>
  <c r="BG210" i="21"/>
  <c r="BF210" i="21"/>
  <c r="T210" i="21"/>
  <c r="R210" i="21"/>
  <c r="P210" i="21"/>
  <c r="BI209" i="21"/>
  <c r="BH209" i="21"/>
  <c r="BG209" i="21"/>
  <c r="BF209" i="21"/>
  <c r="T209" i="21"/>
  <c r="R209" i="21"/>
  <c r="P209" i="21"/>
  <c r="BI208" i="21"/>
  <c r="BH208" i="21"/>
  <c r="BG208" i="21"/>
  <c r="BF208" i="21"/>
  <c r="T208" i="21"/>
  <c r="R208" i="21"/>
  <c r="P208" i="21"/>
  <c r="BI207" i="21"/>
  <c r="BH207" i="21"/>
  <c r="BG207" i="21"/>
  <c r="BF207" i="21"/>
  <c r="T207" i="21"/>
  <c r="R207" i="21"/>
  <c r="P207" i="21"/>
  <c r="BI206" i="21"/>
  <c r="BH206" i="21"/>
  <c r="BG206" i="21"/>
  <c r="BF206" i="21"/>
  <c r="T206" i="21"/>
  <c r="R206" i="21"/>
  <c r="P206" i="21"/>
  <c r="BI205" i="21"/>
  <c r="BH205" i="21"/>
  <c r="BG205" i="21"/>
  <c r="BF205" i="21"/>
  <c r="T205" i="21"/>
  <c r="R205" i="21"/>
  <c r="P205" i="21"/>
  <c r="BI204" i="21"/>
  <c r="BH204" i="21"/>
  <c r="BG204" i="21"/>
  <c r="BF204" i="21"/>
  <c r="T204" i="21"/>
  <c r="R204" i="21"/>
  <c r="P204" i="21"/>
  <c r="BI203" i="21"/>
  <c r="BH203" i="21"/>
  <c r="BG203" i="21"/>
  <c r="BF203" i="21"/>
  <c r="T203" i="21"/>
  <c r="R203" i="21"/>
  <c r="P203" i="21"/>
  <c r="BI202" i="21"/>
  <c r="BH202" i="21"/>
  <c r="BG202" i="21"/>
  <c r="BF202" i="21"/>
  <c r="T202" i="21"/>
  <c r="R202" i="21"/>
  <c r="P202" i="21"/>
  <c r="BI201" i="21"/>
  <c r="BH201" i="21"/>
  <c r="BG201" i="21"/>
  <c r="BF201" i="21"/>
  <c r="T201" i="21"/>
  <c r="R201" i="21"/>
  <c r="P201" i="21"/>
  <c r="BI200" i="21"/>
  <c r="BH200" i="21"/>
  <c r="BG200" i="21"/>
  <c r="BF200" i="21"/>
  <c r="T200" i="21"/>
  <c r="R200" i="21"/>
  <c r="P200" i="21"/>
  <c r="BI199" i="21"/>
  <c r="BH199" i="21"/>
  <c r="BG199" i="21"/>
  <c r="BF199" i="21"/>
  <c r="T199" i="21"/>
  <c r="R199" i="21"/>
  <c r="P199" i="21"/>
  <c r="BI198" i="21"/>
  <c r="BH198" i="21"/>
  <c r="BG198" i="21"/>
  <c r="BF198" i="21"/>
  <c r="T198" i="21"/>
  <c r="R198" i="21"/>
  <c r="P198" i="21"/>
  <c r="BI197" i="21"/>
  <c r="BH197" i="21"/>
  <c r="BG197" i="21"/>
  <c r="BF197" i="21"/>
  <c r="T197" i="21"/>
  <c r="R197" i="21"/>
  <c r="P197" i="21"/>
  <c r="BI196" i="21"/>
  <c r="BH196" i="21"/>
  <c r="BG196" i="21"/>
  <c r="BF196" i="21"/>
  <c r="T196" i="21"/>
  <c r="R196" i="21"/>
  <c r="P196" i="21"/>
  <c r="BI195" i="21"/>
  <c r="BH195" i="21"/>
  <c r="BG195" i="21"/>
  <c r="BF195" i="21"/>
  <c r="T195" i="21"/>
  <c r="R195" i="21"/>
  <c r="P195" i="21"/>
  <c r="BI194" i="21"/>
  <c r="BH194" i="21"/>
  <c r="BG194" i="21"/>
  <c r="BF194" i="21"/>
  <c r="T194" i="21"/>
  <c r="R194" i="21"/>
  <c r="P194" i="21"/>
  <c r="BI193" i="21"/>
  <c r="BH193" i="21"/>
  <c r="BG193" i="21"/>
  <c r="BF193" i="21"/>
  <c r="T193" i="21"/>
  <c r="R193" i="21"/>
  <c r="P193" i="21"/>
  <c r="BI192" i="21"/>
  <c r="BH192" i="21"/>
  <c r="BG192" i="21"/>
  <c r="BF192" i="21"/>
  <c r="T192" i="21"/>
  <c r="R192" i="21"/>
  <c r="P192" i="21"/>
  <c r="BI191" i="21"/>
  <c r="BH191" i="21"/>
  <c r="BG191" i="21"/>
  <c r="BF191" i="21"/>
  <c r="T191" i="21"/>
  <c r="R191" i="21"/>
  <c r="P191" i="21"/>
  <c r="BI190" i="21"/>
  <c r="BH190" i="21"/>
  <c r="BG190" i="21"/>
  <c r="BF190" i="21"/>
  <c r="T190" i="21"/>
  <c r="R190" i="21"/>
  <c r="P190" i="21"/>
  <c r="BI189" i="21"/>
  <c r="BH189" i="21"/>
  <c r="BG189" i="21"/>
  <c r="BF189" i="21"/>
  <c r="T189" i="21"/>
  <c r="R189" i="21"/>
  <c r="P189" i="21"/>
  <c r="BI188" i="21"/>
  <c r="BH188" i="21"/>
  <c r="BG188" i="21"/>
  <c r="BF188" i="21"/>
  <c r="T188" i="21"/>
  <c r="R188" i="21"/>
  <c r="P188" i="21"/>
  <c r="BI187" i="21"/>
  <c r="BH187" i="21"/>
  <c r="BG187" i="21"/>
  <c r="BF187" i="21"/>
  <c r="T187" i="21"/>
  <c r="R187" i="21"/>
  <c r="P187" i="21"/>
  <c r="BI186" i="21"/>
  <c r="BH186" i="21"/>
  <c r="BG186" i="21"/>
  <c r="BF186" i="21"/>
  <c r="T186" i="21"/>
  <c r="R186" i="21"/>
  <c r="P186" i="21"/>
  <c r="BI185" i="21"/>
  <c r="BH185" i="21"/>
  <c r="BG185" i="21"/>
  <c r="BF185" i="21"/>
  <c r="T185" i="21"/>
  <c r="R185" i="21"/>
  <c r="P185" i="21"/>
  <c r="BI184" i="21"/>
  <c r="BH184" i="21"/>
  <c r="BG184" i="21"/>
  <c r="BF184" i="21"/>
  <c r="T184" i="21"/>
  <c r="R184" i="21"/>
  <c r="P184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6" i="21"/>
  <c r="BH176" i="21"/>
  <c r="BG176" i="21"/>
  <c r="BF176" i="21"/>
  <c r="T176" i="21"/>
  <c r="R176" i="21"/>
  <c r="P176" i="21"/>
  <c r="BI175" i="21"/>
  <c r="BH175" i="21"/>
  <c r="BG175" i="21"/>
  <c r="BF175" i="21"/>
  <c r="T175" i="21"/>
  <c r="R175" i="21"/>
  <c r="P175" i="21"/>
  <c r="BI174" i="21"/>
  <c r="BH174" i="21"/>
  <c r="BG174" i="21"/>
  <c r="BF174" i="21"/>
  <c r="T174" i="21"/>
  <c r="R174" i="21"/>
  <c r="P174" i="21"/>
  <c r="BI173" i="21"/>
  <c r="BH173" i="21"/>
  <c r="BG173" i="21"/>
  <c r="BF173" i="21"/>
  <c r="T173" i="21"/>
  <c r="R173" i="21"/>
  <c r="P173" i="21"/>
  <c r="BI172" i="21"/>
  <c r="BH172" i="21"/>
  <c r="BG172" i="21"/>
  <c r="BF172" i="21"/>
  <c r="T172" i="21"/>
  <c r="R172" i="21"/>
  <c r="P172" i="21"/>
  <c r="BI171" i="21"/>
  <c r="BH171" i="21"/>
  <c r="BG171" i="21"/>
  <c r="BF171" i="21"/>
  <c r="T171" i="21"/>
  <c r="R171" i="21"/>
  <c r="P171" i="21"/>
  <c r="BI170" i="21"/>
  <c r="BH170" i="21"/>
  <c r="BG170" i="21"/>
  <c r="BF170" i="21"/>
  <c r="T170" i="21"/>
  <c r="R170" i="21"/>
  <c r="P170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6" i="21"/>
  <c r="BH166" i="21"/>
  <c r="BG166" i="21"/>
  <c r="BF166" i="21"/>
  <c r="T166" i="21"/>
  <c r="R166" i="21"/>
  <c r="P166" i="21"/>
  <c r="BI163" i="21"/>
  <c r="BH163" i="21"/>
  <c r="BG163" i="21"/>
  <c r="BF163" i="21"/>
  <c r="T163" i="21"/>
  <c r="R163" i="21"/>
  <c r="P163" i="21"/>
  <c r="BI162" i="21"/>
  <c r="BH162" i="21"/>
  <c r="BG162" i="21"/>
  <c r="BF162" i="21"/>
  <c r="T162" i="21"/>
  <c r="R162" i="21"/>
  <c r="P162" i="2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9" i="21"/>
  <c r="BH159" i="21"/>
  <c r="BG159" i="21"/>
  <c r="BF159" i="21"/>
  <c r="T159" i="21"/>
  <c r="R159" i="21"/>
  <c r="P159" i="21"/>
  <c r="BI158" i="21"/>
  <c r="BH158" i="21"/>
  <c r="BG158" i="21"/>
  <c r="BF158" i="21"/>
  <c r="T158" i="21"/>
  <c r="R158" i="21"/>
  <c r="P158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1" i="21"/>
  <c r="BH151" i="21"/>
  <c r="BG151" i="21"/>
  <c r="BF151" i="21"/>
  <c r="T151" i="21"/>
  <c r="R151" i="21"/>
  <c r="P151" i="21"/>
  <c r="BI150" i="21"/>
  <c r="BH150" i="21"/>
  <c r="BG150" i="21"/>
  <c r="BF150" i="21"/>
  <c r="T150" i="21"/>
  <c r="R150" i="21"/>
  <c r="P150" i="21"/>
  <c r="BI149" i="21"/>
  <c r="BH149" i="21"/>
  <c r="BG149" i="21"/>
  <c r="BF149" i="21"/>
  <c r="T149" i="21"/>
  <c r="R149" i="21"/>
  <c r="P149" i="21"/>
  <c r="BI148" i="21"/>
  <c r="BH148" i="21"/>
  <c r="BG148" i="21"/>
  <c r="BF148" i="21"/>
  <c r="T148" i="21"/>
  <c r="R148" i="21"/>
  <c r="P148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J126" i="21"/>
  <c r="F126" i="21"/>
  <c r="F124" i="21"/>
  <c r="E122" i="21"/>
  <c r="J91" i="21"/>
  <c r="F91" i="21"/>
  <c r="F89" i="21"/>
  <c r="E87" i="21"/>
  <c r="J24" i="21"/>
  <c r="E24" i="21"/>
  <c r="J92" i="21" s="1"/>
  <c r="J23" i="21"/>
  <c r="J18" i="21"/>
  <c r="E18" i="21"/>
  <c r="F127" i="21"/>
  <c r="J17" i="21"/>
  <c r="J12" i="21"/>
  <c r="J89" i="21" s="1"/>
  <c r="E7" i="21"/>
  <c r="E85" i="21" s="1"/>
  <c r="J37" i="20"/>
  <c r="J36" i="20"/>
  <c r="AY115" i="1"/>
  <c r="J35" i="20"/>
  <c r="AX115" i="1" s="1"/>
  <c r="BI216" i="20"/>
  <c r="BH216" i="20"/>
  <c r="BG216" i="20"/>
  <c r="BF216" i="20"/>
  <c r="T216" i="20"/>
  <c r="R216" i="20"/>
  <c r="P216" i="20"/>
  <c r="BI215" i="20"/>
  <c r="BH215" i="20"/>
  <c r="BG215" i="20"/>
  <c r="BF215" i="20"/>
  <c r="T215" i="20"/>
  <c r="R215" i="20"/>
  <c r="P215" i="20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11" i="20"/>
  <c r="BH211" i="20"/>
  <c r="BG211" i="20"/>
  <c r="BF211" i="20"/>
  <c r="T211" i="20"/>
  <c r="R211" i="20"/>
  <c r="P211" i="20"/>
  <c r="BI210" i="20"/>
  <c r="BH210" i="20"/>
  <c r="BG210" i="20"/>
  <c r="BF210" i="20"/>
  <c r="T210" i="20"/>
  <c r="R210" i="20"/>
  <c r="P210" i="20"/>
  <c r="BI209" i="20"/>
  <c r="BH209" i="20"/>
  <c r="BG209" i="20"/>
  <c r="BF209" i="20"/>
  <c r="T209" i="20"/>
  <c r="R209" i="20"/>
  <c r="P209" i="20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5" i="20"/>
  <c r="BH205" i="20"/>
  <c r="BG205" i="20"/>
  <c r="BF205" i="20"/>
  <c r="T205" i="20"/>
  <c r="R205" i="20"/>
  <c r="P205" i="20"/>
  <c r="BI204" i="20"/>
  <c r="BH204" i="20"/>
  <c r="BG204" i="20"/>
  <c r="BF204" i="20"/>
  <c r="T204" i="20"/>
  <c r="R204" i="20"/>
  <c r="P204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9" i="20"/>
  <c r="BH199" i="20"/>
  <c r="BG199" i="20"/>
  <c r="BF199" i="20"/>
  <c r="T199" i="20"/>
  <c r="R199" i="20"/>
  <c r="P199" i="20"/>
  <c r="BI198" i="20"/>
  <c r="BH198" i="20"/>
  <c r="BG198" i="20"/>
  <c r="BF198" i="20"/>
  <c r="T198" i="20"/>
  <c r="R198" i="20"/>
  <c r="P198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6" i="20"/>
  <c r="BH186" i="20"/>
  <c r="BG186" i="20"/>
  <c r="BF186" i="20"/>
  <c r="T186" i="20"/>
  <c r="R186" i="20"/>
  <c r="P186" i="20"/>
  <c r="BI185" i="20"/>
  <c r="BH185" i="20"/>
  <c r="BG185" i="20"/>
  <c r="BF185" i="20"/>
  <c r="T185" i="20"/>
  <c r="R185" i="20"/>
  <c r="P185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9" i="20"/>
  <c r="BH179" i="20"/>
  <c r="BG179" i="20"/>
  <c r="BF179" i="20"/>
  <c r="T179" i="20"/>
  <c r="R179" i="20"/>
  <c r="P179" i="20"/>
  <c r="BI178" i="20"/>
  <c r="BH178" i="20"/>
  <c r="BG178" i="20"/>
  <c r="BF178" i="20"/>
  <c r="T178" i="20"/>
  <c r="R178" i="20"/>
  <c r="P178" i="20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7" i="20"/>
  <c r="BH167" i="20"/>
  <c r="BG167" i="20"/>
  <c r="BF167" i="20"/>
  <c r="T167" i="20"/>
  <c r="R167" i="20"/>
  <c r="P167" i="20"/>
  <c r="BI166" i="20"/>
  <c r="BH166" i="20"/>
  <c r="BG166" i="20"/>
  <c r="BF166" i="20"/>
  <c r="T166" i="20"/>
  <c r="R166" i="20"/>
  <c r="P166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5" i="20"/>
  <c r="BH145" i="20"/>
  <c r="BG145" i="20"/>
  <c r="BF145" i="20"/>
  <c r="T145" i="20"/>
  <c r="R145" i="20"/>
  <c r="P145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2" i="20"/>
  <c r="BH132" i="20"/>
  <c r="BG132" i="20"/>
  <c r="BF132" i="20"/>
  <c r="T132" i="20"/>
  <c r="R132" i="20"/>
  <c r="P132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J119" i="20"/>
  <c r="F119" i="20"/>
  <c r="F117" i="20"/>
  <c r="E115" i="20"/>
  <c r="J91" i="20"/>
  <c r="F91" i="20"/>
  <c r="F89" i="20"/>
  <c r="E87" i="20"/>
  <c r="J24" i="20"/>
  <c r="E24" i="20"/>
  <c r="J120" i="20" s="1"/>
  <c r="J23" i="20"/>
  <c r="J18" i="20"/>
  <c r="E18" i="20"/>
  <c r="F120" i="20" s="1"/>
  <c r="J17" i="20"/>
  <c r="J12" i="20"/>
  <c r="J89" i="20" s="1"/>
  <c r="E7" i="20"/>
  <c r="E113" i="20" s="1"/>
  <c r="J128" i="19"/>
  <c r="J37" i="19"/>
  <c r="J36" i="19"/>
  <c r="AY114" i="1"/>
  <c r="J35" i="19"/>
  <c r="AX114" i="1" s="1"/>
  <c r="BI488" i="19"/>
  <c r="BH488" i="19"/>
  <c r="BG488" i="19"/>
  <c r="BF488" i="19"/>
  <c r="T488" i="19"/>
  <c r="R488" i="19"/>
  <c r="P488" i="19"/>
  <c r="BI486" i="19"/>
  <c r="BH486" i="19"/>
  <c r="BG486" i="19"/>
  <c r="BF486" i="19"/>
  <c r="T486" i="19"/>
  <c r="R486" i="19"/>
  <c r="P486" i="19"/>
  <c r="BI482" i="19"/>
  <c r="BH482" i="19"/>
  <c r="BG482" i="19"/>
  <c r="BF482" i="19"/>
  <c r="T482" i="19"/>
  <c r="R482" i="19"/>
  <c r="P482" i="19"/>
  <c r="BI481" i="19"/>
  <c r="BH481" i="19"/>
  <c r="BG481" i="19"/>
  <c r="BF481" i="19"/>
  <c r="T481" i="19"/>
  <c r="R481" i="19"/>
  <c r="P481" i="19"/>
  <c r="BI479" i="19"/>
  <c r="BH479" i="19"/>
  <c r="BG479" i="19"/>
  <c r="BF479" i="19"/>
  <c r="T479" i="19"/>
  <c r="R479" i="19"/>
  <c r="P479" i="19"/>
  <c r="BI478" i="19"/>
  <c r="BH478" i="19"/>
  <c r="BG478" i="19"/>
  <c r="BF478" i="19"/>
  <c r="T478" i="19"/>
  <c r="R478" i="19"/>
  <c r="P478" i="19"/>
  <c r="BI476" i="19"/>
  <c r="BH476" i="19"/>
  <c r="BG476" i="19"/>
  <c r="BF476" i="19"/>
  <c r="T476" i="19"/>
  <c r="R476" i="19"/>
  <c r="P476" i="19"/>
  <c r="BI474" i="19"/>
  <c r="BH474" i="19"/>
  <c r="BG474" i="19"/>
  <c r="BF474" i="19"/>
  <c r="T474" i="19"/>
  <c r="R474" i="19"/>
  <c r="P474" i="19"/>
  <c r="BI472" i="19"/>
  <c r="BH472" i="19"/>
  <c r="BG472" i="19"/>
  <c r="BF472" i="19"/>
  <c r="T472" i="19"/>
  <c r="R472" i="19"/>
  <c r="P472" i="19"/>
  <c r="BI471" i="19"/>
  <c r="BH471" i="19"/>
  <c r="BG471" i="19"/>
  <c r="BF471" i="19"/>
  <c r="T471" i="19"/>
  <c r="R471" i="19"/>
  <c r="P471" i="19"/>
  <c r="BI469" i="19"/>
  <c r="BH469" i="19"/>
  <c r="BG469" i="19"/>
  <c r="BF469" i="19"/>
  <c r="T469" i="19"/>
  <c r="R469" i="19"/>
  <c r="P469" i="19"/>
  <c r="BI467" i="19"/>
  <c r="BH467" i="19"/>
  <c r="BG467" i="19"/>
  <c r="BF467" i="19"/>
  <c r="T467" i="19"/>
  <c r="R467" i="19"/>
  <c r="P467" i="19"/>
  <c r="BI465" i="19"/>
  <c r="BH465" i="19"/>
  <c r="BG465" i="19"/>
  <c r="BF465" i="19"/>
  <c r="T465" i="19"/>
  <c r="R465" i="19"/>
  <c r="P465" i="19"/>
  <c r="BI463" i="19"/>
  <c r="BH463" i="19"/>
  <c r="BG463" i="19"/>
  <c r="BF463" i="19"/>
  <c r="T463" i="19"/>
  <c r="R463" i="19"/>
  <c r="P463" i="19"/>
  <c r="BI461" i="19"/>
  <c r="BH461" i="19"/>
  <c r="BG461" i="19"/>
  <c r="BF461" i="19"/>
  <c r="T461" i="19"/>
  <c r="R461" i="19"/>
  <c r="P461" i="19"/>
  <c r="BI459" i="19"/>
  <c r="BH459" i="19"/>
  <c r="BG459" i="19"/>
  <c r="BF459" i="19"/>
  <c r="T459" i="19"/>
  <c r="R459" i="19"/>
  <c r="P459" i="19"/>
  <c r="BI457" i="19"/>
  <c r="BH457" i="19"/>
  <c r="BG457" i="19"/>
  <c r="BF457" i="19"/>
  <c r="T457" i="19"/>
  <c r="R457" i="19"/>
  <c r="P457" i="19"/>
  <c r="BI455" i="19"/>
  <c r="BH455" i="19"/>
  <c r="BG455" i="19"/>
  <c r="BF455" i="19"/>
  <c r="T455" i="19"/>
  <c r="R455" i="19"/>
  <c r="P455" i="19"/>
  <c r="BI453" i="19"/>
  <c r="BH453" i="19"/>
  <c r="BG453" i="19"/>
  <c r="BF453" i="19"/>
  <c r="T453" i="19"/>
  <c r="R453" i="19"/>
  <c r="P453" i="19"/>
  <c r="BI452" i="19"/>
  <c r="BH452" i="19"/>
  <c r="BG452" i="19"/>
  <c r="BF452" i="19"/>
  <c r="T452" i="19"/>
  <c r="R452" i="19"/>
  <c r="P452" i="19"/>
  <c r="BI450" i="19"/>
  <c r="BH450" i="19"/>
  <c r="BG450" i="19"/>
  <c r="BF450" i="19"/>
  <c r="T450" i="19"/>
  <c r="R450" i="19"/>
  <c r="P450" i="19"/>
  <c r="BI449" i="19"/>
  <c r="BH449" i="19"/>
  <c r="BG449" i="19"/>
  <c r="BF449" i="19"/>
  <c r="T449" i="19"/>
  <c r="R449" i="19"/>
  <c r="P449" i="19"/>
  <c r="BI447" i="19"/>
  <c r="BH447" i="19"/>
  <c r="BG447" i="19"/>
  <c r="BF447" i="19"/>
  <c r="T447" i="19"/>
  <c r="R447" i="19"/>
  <c r="P447" i="19"/>
  <c r="BI446" i="19"/>
  <c r="BH446" i="19"/>
  <c r="BG446" i="19"/>
  <c r="BF446" i="19"/>
  <c r="T446" i="19"/>
  <c r="R446" i="19"/>
  <c r="P446" i="19"/>
  <c r="BI444" i="19"/>
  <c r="BH444" i="19"/>
  <c r="BG444" i="19"/>
  <c r="BF444" i="19"/>
  <c r="T444" i="19"/>
  <c r="R444" i="19"/>
  <c r="P444" i="19"/>
  <c r="BI442" i="19"/>
  <c r="BH442" i="19"/>
  <c r="BG442" i="19"/>
  <c r="BF442" i="19"/>
  <c r="T442" i="19"/>
  <c r="R442" i="19"/>
  <c r="P442" i="19"/>
  <c r="BI441" i="19"/>
  <c r="BH441" i="19"/>
  <c r="BG441" i="19"/>
  <c r="BF441" i="19"/>
  <c r="T441" i="19"/>
  <c r="R441" i="19"/>
  <c r="P441" i="19"/>
  <c r="BI439" i="19"/>
  <c r="BH439" i="19"/>
  <c r="BG439" i="19"/>
  <c r="BF439" i="19"/>
  <c r="T439" i="19"/>
  <c r="R439" i="19"/>
  <c r="P439" i="19"/>
  <c r="BI438" i="19"/>
  <c r="BH438" i="19"/>
  <c r="BG438" i="19"/>
  <c r="BF438" i="19"/>
  <c r="T438" i="19"/>
  <c r="R438" i="19"/>
  <c r="P438" i="19"/>
  <c r="BI436" i="19"/>
  <c r="BH436" i="19"/>
  <c r="BG436" i="19"/>
  <c r="BF436" i="19"/>
  <c r="T436" i="19"/>
  <c r="R436" i="19"/>
  <c r="P436" i="19"/>
  <c r="BI434" i="19"/>
  <c r="BH434" i="19"/>
  <c r="BG434" i="19"/>
  <c r="BF434" i="19"/>
  <c r="T434" i="19"/>
  <c r="R434" i="19"/>
  <c r="P434" i="19"/>
  <c r="BI432" i="19"/>
  <c r="BH432" i="19"/>
  <c r="BG432" i="19"/>
  <c r="BF432" i="19"/>
  <c r="T432" i="19"/>
  <c r="R432" i="19"/>
  <c r="P432" i="19"/>
  <c r="BI430" i="19"/>
  <c r="BH430" i="19"/>
  <c r="BG430" i="19"/>
  <c r="BF430" i="19"/>
  <c r="T430" i="19"/>
  <c r="R430" i="19"/>
  <c r="P430" i="19"/>
  <c r="BI429" i="19"/>
  <c r="BH429" i="19"/>
  <c r="BG429" i="19"/>
  <c r="BF429" i="19"/>
  <c r="T429" i="19"/>
  <c r="R429" i="19"/>
  <c r="P429" i="19"/>
  <c r="BI428" i="19"/>
  <c r="BH428" i="19"/>
  <c r="BG428" i="19"/>
  <c r="BF428" i="19"/>
  <c r="T428" i="19"/>
  <c r="R428" i="19"/>
  <c r="P428" i="19"/>
  <c r="BI425" i="19"/>
  <c r="BH425" i="19"/>
  <c r="BG425" i="19"/>
  <c r="BF425" i="19"/>
  <c r="T425" i="19"/>
  <c r="R425" i="19"/>
  <c r="P425" i="19"/>
  <c r="BI423" i="19"/>
  <c r="BH423" i="19"/>
  <c r="BG423" i="19"/>
  <c r="BF423" i="19"/>
  <c r="T423" i="19"/>
  <c r="R423" i="19"/>
  <c r="P423" i="19"/>
  <c r="BI422" i="19"/>
  <c r="BH422" i="19"/>
  <c r="BG422" i="19"/>
  <c r="BF422" i="19"/>
  <c r="T422" i="19"/>
  <c r="R422" i="19"/>
  <c r="P422" i="19"/>
  <c r="BI419" i="19"/>
  <c r="BH419" i="19"/>
  <c r="BG419" i="19"/>
  <c r="BF419" i="19"/>
  <c r="T419" i="19"/>
  <c r="R419" i="19"/>
  <c r="P419" i="19"/>
  <c r="BI417" i="19"/>
  <c r="BH417" i="19"/>
  <c r="BG417" i="19"/>
  <c r="BF417" i="19"/>
  <c r="T417" i="19"/>
  <c r="R417" i="19"/>
  <c r="P417" i="19"/>
  <c r="BI416" i="19"/>
  <c r="BH416" i="19"/>
  <c r="BG416" i="19"/>
  <c r="BF416" i="19"/>
  <c r="T416" i="19"/>
  <c r="R416" i="19"/>
  <c r="P416" i="19"/>
  <c r="BI415" i="19"/>
  <c r="BH415" i="19"/>
  <c r="BG415" i="19"/>
  <c r="BF415" i="19"/>
  <c r="T415" i="19"/>
  <c r="R415" i="19"/>
  <c r="P415" i="19"/>
  <c r="BI414" i="19"/>
  <c r="BH414" i="19"/>
  <c r="BG414" i="19"/>
  <c r="BF414" i="19"/>
  <c r="T414" i="19"/>
  <c r="R414" i="19"/>
  <c r="P414" i="19"/>
  <c r="BI412" i="19"/>
  <c r="BH412" i="19"/>
  <c r="BG412" i="19"/>
  <c r="BF412" i="19"/>
  <c r="T412" i="19"/>
  <c r="R412" i="19"/>
  <c r="P412" i="19"/>
  <c r="BI411" i="19"/>
  <c r="BH411" i="19"/>
  <c r="BG411" i="19"/>
  <c r="BF411" i="19"/>
  <c r="T411" i="19"/>
  <c r="R411" i="19"/>
  <c r="P411" i="19"/>
  <c r="BI410" i="19"/>
  <c r="BH410" i="19"/>
  <c r="BG410" i="19"/>
  <c r="BF410" i="19"/>
  <c r="T410" i="19"/>
  <c r="R410" i="19"/>
  <c r="P410" i="19"/>
  <c r="BI409" i="19"/>
  <c r="BH409" i="19"/>
  <c r="BG409" i="19"/>
  <c r="BF409" i="19"/>
  <c r="T409" i="19"/>
  <c r="R409" i="19"/>
  <c r="P409" i="19"/>
  <c r="BI407" i="19"/>
  <c r="BH407" i="19"/>
  <c r="BG407" i="19"/>
  <c r="BF407" i="19"/>
  <c r="T407" i="19"/>
  <c r="R407" i="19"/>
  <c r="P407" i="19"/>
  <c r="BI406" i="19"/>
  <c r="BH406" i="19"/>
  <c r="BG406" i="19"/>
  <c r="BF406" i="19"/>
  <c r="T406" i="19"/>
  <c r="R406" i="19"/>
  <c r="P406" i="19"/>
  <c r="BI404" i="19"/>
  <c r="BH404" i="19"/>
  <c r="BG404" i="19"/>
  <c r="BF404" i="19"/>
  <c r="T404" i="19"/>
  <c r="R404" i="19"/>
  <c r="P404" i="19"/>
  <c r="BI403" i="19"/>
  <c r="BH403" i="19"/>
  <c r="BG403" i="19"/>
  <c r="BF403" i="19"/>
  <c r="T403" i="19"/>
  <c r="R403" i="19"/>
  <c r="P403" i="19"/>
  <c r="BI400" i="19"/>
  <c r="BH400" i="19"/>
  <c r="BG400" i="19"/>
  <c r="BF400" i="19"/>
  <c r="T400" i="19"/>
  <c r="R400" i="19"/>
  <c r="P400" i="19"/>
  <c r="BI398" i="19"/>
  <c r="BH398" i="19"/>
  <c r="BG398" i="19"/>
  <c r="BF398" i="19"/>
  <c r="T398" i="19"/>
  <c r="R398" i="19"/>
  <c r="P398" i="19"/>
  <c r="BI397" i="19"/>
  <c r="BH397" i="19"/>
  <c r="BG397" i="19"/>
  <c r="BF397" i="19"/>
  <c r="T397" i="19"/>
  <c r="R397" i="19"/>
  <c r="P397" i="19"/>
  <c r="BI395" i="19"/>
  <c r="BH395" i="19"/>
  <c r="BG395" i="19"/>
  <c r="BF395" i="19"/>
  <c r="T395" i="19"/>
  <c r="R395" i="19"/>
  <c r="P395" i="19"/>
  <c r="BI394" i="19"/>
  <c r="BH394" i="19"/>
  <c r="BG394" i="19"/>
  <c r="BF394" i="19"/>
  <c r="T394" i="19"/>
  <c r="R394" i="19"/>
  <c r="P394" i="19"/>
  <c r="BI393" i="19"/>
  <c r="BH393" i="19"/>
  <c r="BG393" i="19"/>
  <c r="BF393" i="19"/>
  <c r="T393" i="19"/>
  <c r="R393" i="19"/>
  <c r="P393" i="19"/>
  <c r="BI391" i="19"/>
  <c r="BH391" i="19"/>
  <c r="BG391" i="19"/>
  <c r="BF391" i="19"/>
  <c r="T391" i="19"/>
  <c r="R391" i="19"/>
  <c r="P391" i="19"/>
  <c r="BI390" i="19"/>
  <c r="BH390" i="19"/>
  <c r="BG390" i="19"/>
  <c r="BF390" i="19"/>
  <c r="T390" i="19"/>
  <c r="R390" i="19"/>
  <c r="P390" i="19"/>
  <c r="BI389" i="19"/>
  <c r="BH389" i="19"/>
  <c r="BG389" i="19"/>
  <c r="BF389" i="19"/>
  <c r="T389" i="19"/>
  <c r="R389" i="19"/>
  <c r="P389" i="19"/>
  <c r="BI388" i="19"/>
  <c r="BH388" i="19"/>
  <c r="BG388" i="19"/>
  <c r="BF388" i="19"/>
  <c r="T388" i="19"/>
  <c r="R388" i="19"/>
  <c r="P388" i="19"/>
  <c r="BI387" i="19"/>
  <c r="BH387" i="19"/>
  <c r="BG387" i="19"/>
  <c r="BF387" i="19"/>
  <c r="T387" i="19"/>
  <c r="R387" i="19"/>
  <c r="P387" i="19"/>
  <c r="BI386" i="19"/>
  <c r="BH386" i="19"/>
  <c r="BG386" i="19"/>
  <c r="BF386" i="19"/>
  <c r="T386" i="19"/>
  <c r="R386" i="19"/>
  <c r="P386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82" i="19"/>
  <c r="BH382" i="19"/>
  <c r="BG382" i="19"/>
  <c r="BF382" i="19"/>
  <c r="T382" i="19"/>
  <c r="R382" i="19"/>
  <c r="P382" i="19"/>
  <c r="BI381" i="19"/>
  <c r="BH381" i="19"/>
  <c r="BG381" i="19"/>
  <c r="BF381" i="19"/>
  <c r="T381" i="19"/>
  <c r="R381" i="19"/>
  <c r="P381" i="19"/>
  <c r="BI380" i="19"/>
  <c r="BH380" i="19"/>
  <c r="BG380" i="19"/>
  <c r="BF380" i="19"/>
  <c r="T380" i="19"/>
  <c r="R380" i="19"/>
  <c r="P380" i="19"/>
  <c r="BI378" i="19"/>
  <c r="BH378" i="19"/>
  <c r="BG378" i="19"/>
  <c r="BF378" i="19"/>
  <c r="T378" i="19"/>
  <c r="R378" i="19"/>
  <c r="P378" i="19"/>
  <c r="BI377" i="19"/>
  <c r="BH377" i="19"/>
  <c r="BG377" i="19"/>
  <c r="BF377" i="19"/>
  <c r="T377" i="19"/>
  <c r="R377" i="19"/>
  <c r="P377" i="19"/>
  <c r="BI376" i="19"/>
  <c r="BH376" i="19"/>
  <c r="BG376" i="19"/>
  <c r="BF376" i="19"/>
  <c r="T376" i="19"/>
  <c r="R376" i="19"/>
  <c r="P376" i="19"/>
  <c r="BI374" i="19"/>
  <c r="BH374" i="19"/>
  <c r="BG374" i="19"/>
  <c r="BF374" i="19"/>
  <c r="T374" i="19"/>
  <c r="R374" i="19"/>
  <c r="P374" i="19"/>
  <c r="BI372" i="19"/>
  <c r="BH372" i="19"/>
  <c r="BG372" i="19"/>
  <c r="BF372" i="19"/>
  <c r="T372" i="19"/>
  <c r="R372" i="19"/>
  <c r="P372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9" i="19"/>
  <c r="BH369" i="19"/>
  <c r="BG369" i="19"/>
  <c r="BF369" i="19"/>
  <c r="T369" i="19"/>
  <c r="R369" i="19"/>
  <c r="P369" i="19"/>
  <c r="BI368" i="19"/>
  <c r="BH368" i="19"/>
  <c r="BG368" i="19"/>
  <c r="BF368" i="19"/>
  <c r="T368" i="19"/>
  <c r="R368" i="19"/>
  <c r="P368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3" i="19"/>
  <c r="BH363" i="19"/>
  <c r="BG363" i="19"/>
  <c r="BF363" i="19"/>
  <c r="T363" i="19"/>
  <c r="R363" i="19"/>
  <c r="P363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8" i="19"/>
  <c r="BH358" i="19"/>
  <c r="BG358" i="19"/>
  <c r="BF358" i="19"/>
  <c r="T358" i="19"/>
  <c r="R358" i="19"/>
  <c r="P358" i="19"/>
  <c r="BI357" i="19"/>
  <c r="BH357" i="19"/>
  <c r="BG357" i="19"/>
  <c r="BF357" i="19"/>
  <c r="T357" i="19"/>
  <c r="R357" i="19"/>
  <c r="P357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2" i="19"/>
  <c r="BH352" i="19"/>
  <c r="BG352" i="19"/>
  <c r="BF352" i="19"/>
  <c r="T352" i="19"/>
  <c r="R352" i="19"/>
  <c r="P352" i="19"/>
  <c r="BI351" i="19"/>
  <c r="BH351" i="19"/>
  <c r="BG351" i="19"/>
  <c r="BF351" i="19"/>
  <c r="T351" i="19"/>
  <c r="R351" i="19"/>
  <c r="P351" i="19"/>
  <c r="BI349" i="19"/>
  <c r="BH349" i="19"/>
  <c r="BG349" i="19"/>
  <c r="BF349" i="19"/>
  <c r="T349" i="19"/>
  <c r="R349" i="19"/>
  <c r="P349" i="19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3" i="19"/>
  <c r="BH343" i="19"/>
  <c r="BG343" i="19"/>
  <c r="BF343" i="19"/>
  <c r="T343" i="19"/>
  <c r="R343" i="19"/>
  <c r="P343" i="19"/>
  <c r="BI342" i="19"/>
  <c r="BH342" i="19"/>
  <c r="BG342" i="19"/>
  <c r="BF342" i="19"/>
  <c r="T342" i="19"/>
  <c r="R342" i="19"/>
  <c r="P342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8" i="19"/>
  <c r="BH338" i="19"/>
  <c r="BG338" i="19"/>
  <c r="BF338" i="19"/>
  <c r="T338" i="19"/>
  <c r="R338" i="19"/>
  <c r="P338" i="19"/>
  <c r="BI335" i="19"/>
  <c r="BH335" i="19"/>
  <c r="BG335" i="19"/>
  <c r="BF335" i="19"/>
  <c r="T335" i="19"/>
  <c r="R335" i="19"/>
  <c r="P335" i="19"/>
  <c r="BI333" i="19"/>
  <c r="BH333" i="19"/>
  <c r="BG333" i="19"/>
  <c r="BF333" i="19"/>
  <c r="T333" i="19"/>
  <c r="R333" i="19"/>
  <c r="P333" i="19"/>
  <c r="BI332" i="19"/>
  <c r="BH332" i="19"/>
  <c r="BG332" i="19"/>
  <c r="BF332" i="19"/>
  <c r="T332" i="19"/>
  <c r="R332" i="19"/>
  <c r="P332" i="19"/>
  <c r="BI330" i="19"/>
  <c r="BH330" i="19"/>
  <c r="BG330" i="19"/>
  <c r="BF330" i="19"/>
  <c r="T330" i="19"/>
  <c r="R330" i="19"/>
  <c r="P330" i="19"/>
  <c r="BI329" i="19"/>
  <c r="BH329" i="19"/>
  <c r="BG329" i="19"/>
  <c r="BF329" i="19"/>
  <c r="T329" i="19"/>
  <c r="R329" i="19"/>
  <c r="P329" i="19"/>
  <c r="BI327" i="19"/>
  <c r="BH327" i="19"/>
  <c r="BG327" i="19"/>
  <c r="BF327" i="19"/>
  <c r="T327" i="19"/>
  <c r="R327" i="19"/>
  <c r="P327" i="19"/>
  <c r="BI326" i="19"/>
  <c r="BH326" i="19"/>
  <c r="BG326" i="19"/>
  <c r="BF326" i="19"/>
  <c r="T326" i="19"/>
  <c r="R326" i="19"/>
  <c r="P326" i="19"/>
  <c r="BI324" i="19"/>
  <c r="BH324" i="19"/>
  <c r="BG324" i="19"/>
  <c r="BF324" i="19"/>
  <c r="T324" i="19"/>
  <c r="R324" i="19"/>
  <c r="P324" i="19"/>
  <c r="BI323" i="19"/>
  <c r="BH323" i="19"/>
  <c r="BG323" i="19"/>
  <c r="BF323" i="19"/>
  <c r="T323" i="19"/>
  <c r="R323" i="19"/>
  <c r="P323" i="19"/>
  <c r="BI322" i="19"/>
  <c r="BH322" i="19"/>
  <c r="BG322" i="19"/>
  <c r="BF322" i="19"/>
  <c r="T322" i="19"/>
  <c r="R322" i="19"/>
  <c r="P322" i="19"/>
  <c r="BI321" i="19"/>
  <c r="BH321" i="19"/>
  <c r="BG321" i="19"/>
  <c r="BF321" i="19"/>
  <c r="T321" i="19"/>
  <c r="R321" i="19"/>
  <c r="P321" i="19"/>
  <c r="BI319" i="19"/>
  <c r="BH319" i="19"/>
  <c r="BG319" i="19"/>
  <c r="BF319" i="19"/>
  <c r="T319" i="19"/>
  <c r="R319" i="19"/>
  <c r="P319" i="19"/>
  <c r="BI318" i="19"/>
  <c r="BH318" i="19"/>
  <c r="BG318" i="19"/>
  <c r="BF318" i="19"/>
  <c r="T318" i="19"/>
  <c r="R318" i="19"/>
  <c r="P318" i="19"/>
  <c r="BI316" i="19"/>
  <c r="BH316" i="19"/>
  <c r="BG316" i="19"/>
  <c r="BF316" i="19"/>
  <c r="T316" i="19"/>
  <c r="R316" i="19"/>
  <c r="P316" i="19"/>
  <c r="BI315" i="19"/>
  <c r="BH315" i="19"/>
  <c r="BG315" i="19"/>
  <c r="BF315" i="19"/>
  <c r="T315" i="19"/>
  <c r="R315" i="19"/>
  <c r="P315" i="19"/>
  <c r="BI314" i="19"/>
  <c r="BH314" i="19"/>
  <c r="BG314" i="19"/>
  <c r="BF314" i="19"/>
  <c r="T314" i="19"/>
  <c r="R314" i="19"/>
  <c r="P314" i="19"/>
  <c r="BI312" i="19"/>
  <c r="BH312" i="19"/>
  <c r="BG312" i="19"/>
  <c r="BF312" i="19"/>
  <c r="T312" i="19"/>
  <c r="R312" i="19"/>
  <c r="P312" i="19"/>
  <c r="BI311" i="19"/>
  <c r="BH311" i="19"/>
  <c r="BG311" i="19"/>
  <c r="BF311" i="19"/>
  <c r="T311" i="19"/>
  <c r="R311" i="19"/>
  <c r="P311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6" i="19"/>
  <c r="BH306" i="19"/>
  <c r="BG306" i="19"/>
  <c r="BF306" i="19"/>
  <c r="T306" i="19"/>
  <c r="R306" i="19"/>
  <c r="P306" i="19"/>
  <c r="BI305" i="19"/>
  <c r="BH305" i="19"/>
  <c r="BG305" i="19"/>
  <c r="BF305" i="19"/>
  <c r="T305" i="19"/>
  <c r="R305" i="19"/>
  <c r="P305" i="19"/>
  <c r="BI303" i="19"/>
  <c r="BH303" i="19"/>
  <c r="BG303" i="19"/>
  <c r="BF303" i="19"/>
  <c r="T303" i="19"/>
  <c r="R303" i="19"/>
  <c r="P303" i="19"/>
  <c r="BI302" i="19"/>
  <c r="BH302" i="19"/>
  <c r="BG302" i="19"/>
  <c r="BF302" i="19"/>
  <c r="T302" i="19"/>
  <c r="R302" i="19"/>
  <c r="P302" i="19"/>
  <c r="BI300" i="19"/>
  <c r="BH300" i="19"/>
  <c r="BG300" i="19"/>
  <c r="BF300" i="19"/>
  <c r="T300" i="19"/>
  <c r="R300" i="19"/>
  <c r="P300" i="19"/>
  <c r="BI299" i="19"/>
  <c r="BH299" i="19"/>
  <c r="BG299" i="19"/>
  <c r="BF299" i="19"/>
  <c r="T299" i="19"/>
  <c r="R299" i="19"/>
  <c r="P299" i="19"/>
  <c r="BI297" i="19"/>
  <c r="BH297" i="19"/>
  <c r="BG297" i="19"/>
  <c r="BF297" i="19"/>
  <c r="T297" i="19"/>
  <c r="R297" i="19"/>
  <c r="P297" i="19"/>
  <c r="BI296" i="19"/>
  <c r="BH296" i="19"/>
  <c r="BG296" i="19"/>
  <c r="BF296" i="19"/>
  <c r="T296" i="19"/>
  <c r="R296" i="19"/>
  <c r="P296" i="19"/>
  <c r="BI294" i="19"/>
  <c r="BH294" i="19"/>
  <c r="BG294" i="19"/>
  <c r="BF294" i="19"/>
  <c r="T294" i="19"/>
  <c r="R294" i="19"/>
  <c r="P294" i="19"/>
  <c r="BI293" i="19"/>
  <c r="BH293" i="19"/>
  <c r="BG293" i="19"/>
  <c r="BF293" i="19"/>
  <c r="T293" i="19"/>
  <c r="R293" i="19"/>
  <c r="P293" i="19"/>
  <c r="BI291" i="19"/>
  <c r="BH291" i="19"/>
  <c r="BG291" i="19"/>
  <c r="BF291" i="19"/>
  <c r="T291" i="19"/>
  <c r="R291" i="19"/>
  <c r="P291" i="19"/>
  <c r="BI290" i="19"/>
  <c r="BH290" i="19"/>
  <c r="BG290" i="19"/>
  <c r="BF290" i="19"/>
  <c r="T290" i="19"/>
  <c r="R290" i="19"/>
  <c r="P290" i="19"/>
  <c r="BI289" i="19"/>
  <c r="BH289" i="19"/>
  <c r="BG289" i="19"/>
  <c r="BF289" i="19"/>
  <c r="T289" i="19"/>
  <c r="R289" i="19"/>
  <c r="P289" i="19"/>
  <c r="BI288" i="19"/>
  <c r="BH288" i="19"/>
  <c r="BG288" i="19"/>
  <c r="BF288" i="19"/>
  <c r="T288" i="19"/>
  <c r="R288" i="19"/>
  <c r="P288" i="19"/>
  <c r="BI287" i="19"/>
  <c r="BH287" i="19"/>
  <c r="BG287" i="19"/>
  <c r="BF287" i="19"/>
  <c r="T287" i="19"/>
  <c r="R287" i="19"/>
  <c r="P287" i="19"/>
  <c r="BI285" i="19"/>
  <c r="BH285" i="19"/>
  <c r="BG285" i="19"/>
  <c r="BF285" i="19"/>
  <c r="T285" i="19"/>
  <c r="R285" i="19"/>
  <c r="P285" i="19"/>
  <c r="BI283" i="19"/>
  <c r="BH283" i="19"/>
  <c r="BG283" i="19"/>
  <c r="BF283" i="19"/>
  <c r="T283" i="19"/>
  <c r="R283" i="19"/>
  <c r="P283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5" i="19"/>
  <c r="BH275" i="19"/>
  <c r="BG275" i="19"/>
  <c r="BF275" i="19"/>
  <c r="T275" i="19"/>
  <c r="R275" i="19"/>
  <c r="P275" i="19"/>
  <c r="BI274" i="19"/>
  <c r="BH274" i="19"/>
  <c r="BG274" i="19"/>
  <c r="BF274" i="19"/>
  <c r="T274" i="19"/>
  <c r="R274" i="19"/>
  <c r="P274" i="19"/>
  <c r="BI272" i="19"/>
  <c r="BH272" i="19"/>
  <c r="BG272" i="19"/>
  <c r="BF272" i="19"/>
  <c r="T272" i="19"/>
  <c r="R272" i="19"/>
  <c r="P272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8" i="19"/>
  <c r="BH268" i="19"/>
  <c r="BG268" i="19"/>
  <c r="BF268" i="19"/>
  <c r="T268" i="19"/>
  <c r="R268" i="19"/>
  <c r="P268" i="19"/>
  <c r="BI267" i="19"/>
  <c r="BH267" i="19"/>
  <c r="BG267" i="19"/>
  <c r="BF267" i="19"/>
  <c r="T267" i="19"/>
  <c r="R267" i="19"/>
  <c r="P267" i="19"/>
  <c r="BI265" i="19"/>
  <c r="BH265" i="19"/>
  <c r="BG265" i="19"/>
  <c r="BF265" i="19"/>
  <c r="T265" i="19"/>
  <c r="R265" i="19"/>
  <c r="P265" i="19"/>
  <c r="BI264" i="19"/>
  <c r="BH264" i="19"/>
  <c r="BG264" i="19"/>
  <c r="BF264" i="19"/>
  <c r="T264" i="19"/>
  <c r="R264" i="19"/>
  <c r="P264" i="19"/>
  <c r="BI263" i="19"/>
  <c r="BH263" i="19"/>
  <c r="BG263" i="19"/>
  <c r="BF263" i="19"/>
  <c r="T263" i="19"/>
  <c r="R263" i="19"/>
  <c r="P263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8" i="19"/>
  <c r="BH258" i="19"/>
  <c r="BG258" i="19"/>
  <c r="BF258" i="19"/>
  <c r="T258" i="19"/>
  <c r="R258" i="19"/>
  <c r="P258" i="19"/>
  <c r="BI257" i="19"/>
  <c r="BH257" i="19"/>
  <c r="BG257" i="19"/>
  <c r="BF257" i="19"/>
  <c r="T257" i="19"/>
  <c r="R257" i="19"/>
  <c r="P257" i="19"/>
  <c r="BI255" i="19"/>
  <c r="BH255" i="19"/>
  <c r="BG255" i="19"/>
  <c r="BF255" i="19"/>
  <c r="T255" i="19"/>
  <c r="R255" i="19"/>
  <c r="P255" i="19"/>
  <c r="BI254" i="19"/>
  <c r="BH254" i="19"/>
  <c r="BG254" i="19"/>
  <c r="BF254" i="19"/>
  <c r="T254" i="19"/>
  <c r="R254" i="19"/>
  <c r="P254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9" i="19"/>
  <c r="BH249" i="19"/>
  <c r="BG249" i="19"/>
  <c r="BF249" i="19"/>
  <c r="T249" i="19"/>
  <c r="R249" i="19"/>
  <c r="P249" i="19"/>
  <c r="BI246" i="19"/>
  <c r="BH246" i="19"/>
  <c r="BG246" i="19"/>
  <c r="BF246" i="19"/>
  <c r="T246" i="19"/>
  <c r="R246" i="19"/>
  <c r="P246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8" i="19"/>
  <c r="BH238" i="19"/>
  <c r="BG238" i="19"/>
  <c r="BF238" i="19"/>
  <c r="T238" i="19"/>
  <c r="R238" i="19"/>
  <c r="P238" i="19"/>
  <c r="BI236" i="19"/>
  <c r="BH236" i="19"/>
  <c r="BG236" i="19"/>
  <c r="BF236" i="19"/>
  <c r="T236" i="19"/>
  <c r="R236" i="19"/>
  <c r="P236" i="19"/>
  <c r="BI234" i="19"/>
  <c r="BH234" i="19"/>
  <c r="BG234" i="19"/>
  <c r="BF234" i="19"/>
  <c r="T234" i="19"/>
  <c r="R234" i="19"/>
  <c r="P234" i="19"/>
  <c r="BI232" i="19"/>
  <c r="BH232" i="19"/>
  <c r="BG232" i="19"/>
  <c r="BF232" i="19"/>
  <c r="T232" i="19"/>
  <c r="R232" i="19"/>
  <c r="P232" i="19"/>
  <c r="BI230" i="19"/>
  <c r="BH230" i="19"/>
  <c r="BG230" i="19"/>
  <c r="BF230" i="19"/>
  <c r="T230" i="19"/>
  <c r="R230" i="19"/>
  <c r="P230" i="19"/>
  <c r="BI228" i="19"/>
  <c r="BH228" i="19"/>
  <c r="BG228" i="19"/>
  <c r="BF228" i="19"/>
  <c r="T228" i="19"/>
  <c r="R228" i="19"/>
  <c r="P228" i="19"/>
  <c r="BI226" i="19"/>
  <c r="BH226" i="19"/>
  <c r="BG226" i="19"/>
  <c r="BF226" i="19"/>
  <c r="T226" i="19"/>
  <c r="R226" i="19"/>
  <c r="P226" i="19"/>
  <c r="BI224" i="19"/>
  <c r="BH224" i="19"/>
  <c r="BG224" i="19"/>
  <c r="BF224" i="19"/>
  <c r="T224" i="19"/>
  <c r="R224" i="19"/>
  <c r="P224" i="19"/>
  <c r="BI222" i="19"/>
  <c r="BH222" i="19"/>
  <c r="BG222" i="19"/>
  <c r="BF222" i="19"/>
  <c r="T222" i="19"/>
  <c r="R222" i="19"/>
  <c r="P222" i="19"/>
  <c r="BI220" i="19"/>
  <c r="BH220" i="19"/>
  <c r="BG220" i="19"/>
  <c r="BF220" i="19"/>
  <c r="T220" i="19"/>
  <c r="R220" i="19"/>
  <c r="P220" i="19"/>
  <c r="BI218" i="19"/>
  <c r="BH218" i="19"/>
  <c r="BG218" i="19"/>
  <c r="BF218" i="19"/>
  <c r="T218" i="19"/>
  <c r="R218" i="19"/>
  <c r="P218" i="19"/>
  <c r="BI216" i="19"/>
  <c r="BH216" i="19"/>
  <c r="BG216" i="19"/>
  <c r="BF216" i="19"/>
  <c r="T216" i="19"/>
  <c r="R216" i="19"/>
  <c r="P216" i="19"/>
  <c r="BI214" i="19"/>
  <c r="BH214" i="19"/>
  <c r="BG214" i="19"/>
  <c r="BF214" i="19"/>
  <c r="T214" i="19"/>
  <c r="R214" i="19"/>
  <c r="P214" i="19"/>
  <c r="BI212" i="19"/>
  <c r="BH212" i="19"/>
  <c r="BG212" i="19"/>
  <c r="BF212" i="19"/>
  <c r="T212" i="19"/>
  <c r="R212" i="19"/>
  <c r="P212" i="19"/>
  <c r="BI210" i="19"/>
  <c r="BH210" i="19"/>
  <c r="BG210" i="19"/>
  <c r="BF210" i="19"/>
  <c r="T210" i="19"/>
  <c r="R210" i="19"/>
  <c r="P210" i="19"/>
  <c r="BI208" i="19"/>
  <c r="BH208" i="19"/>
  <c r="BG208" i="19"/>
  <c r="BF208" i="19"/>
  <c r="T208" i="19"/>
  <c r="R208" i="19"/>
  <c r="P208" i="19"/>
  <c r="BI206" i="19"/>
  <c r="BH206" i="19"/>
  <c r="BG206" i="19"/>
  <c r="BF206" i="19"/>
  <c r="T206" i="19"/>
  <c r="R206" i="19"/>
  <c r="P206" i="19"/>
  <c r="BI205" i="19"/>
  <c r="BH205" i="19"/>
  <c r="BG205" i="19"/>
  <c r="BF205" i="19"/>
  <c r="T205" i="19"/>
  <c r="R205" i="19"/>
  <c r="P205" i="19"/>
  <c r="BI204" i="19"/>
  <c r="BH204" i="19"/>
  <c r="BG204" i="19"/>
  <c r="BF204" i="19"/>
  <c r="T204" i="19"/>
  <c r="R204" i="19"/>
  <c r="P204" i="19"/>
  <c r="BI203" i="19"/>
  <c r="BH203" i="19"/>
  <c r="BG203" i="19"/>
  <c r="BF203" i="19"/>
  <c r="T203" i="19"/>
  <c r="R203" i="19"/>
  <c r="P203" i="19"/>
  <c r="BI201" i="19"/>
  <c r="BH201" i="19"/>
  <c r="BG201" i="19"/>
  <c r="BF201" i="19"/>
  <c r="T201" i="19"/>
  <c r="R201" i="19"/>
  <c r="P201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R198" i="19"/>
  <c r="P198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8" i="19"/>
  <c r="BH178" i="19"/>
  <c r="BG178" i="19"/>
  <c r="BF178" i="19"/>
  <c r="T178" i="19"/>
  <c r="R178" i="19"/>
  <c r="P178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J98" i="19"/>
  <c r="F120" i="19"/>
  <c r="E118" i="19"/>
  <c r="F89" i="19"/>
  <c r="E87" i="19"/>
  <c r="J24" i="19"/>
  <c r="E24" i="19"/>
  <c r="J123" i="19" s="1"/>
  <c r="J23" i="19"/>
  <c r="J21" i="19"/>
  <c r="E21" i="19"/>
  <c r="J91" i="19"/>
  <c r="J20" i="19"/>
  <c r="J18" i="19"/>
  <c r="E18" i="19"/>
  <c r="F92" i="19" s="1"/>
  <c r="J17" i="19"/>
  <c r="J15" i="19"/>
  <c r="E15" i="19"/>
  <c r="F122" i="19" s="1"/>
  <c r="J14" i="19"/>
  <c r="J12" i="19"/>
  <c r="J89" i="19" s="1"/>
  <c r="E7" i="19"/>
  <c r="E85" i="19" s="1"/>
  <c r="J37" i="18"/>
  <c r="J36" i="18"/>
  <c r="AY113" i="1" s="1"/>
  <c r="J35" i="18"/>
  <c r="AX113" i="1"/>
  <c r="BI132" i="18"/>
  <c r="BH132" i="18"/>
  <c r="BG132" i="18"/>
  <c r="BF132" i="18"/>
  <c r="T132" i="18"/>
  <c r="R132" i="18"/>
  <c r="P132" i="18"/>
  <c r="BI129" i="18"/>
  <c r="BH129" i="18"/>
  <c r="BG129" i="18"/>
  <c r="BF129" i="18"/>
  <c r="T129" i="18"/>
  <c r="R129" i="18"/>
  <c r="P129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J114" i="18"/>
  <c r="J113" i="18"/>
  <c r="F113" i="18"/>
  <c r="F111" i="18"/>
  <c r="E109" i="18"/>
  <c r="J92" i="18"/>
  <c r="J91" i="18"/>
  <c r="F91" i="18"/>
  <c r="F89" i="18"/>
  <c r="E87" i="18"/>
  <c r="J18" i="18"/>
  <c r="E18" i="18"/>
  <c r="F114" i="18"/>
  <c r="J17" i="18"/>
  <c r="J12" i="18"/>
  <c r="J111" i="18" s="1"/>
  <c r="E7" i="18"/>
  <c r="E107" i="18" s="1"/>
  <c r="J37" i="17"/>
  <c r="J36" i="17"/>
  <c r="AY112" i="1"/>
  <c r="J35" i="17"/>
  <c r="AX112" i="1" s="1"/>
  <c r="BI684" i="17"/>
  <c r="BH684" i="17"/>
  <c r="BG684" i="17"/>
  <c r="BF684" i="17"/>
  <c r="T684" i="17"/>
  <c r="R684" i="17"/>
  <c r="P684" i="17"/>
  <c r="BI683" i="17"/>
  <c r="BH683" i="17"/>
  <c r="BG683" i="17"/>
  <c r="BF683" i="17"/>
  <c r="T683" i="17"/>
  <c r="R683" i="17"/>
  <c r="P683" i="17"/>
  <c r="BI682" i="17"/>
  <c r="BH682" i="17"/>
  <c r="BG682" i="17"/>
  <c r="BF682" i="17"/>
  <c r="T682" i="17"/>
  <c r="R682" i="17"/>
  <c r="P682" i="17"/>
  <c r="BI681" i="17"/>
  <c r="BH681" i="17"/>
  <c r="BG681" i="17"/>
  <c r="BF681" i="17"/>
  <c r="T681" i="17"/>
  <c r="R681" i="17"/>
  <c r="P681" i="17"/>
  <c r="BI679" i="17"/>
  <c r="BH679" i="17"/>
  <c r="BG679" i="17"/>
  <c r="BF679" i="17"/>
  <c r="T679" i="17"/>
  <c r="R679" i="17"/>
  <c r="P679" i="17"/>
  <c r="BI677" i="17"/>
  <c r="BH677" i="17"/>
  <c r="BG677" i="17"/>
  <c r="BF677" i="17"/>
  <c r="T677" i="17"/>
  <c r="R677" i="17"/>
  <c r="P677" i="17"/>
  <c r="BI674" i="17"/>
  <c r="BH674" i="17"/>
  <c r="BG674" i="17"/>
  <c r="BF674" i="17"/>
  <c r="T674" i="17"/>
  <c r="R674" i="17"/>
  <c r="P674" i="17"/>
  <c r="BI668" i="17"/>
  <c r="BH668" i="17"/>
  <c r="BG668" i="17"/>
  <c r="BF668" i="17"/>
  <c r="T668" i="17"/>
  <c r="R668" i="17"/>
  <c r="P668" i="17"/>
  <c r="BI664" i="17"/>
  <c r="BH664" i="17"/>
  <c r="BG664" i="17"/>
  <c r="BF664" i="17"/>
  <c r="T664" i="17"/>
  <c r="R664" i="17"/>
  <c r="P664" i="17"/>
  <c r="BI662" i="17"/>
  <c r="BH662" i="17"/>
  <c r="BG662" i="17"/>
  <c r="BF662" i="17"/>
  <c r="T662" i="17"/>
  <c r="R662" i="17"/>
  <c r="P662" i="17"/>
  <c r="BI659" i="17"/>
  <c r="BH659" i="17"/>
  <c r="BG659" i="17"/>
  <c r="BF659" i="17"/>
  <c r="T659" i="17"/>
  <c r="R659" i="17"/>
  <c r="P659" i="17"/>
  <c r="BI655" i="17"/>
  <c r="BH655" i="17"/>
  <c r="BG655" i="17"/>
  <c r="BF655" i="17"/>
  <c r="T655" i="17"/>
  <c r="R655" i="17"/>
  <c r="P655" i="17"/>
  <c r="BI651" i="17"/>
  <c r="BH651" i="17"/>
  <c r="BG651" i="17"/>
  <c r="BF651" i="17"/>
  <c r="T651" i="17"/>
  <c r="R651" i="17"/>
  <c r="P651" i="17"/>
  <c r="BI646" i="17"/>
  <c r="BH646" i="17"/>
  <c r="BG646" i="17"/>
  <c r="BF646" i="17"/>
  <c r="T646" i="17"/>
  <c r="R646" i="17"/>
  <c r="P646" i="17"/>
  <c r="BI644" i="17"/>
  <c r="BH644" i="17"/>
  <c r="BG644" i="17"/>
  <c r="BF644" i="17"/>
  <c r="T644" i="17"/>
  <c r="R644" i="17"/>
  <c r="P644" i="17"/>
  <c r="BI641" i="17"/>
  <c r="BH641" i="17"/>
  <c r="BG641" i="17"/>
  <c r="BF641" i="17"/>
  <c r="T641" i="17"/>
  <c r="R641" i="17"/>
  <c r="P641" i="17"/>
  <c r="BI639" i="17"/>
  <c r="BH639" i="17"/>
  <c r="BG639" i="17"/>
  <c r="BF639" i="17"/>
  <c r="T639" i="17"/>
  <c r="R639" i="17"/>
  <c r="P639" i="17"/>
  <c r="BI636" i="17"/>
  <c r="BH636" i="17"/>
  <c r="BG636" i="17"/>
  <c r="BF636" i="17"/>
  <c r="T636" i="17"/>
  <c r="R636" i="17"/>
  <c r="P636" i="17"/>
  <c r="BI632" i="17"/>
  <c r="BH632" i="17"/>
  <c r="BG632" i="17"/>
  <c r="BF632" i="17"/>
  <c r="T632" i="17"/>
  <c r="R632" i="17"/>
  <c r="P632" i="17"/>
  <c r="BI629" i="17"/>
  <c r="BH629" i="17"/>
  <c r="BG629" i="17"/>
  <c r="BF629" i="17"/>
  <c r="T629" i="17"/>
  <c r="R629" i="17"/>
  <c r="P629" i="17"/>
  <c r="BI625" i="17"/>
  <c r="BH625" i="17"/>
  <c r="BG625" i="17"/>
  <c r="BF625" i="17"/>
  <c r="T625" i="17"/>
  <c r="R625" i="17"/>
  <c r="P625" i="17"/>
  <c r="BI621" i="17"/>
  <c r="BH621" i="17"/>
  <c r="BG621" i="17"/>
  <c r="BF621" i="17"/>
  <c r="T621" i="17"/>
  <c r="R621" i="17"/>
  <c r="P621" i="17"/>
  <c r="BI617" i="17"/>
  <c r="BH617" i="17"/>
  <c r="BG617" i="17"/>
  <c r="BF617" i="17"/>
  <c r="T617" i="17"/>
  <c r="R617" i="17"/>
  <c r="P617" i="17"/>
  <c r="BI613" i="17"/>
  <c r="BH613" i="17"/>
  <c r="BG613" i="17"/>
  <c r="BF613" i="17"/>
  <c r="T613" i="17"/>
  <c r="R613" i="17"/>
  <c r="P613" i="17"/>
  <c r="BI604" i="17"/>
  <c r="BH604" i="17"/>
  <c r="BG604" i="17"/>
  <c r="BF604" i="17"/>
  <c r="T604" i="17"/>
  <c r="R604" i="17"/>
  <c r="P604" i="17"/>
  <c r="BI601" i="17"/>
  <c r="BH601" i="17"/>
  <c r="BG601" i="17"/>
  <c r="BF601" i="17"/>
  <c r="T601" i="17"/>
  <c r="R601" i="17"/>
  <c r="P601" i="17"/>
  <c r="BI598" i="17"/>
  <c r="BH598" i="17"/>
  <c r="BG598" i="17"/>
  <c r="BF598" i="17"/>
  <c r="T598" i="17"/>
  <c r="R598" i="17"/>
  <c r="P598" i="17"/>
  <c r="BI589" i="17"/>
  <c r="BH589" i="17"/>
  <c r="BG589" i="17"/>
  <c r="BF589" i="17"/>
  <c r="T589" i="17"/>
  <c r="R589" i="17"/>
  <c r="P589" i="17"/>
  <c r="BI587" i="17"/>
  <c r="BH587" i="17"/>
  <c r="BG587" i="17"/>
  <c r="BF587" i="17"/>
  <c r="T587" i="17"/>
  <c r="R587" i="17"/>
  <c r="P587" i="17"/>
  <c r="BI586" i="17"/>
  <c r="BH586" i="17"/>
  <c r="BG586" i="17"/>
  <c r="BF586" i="17"/>
  <c r="T586" i="17"/>
  <c r="R586" i="17"/>
  <c r="P586" i="17"/>
  <c r="BI585" i="17"/>
  <c r="BH585" i="17"/>
  <c r="BG585" i="17"/>
  <c r="BF585" i="17"/>
  <c r="T585" i="17"/>
  <c r="R585" i="17"/>
  <c r="P585" i="17"/>
  <c r="BI583" i="17"/>
  <c r="BH583" i="17"/>
  <c r="BG583" i="17"/>
  <c r="BF583" i="17"/>
  <c r="T583" i="17"/>
  <c r="R583" i="17"/>
  <c r="P583" i="17"/>
  <c r="BI580" i="17"/>
  <c r="BH580" i="17"/>
  <c r="BG580" i="17"/>
  <c r="BF580" i="17"/>
  <c r="T580" i="17"/>
  <c r="R580" i="17"/>
  <c r="P580" i="17"/>
  <c r="BI576" i="17"/>
  <c r="BH576" i="17"/>
  <c r="BG576" i="17"/>
  <c r="BF576" i="17"/>
  <c r="T576" i="17"/>
  <c r="R576" i="17"/>
  <c r="P576" i="17"/>
  <c r="BI573" i="17"/>
  <c r="BH573" i="17"/>
  <c r="BG573" i="17"/>
  <c r="BF573" i="17"/>
  <c r="T573" i="17"/>
  <c r="R573" i="17"/>
  <c r="P573" i="17"/>
  <c r="BI571" i="17"/>
  <c r="BH571" i="17"/>
  <c r="BG571" i="17"/>
  <c r="BF571" i="17"/>
  <c r="T571" i="17"/>
  <c r="R571" i="17"/>
  <c r="P571" i="17"/>
  <c r="BI568" i="17"/>
  <c r="BH568" i="17"/>
  <c r="BG568" i="17"/>
  <c r="BF568" i="17"/>
  <c r="T568" i="17"/>
  <c r="R568" i="17"/>
  <c r="P568" i="17"/>
  <c r="BI564" i="17"/>
  <c r="BH564" i="17"/>
  <c r="BG564" i="17"/>
  <c r="BF564" i="17"/>
  <c r="T564" i="17"/>
  <c r="R564" i="17"/>
  <c r="P564" i="17"/>
  <c r="BI559" i="17"/>
  <c r="BH559" i="17"/>
  <c r="BG559" i="17"/>
  <c r="BF559" i="17"/>
  <c r="T559" i="17"/>
  <c r="R559" i="17"/>
  <c r="P559" i="17"/>
  <c r="BI556" i="17"/>
  <c r="BH556" i="17"/>
  <c r="BG556" i="17"/>
  <c r="BF556" i="17"/>
  <c r="T556" i="17"/>
  <c r="R556" i="17"/>
  <c r="P556" i="17"/>
  <c r="BI552" i="17"/>
  <c r="BH552" i="17"/>
  <c r="BG552" i="17"/>
  <c r="BF552" i="17"/>
  <c r="T552" i="17"/>
  <c r="R552" i="17"/>
  <c r="P552" i="17"/>
  <c r="BI549" i="17"/>
  <c r="BH549" i="17"/>
  <c r="BG549" i="17"/>
  <c r="BF549" i="17"/>
  <c r="T549" i="17"/>
  <c r="R549" i="17"/>
  <c r="P549" i="17"/>
  <c r="BI544" i="17"/>
  <c r="BH544" i="17"/>
  <c r="BG544" i="17"/>
  <c r="BF544" i="17"/>
  <c r="T544" i="17"/>
  <c r="R544" i="17"/>
  <c r="P544" i="17"/>
  <c r="BI541" i="17"/>
  <c r="BH541" i="17"/>
  <c r="BG541" i="17"/>
  <c r="BF541" i="17"/>
  <c r="T541" i="17"/>
  <c r="R541" i="17"/>
  <c r="P541" i="17"/>
  <c r="BI537" i="17"/>
  <c r="BH537" i="17"/>
  <c r="BG537" i="17"/>
  <c r="BF537" i="17"/>
  <c r="T537" i="17"/>
  <c r="R537" i="17"/>
  <c r="P537" i="17"/>
  <c r="BI535" i="17"/>
  <c r="BH535" i="17"/>
  <c r="BG535" i="17"/>
  <c r="BF535" i="17"/>
  <c r="T535" i="17"/>
  <c r="R535" i="17"/>
  <c r="P535" i="17"/>
  <c r="BI533" i="17"/>
  <c r="BH533" i="17"/>
  <c r="BG533" i="17"/>
  <c r="BF533" i="17"/>
  <c r="T533" i="17"/>
  <c r="R533" i="17"/>
  <c r="P533" i="17"/>
  <c r="BI532" i="17"/>
  <c r="BH532" i="17"/>
  <c r="BG532" i="17"/>
  <c r="BF532" i="17"/>
  <c r="T532" i="17"/>
  <c r="R532" i="17"/>
  <c r="P532" i="17"/>
  <c r="BI531" i="17"/>
  <c r="BH531" i="17"/>
  <c r="BG531" i="17"/>
  <c r="BF531" i="17"/>
  <c r="T531" i="17"/>
  <c r="R531" i="17"/>
  <c r="P531" i="17"/>
  <c r="BI530" i="17"/>
  <c r="BH530" i="17"/>
  <c r="BG530" i="17"/>
  <c r="BF530" i="17"/>
  <c r="T530" i="17"/>
  <c r="R530" i="17"/>
  <c r="P530" i="17"/>
  <c r="BI528" i="17"/>
  <c r="BH528" i="17"/>
  <c r="BG528" i="17"/>
  <c r="BF528" i="17"/>
  <c r="T528" i="17"/>
  <c r="R528" i="17"/>
  <c r="P528" i="17"/>
  <c r="BI527" i="17"/>
  <c r="BH527" i="17"/>
  <c r="BG527" i="17"/>
  <c r="BF527" i="17"/>
  <c r="T527" i="17"/>
  <c r="R527" i="17"/>
  <c r="P527" i="17"/>
  <c r="BI524" i="17"/>
  <c r="BH524" i="17"/>
  <c r="BG524" i="17"/>
  <c r="BF524" i="17"/>
  <c r="T524" i="17"/>
  <c r="R524" i="17"/>
  <c r="P524" i="17"/>
  <c r="BI521" i="17"/>
  <c r="BH521" i="17"/>
  <c r="BG521" i="17"/>
  <c r="BF521" i="17"/>
  <c r="T521" i="17"/>
  <c r="R521" i="17"/>
  <c r="P521" i="17"/>
  <c r="BI519" i="17"/>
  <c r="BH519" i="17"/>
  <c r="BG519" i="17"/>
  <c r="BF519" i="17"/>
  <c r="T519" i="17"/>
  <c r="R519" i="17"/>
  <c r="P519" i="17"/>
  <c r="BI518" i="17"/>
  <c r="BH518" i="17"/>
  <c r="BG518" i="17"/>
  <c r="BF518" i="17"/>
  <c r="T518" i="17"/>
  <c r="R518" i="17"/>
  <c r="P518" i="17"/>
  <c r="BI517" i="17"/>
  <c r="BH517" i="17"/>
  <c r="BG517" i="17"/>
  <c r="BF517" i="17"/>
  <c r="T517" i="17"/>
  <c r="R517" i="17"/>
  <c r="P517" i="17"/>
  <c r="BI515" i="17"/>
  <c r="BH515" i="17"/>
  <c r="BG515" i="17"/>
  <c r="BF515" i="17"/>
  <c r="T515" i="17"/>
  <c r="R515" i="17"/>
  <c r="P515" i="17"/>
  <c r="BI514" i="17"/>
  <c r="BH514" i="17"/>
  <c r="BG514" i="17"/>
  <c r="BF514" i="17"/>
  <c r="T514" i="17"/>
  <c r="R514" i="17"/>
  <c r="P514" i="17"/>
  <c r="BI513" i="17"/>
  <c r="BH513" i="17"/>
  <c r="BG513" i="17"/>
  <c r="BF513" i="17"/>
  <c r="T513" i="17"/>
  <c r="R513" i="17"/>
  <c r="P513" i="17"/>
  <c r="BI512" i="17"/>
  <c r="BH512" i="17"/>
  <c r="BG512" i="17"/>
  <c r="BF512" i="17"/>
  <c r="T512" i="17"/>
  <c r="R512" i="17"/>
  <c r="P512" i="17"/>
  <c r="BI507" i="17"/>
  <c r="BH507" i="17"/>
  <c r="BG507" i="17"/>
  <c r="BF507" i="17"/>
  <c r="T507" i="17"/>
  <c r="R507" i="17"/>
  <c r="P507" i="17"/>
  <c r="BI503" i="17"/>
  <c r="BH503" i="17"/>
  <c r="BG503" i="17"/>
  <c r="BF503" i="17"/>
  <c r="T503" i="17"/>
  <c r="R503" i="17"/>
  <c r="P503" i="17"/>
  <c r="BI500" i="17"/>
  <c r="BH500" i="17"/>
  <c r="BG500" i="17"/>
  <c r="BF500" i="17"/>
  <c r="T500" i="17"/>
  <c r="R500" i="17"/>
  <c r="P500" i="17"/>
  <c r="BI491" i="17"/>
  <c r="BH491" i="17"/>
  <c r="BG491" i="17"/>
  <c r="BF491" i="17"/>
  <c r="T491" i="17"/>
  <c r="R491" i="17"/>
  <c r="P491" i="17"/>
  <c r="BI488" i="17"/>
  <c r="BH488" i="17"/>
  <c r="BG488" i="17"/>
  <c r="BF488" i="17"/>
  <c r="T488" i="17"/>
  <c r="R488" i="17"/>
  <c r="P488" i="17"/>
  <c r="BI484" i="17"/>
  <c r="BH484" i="17"/>
  <c r="BG484" i="17"/>
  <c r="BF484" i="17"/>
  <c r="T484" i="17"/>
  <c r="R484" i="17"/>
  <c r="P484" i="17"/>
  <c r="BI481" i="17"/>
  <c r="BH481" i="17"/>
  <c r="BG481" i="17"/>
  <c r="BF481" i="17"/>
  <c r="T481" i="17"/>
  <c r="R481" i="17"/>
  <c r="P481" i="17"/>
  <c r="BI477" i="17"/>
  <c r="BH477" i="17"/>
  <c r="BG477" i="17"/>
  <c r="BF477" i="17"/>
  <c r="T477" i="17"/>
  <c r="R477" i="17"/>
  <c r="P477" i="17"/>
  <c r="BI474" i="17"/>
  <c r="BH474" i="17"/>
  <c r="BG474" i="17"/>
  <c r="BF474" i="17"/>
  <c r="T474" i="17"/>
  <c r="R474" i="17"/>
  <c r="P474" i="17"/>
  <c r="BI470" i="17"/>
  <c r="BH470" i="17"/>
  <c r="BG470" i="17"/>
  <c r="BF470" i="17"/>
  <c r="T470" i="17"/>
  <c r="R470" i="17"/>
  <c r="P470" i="17"/>
  <c r="BI467" i="17"/>
  <c r="BH467" i="17"/>
  <c r="BG467" i="17"/>
  <c r="BF467" i="17"/>
  <c r="T467" i="17"/>
  <c r="R467" i="17"/>
  <c r="P467" i="17"/>
  <c r="BI463" i="17"/>
  <c r="BH463" i="17"/>
  <c r="BG463" i="17"/>
  <c r="BF463" i="17"/>
  <c r="T463" i="17"/>
  <c r="R463" i="17"/>
  <c r="P463" i="17"/>
  <c r="BI460" i="17"/>
  <c r="BH460" i="17"/>
  <c r="BG460" i="17"/>
  <c r="BF460" i="17"/>
  <c r="T460" i="17"/>
  <c r="R460" i="17"/>
  <c r="P460" i="17"/>
  <c r="BI456" i="17"/>
  <c r="BH456" i="17"/>
  <c r="BG456" i="17"/>
  <c r="BF456" i="17"/>
  <c r="T456" i="17"/>
  <c r="R456" i="17"/>
  <c r="P456" i="17"/>
  <c r="BI452" i="17"/>
  <c r="BH452" i="17"/>
  <c r="BG452" i="17"/>
  <c r="BF452" i="17"/>
  <c r="T452" i="17"/>
  <c r="R452" i="17"/>
  <c r="P452" i="17"/>
  <c r="BI449" i="17"/>
  <c r="BH449" i="17"/>
  <c r="BG449" i="17"/>
  <c r="BF449" i="17"/>
  <c r="T449" i="17"/>
  <c r="R449" i="17"/>
  <c r="P449" i="17"/>
  <c r="BI445" i="17"/>
  <c r="BH445" i="17"/>
  <c r="BG445" i="17"/>
  <c r="BF445" i="17"/>
  <c r="T445" i="17"/>
  <c r="R445" i="17"/>
  <c r="P445" i="17"/>
  <c r="BI442" i="17"/>
  <c r="BH442" i="17"/>
  <c r="BG442" i="17"/>
  <c r="BF442" i="17"/>
  <c r="T442" i="17"/>
  <c r="R442" i="17"/>
  <c r="P442" i="17"/>
  <c r="BI438" i="17"/>
  <c r="BH438" i="17"/>
  <c r="BG438" i="17"/>
  <c r="BF438" i="17"/>
  <c r="T438" i="17"/>
  <c r="R438" i="17"/>
  <c r="P438" i="17"/>
  <c r="BI434" i="17"/>
  <c r="BH434" i="17"/>
  <c r="BG434" i="17"/>
  <c r="BF434" i="17"/>
  <c r="T434" i="17"/>
  <c r="R434" i="17"/>
  <c r="P434" i="17"/>
  <c r="BI431" i="17"/>
  <c r="BH431" i="17"/>
  <c r="BG431" i="17"/>
  <c r="BF431" i="17"/>
  <c r="T431" i="17"/>
  <c r="R431" i="17"/>
  <c r="P431" i="17"/>
  <c r="BI430" i="17"/>
  <c r="BH430" i="17"/>
  <c r="BG430" i="17"/>
  <c r="BF430" i="17"/>
  <c r="T430" i="17"/>
  <c r="R430" i="17"/>
  <c r="P430" i="17"/>
  <c r="BI429" i="17"/>
  <c r="BH429" i="17"/>
  <c r="BG429" i="17"/>
  <c r="BF429" i="17"/>
  <c r="T429" i="17"/>
  <c r="R429" i="17"/>
  <c r="P429" i="17"/>
  <c r="BI426" i="17"/>
  <c r="BH426" i="17"/>
  <c r="BG426" i="17"/>
  <c r="BF426" i="17"/>
  <c r="T426" i="17"/>
  <c r="R426" i="17"/>
  <c r="P426" i="17"/>
  <c r="BI422" i="17"/>
  <c r="BH422" i="17"/>
  <c r="BG422" i="17"/>
  <c r="BF422" i="17"/>
  <c r="T422" i="17"/>
  <c r="R422" i="17"/>
  <c r="P422" i="17"/>
  <c r="BI419" i="17"/>
  <c r="BH419" i="17"/>
  <c r="BG419" i="17"/>
  <c r="BF419" i="17"/>
  <c r="T419" i="17"/>
  <c r="R419" i="17"/>
  <c r="P419" i="17"/>
  <c r="BI416" i="17"/>
  <c r="BH416" i="17"/>
  <c r="BG416" i="17"/>
  <c r="BF416" i="17"/>
  <c r="T416" i="17"/>
  <c r="R416" i="17"/>
  <c r="P416" i="17"/>
  <c r="BI413" i="17"/>
  <c r="BH413" i="17"/>
  <c r="BG413" i="17"/>
  <c r="BF413" i="17"/>
  <c r="T413" i="17"/>
  <c r="R413" i="17"/>
  <c r="P413" i="17"/>
  <c r="BI410" i="17"/>
  <c r="BH410" i="17"/>
  <c r="BG410" i="17"/>
  <c r="BF410" i="17"/>
  <c r="T410" i="17"/>
  <c r="R410" i="17"/>
  <c r="P410" i="17"/>
  <c r="BI393" i="17"/>
  <c r="BH393" i="17"/>
  <c r="BG393" i="17"/>
  <c r="BF393" i="17"/>
  <c r="T393" i="17"/>
  <c r="R393" i="17"/>
  <c r="P393" i="17"/>
  <c r="BI390" i="17"/>
  <c r="BH390" i="17"/>
  <c r="BG390" i="17"/>
  <c r="BF390" i="17"/>
  <c r="T390" i="17"/>
  <c r="R390" i="17"/>
  <c r="P390" i="17"/>
  <c r="BI384" i="17"/>
  <c r="BH384" i="17"/>
  <c r="BG384" i="17"/>
  <c r="BF384" i="17"/>
  <c r="T384" i="17"/>
  <c r="R384" i="17"/>
  <c r="P384" i="17"/>
  <c r="BI381" i="17"/>
  <c r="BH381" i="17"/>
  <c r="BG381" i="17"/>
  <c r="BF381" i="17"/>
  <c r="T381" i="17"/>
  <c r="R381" i="17"/>
  <c r="P381" i="17"/>
  <c r="BI379" i="17"/>
  <c r="BH379" i="17"/>
  <c r="BG379" i="17"/>
  <c r="BF379" i="17"/>
  <c r="T379" i="17"/>
  <c r="R379" i="17"/>
  <c r="P379" i="17"/>
  <c r="BI377" i="17"/>
  <c r="BH377" i="17"/>
  <c r="BG377" i="17"/>
  <c r="BF377" i="17"/>
  <c r="T377" i="17"/>
  <c r="R377" i="17"/>
  <c r="P377" i="17"/>
  <c r="BI375" i="17"/>
  <c r="BH375" i="17"/>
  <c r="BG375" i="17"/>
  <c r="BF375" i="17"/>
  <c r="T375" i="17"/>
  <c r="R375" i="17"/>
  <c r="P375" i="17"/>
  <c r="BI371" i="17"/>
  <c r="BH371" i="17"/>
  <c r="BG371" i="17"/>
  <c r="BF371" i="17"/>
  <c r="T371" i="17"/>
  <c r="R371" i="17"/>
  <c r="P371" i="17"/>
  <c r="BI369" i="17"/>
  <c r="BH369" i="17"/>
  <c r="BG369" i="17"/>
  <c r="BF369" i="17"/>
  <c r="T369" i="17"/>
  <c r="R369" i="17"/>
  <c r="P369" i="17"/>
  <c r="BI367" i="17"/>
  <c r="BH367" i="17"/>
  <c r="BG367" i="17"/>
  <c r="BF367" i="17"/>
  <c r="T367" i="17"/>
  <c r="R367" i="17"/>
  <c r="P367" i="17"/>
  <c r="BI365" i="17"/>
  <c r="BH365" i="17"/>
  <c r="BG365" i="17"/>
  <c r="BF365" i="17"/>
  <c r="T365" i="17"/>
  <c r="R365" i="17"/>
  <c r="P365" i="17"/>
  <c r="BI363" i="17"/>
  <c r="BH363" i="17"/>
  <c r="BG363" i="17"/>
  <c r="BF363" i="17"/>
  <c r="T363" i="17"/>
  <c r="R363" i="17"/>
  <c r="P363" i="17"/>
  <c r="BI359" i="17"/>
  <c r="BH359" i="17"/>
  <c r="BG359" i="17"/>
  <c r="BF359" i="17"/>
  <c r="T359" i="17"/>
  <c r="R359" i="17"/>
  <c r="P359" i="17"/>
  <c r="BI356" i="17"/>
  <c r="BH356" i="17"/>
  <c r="BG356" i="17"/>
  <c r="BF356" i="17"/>
  <c r="T356" i="17"/>
  <c r="R356" i="17"/>
  <c r="P356" i="17"/>
  <c r="BI352" i="17"/>
  <c r="BH352" i="17"/>
  <c r="BG352" i="17"/>
  <c r="BF352" i="17"/>
  <c r="T352" i="17"/>
  <c r="R352" i="17"/>
  <c r="P352" i="17"/>
  <c r="BI349" i="17"/>
  <c r="BH349" i="17"/>
  <c r="BG349" i="17"/>
  <c r="BF349" i="17"/>
  <c r="T349" i="17"/>
  <c r="R349" i="17"/>
  <c r="P349" i="17"/>
  <c r="BI345" i="17"/>
  <c r="BH345" i="17"/>
  <c r="BG345" i="17"/>
  <c r="BF345" i="17"/>
  <c r="T345" i="17"/>
  <c r="R345" i="17"/>
  <c r="P345" i="17"/>
  <c r="BI342" i="17"/>
  <c r="BH342" i="17"/>
  <c r="BG342" i="17"/>
  <c r="BF342" i="17"/>
  <c r="T342" i="17"/>
  <c r="R342" i="17"/>
  <c r="P342" i="17"/>
  <c r="BI338" i="17"/>
  <c r="BH338" i="17"/>
  <c r="BG338" i="17"/>
  <c r="BF338" i="17"/>
  <c r="T338" i="17"/>
  <c r="R338" i="17"/>
  <c r="P338" i="17"/>
  <c r="BI335" i="17"/>
  <c r="BH335" i="17"/>
  <c r="BG335" i="17"/>
  <c r="BF335" i="17"/>
  <c r="T335" i="17"/>
  <c r="R335" i="17"/>
  <c r="P335" i="17"/>
  <c r="BI332" i="17"/>
  <c r="BH332" i="17"/>
  <c r="BG332" i="17"/>
  <c r="BF332" i="17"/>
  <c r="T332" i="17"/>
  <c r="R332" i="17"/>
  <c r="P332" i="17"/>
  <c r="BI328" i="17"/>
  <c r="BH328" i="17"/>
  <c r="BG328" i="17"/>
  <c r="BF328" i="17"/>
  <c r="T328" i="17"/>
  <c r="R328" i="17"/>
  <c r="P328" i="17"/>
  <c r="BI324" i="17"/>
  <c r="BH324" i="17"/>
  <c r="BG324" i="17"/>
  <c r="BF324" i="17"/>
  <c r="T324" i="17"/>
  <c r="R324" i="17"/>
  <c r="P324" i="17"/>
  <c r="BI321" i="17"/>
  <c r="BH321" i="17"/>
  <c r="BG321" i="17"/>
  <c r="BF321" i="17"/>
  <c r="T321" i="17"/>
  <c r="R321" i="17"/>
  <c r="P321" i="17"/>
  <c r="BI318" i="17"/>
  <c r="BH318" i="17"/>
  <c r="BG318" i="17"/>
  <c r="BF318" i="17"/>
  <c r="T318" i="17"/>
  <c r="R318" i="17"/>
  <c r="P318" i="17"/>
  <c r="BI314" i="17"/>
  <c r="BH314" i="17"/>
  <c r="BG314" i="17"/>
  <c r="BF314" i="17"/>
  <c r="T314" i="17"/>
  <c r="R314" i="17"/>
  <c r="P314" i="17"/>
  <c r="BI309" i="17"/>
  <c r="BH309" i="17"/>
  <c r="BG309" i="17"/>
  <c r="BF309" i="17"/>
  <c r="T309" i="17"/>
  <c r="R309" i="17"/>
  <c r="P309" i="17"/>
  <c r="BI305" i="17"/>
  <c r="BH305" i="17"/>
  <c r="BG305" i="17"/>
  <c r="BF305" i="17"/>
  <c r="T305" i="17"/>
  <c r="R305" i="17"/>
  <c r="P305" i="17"/>
  <c r="BI301" i="17"/>
  <c r="BH301" i="17"/>
  <c r="BG301" i="17"/>
  <c r="BF301" i="17"/>
  <c r="T301" i="17"/>
  <c r="R301" i="17"/>
  <c r="P301" i="17"/>
  <c r="BI297" i="17"/>
  <c r="BH297" i="17"/>
  <c r="BG297" i="17"/>
  <c r="BF297" i="17"/>
  <c r="T297" i="17"/>
  <c r="R297" i="17"/>
  <c r="P297" i="17"/>
  <c r="BI286" i="17"/>
  <c r="BH286" i="17"/>
  <c r="BG286" i="17"/>
  <c r="BF286" i="17"/>
  <c r="T286" i="17"/>
  <c r="T285" i="17" s="1"/>
  <c r="R286" i="17"/>
  <c r="R285" i="17"/>
  <c r="P286" i="17"/>
  <c r="P285" i="17" s="1"/>
  <c r="BI282" i="17"/>
  <c r="BH282" i="17"/>
  <c r="BG282" i="17"/>
  <c r="BF282" i="17"/>
  <c r="T282" i="17"/>
  <c r="R282" i="17"/>
  <c r="P282" i="17"/>
  <c r="BI278" i="17"/>
  <c r="BH278" i="17"/>
  <c r="BG278" i="17"/>
  <c r="BF278" i="17"/>
  <c r="T278" i="17"/>
  <c r="R278" i="17"/>
  <c r="P278" i="17"/>
  <c r="BI273" i="17"/>
  <c r="BH273" i="17"/>
  <c r="BG273" i="17"/>
  <c r="BF273" i="17"/>
  <c r="T273" i="17"/>
  <c r="R273" i="17"/>
  <c r="P273" i="17"/>
  <c r="BI269" i="17"/>
  <c r="BH269" i="17"/>
  <c r="BG269" i="17"/>
  <c r="BF269" i="17"/>
  <c r="T269" i="17"/>
  <c r="R269" i="17"/>
  <c r="P269" i="17"/>
  <c r="BI257" i="17"/>
  <c r="BH257" i="17"/>
  <c r="BG257" i="17"/>
  <c r="BF257" i="17"/>
  <c r="T257" i="17"/>
  <c r="R257" i="17"/>
  <c r="P257" i="17"/>
  <c r="BI254" i="17"/>
  <c r="BH254" i="17"/>
  <c r="BG254" i="17"/>
  <c r="BF254" i="17"/>
  <c r="T254" i="17"/>
  <c r="R254" i="17"/>
  <c r="P254" i="17"/>
  <c r="BI242" i="17"/>
  <c r="BH242" i="17"/>
  <c r="BG242" i="17"/>
  <c r="BF242" i="17"/>
  <c r="T242" i="17"/>
  <c r="R242" i="17"/>
  <c r="P242" i="17"/>
  <c r="BI239" i="17"/>
  <c r="BH239" i="17"/>
  <c r="BG239" i="17"/>
  <c r="BF239" i="17"/>
  <c r="T239" i="17"/>
  <c r="R239" i="17"/>
  <c r="P239" i="17"/>
  <c r="BI236" i="17"/>
  <c r="BH236" i="17"/>
  <c r="BG236" i="17"/>
  <c r="BF236" i="17"/>
  <c r="T236" i="17"/>
  <c r="R236" i="17"/>
  <c r="P236" i="17"/>
  <c r="BI232" i="17"/>
  <c r="BH232" i="17"/>
  <c r="BG232" i="17"/>
  <c r="BF232" i="17"/>
  <c r="T232" i="17"/>
  <c r="R232" i="17"/>
  <c r="P232" i="17"/>
  <c r="BI220" i="17"/>
  <c r="BH220" i="17"/>
  <c r="BG220" i="17"/>
  <c r="BF220" i="17"/>
  <c r="T220" i="17"/>
  <c r="R220" i="17"/>
  <c r="P220" i="17"/>
  <c r="BI213" i="17"/>
  <c r="BH213" i="17"/>
  <c r="BG213" i="17"/>
  <c r="BF213" i="17"/>
  <c r="T213" i="17"/>
  <c r="R213" i="17"/>
  <c r="P213" i="17"/>
  <c r="BI199" i="17"/>
  <c r="BH199" i="17"/>
  <c r="BG199" i="17"/>
  <c r="BF199" i="17"/>
  <c r="T199" i="17"/>
  <c r="R199" i="17"/>
  <c r="P199" i="17"/>
  <c r="BI191" i="17"/>
  <c r="BH191" i="17"/>
  <c r="BG191" i="17"/>
  <c r="BF191" i="17"/>
  <c r="T191" i="17"/>
  <c r="R191" i="17"/>
  <c r="P191" i="17"/>
  <c r="BI189" i="17"/>
  <c r="BH189" i="17"/>
  <c r="BG189" i="17"/>
  <c r="BF189" i="17"/>
  <c r="T189" i="17"/>
  <c r="R189" i="17"/>
  <c r="P189" i="17"/>
  <c r="BI174" i="17"/>
  <c r="BH174" i="17"/>
  <c r="BG174" i="17"/>
  <c r="BF174" i="17"/>
  <c r="T174" i="17"/>
  <c r="R174" i="17"/>
  <c r="P174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51" i="17"/>
  <c r="BH151" i="17"/>
  <c r="BG151" i="17"/>
  <c r="BF151" i="17"/>
  <c r="T151" i="17"/>
  <c r="R151" i="17"/>
  <c r="P151" i="17"/>
  <c r="BI134" i="17"/>
  <c r="BH134" i="17"/>
  <c r="BG134" i="17"/>
  <c r="BF134" i="17"/>
  <c r="T134" i="17"/>
  <c r="R134" i="17"/>
  <c r="P134" i="17"/>
  <c r="J128" i="17"/>
  <c r="J127" i="17"/>
  <c r="F127" i="17"/>
  <c r="F125" i="17"/>
  <c r="E123" i="17"/>
  <c r="J92" i="17"/>
  <c r="J91" i="17"/>
  <c r="F91" i="17"/>
  <c r="F89" i="17"/>
  <c r="E87" i="17"/>
  <c r="J18" i="17"/>
  <c r="E18" i="17"/>
  <c r="F128" i="17"/>
  <c r="J17" i="17"/>
  <c r="J12" i="17"/>
  <c r="J89" i="17" s="1"/>
  <c r="E7" i="17"/>
  <c r="E121" i="17" s="1"/>
  <c r="J39" i="16"/>
  <c r="J38" i="16"/>
  <c r="AY111" i="1"/>
  <c r="J37" i="16"/>
  <c r="AX111" i="1" s="1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J118" i="16"/>
  <c r="J117" i="16"/>
  <c r="F117" i="16"/>
  <c r="F115" i="16"/>
  <c r="E113" i="16"/>
  <c r="J94" i="16"/>
  <c r="J93" i="16"/>
  <c r="F93" i="16"/>
  <c r="F91" i="16"/>
  <c r="E89" i="16"/>
  <c r="J20" i="16"/>
  <c r="E20" i="16"/>
  <c r="F118" i="16" s="1"/>
  <c r="J19" i="16"/>
  <c r="J14" i="16"/>
  <c r="J115" i="16" s="1"/>
  <c r="E7" i="16"/>
  <c r="E85" i="16" s="1"/>
  <c r="J39" i="15"/>
  <c r="J38" i="15"/>
  <c r="AY110" i="1" s="1"/>
  <c r="J37" i="15"/>
  <c r="AX110" i="1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J119" i="15"/>
  <c r="J118" i="15"/>
  <c r="F118" i="15"/>
  <c r="F116" i="15"/>
  <c r="E114" i="15"/>
  <c r="J94" i="15"/>
  <c r="J93" i="15"/>
  <c r="F93" i="15"/>
  <c r="F91" i="15"/>
  <c r="E89" i="15"/>
  <c r="J20" i="15"/>
  <c r="E20" i="15"/>
  <c r="F119" i="15"/>
  <c r="J19" i="15"/>
  <c r="J14" i="15"/>
  <c r="J116" i="15" s="1"/>
  <c r="E7" i="15"/>
  <c r="E85" i="15" s="1"/>
  <c r="J39" i="14"/>
  <c r="J38" i="14"/>
  <c r="AY109" i="1" s="1"/>
  <c r="J37" i="14"/>
  <c r="AX109" i="1" s="1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4" i="14"/>
  <c r="J93" i="14"/>
  <c r="F93" i="14"/>
  <c r="F91" i="14"/>
  <c r="E89" i="14"/>
  <c r="J20" i="14"/>
  <c r="E20" i="14"/>
  <c r="F94" i="14"/>
  <c r="J19" i="14"/>
  <c r="J14" i="14"/>
  <c r="J116" i="14" s="1"/>
  <c r="E7" i="14"/>
  <c r="E110" i="14"/>
  <c r="J39" i="13"/>
  <c r="J38" i="13"/>
  <c r="AY108" i="1" s="1"/>
  <c r="J37" i="13"/>
  <c r="AX108" i="1" s="1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J119" i="13"/>
  <c r="J118" i="13"/>
  <c r="F118" i="13"/>
  <c r="F116" i="13"/>
  <c r="E114" i="13"/>
  <c r="J94" i="13"/>
  <c r="J93" i="13"/>
  <c r="F93" i="13"/>
  <c r="F91" i="13"/>
  <c r="E89" i="13"/>
  <c r="J20" i="13"/>
  <c r="E20" i="13"/>
  <c r="F119" i="13"/>
  <c r="J19" i="13"/>
  <c r="J14" i="13"/>
  <c r="J91" i="13" s="1"/>
  <c r="E7" i="13"/>
  <c r="E85" i="13" s="1"/>
  <c r="J39" i="12"/>
  <c r="J38" i="12"/>
  <c r="AY107" i="1" s="1"/>
  <c r="J37" i="12"/>
  <c r="AX107" i="1" s="1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J119" i="12"/>
  <c r="J118" i="12"/>
  <c r="F118" i="12"/>
  <c r="F116" i="12"/>
  <c r="E114" i="12"/>
  <c r="J94" i="12"/>
  <c r="J93" i="12"/>
  <c r="F93" i="12"/>
  <c r="F91" i="12"/>
  <c r="E89" i="12"/>
  <c r="J20" i="12"/>
  <c r="E20" i="12"/>
  <c r="F94" i="12"/>
  <c r="J19" i="12"/>
  <c r="J14" i="12"/>
  <c r="J116" i="12" s="1"/>
  <c r="E7" i="12"/>
  <c r="E110" i="12" s="1"/>
  <c r="J39" i="11"/>
  <c r="J38" i="11"/>
  <c r="AY106" i="1" s="1"/>
  <c r="J37" i="11"/>
  <c r="AX106" i="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J119" i="11"/>
  <c r="J118" i="11"/>
  <c r="F118" i="11"/>
  <c r="F116" i="11"/>
  <c r="E114" i="11"/>
  <c r="J94" i="11"/>
  <c r="J93" i="11"/>
  <c r="F93" i="11"/>
  <c r="F91" i="11"/>
  <c r="E89" i="11"/>
  <c r="J20" i="11"/>
  <c r="E20" i="11"/>
  <c r="F119" i="11" s="1"/>
  <c r="J19" i="11"/>
  <c r="J14" i="11"/>
  <c r="J116" i="11" s="1"/>
  <c r="E7" i="11"/>
  <c r="E110" i="11"/>
  <c r="J39" i="10"/>
  <c r="J38" i="10"/>
  <c r="AY105" i="1"/>
  <c r="J37" i="10"/>
  <c r="AX105" i="1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J119" i="10"/>
  <c r="J118" i="10"/>
  <c r="F118" i="10"/>
  <c r="F116" i="10"/>
  <c r="E114" i="10"/>
  <c r="J94" i="10"/>
  <c r="J93" i="10"/>
  <c r="F93" i="10"/>
  <c r="F91" i="10"/>
  <c r="E89" i="10"/>
  <c r="J20" i="10"/>
  <c r="E20" i="10"/>
  <c r="F94" i="10" s="1"/>
  <c r="J19" i="10"/>
  <c r="J14" i="10"/>
  <c r="J116" i="10" s="1"/>
  <c r="E7" i="10"/>
  <c r="E110" i="10" s="1"/>
  <c r="J39" i="9"/>
  <c r="J38" i="9"/>
  <c r="AY104" i="1" s="1"/>
  <c r="J37" i="9"/>
  <c r="AX104" i="1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J119" i="9"/>
  <c r="J118" i="9"/>
  <c r="F118" i="9"/>
  <c r="F116" i="9"/>
  <c r="E114" i="9"/>
  <c r="J94" i="9"/>
  <c r="J93" i="9"/>
  <c r="F93" i="9"/>
  <c r="F91" i="9"/>
  <c r="E89" i="9"/>
  <c r="J20" i="9"/>
  <c r="E20" i="9"/>
  <c r="F119" i="9"/>
  <c r="J19" i="9"/>
  <c r="J14" i="9"/>
  <c r="J91" i="9" s="1"/>
  <c r="E7" i="9"/>
  <c r="E110" i="9" s="1"/>
  <c r="J39" i="8"/>
  <c r="J38" i="8"/>
  <c r="AY103" i="1"/>
  <c r="J37" i="8"/>
  <c r="AX103" i="1" s="1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J119" i="8"/>
  <c r="J118" i="8"/>
  <c r="F118" i="8"/>
  <c r="F116" i="8"/>
  <c r="E114" i="8"/>
  <c r="J94" i="8"/>
  <c r="J93" i="8"/>
  <c r="F93" i="8"/>
  <c r="F91" i="8"/>
  <c r="E89" i="8"/>
  <c r="J20" i="8"/>
  <c r="E20" i="8"/>
  <c r="F119" i="8"/>
  <c r="J19" i="8"/>
  <c r="J14" i="8"/>
  <c r="J91" i="8" s="1"/>
  <c r="E7" i="8"/>
  <c r="E110" i="8" s="1"/>
  <c r="J39" i="7"/>
  <c r="J38" i="7"/>
  <c r="AY102" i="1" s="1"/>
  <c r="J37" i="7"/>
  <c r="AX102" i="1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/>
  <c r="J19" i="7"/>
  <c r="J14" i="7"/>
  <c r="J116" i="7" s="1"/>
  <c r="E7" i="7"/>
  <c r="E110" i="7" s="1"/>
  <c r="J39" i="6"/>
  <c r="J38" i="6"/>
  <c r="AY100" i="1" s="1"/>
  <c r="J37" i="6"/>
  <c r="AX100" i="1"/>
  <c r="BI222" i="6"/>
  <c r="BH222" i="6"/>
  <c r="BG222" i="6"/>
  <c r="BF222" i="6"/>
  <c r="T222" i="6"/>
  <c r="T221" i="6"/>
  <c r="R222" i="6"/>
  <c r="R221" i="6"/>
  <c r="P222" i="6"/>
  <c r="P221" i="6" s="1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P208" i="6"/>
  <c r="BI196" i="6"/>
  <c r="BH196" i="6"/>
  <c r="BG196" i="6"/>
  <c r="BF196" i="6"/>
  <c r="T196" i="6"/>
  <c r="R196" i="6"/>
  <c r="P196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0" i="6"/>
  <c r="BH180" i="6"/>
  <c r="BG180" i="6"/>
  <c r="BF180" i="6"/>
  <c r="T180" i="6"/>
  <c r="T179" i="6"/>
  <c r="R180" i="6"/>
  <c r="R179" i="6" s="1"/>
  <c r="P180" i="6"/>
  <c r="P179" i="6"/>
  <c r="BI178" i="6"/>
  <c r="BH178" i="6"/>
  <c r="BG178" i="6"/>
  <c r="BF178" i="6"/>
  <c r="T178" i="6"/>
  <c r="T177" i="6"/>
  <c r="R178" i="6"/>
  <c r="R177" i="6"/>
  <c r="P178" i="6"/>
  <c r="P177" i="6" s="1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J124" i="6"/>
  <c r="J123" i="6"/>
  <c r="F123" i="6"/>
  <c r="F121" i="6"/>
  <c r="E119" i="6"/>
  <c r="J94" i="6"/>
  <c r="J93" i="6"/>
  <c r="F93" i="6"/>
  <c r="F91" i="6"/>
  <c r="E89" i="6"/>
  <c r="J20" i="6"/>
  <c r="E20" i="6"/>
  <c r="F124" i="6"/>
  <c r="J19" i="6"/>
  <c r="J14" i="6"/>
  <c r="J91" i="6" s="1"/>
  <c r="E7" i="6"/>
  <c r="E115" i="6" s="1"/>
  <c r="J39" i="5"/>
  <c r="J38" i="5"/>
  <c r="AY99" i="1" s="1"/>
  <c r="J37" i="5"/>
  <c r="AX99" i="1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T131" i="5"/>
  <c r="T130" i="5"/>
  <c r="R132" i="5"/>
  <c r="R131" i="5"/>
  <c r="R130" i="5"/>
  <c r="P132" i="5"/>
  <c r="P131" i="5" s="1"/>
  <c r="P130" i="5" s="1"/>
  <c r="J126" i="5"/>
  <c r="J125" i="5"/>
  <c r="F125" i="5"/>
  <c r="F123" i="5"/>
  <c r="E121" i="5"/>
  <c r="J94" i="5"/>
  <c r="J93" i="5"/>
  <c r="F93" i="5"/>
  <c r="F91" i="5"/>
  <c r="E89" i="5"/>
  <c r="J20" i="5"/>
  <c r="E20" i="5"/>
  <c r="F126" i="5" s="1"/>
  <c r="J19" i="5"/>
  <c r="J14" i="5"/>
  <c r="J91" i="5" s="1"/>
  <c r="E7" i="5"/>
  <c r="E85" i="5"/>
  <c r="J39" i="4"/>
  <c r="J38" i="4"/>
  <c r="AY98" i="1"/>
  <c r="J37" i="4"/>
  <c r="AX98" i="1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77" i="4"/>
  <c r="BH177" i="4"/>
  <c r="BG177" i="4"/>
  <c r="BF177" i="4"/>
  <c r="T177" i="4"/>
  <c r="R177" i="4"/>
  <c r="P177" i="4"/>
  <c r="BI170" i="4"/>
  <c r="BH170" i="4"/>
  <c r="BG170" i="4"/>
  <c r="BF170" i="4"/>
  <c r="T170" i="4"/>
  <c r="R170" i="4"/>
  <c r="P170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T146" i="4"/>
  <c r="R147" i="4"/>
  <c r="R146" i="4" s="1"/>
  <c r="P147" i="4"/>
  <c r="P146" i="4" s="1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T131" i="4"/>
  <c r="T130" i="4"/>
  <c r="R132" i="4"/>
  <c r="R131" i="4" s="1"/>
  <c r="R130" i="4" s="1"/>
  <c r="P132" i="4"/>
  <c r="P131" i="4"/>
  <c r="P130" i="4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 s="1"/>
  <c r="J19" i="4"/>
  <c r="J14" i="4"/>
  <c r="J123" i="4" s="1"/>
  <c r="E7" i="4"/>
  <c r="E117" i="4"/>
  <c r="J37" i="3"/>
  <c r="J36" i="3"/>
  <c r="AY96" i="1"/>
  <c r="J35" i="3"/>
  <c r="AX96" i="1"/>
  <c r="BI757" i="3"/>
  <c r="BH757" i="3"/>
  <c r="BG757" i="3"/>
  <c r="BF757" i="3"/>
  <c r="T757" i="3"/>
  <c r="R757" i="3"/>
  <c r="P757" i="3"/>
  <c r="BI754" i="3"/>
  <c r="BH754" i="3"/>
  <c r="BG754" i="3"/>
  <c r="BF754" i="3"/>
  <c r="T754" i="3"/>
  <c r="R754" i="3"/>
  <c r="P754" i="3"/>
  <c r="BI753" i="3"/>
  <c r="BH753" i="3"/>
  <c r="BG753" i="3"/>
  <c r="BF753" i="3"/>
  <c r="T753" i="3"/>
  <c r="R753" i="3"/>
  <c r="P753" i="3"/>
  <c r="BI750" i="3"/>
  <c r="BH750" i="3"/>
  <c r="BG750" i="3"/>
  <c r="BF750" i="3"/>
  <c r="T750" i="3"/>
  <c r="R750" i="3"/>
  <c r="P750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0" i="3"/>
  <c r="BH730" i="3"/>
  <c r="BG730" i="3"/>
  <c r="BF730" i="3"/>
  <c r="T730" i="3"/>
  <c r="R730" i="3"/>
  <c r="P730" i="3"/>
  <c r="BI726" i="3"/>
  <c r="BH726" i="3"/>
  <c r="BG726" i="3"/>
  <c r="BF726" i="3"/>
  <c r="T726" i="3"/>
  <c r="R726" i="3"/>
  <c r="P726" i="3"/>
  <c r="BI722" i="3"/>
  <c r="BH722" i="3"/>
  <c r="BG722" i="3"/>
  <c r="BF722" i="3"/>
  <c r="T722" i="3"/>
  <c r="R722" i="3"/>
  <c r="P722" i="3"/>
  <c r="BI718" i="3"/>
  <c r="BH718" i="3"/>
  <c r="BG718" i="3"/>
  <c r="BF718" i="3"/>
  <c r="T718" i="3"/>
  <c r="R718" i="3"/>
  <c r="P718" i="3"/>
  <c r="BI716" i="3"/>
  <c r="BH716" i="3"/>
  <c r="BG716" i="3"/>
  <c r="BF716" i="3"/>
  <c r="T716" i="3"/>
  <c r="R716" i="3"/>
  <c r="P716" i="3"/>
  <c r="BI714" i="3"/>
  <c r="BH714" i="3"/>
  <c r="BG714" i="3"/>
  <c r="BF714" i="3"/>
  <c r="T714" i="3"/>
  <c r="R714" i="3"/>
  <c r="P714" i="3"/>
  <c r="BI707" i="3"/>
  <c r="BH707" i="3"/>
  <c r="BG707" i="3"/>
  <c r="BF707" i="3"/>
  <c r="T707" i="3"/>
  <c r="R707" i="3"/>
  <c r="P707" i="3"/>
  <c r="BI703" i="3"/>
  <c r="BH703" i="3"/>
  <c r="BG703" i="3"/>
  <c r="BF703" i="3"/>
  <c r="T703" i="3"/>
  <c r="R703" i="3"/>
  <c r="P703" i="3"/>
  <c r="BI701" i="3"/>
  <c r="BH701" i="3"/>
  <c r="BG701" i="3"/>
  <c r="BF701" i="3"/>
  <c r="T701" i="3"/>
  <c r="R701" i="3"/>
  <c r="P701" i="3"/>
  <c r="BI697" i="3"/>
  <c r="BH697" i="3"/>
  <c r="BG697" i="3"/>
  <c r="BF697" i="3"/>
  <c r="T697" i="3"/>
  <c r="R697" i="3"/>
  <c r="P697" i="3"/>
  <c r="BI695" i="3"/>
  <c r="BH695" i="3"/>
  <c r="BG695" i="3"/>
  <c r="BF695" i="3"/>
  <c r="T695" i="3"/>
  <c r="R695" i="3"/>
  <c r="P695" i="3"/>
  <c r="BI693" i="3"/>
  <c r="BH693" i="3"/>
  <c r="BG693" i="3"/>
  <c r="BF693" i="3"/>
  <c r="T693" i="3"/>
  <c r="R693" i="3"/>
  <c r="P693" i="3"/>
  <c r="BI691" i="3"/>
  <c r="BH691" i="3"/>
  <c r="BG691" i="3"/>
  <c r="BF691" i="3"/>
  <c r="T691" i="3"/>
  <c r="R691" i="3"/>
  <c r="P691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4" i="3"/>
  <c r="BH684" i="3"/>
  <c r="BG684" i="3"/>
  <c r="BF684" i="3"/>
  <c r="T684" i="3"/>
  <c r="R684" i="3"/>
  <c r="P684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64" i="3"/>
  <c r="BH664" i="3"/>
  <c r="BG664" i="3"/>
  <c r="BF664" i="3"/>
  <c r="T664" i="3"/>
  <c r="R664" i="3"/>
  <c r="P664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5" i="3"/>
  <c r="BH655" i="3"/>
  <c r="BG655" i="3"/>
  <c r="BF655" i="3"/>
  <c r="T655" i="3"/>
  <c r="R655" i="3"/>
  <c r="P655" i="3"/>
  <c r="BI651" i="3"/>
  <c r="BH651" i="3"/>
  <c r="BG651" i="3"/>
  <c r="BF651" i="3"/>
  <c r="T651" i="3"/>
  <c r="R651" i="3"/>
  <c r="P651" i="3"/>
  <c r="BI647" i="3"/>
  <c r="BH647" i="3"/>
  <c r="BG647" i="3"/>
  <c r="BF647" i="3"/>
  <c r="T647" i="3"/>
  <c r="R647" i="3"/>
  <c r="P647" i="3"/>
  <c r="BI644" i="3"/>
  <c r="BH644" i="3"/>
  <c r="BG644" i="3"/>
  <c r="BF644" i="3"/>
  <c r="T644" i="3"/>
  <c r="R644" i="3"/>
  <c r="P644" i="3"/>
  <c r="BI641" i="3"/>
  <c r="BH641" i="3"/>
  <c r="BG641" i="3"/>
  <c r="BF641" i="3"/>
  <c r="T641" i="3"/>
  <c r="R641" i="3"/>
  <c r="P641" i="3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7" i="3"/>
  <c r="BH637" i="3"/>
  <c r="BG637" i="3"/>
  <c r="BF637" i="3"/>
  <c r="T637" i="3"/>
  <c r="R637" i="3"/>
  <c r="P637" i="3"/>
  <c r="BI633" i="3"/>
  <c r="BH633" i="3"/>
  <c r="BG633" i="3"/>
  <c r="BF633" i="3"/>
  <c r="T633" i="3"/>
  <c r="R633" i="3"/>
  <c r="P633" i="3"/>
  <c r="BI629" i="3"/>
  <c r="BH629" i="3"/>
  <c r="BG629" i="3"/>
  <c r="BF629" i="3"/>
  <c r="T629" i="3"/>
  <c r="R629" i="3"/>
  <c r="P629" i="3"/>
  <c r="BI625" i="3"/>
  <c r="BH625" i="3"/>
  <c r="BG625" i="3"/>
  <c r="BF625" i="3"/>
  <c r="T625" i="3"/>
  <c r="R625" i="3"/>
  <c r="P625" i="3"/>
  <c r="BI621" i="3"/>
  <c r="BH621" i="3"/>
  <c r="BG621" i="3"/>
  <c r="BF621" i="3"/>
  <c r="T621" i="3"/>
  <c r="R621" i="3"/>
  <c r="P621" i="3"/>
  <c r="BI617" i="3"/>
  <c r="BH617" i="3"/>
  <c r="BG617" i="3"/>
  <c r="BF617" i="3"/>
  <c r="T617" i="3"/>
  <c r="R617" i="3"/>
  <c r="P617" i="3"/>
  <c r="BI613" i="3"/>
  <c r="BH613" i="3"/>
  <c r="BG613" i="3"/>
  <c r="BF613" i="3"/>
  <c r="T613" i="3"/>
  <c r="R613" i="3"/>
  <c r="P613" i="3"/>
  <c r="BI609" i="3"/>
  <c r="BH609" i="3"/>
  <c r="BG609" i="3"/>
  <c r="BF609" i="3"/>
  <c r="T609" i="3"/>
  <c r="R609" i="3"/>
  <c r="P609" i="3"/>
  <c r="BI602" i="3"/>
  <c r="BH602" i="3"/>
  <c r="BG602" i="3"/>
  <c r="BF602" i="3"/>
  <c r="T602" i="3"/>
  <c r="R602" i="3"/>
  <c r="P602" i="3"/>
  <c r="BI598" i="3"/>
  <c r="BH598" i="3"/>
  <c r="BG598" i="3"/>
  <c r="BF598" i="3"/>
  <c r="T598" i="3"/>
  <c r="R598" i="3"/>
  <c r="P598" i="3"/>
  <c r="BI594" i="3"/>
  <c r="BH594" i="3"/>
  <c r="BG594" i="3"/>
  <c r="BF594" i="3"/>
  <c r="T594" i="3"/>
  <c r="R594" i="3"/>
  <c r="P594" i="3"/>
  <c r="BI590" i="3"/>
  <c r="BH590" i="3"/>
  <c r="BG590" i="3"/>
  <c r="BF590" i="3"/>
  <c r="T590" i="3"/>
  <c r="R590" i="3"/>
  <c r="P590" i="3"/>
  <c r="BI585" i="3"/>
  <c r="BH585" i="3"/>
  <c r="BG585" i="3"/>
  <c r="BF585" i="3"/>
  <c r="T585" i="3"/>
  <c r="R585" i="3"/>
  <c r="P585" i="3"/>
  <c r="BI580" i="3"/>
  <c r="BH580" i="3"/>
  <c r="BG580" i="3"/>
  <c r="BF580" i="3"/>
  <c r="T580" i="3"/>
  <c r="R580" i="3"/>
  <c r="P580" i="3"/>
  <c r="BI575" i="3"/>
  <c r="BH575" i="3"/>
  <c r="BG575" i="3"/>
  <c r="BF575" i="3"/>
  <c r="T575" i="3"/>
  <c r="R575" i="3"/>
  <c r="P575" i="3"/>
  <c r="BI570" i="3"/>
  <c r="BH570" i="3"/>
  <c r="BG570" i="3"/>
  <c r="BF570" i="3"/>
  <c r="T570" i="3"/>
  <c r="R570" i="3"/>
  <c r="P570" i="3"/>
  <c r="BI566" i="3"/>
  <c r="BH566" i="3"/>
  <c r="BG566" i="3"/>
  <c r="BF566" i="3"/>
  <c r="T566" i="3"/>
  <c r="R566" i="3"/>
  <c r="P566" i="3"/>
  <c r="BI562" i="3"/>
  <c r="BH562" i="3"/>
  <c r="BG562" i="3"/>
  <c r="BF562" i="3"/>
  <c r="T562" i="3"/>
  <c r="R562" i="3"/>
  <c r="P562" i="3"/>
  <c r="BI558" i="3"/>
  <c r="BH558" i="3"/>
  <c r="BG558" i="3"/>
  <c r="BF558" i="3"/>
  <c r="T558" i="3"/>
  <c r="R558" i="3"/>
  <c r="P558" i="3"/>
  <c r="BI554" i="3"/>
  <c r="BH554" i="3"/>
  <c r="BG554" i="3"/>
  <c r="BF554" i="3"/>
  <c r="T554" i="3"/>
  <c r="R554" i="3"/>
  <c r="P554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42" i="3"/>
  <c r="BH542" i="3"/>
  <c r="BG542" i="3"/>
  <c r="BF542" i="3"/>
  <c r="T542" i="3"/>
  <c r="R542" i="3"/>
  <c r="P542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18" i="3"/>
  <c r="BH518" i="3"/>
  <c r="BG518" i="3"/>
  <c r="BF518" i="3"/>
  <c r="T518" i="3"/>
  <c r="R518" i="3"/>
  <c r="P518" i="3"/>
  <c r="BI514" i="3"/>
  <c r="BH514" i="3"/>
  <c r="BG514" i="3"/>
  <c r="BF514" i="3"/>
  <c r="T514" i="3"/>
  <c r="R514" i="3"/>
  <c r="P514" i="3"/>
  <c r="BI510" i="3"/>
  <c r="BH510" i="3"/>
  <c r="BG510" i="3"/>
  <c r="BF510" i="3"/>
  <c r="T510" i="3"/>
  <c r="R510" i="3"/>
  <c r="P510" i="3"/>
  <c r="BI506" i="3"/>
  <c r="BH506" i="3"/>
  <c r="BG506" i="3"/>
  <c r="BF506" i="3"/>
  <c r="T506" i="3"/>
  <c r="R506" i="3"/>
  <c r="P506" i="3"/>
  <c r="BI502" i="3"/>
  <c r="BH502" i="3"/>
  <c r="BG502" i="3"/>
  <c r="BF502" i="3"/>
  <c r="T502" i="3"/>
  <c r="R502" i="3"/>
  <c r="P502" i="3"/>
  <c r="BI498" i="3"/>
  <c r="BH498" i="3"/>
  <c r="BG498" i="3"/>
  <c r="BF498" i="3"/>
  <c r="T498" i="3"/>
  <c r="R498" i="3"/>
  <c r="P498" i="3"/>
  <c r="BI494" i="3"/>
  <c r="BH494" i="3"/>
  <c r="BG494" i="3"/>
  <c r="BF494" i="3"/>
  <c r="T494" i="3"/>
  <c r="R494" i="3"/>
  <c r="P494" i="3"/>
  <c r="BI486" i="3"/>
  <c r="BH486" i="3"/>
  <c r="BG486" i="3"/>
  <c r="BF486" i="3"/>
  <c r="T486" i="3"/>
  <c r="T485" i="3"/>
  <c r="R486" i="3"/>
  <c r="R485" i="3" s="1"/>
  <c r="P486" i="3"/>
  <c r="P485" i="3" s="1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0" i="3"/>
  <c r="BH470" i="3"/>
  <c r="BG470" i="3"/>
  <c r="BF470" i="3"/>
  <c r="T470" i="3"/>
  <c r="R470" i="3"/>
  <c r="P470" i="3"/>
  <c r="BI463" i="3"/>
  <c r="BH463" i="3"/>
  <c r="BG463" i="3"/>
  <c r="BF463" i="3"/>
  <c r="T463" i="3"/>
  <c r="R463" i="3"/>
  <c r="P463" i="3"/>
  <c r="BI460" i="3"/>
  <c r="BH460" i="3"/>
  <c r="BG460" i="3"/>
  <c r="BF460" i="3"/>
  <c r="T460" i="3"/>
  <c r="R460" i="3"/>
  <c r="P460" i="3"/>
  <c r="BI452" i="3"/>
  <c r="BH452" i="3"/>
  <c r="BG452" i="3"/>
  <c r="BF452" i="3"/>
  <c r="T452" i="3"/>
  <c r="R452" i="3"/>
  <c r="P452" i="3"/>
  <c r="BI451" i="3"/>
  <c r="BH451" i="3"/>
  <c r="BG451" i="3"/>
  <c r="BF451" i="3"/>
  <c r="T451" i="3"/>
  <c r="R451" i="3"/>
  <c r="P451" i="3"/>
  <c r="BI444" i="3"/>
  <c r="BH444" i="3"/>
  <c r="BG444" i="3"/>
  <c r="BF444" i="3"/>
  <c r="T444" i="3"/>
  <c r="R444" i="3"/>
  <c r="P444" i="3"/>
  <c r="BI437" i="3"/>
  <c r="BH437" i="3"/>
  <c r="BG437" i="3"/>
  <c r="BF437" i="3"/>
  <c r="T437" i="3"/>
  <c r="R437" i="3"/>
  <c r="P437" i="3"/>
  <c r="BI430" i="3"/>
  <c r="BH430" i="3"/>
  <c r="BG430" i="3"/>
  <c r="BF430" i="3"/>
  <c r="T430" i="3"/>
  <c r="R430" i="3"/>
  <c r="P430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R402" i="3"/>
  <c r="P402" i="3"/>
  <c r="BI385" i="3"/>
  <c r="BH385" i="3"/>
  <c r="BG385" i="3"/>
  <c r="BF385" i="3"/>
  <c r="T385" i="3"/>
  <c r="R385" i="3"/>
  <c r="P385" i="3"/>
  <c r="BI372" i="3"/>
  <c r="BH372" i="3"/>
  <c r="BG372" i="3"/>
  <c r="BF372" i="3"/>
  <c r="T372" i="3"/>
  <c r="R372" i="3"/>
  <c r="P372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35" i="3"/>
  <c r="BH335" i="3"/>
  <c r="BG335" i="3"/>
  <c r="BF335" i="3"/>
  <c r="T335" i="3"/>
  <c r="R335" i="3"/>
  <c r="P335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09" i="3"/>
  <c r="BH309" i="3"/>
  <c r="BG309" i="3"/>
  <c r="BF309" i="3"/>
  <c r="T309" i="3"/>
  <c r="R309" i="3"/>
  <c r="P309" i="3"/>
  <c r="BI288" i="3"/>
  <c r="BH288" i="3"/>
  <c r="BG288" i="3"/>
  <c r="BF288" i="3"/>
  <c r="T288" i="3"/>
  <c r="R288" i="3"/>
  <c r="P288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59" i="3"/>
  <c r="BH259" i="3"/>
  <c r="BG259" i="3"/>
  <c r="BF259" i="3"/>
  <c r="T259" i="3"/>
  <c r="R259" i="3"/>
  <c r="P259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10" i="3"/>
  <c r="BH210" i="3"/>
  <c r="BG210" i="3"/>
  <c r="BF210" i="3"/>
  <c r="T210" i="3"/>
  <c r="R210" i="3"/>
  <c r="P210" i="3"/>
  <c r="BI171" i="3"/>
  <c r="BH171" i="3"/>
  <c r="BG171" i="3"/>
  <c r="BF171" i="3"/>
  <c r="T171" i="3"/>
  <c r="R171" i="3"/>
  <c r="P171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2" i="3"/>
  <c r="J91" i="3"/>
  <c r="F91" i="3"/>
  <c r="F89" i="3"/>
  <c r="E87" i="3"/>
  <c r="J18" i="3"/>
  <c r="E18" i="3"/>
  <c r="F92" i="3"/>
  <c r="J17" i="3"/>
  <c r="J12" i="3"/>
  <c r="J123" i="3" s="1"/>
  <c r="E7" i="3"/>
  <c r="E85" i="3" s="1"/>
  <c r="J37" i="2"/>
  <c r="J36" i="2"/>
  <c r="AY95" i="1"/>
  <c r="J35" i="2"/>
  <c r="AX95" i="1" s="1"/>
  <c r="BI2980" i="2"/>
  <c r="BH2980" i="2"/>
  <c r="BG2980" i="2"/>
  <c r="BF2980" i="2"/>
  <c r="T2980" i="2"/>
  <c r="R2980" i="2"/>
  <c r="P2980" i="2"/>
  <c r="BI2977" i="2"/>
  <c r="BH2977" i="2"/>
  <c r="BG2977" i="2"/>
  <c r="BF2977" i="2"/>
  <c r="T2977" i="2"/>
  <c r="R2977" i="2"/>
  <c r="P2977" i="2"/>
  <c r="BI2975" i="2"/>
  <c r="BH2975" i="2"/>
  <c r="BG2975" i="2"/>
  <c r="BF2975" i="2"/>
  <c r="T2975" i="2"/>
  <c r="R2975" i="2"/>
  <c r="P2975" i="2"/>
  <c r="BI2960" i="2"/>
  <c r="BH2960" i="2"/>
  <c r="BG2960" i="2"/>
  <c r="BF2960" i="2"/>
  <c r="T2960" i="2"/>
  <c r="R2960" i="2"/>
  <c r="P2960" i="2"/>
  <c r="BI2957" i="2"/>
  <c r="BH2957" i="2"/>
  <c r="BG2957" i="2"/>
  <c r="BF2957" i="2"/>
  <c r="T2957" i="2"/>
  <c r="R2957" i="2"/>
  <c r="P2957" i="2"/>
  <c r="BI2953" i="2"/>
  <c r="BH2953" i="2"/>
  <c r="BG2953" i="2"/>
  <c r="BF2953" i="2"/>
  <c r="T2953" i="2"/>
  <c r="R2953" i="2"/>
  <c r="P2953" i="2"/>
  <c r="BI2941" i="2"/>
  <c r="BH2941" i="2"/>
  <c r="BG2941" i="2"/>
  <c r="BF2941" i="2"/>
  <c r="T2941" i="2"/>
  <c r="R2941" i="2"/>
  <c r="P2941" i="2"/>
  <c r="BI2932" i="2"/>
  <c r="BH2932" i="2"/>
  <c r="BG2932" i="2"/>
  <c r="BF2932" i="2"/>
  <c r="T2932" i="2"/>
  <c r="R2932" i="2"/>
  <c r="P2932" i="2"/>
  <c r="BI2923" i="2"/>
  <c r="BH2923" i="2"/>
  <c r="BG2923" i="2"/>
  <c r="BF2923" i="2"/>
  <c r="T2923" i="2"/>
  <c r="R2923" i="2"/>
  <c r="P2923" i="2"/>
  <c r="BI2911" i="2"/>
  <c r="BH2911" i="2"/>
  <c r="BG2911" i="2"/>
  <c r="BF2911" i="2"/>
  <c r="T2911" i="2"/>
  <c r="R2911" i="2"/>
  <c r="P2911" i="2"/>
  <c r="BI2901" i="2"/>
  <c r="BH2901" i="2"/>
  <c r="BG2901" i="2"/>
  <c r="BF2901" i="2"/>
  <c r="T2901" i="2"/>
  <c r="R2901" i="2"/>
  <c r="P2901" i="2"/>
  <c r="BI2888" i="2"/>
  <c r="BH2888" i="2"/>
  <c r="BG2888" i="2"/>
  <c r="BF2888" i="2"/>
  <c r="T2888" i="2"/>
  <c r="R2888" i="2"/>
  <c r="P2888" i="2"/>
  <c r="BI2876" i="2"/>
  <c r="BH2876" i="2"/>
  <c r="BG2876" i="2"/>
  <c r="BF2876" i="2"/>
  <c r="T2876" i="2"/>
  <c r="R2876" i="2"/>
  <c r="P2876" i="2"/>
  <c r="BI2867" i="2"/>
  <c r="BH2867" i="2"/>
  <c r="BG2867" i="2"/>
  <c r="BF2867" i="2"/>
  <c r="T2867" i="2"/>
  <c r="R2867" i="2"/>
  <c r="P2867" i="2"/>
  <c r="BI2862" i="2"/>
  <c r="BH2862" i="2"/>
  <c r="BG2862" i="2"/>
  <c r="BF2862" i="2"/>
  <c r="T2862" i="2"/>
  <c r="R2862" i="2"/>
  <c r="P2862" i="2"/>
  <c r="BI2857" i="2"/>
  <c r="BH2857" i="2"/>
  <c r="BG2857" i="2"/>
  <c r="BF2857" i="2"/>
  <c r="T2857" i="2"/>
  <c r="R2857" i="2"/>
  <c r="P2857" i="2"/>
  <c r="BI2852" i="2"/>
  <c r="BH2852" i="2"/>
  <c r="BG2852" i="2"/>
  <c r="BF2852" i="2"/>
  <c r="T2852" i="2"/>
  <c r="R2852" i="2"/>
  <c r="P2852" i="2"/>
  <c r="BI2843" i="2"/>
  <c r="BH2843" i="2"/>
  <c r="BG2843" i="2"/>
  <c r="BF2843" i="2"/>
  <c r="T2843" i="2"/>
  <c r="R2843" i="2"/>
  <c r="P2843" i="2"/>
  <c r="BI2835" i="2"/>
  <c r="BH2835" i="2"/>
  <c r="BG2835" i="2"/>
  <c r="BF2835" i="2"/>
  <c r="T2835" i="2"/>
  <c r="T2834" i="2" s="1"/>
  <c r="R2835" i="2"/>
  <c r="R2834" i="2" s="1"/>
  <c r="P2835" i="2"/>
  <c r="P2834" i="2" s="1"/>
  <c r="BI2825" i="2"/>
  <c r="BH2825" i="2"/>
  <c r="BG2825" i="2"/>
  <c r="BF2825" i="2"/>
  <c r="T2825" i="2"/>
  <c r="R2825" i="2"/>
  <c r="P2825" i="2"/>
  <c r="BI2816" i="2"/>
  <c r="BH2816" i="2"/>
  <c r="BG2816" i="2"/>
  <c r="BF2816" i="2"/>
  <c r="T2816" i="2"/>
  <c r="R2816" i="2"/>
  <c r="P2816" i="2"/>
  <c r="BI2807" i="2"/>
  <c r="BH2807" i="2"/>
  <c r="BG2807" i="2"/>
  <c r="BF2807" i="2"/>
  <c r="T2807" i="2"/>
  <c r="R2807" i="2"/>
  <c r="P2807" i="2"/>
  <c r="BI2798" i="2"/>
  <c r="BH2798" i="2"/>
  <c r="BG2798" i="2"/>
  <c r="BF2798" i="2"/>
  <c r="T2798" i="2"/>
  <c r="R2798" i="2"/>
  <c r="P2798" i="2"/>
  <c r="BI2789" i="2"/>
  <c r="BH2789" i="2"/>
  <c r="BG2789" i="2"/>
  <c r="BF2789" i="2"/>
  <c r="T2789" i="2"/>
  <c r="R2789" i="2"/>
  <c r="P2789" i="2"/>
  <c r="BI2780" i="2"/>
  <c r="BH2780" i="2"/>
  <c r="BG2780" i="2"/>
  <c r="BF2780" i="2"/>
  <c r="T2780" i="2"/>
  <c r="R2780" i="2"/>
  <c r="P2780" i="2"/>
  <c r="BI2772" i="2"/>
  <c r="BH2772" i="2"/>
  <c r="BG2772" i="2"/>
  <c r="BF2772" i="2"/>
  <c r="T2772" i="2"/>
  <c r="R2772" i="2"/>
  <c r="P2772" i="2"/>
  <c r="BI2764" i="2"/>
  <c r="BH2764" i="2"/>
  <c r="BG2764" i="2"/>
  <c r="BF2764" i="2"/>
  <c r="T2764" i="2"/>
  <c r="R2764" i="2"/>
  <c r="P2764" i="2"/>
  <c r="BI2756" i="2"/>
  <c r="BH2756" i="2"/>
  <c r="BG2756" i="2"/>
  <c r="BF2756" i="2"/>
  <c r="T2756" i="2"/>
  <c r="R2756" i="2"/>
  <c r="P2756" i="2"/>
  <c r="BI2748" i="2"/>
  <c r="BH2748" i="2"/>
  <c r="BG2748" i="2"/>
  <c r="BF2748" i="2"/>
  <c r="T2748" i="2"/>
  <c r="R2748" i="2"/>
  <c r="P2748" i="2"/>
  <c r="BI2745" i="2"/>
  <c r="BH2745" i="2"/>
  <c r="BG2745" i="2"/>
  <c r="BF2745" i="2"/>
  <c r="T2745" i="2"/>
  <c r="R2745" i="2"/>
  <c r="P2745" i="2"/>
  <c r="BI2742" i="2"/>
  <c r="BH2742" i="2"/>
  <c r="BG2742" i="2"/>
  <c r="BF2742" i="2"/>
  <c r="T2742" i="2"/>
  <c r="R2742" i="2"/>
  <c r="P2742" i="2"/>
  <c r="BI2738" i="2"/>
  <c r="BH2738" i="2"/>
  <c r="BG2738" i="2"/>
  <c r="BF2738" i="2"/>
  <c r="T2738" i="2"/>
  <c r="R2738" i="2"/>
  <c r="P2738" i="2"/>
  <c r="BI2735" i="2"/>
  <c r="BH2735" i="2"/>
  <c r="BG2735" i="2"/>
  <c r="BF2735" i="2"/>
  <c r="T2735" i="2"/>
  <c r="R2735" i="2"/>
  <c r="P2735" i="2"/>
  <c r="BI2732" i="2"/>
  <c r="BH2732" i="2"/>
  <c r="BG2732" i="2"/>
  <c r="BF2732" i="2"/>
  <c r="T2732" i="2"/>
  <c r="R2732" i="2"/>
  <c r="P2732" i="2"/>
  <c r="BI2724" i="2"/>
  <c r="BH2724" i="2"/>
  <c r="BG2724" i="2"/>
  <c r="BF2724" i="2"/>
  <c r="T2724" i="2"/>
  <c r="R2724" i="2"/>
  <c r="P2724" i="2"/>
  <c r="BI2711" i="2"/>
  <c r="BH2711" i="2"/>
  <c r="BG2711" i="2"/>
  <c r="BF2711" i="2"/>
  <c r="T2711" i="2"/>
  <c r="R2711" i="2"/>
  <c r="P2711" i="2"/>
  <c r="BI2689" i="2"/>
  <c r="BH2689" i="2"/>
  <c r="BG2689" i="2"/>
  <c r="BF2689" i="2"/>
  <c r="T2689" i="2"/>
  <c r="R2689" i="2"/>
  <c r="P2689" i="2"/>
  <c r="BI2685" i="2"/>
  <c r="BH2685" i="2"/>
  <c r="BG2685" i="2"/>
  <c r="BF2685" i="2"/>
  <c r="T2685" i="2"/>
  <c r="R2685" i="2"/>
  <c r="P2685" i="2"/>
  <c r="BI2671" i="2"/>
  <c r="BH2671" i="2"/>
  <c r="BG2671" i="2"/>
  <c r="BF2671" i="2"/>
  <c r="T2671" i="2"/>
  <c r="R2671" i="2"/>
  <c r="P2671" i="2"/>
  <c r="BI2653" i="2"/>
  <c r="BH2653" i="2"/>
  <c r="BG2653" i="2"/>
  <c r="BF2653" i="2"/>
  <c r="T2653" i="2"/>
  <c r="R2653" i="2"/>
  <c r="P2653" i="2"/>
  <c r="BI2650" i="2"/>
  <c r="BH2650" i="2"/>
  <c r="BG2650" i="2"/>
  <c r="BF2650" i="2"/>
  <c r="T2650" i="2"/>
  <c r="R2650" i="2"/>
  <c r="P2650" i="2"/>
  <c r="BI2648" i="2"/>
  <c r="BH2648" i="2"/>
  <c r="BG2648" i="2"/>
  <c r="BF2648" i="2"/>
  <c r="T2648" i="2"/>
  <c r="R2648" i="2"/>
  <c r="P2648" i="2"/>
  <c r="BI2635" i="2"/>
  <c r="BH2635" i="2"/>
  <c r="BG2635" i="2"/>
  <c r="BF2635" i="2"/>
  <c r="T2635" i="2"/>
  <c r="R2635" i="2"/>
  <c r="P2635" i="2"/>
  <c r="BI2632" i="2"/>
  <c r="BH2632" i="2"/>
  <c r="BG2632" i="2"/>
  <c r="BF2632" i="2"/>
  <c r="T2632" i="2"/>
  <c r="R2632" i="2"/>
  <c r="P2632" i="2"/>
  <c r="BI2624" i="2"/>
  <c r="BH2624" i="2"/>
  <c r="BG2624" i="2"/>
  <c r="BF2624" i="2"/>
  <c r="T2624" i="2"/>
  <c r="R2624" i="2"/>
  <c r="P2624" i="2"/>
  <c r="BI2620" i="2"/>
  <c r="BH2620" i="2"/>
  <c r="BG2620" i="2"/>
  <c r="BF2620" i="2"/>
  <c r="T2620" i="2"/>
  <c r="R2620" i="2"/>
  <c r="P2620" i="2"/>
  <c r="BI2609" i="2"/>
  <c r="BH2609" i="2"/>
  <c r="BG2609" i="2"/>
  <c r="BF2609" i="2"/>
  <c r="T2609" i="2"/>
  <c r="R2609" i="2"/>
  <c r="P2609" i="2"/>
  <c r="BI2606" i="2"/>
  <c r="BH2606" i="2"/>
  <c r="BG2606" i="2"/>
  <c r="BF2606" i="2"/>
  <c r="T2606" i="2"/>
  <c r="R2606" i="2"/>
  <c r="P2606" i="2"/>
  <c r="BI2604" i="2"/>
  <c r="BH2604" i="2"/>
  <c r="BG2604" i="2"/>
  <c r="BF2604" i="2"/>
  <c r="T2604" i="2"/>
  <c r="R2604" i="2"/>
  <c r="P2604" i="2"/>
  <c r="BI2593" i="2"/>
  <c r="BH2593" i="2"/>
  <c r="BG2593" i="2"/>
  <c r="BF2593" i="2"/>
  <c r="T2593" i="2"/>
  <c r="R2593" i="2"/>
  <c r="P2593" i="2"/>
  <c r="BI2578" i="2"/>
  <c r="BH2578" i="2"/>
  <c r="BG2578" i="2"/>
  <c r="BF2578" i="2"/>
  <c r="T2578" i="2"/>
  <c r="R2578" i="2"/>
  <c r="P2578" i="2"/>
  <c r="BI2561" i="2"/>
  <c r="BH2561" i="2"/>
  <c r="BG2561" i="2"/>
  <c r="BF2561" i="2"/>
  <c r="T2561" i="2"/>
  <c r="R2561" i="2"/>
  <c r="P2561" i="2"/>
  <c r="BI2555" i="2"/>
  <c r="BH2555" i="2"/>
  <c r="BG2555" i="2"/>
  <c r="BF2555" i="2"/>
  <c r="T2555" i="2"/>
  <c r="R2555" i="2"/>
  <c r="P2555" i="2"/>
  <c r="BI2551" i="2"/>
  <c r="BH2551" i="2"/>
  <c r="BG2551" i="2"/>
  <c r="BF2551" i="2"/>
  <c r="T2551" i="2"/>
  <c r="R2551" i="2"/>
  <c r="P2551" i="2"/>
  <c r="BI2525" i="2"/>
  <c r="BH2525" i="2"/>
  <c r="BG2525" i="2"/>
  <c r="BF2525" i="2"/>
  <c r="T2525" i="2"/>
  <c r="R2525" i="2"/>
  <c r="P2525" i="2"/>
  <c r="BI2522" i="2"/>
  <c r="BH2522" i="2"/>
  <c r="BG2522" i="2"/>
  <c r="BF2522" i="2"/>
  <c r="T2522" i="2"/>
  <c r="R2522" i="2"/>
  <c r="P2522" i="2"/>
  <c r="BI2520" i="2"/>
  <c r="BH2520" i="2"/>
  <c r="BG2520" i="2"/>
  <c r="BF2520" i="2"/>
  <c r="T2520" i="2"/>
  <c r="R2520" i="2"/>
  <c r="P2520" i="2"/>
  <c r="BI2509" i="2"/>
  <c r="BH2509" i="2"/>
  <c r="BG2509" i="2"/>
  <c r="BF2509" i="2"/>
  <c r="T2509" i="2"/>
  <c r="R2509" i="2"/>
  <c r="P2509" i="2"/>
  <c r="BI2506" i="2"/>
  <c r="BH2506" i="2"/>
  <c r="BG2506" i="2"/>
  <c r="BF2506" i="2"/>
  <c r="T2506" i="2"/>
  <c r="R2506" i="2"/>
  <c r="P2506" i="2"/>
  <c r="BI2503" i="2"/>
  <c r="BH2503" i="2"/>
  <c r="BG2503" i="2"/>
  <c r="BF2503" i="2"/>
  <c r="T2503" i="2"/>
  <c r="R2503" i="2"/>
  <c r="P2503" i="2"/>
  <c r="BI2495" i="2"/>
  <c r="BH2495" i="2"/>
  <c r="BG2495" i="2"/>
  <c r="BF2495" i="2"/>
  <c r="T2495" i="2"/>
  <c r="R2495" i="2"/>
  <c r="P2495" i="2"/>
  <c r="BI2493" i="2"/>
  <c r="BH2493" i="2"/>
  <c r="BG2493" i="2"/>
  <c r="BF2493" i="2"/>
  <c r="T2493" i="2"/>
  <c r="R2493" i="2"/>
  <c r="P2493" i="2"/>
  <c r="BI2490" i="2"/>
  <c r="BH2490" i="2"/>
  <c r="BG2490" i="2"/>
  <c r="BF2490" i="2"/>
  <c r="T2490" i="2"/>
  <c r="R2490" i="2"/>
  <c r="P2490" i="2"/>
  <c r="BI2479" i="2"/>
  <c r="BH2479" i="2"/>
  <c r="BG2479" i="2"/>
  <c r="BF2479" i="2"/>
  <c r="T2479" i="2"/>
  <c r="R2479" i="2"/>
  <c r="P2479" i="2"/>
  <c r="BI2475" i="2"/>
  <c r="BH2475" i="2"/>
  <c r="BG2475" i="2"/>
  <c r="BF2475" i="2"/>
  <c r="T2475" i="2"/>
  <c r="R2475" i="2"/>
  <c r="P2475" i="2"/>
  <c r="BI2466" i="2"/>
  <c r="BH2466" i="2"/>
  <c r="BG2466" i="2"/>
  <c r="BF2466" i="2"/>
  <c r="T2466" i="2"/>
  <c r="R2466" i="2"/>
  <c r="P2466" i="2"/>
  <c r="BI2464" i="2"/>
  <c r="BH2464" i="2"/>
  <c r="BG2464" i="2"/>
  <c r="BF2464" i="2"/>
  <c r="T2464" i="2"/>
  <c r="R2464" i="2"/>
  <c r="P2464" i="2"/>
  <c r="BI2461" i="2"/>
  <c r="BH2461" i="2"/>
  <c r="BG2461" i="2"/>
  <c r="BF2461" i="2"/>
  <c r="T2461" i="2"/>
  <c r="R2461" i="2"/>
  <c r="P2461" i="2"/>
  <c r="BI2457" i="2"/>
  <c r="BH2457" i="2"/>
  <c r="BG2457" i="2"/>
  <c r="BF2457" i="2"/>
  <c r="T2457" i="2"/>
  <c r="R2457" i="2"/>
  <c r="P2457" i="2"/>
  <c r="BI2453" i="2"/>
  <c r="BH2453" i="2"/>
  <c r="BG2453" i="2"/>
  <c r="BF2453" i="2"/>
  <c r="T2453" i="2"/>
  <c r="R2453" i="2"/>
  <c r="P2453" i="2"/>
  <c r="BI2450" i="2"/>
  <c r="BH2450" i="2"/>
  <c r="BG2450" i="2"/>
  <c r="BF2450" i="2"/>
  <c r="T2450" i="2"/>
  <c r="R2450" i="2"/>
  <c r="P2450" i="2"/>
  <c r="BI2447" i="2"/>
  <c r="BH2447" i="2"/>
  <c r="BG2447" i="2"/>
  <c r="BF2447" i="2"/>
  <c r="T2447" i="2"/>
  <c r="R2447" i="2"/>
  <c r="P2447" i="2"/>
  <c r="BI2444" i="2"/>
  <c r="BH2444" i="2"/>
  <c r="BG2444" i="2"/>
  <c r="BF2444" i="2"/>
  <c r="T2444" i="2"/>
  <c r="R2444" i="2"/>
  <c r="P2444" i="2"/>
  <c r="BI2441" i="2"/>
  <c r="BH2441" i="2"/>
  <c r="BG2441" i="2"/>
  <c r="BF2441" i="2"/>
  <c r="T2441" i="2"/>
  <c r="R2441" i="2"/>
  <c r="P2441" i="2"/>
  <c r="BI2432" i="2"/>
  <c r="BH2432" i="2"/>
  <c r="BG2432" i="2"/>
  <c r="BF2432" i="2"/>
  <c r="T2432" i="2"/>
  <c r="R2432" i="2"/>
  <c r="P2432" i="2"/>
  <c r="BI2419" i="2"/>
  <c r="BH2419" i="2"/>
  <c r="BG2419" i="2"/>
  <c r="BF2419" i="2"/>
  <c r="T2419" i="2"/>
  <c r="R2419" i="2"/>
  <c r="P2419" i="2"/>
  <c r="BI2417" i="2"/>
  <c r="BH2417" i="2"/>
  <c r="BG2417" i="2"/>
  <c r="BF2417" i="2"/>
  <c r="T2417" i="2"/>
  <c r="R2417" i="2"/>
  <c r="P2417" i="2"/>
  <c r="BI2416" i="2"/>
  <c r="BH2416" i="2"/>
  <c r="BG2416" i="2"/>
  <c r="BF2416" i="2"/>
  <c r="T2416" i="2"/>
  <c r="R2416" i="2"/>
  <c r="P2416" i="2"/>
  <c r="BI2413" i="2"/>
  <c r="BH2413" i="2"/>
  <c r="BG2413" i="2"/>
  <c r="BF2413" i="2"/>
  <c r="T2413" i="2"/>
  <c r="R2413" i="2"/>
  <c r="P2413" i="2"/>
  <c r="BI2410" i="2"/>
  <c r="BH2410" i="2"/>
  <c r="BG2410" i="2"/>
  <c r="BF2410" i="2"/>
  <c r="T2410" i="2"/>
  <c r="R2410" i="2"/>
  <c r="P2410" i="2"/>
  <c r="BI2393" i="2"/>
  <c r="BH2393" i="2"/>
  <c r="BG2393" i="2"/>
  <c r="BF2393" i="2"/>
  <c r="T2393" i="2"/>
  <c r="R2393" i="2"/>
  <c r="P2393" i="2"/>
  <c r="BI2390" i="2"/>
  <c r="BH2390" i="2"/>
  <c r="BG2390" i="2"/>
  <c r="BF2390" i="2"/>
  <c r="T2390" i="2"/>
  <c r="R2390" i="2"/>
  <c r="P2390" i="2"/>
  <c r="BI2381" i="2"/>
  <c r="BH2381" i="2"/>
  <c r="BG2381" i="2"/>
  <c r="BF2381" i="2"/>
  <c r="T2381" i="2"/>
  <c r="R2381" i="2"/>
  <c r="P2381" i="2"/>
  <c r="BI2378" i="2"/>
  <c r="BH2378" i="2"/>
  <c r="BG2378" i="2"/>
  <c r="BF2378" i="2"/>
  <c r="T2378" i="2"/>
  <c r="R2378" i="2"/>
  <c r="P2378" i="2"/>
  <c r="BI2372" i="2"/>
  <c r="BH2372" i="2"/>
  <c r="BG2372" i="2"/>
  <c r="BF2372" i="2"/>
  <c r="T2372" i="2"/>
  <c r="R2372" i="2"/>
  <c r="P2372" i="2"/>
  <c r="BI2366" i="2"/>
  <c r="BH2366" i="2"/>
  <c r="BG2366" i="2"/>
  <c r="BF2366" i="2"/>
  <c r="T2366" i="2"/>
  <c r="R2366" i="2"/>
  <c r="P2366" i="2"/>
  <c r="BI2365" i="2"/>
  <c r="BH2365" i="2"/>
  <c r="BG2365" i="2"/>
  <c r="BF2365" i="2"/>
  <c r="T2365" i="2"/>
  <c r="R2365" i="2"/>
  <c r="P2365" i="2"/>
  <c r="BI2362" i="2"/>
  <c r="BH2362" i="2"/>
  <c r="BG2362" i="2"/>
  <c r="BF2362" i="2"/>
  <c r="T2362" i="2"/>
  <c r="R2362" i="2"/>
  <c r="P2362" i="2"/>
  <c r="BI2359" i="2"/>
  <c r="BH2359" i="2"/>
  <c r="BG2359" i="2"/>
  <c r="BF2359" i="2"/>
  <c r="T2359" i="2"/>
  <c r="R2359" i="2"/>
  <c r="P2359" i="2"/>
  <c r="BI2356" i="2"/>
  <c r="BH2356" i="2"/>
  <c r="BG2356" i="2"/>
  <c r="BF2356" i="2"/>
  <c r="T2356" i="2"/>
  <c r="R2356" i="2"/>
  <c r="P2356" i="2"/>
  <c r="BI2349" i="2"/>
  <c r="BH2349" i="2"/>
  <c r="BG2349" i="2"/>
  <c r="BF2349" i="2"/>
  <c r="T2349" i="2"/>
  <c r="R2349" i="2"/>
  <c r="P2349" i="2"/>
  <c r="BI2345" i="2"/>
  <c r="BH2345" i="2"/>
  <c r="BG2345" i="2"/>
  <c r="BF2345" i="2"/>
  <c r="T2345" i="2"/>
  <c r="R2345" i="2"/>
  <c r="P2345" i="2"/>
  <c r="BI2339" i="2"/>
  <c r="BH2339" i="2"/>
  <c r="BG2339" i="2"/>
  <c r="BF2339" i="2"/>
  <c r="T2339" i="2"/>
  <c r="R2339" i="2"/>
  <c r="P2339" i="2"/>
  <c r="BI2333" i="2"/>
  <c r="BH2333" i="2"/>
  <c r="BG2333" i="2"/>
  <c r="BF2333" i="2"/>
  <c r="T2333" i="2"/>
  <c r="R2333" i="2"/>
  <c r="P2333" i="2"/>
  <c r="BI2327" i="2"/>
  <c r="BH2327" i="2"/>
  <c r="BG2327" i="2"/>
  <c r="BF2327" i="2"/>
  <c r="T2327" i="2"/>
  <c r="R2327" i="2"/>
  <c r="P2327" i="2"/>
  <c r="BI2323" i="2"/>
  <c r="BH2323" i="2"/>
  <c r="BG2323" i="2"/>
  <c r="BF2323" i="2"/>
  <c r="T2323" i="2"/>
  <c r="R2323" i="2"/>
  <c r="P2323" i="2"/>
  <c r="BI2319" i="2"/>
  <c r="BH2319" i="2"/>
  <c r="BG2319" i="2"/>
  <c r="BF2319" i="2"/>
  <c r="T2319" i="2"/>
  <c r="R2319" i="2"/>
  <c r="P2319" i="2"/>
  <c r="BI2316" i="2"/>
  <c r="BH2316" i="2"/>
  <c r="BG2316" i="2"/>
  <c r="BF2316" i="2"/>
  <c r="T2316" i="2"/>
  <c r="R2316" i="2"/>
  <c r="P2316" i="2"/>
  <c r="BI2309" i="2"/>
  <c r="BH2309" i="2"/>
  <c r="BG2309" i="2"/>
  <c r="BF2309" i="2"/>
  <c r="T2309" i="2"/>
  <c r="R2309" i="2"/>
  <c r="P2309" i="2"/>
  <c r="BI2305" i="2"/>
  <c r="BH2305" i="2"/>
  <c r="BG2305" i="2"/>
  <c r="BF2305" i="2"/>
  <c r="T2305" i="2"/>
  <c r="R2305" i="2"/>
  <c r="P2305" i="2"/>
  <c r="BI2300" i="2"/>
  <c r="BH2300" i="2"/>
  <c r="BG2300" i="2"/>
  <c r="BF2300" i="2"/>
  <c r="T2300" i="2"/>
  <c r="R2300" i="2"/>
  <c r="P2300" i="2"/>
  <c r="BI2299" i="2"/>
  <c r="BH2299" i="2"/>
  <c r="BG2299" i="2"/>
  <c r="BF2299" i="2"/>
  <c r="T2299" i="2"/>
  <c r="R2299" i="2"/>
  <c r="P2299" i="2"/>
  <c r="BI2295" i="2"/>
  <c r="BH2295" i="2"/>
  <c r="BG2295" i="2"/>
  <c r="BF2295" i="2"/>
  <c r="T2295" i="2"/>
  <c r="R2295" i="2"/>
  <c r="P2295" i="2"/>
  <c r="BI2294" i="2"/>
  <c r="BH2294" i="2"/>
  <c r="BG2294" i="2"/>
  <c r="BF2294" i="2"/>
  <c r="T2294" i="2"/>
  <c r="R2294" i="2"/>
  <c r="P2294" i="2"/>
  <c r="BI2287" i="2"/>
  <c r="BH2287" i="2"/>
  <c r="BG2287" i="2"/>
  <c r="BF2287" i="2"/>
  <c r="T2287" i="2"/>
  <c r="R2287" i="2"/>
  <c r="P2287" i="2"/>
  <c r="BI2286" i="2"/>
  <c r="BH2286" i="2"/>
  <c r="BG2286" i="2"/>
  <c r="BF2286" i="2"/>
  <c r="T2286" i="2"/>
  <c r="R2286" i="2"/>
  <c r="P2286" i="2"/>
  <c r="BI2276" i="2"/>
  <c r="BH2276" i="2"/>
  <c r="BG2276" i="2"/>
  <c r="BF2276" i="2"/>
  <c r="T2276" i="2"/>
  <c r="R2276" i="2"/>
  <c r="P2276" i="2"/>
  <c r="BI2273" i="2"/>
  <c r="BH2273" i="2"/>
  <c r="BG2273" i="2"/>
  <c r="BF2273" i="2"/>
  <c r="T2273" i="2"/>
  <c r="R2273" i="2"/>
  <c r="P2273" i="2"/>
  <c r="BI2269" i="2"/>
  <c r="BH2269" i="2"/>
  <c r="BG2269" i="2"/>
  <c r="BF2269" i="2"/>
  <c r="T2269" i="2"/>
  <c r="R2269" i="2"/>
  <c r="P2269" i="2"/>
  <c r="BI2263" i="2"/>
  <c r="BH2263" i="2"/>
  <c r="BG2263" i="2"/>
  <c r="BF2263" i="2"/>
  <c r="T2263" i="2"/>
  <c r="R2263" i="2"/>
  <c r="P2263" i="2"/>
  <c r="BI2260" i="2"/>
  <c r="BH2260" i="2"/>
  <c r="BG2260" i="2"/>
  <c r="BF2260" i="2"/>
  <c r="T2260" i="2"/>
  <c r="R2260" i="2"/>
  <c r="P2260" i="2"/>
  <c r="BI2254" i="2"/>
  <c r="BH2254" i="2"/>
  <c r="BG2254" i="2"/>
  <c r="BF2254" i="2"/>
  <c r="T2254" i="2"/>
  <c r="R2254" i="2"/>
  <c r="P2254" i="2"/>
  <c r="BI2253" i="2"/>
  <c r="BH2253" i="2"/>
  <c r="BG2253" i="2"/>
  <c r="BF2253" i="2"/>
  <c r="T2253" i="2"/>
  <c r="R2253" i="2"/>
  <c r="P2253" i="2"/>
  <c r="BI2252" i="2"/>
  <c r="BH2252" i="2"/>
  <c r="BG2252" i="2"/>
  <c r="BF2252" i="2"/>
  <c r="T2252" i="2"/>
  <c r="R2252" i="2"/>
  <c r="P2252" i="2"/>
  <c r="BI2249" i="2"/>
  <c r="BH2249" i="2"/>
  <c r="BG2249" i="2"/>
  <c r="BF2249" i="2"/>
  <c r="T2249" i="2"/>
  <c r="R2249" i="2"/>
  <c r="P2249" i="2"/>
  <c r="BI2244" i="2"/>
  <c r="BH2244" i="2"/>
  <c r="BG2244" i="2"/>
  <c r="BF2244" i="2"/>
  <c r="T2244" i="2"/>
  <c r="R2244" i="2"/>
  <c r="P2244" i="2"/>
  <c r="BI2240" i="2"/>
  <c r="BH2240" i="2"/>
  <c r="BG2240" i="2"/>
  <c r="BF2240" i="2"/>
  <c r="T2240" i="2"/>
  <c r="R2240" i="2"/>
  <c r="P2240" i="2"/>
  <c r="BI2239" i="2"/>
  <c r="BH2239" i="2"/>
  <c r="BG2239" i="2"/>
  <c r="BF2239" i="2"/>
  <c r="T2239" i="2"/>
  <c r="R2239" i="2"/>
  <c r="P2239" i="2"/>
  <c r="BI2238" i="2"/>
  <c r="BH2238" i="2"/>
  <c r="BG2238" i="2"/>
  <c r="BF2238" i="2"/>
  <c r="T2238" i="2"/>
  <c r="R2238" i="2"/>
  <c r="P2238" i="2"/>
  <c r="BI2237" i="2"/>
  <c r="BH2237" i="2"/>
  <c r="BG2237" i="2"/>
  <c r="BF2237" i="2"/>
  <c r="T2237" i="2"/>
  <c r="R2237" i="2"/>
  <c r="P2237" i="2"/>
  <c r="BI2236" i="2"/>
  <c r="BH2236" i="2"/>
  <c r="BG2236" i="2"/>
  <c r="BF2236" i="2"/>
  <c r="T2236" i="2"/>
  <c r="R2236" i="2"/>
  <c r="P2236" i="2"/>
  <c r="BI2229" i="2"/>
  <c r="BH2229" i="2"/>
  <c r="BG2229" i="2"/>
  <c r="BF2229" i="2"/>
  <c r="T2229" i="2"/>
  <c r="R2229" i="2"/>
  <c r="P2229" i="2"/>
  <c r="BI2222" i="2"/>
  <c r="BH2222" i="2"/>
  <c r="BG2222" i="2"/>
  <c r="BF2222" i="2"/>
  <c r="T2222" i="2"/>
  <c r="R2222" i="2"/>
  <c r="P2222" i="2"/>
  <c r="BI2221" i="2"/>
  <c r="BH2221" i="2"/>
  <c r="BG2221" i="2"/>
  <c r="BF2221" i="2"/>
  <c r="T2221" i="2"/>
  <c r="R2221" i="2"/>
  <c r="P2221" i="2"/>
  <c r="BI2210" i="2"/>
  <c r="BH2210" i="2"/>
  <c r="BG2210" i="2"/>
  <c r="BF2210" i="2"/>
  <c r="T2210" i="2"/>
  <c r="R2210" i="2"/>
  <c r="P2210" i="2"/>
  <c r="BI2199" i="2"/>
  <c r="BH2199" i="2"/>
  <c r="BG2199" i="2"/>
  <c r="BF2199" i="2"/>
  <c r="T2199" i="2"/>
  <c r="R2199" i="2"/>
  <c r="P2199" i="2"/>
  <c r="BI2198" i="2"/>
  <c r="BH2198" i="2"/>
  <c r="BG2198" i="2"/>
  <c r="BF2198" i="2"/>
  <c r="T2198" i="2"/>
  <c r="R2198" i="2"/>
  <c r="P2198" i="2"/>
  <c r="BI2195" i="2"/>
  <c r="BH2195" i="2"/>
  <c r="BG2195" i="2"/>
  <c r="BF2195" i="2"/>
  <c r="T2195" i="2"/>
  <c r="R2195" i="2"/>
  <c r="P2195" i="2"/>
  <c r="BI2193" i="2"/>
  <c r="BH2193" i="2"/>
  <c r="BG2193" i="2"/>
  <c r="BF2193" i="2"/>
  <c r="T2193" i="2"/>
  <c r="R2193" i="2"/>
  <c r="P2193" i="2"/>
  <c r="BI2191" i="2"/>
  <c r="BH2191" i="2"/>
  <c r="BG2191" i="2"/>
  <c r="BF2191" i="2"/>
  <c r="T2191" i="2"/>
  <c r="R2191" i="2"/>
  <c r="P2191" i="2"/>
  <c r="BI2183" i="2"/>
  <c r="BH2183" i="2"/>
  <c r="BG2183" i="2"/>
  <c r="BF2183" i="2"/>
  <c r="T2183" i="2"/>
  <c r="R2183" i="2"/>
  <c r="P2183" i="2"/>
  <c r="BI2175" i="2"/>
  <c r="BH2175" i="2"/>
  <c r="BG2175" i="2"/>
  <c r="BF2175" i="2"/>
  <c r="T2175" i="2"/>
  <c r="R2175" i="2"/>
  <c r="P2175" i="2"/>
  <c r="BI2166" i="2"/>
  <c r="BH2166" i="2"/>
  <c r="BG2166" i="2"/>
  <c r="BF2166" i="2"/>
  <c r="T2166" i="2"/>
  <c r="R2166" i="2"/>
  <c r="P2166" i="2"/>
  <c r="BI2157" i="2"/>
  <c r="BH2157" i="2"/>
  <c r="BG2157" i="2"/>
  <c r="BF2157" i="2"/>
  <c r="T2157" i="2"/>
  <c r="R2157" i="2"/>
  <c r="P2157" i="2"/>
  <c r="BI2152" i="2"/>
  <c r="BH2152" i="2"/>
  <c r="BG2152" i="2"/>
  <c r="BF2152" i="2"/>
  <c r="T2152" i="2"/>
  <c r="R2152" i="2"/>
  <c r="P2152" i="2"/>
  <c r="BI2149" i="2"/>
  <c r="BH2149" i="2"/>
  <c r="BG2149" i="2"/>
  <c r="BF2149" i="2"/>
  <c r="T2149" i="2"/>
  <c r="R2149" i="2"/>
  <c r="P2149" i="2"/>
  <c r="BI2139" i="2"/>
  <c r="BH2139" i="2"/>
  <c r="BG2139" i="2"/>
  <c r="BF2139" i="2"/>
  <c r="T2139" i="2"/>
  <c r="R2139" i="2"/>
  <c r="P2139" i="2"/>
  <c r="BI2128" i="2"/>
  <c r="BH2128" i="2"/>
  <c r="BG2128" i="2"/>
  <c r="BF2128" i="2"/>
  <c r="T2128" i="2"/>
  <c r="R2128" i="2"/>
  <c r="P2128" i="2"/>
  <c r="BI2125" i="2"/>
  <c r="BH2125" i="2"/>
  <c r="BG2125" i="2"/>
  <c r="BF2125" i="2"/>
  <c r="T2125" i="2"/>
  <c r="R2125" i="2"/>
  <c r="P2125" i="2"/>
  <c r="BI2114" i="2"/>
  <c r="BH2114" i="2"/>
  <c r="BG2114" i="2"/>
  <c r="BF2114" i="2"/>
  <c r="T2114" i="2"/>
  <c r="R2114" i="2"/>
  <c r="P2114" i="2"/>
  <c r="BI2106" i="2"/>
  <c r="BH2106" i="2"/>
  <c r="BG2106" i="2"/>
  <c r="BF2106" i="2"/>
  <c r="T2106" i="2"/>
  <c r="R2106" i="2"/>
  <c r="P2106" i="2"/>
  <c r="BI2096" i="2"/>
  <c r="BH2096" i="2"/>
  <c r="BG2096" i="2"/>
  <c r="BF2096" i="2"/>
  <c r="T2096" i="2"/>
  <c r="R2096" i="2"/>
  <c r="P2096" i="2"/>
  <c r="BI2087" i="2"/>
  <c r="BH2087" i="2"/>
  <c r="BG2087" i="2"/>
  <c r="BF2087" i="2"/>
  <c r="T2087" i="2"/>
  <c r="R2087" i="2"/>
  <c r="P2087" i="2"/>
  <c r="BI2077" i="2"/>
  <c r="BH2077" i="2"/>
  <c r="BG2077" i="2"/>
  <c r="BF2077" i="2"/>
  <c r="T2077" i="2"/>
  <c r="R2077" i="2"/>
  <c r="P2077" i="2"/>
  <c r="BI2068" i="2"/>
  <c r="BH2068" i="2"/>
  <c r="BG2068" i="2"/>
  <c r="BF2068" i="2"/>
  <c r="T2068" i="2"/>
  <c r="R2068" i="2"/>
  <c r="P2068" i="2"/>
  <c r="BI2059" i="2"/>
  <c r="BH2059" i="2"/>
  <c r="BG2059" i="2"/>
  <c r="BF2059" i="2"/>
  <c r="T2059" i="2"/>
  <c r="R2059" i="2"/>
  <c r="P2059" i="2"/>
  <c r="BI2056" i="2"/>
  <c r="BH2056" i="2"/>
  <c r="BG2056" i="2"/>
  <c r="BF2056" i="2"/>
  <c r="T2056" i="2"/>
  <c r="R2056" i="2"/>
  <c r="P2056" i="2"/>
  <c r="BI2048" i="2"/>
  <c r="BH2048" i="2"/>
  <c r="BG2048" i="2"/>
  <c r="BF2048" i="2"/>
  <c r="T2048" i="2"/>
  <c r="R2048" i="2"/>
  <c r="P2048" i="2"/>
  <c r="BI2038" i="2"/>
  <c r="BH2038" i="2"/>
  <c r="BG2038" i="2"/>
  <c r="BF2038" i="2"/>
  <c r="T2038" i="2"/>
  <c r="R2038" i="2"/>
  <c r="P2038" i="2"/>
  <c r="BI2025" i="2"/>
  <c r="BH2025" i="2"/>
  <c r="BG2025" i="2"/>
  <c r="BF2025" i="2"/>
  <c r="T2025" i="2"/>
  <c r="R2025" i="2"/>
  <c r="P2025" i="2"/>
  <c r="BI2008" i="2"/>
  <c r="BH2008" i="2"/>
  <c r="BG2008" i="2"/>
  <c r="BF2008" i="2"/>
  <c r="T2008" i="2"/>
  <c r="R2008" i="2"/>
  <c r="P2008" i="2"/>
  <c r="BI2004" i="2"/>
  <c r="BH2004" i="2"/>
  <c r="BG2004" i="2"/>
  <c r="BF2004" i="2"/>
  <c r="T2004" i="2"/>
  <c r="R2004" i="2"/>
  <c r="P2004" i="2"/>
  <c r="BI1990" i="2"/>
  <c r="BH1990" i="2"/>
  <c r="BG1990" i="2"/>
  <c r="BF1990" i="2"/>
  <c r="T1990" i="2"/>
  <c r="R1990" i="2"/>
  <c r="P1990" i="2"/>
  <c r="BI1982" i="2"/>
  <c r="BH1982" i="2"/>
  <c r="BG1982" i="2"/>
  <c r="BF1982" i="2"/>
  <c r="T1982" i="2"/>
  <c r="R1982" i="2"/>
  <c r="P1982" i="2"/>
  <c r="BI1979" i="2"/>
  <c r="BH1979" i="2"/>
  <c r="BG1979" i="2"/>
  <c r="BF1979" i="2"/>
  <c r="T1979" i="2"/>
  <c r="R1979" i="2"/>
  <c r="P1979" i="2"/>
  <c r="BI1976" i="2"/>
  <c r="BH1976" i="2"/>
  <c r="BG1976" i="2"/>
  <c r="BF1976" i="2"/>
  <c r="T1976" i="2"/>
  <c r="R1976" i="2"/>
  <c r="P1976" i="2"/>
  <c r="BI1970" i="2"/>
  <c r="BH1970" i="2"/>
  <c r="BG1970" i="2"/>
  <c r="BF1970" i="2"/>
  <c r="T1970" i="2"/>
  <c r="R1970" i="2"/>
  <c r="P1970" i="2"/>
  <c r="BI1960" i="2"/>
  <c r="BH1960" i="2"/>
  <c r="BG1960" i="2"/>
  <c r="BF1960" i="2"/>
  <c r="T1960" i="2"/>
  <c r="R1960" i="2"/>
  <c r="P1960" i="2"/>
  <c r="BI1957" i="2"/>
  <c r="BH1957" i="2"/>
  <c r="BG1957" i="2"/>
  <c r="BF1957" i="2"/>
  <c r="T1957" i="2"/>
  <c r="R1957" i="2"/>
  <c r="P1957" i="2"/>
  <c r="BI1954" i="2"/>
  <c r="BH1954" i="2"/>
  <c r="BG1954" i="2"/>
  <c r="BF1954" i="2"/>
  <c r="T1954" i="2"/>
  <c r="R1954" i="2"/>
  <c r="P1954" i="2"/>
  <c r="BI1950" i="2"/>
  <c r="BH1950" i="2"/>
  <c r="BG1950" i="2"/>
  <c r="BF1950" i="2"/>
  <c r="T1950" i="2"/>
  <c r="R1950" i="2"/>
  <c r="P1950" i="2"/>
  <c r="BI1947" i="2"/>
  <c r="BH1947" i="2"/>
  <c r="BG1947" i="2"/>
  <c r="BF1947" i="2"/>
  <c r="T1947" i="2"/>
  <c r="R1947" i="2"/>
  <c r="P1947" i="2"/>
  <c r="BI1944" i="2"/>
  <c r="BH1944" i="2"/>
  <c r="BG1944" i="2"/>
  <c r="BF1944" i="2"/>
  <c r="T1944" i="2"/>
  <c r="R1944" i="2"/>
  <c r="P1944" i="2"/>
  <c r="BI1936" i="2"/>
  <c r="BH1936" i="2"/>
  <c r="BG1936" i="2"/>
  <c r="BF1936" i="2"/>
  <c r="T1936" i="2"/>
  <c r="R1936" i="2"/>
  <c r="P1936" i="2"/>
  <c r="BI1924" i="2"/>
  <c r="BH1924" i="2"/>
  <c r="BG1924" i="2"/>
  <c r="BF1924" i="2"/>
  <c r="T1924" i="2"/>
  <c r="R1924" i="2"/>
  <c r="P1924" i="2"/>
  <c r="BI1907" i="2"/>
  <c r="BH1907" i="2"/>
  <c r="BG1907" i="2"/>
  <c r="BF1907" i="2"/>
  <c r="T1907" i="2"/>
  <c r="R1907" i="2"/>
  <c r="P1907" i="2"/>
  <c r="BI1903" i="2"/>
  <c r="BH1903" i="2"/>
  <c r="BG1903" i="2"/>
  <c r="BF1903" i="2"/>
  <c r="T1903" i="2"/>
  <c r="R1903" i="2"/>
  <c r="P1903" i="2"/>
  <c r="BI1900" i="2"/>
  <c r="BH1900" i="2"/>
  <c r="BG1900" i="2"/>
  <c r="BF1900" i="2"/>
  <c r="T1900" i="2"/>
  <c r="R1900" i="2"/>
  <c r="P1900" i="2"/>
  <c r="BI1895" i="2"/>
  <c r="BH1895" i="2"/>
  <c r="BG1895" i="2"/>
  <c r="BF1895" i="2"/>
  <c r="T1895" i="2"/>
  <c r="R1895" i="2"/>
  <c r="P1895" i="2"/>
  <c r="BI1892" i="2"/>
  <c r="BH1892" i="2"/>
  <c r="BG1892" i="2"/>
  <c r="BF1892" i="2"/>
  <c r="T1892" i="2"/>
  <c r="R1892" i="2"/>
  <c r="P1892" i="2"/>
  <c r="BI1880" i="2"/>
  <c r="BH1880" i="2"/>
  <c r="BG1880" i="2"/>
  <c r="BF1880" i="2"/>
  <c r="T1880" i="2"/>
  <c r="R1880" i="2"/>
  <c r="P1880" i="2"/>
  <c r="BI1877" i="2"/>
  <c r="BH1877" i="2"/>
  <c r="BG1877" i="2"/>
  <c r="BF1877" i="2"/>
  <c r="T1877" i="2"/>
  <c r="R1877" i="2"/>
  <c r="P1877" i="2"/>
  <c r="BI1863" i="2"/>
  <c r="BH1863" i="2"/>
  <c r="BG1863" i="2"/>
  <c r="BF1863" i="2"/>
  <c r="T1863" i="2"/>
  <c r="R1863" i="2"/>
  <c r="P1863" i="2"/>
  <c r="BI1848" i="2"/>
  <c r="BH1848" i="2"/>
  <c r="BG1848" i="2"/>
  <c r="BF1848" i="2"/>
  <c r="T1848" i="2"/>
  <c r="R1848" i="2"/>
  <c r="P1848" i="2"/>
  <c r="BI1845" i="2"/>
  <c r="BH1845" i="2"/>
  <c r="BG1845" i="2"/>
  <c r="BF1845" i="2"/>
  <c r="T1845" i="2"/>
  <c r="R1845" i="2"/>
  <c r="P1845" i="2"/>
  <c r="BI1841" i="2"/>
  <c r="BH1841" i="2"/>
  <c r="BG1841" i="2"/>
  <c r="BF1841" i="2"/>
  <c r="T1841" i="2"/>
  <c r="R1841" i="2"/>
  <c r="P1841" i="2"/>
  <c r="BI1835" i="2"/>
  <c r="BH1835" i="2"/>
  <c r="BG1835" i="2"/>
  <c r="BF1835" i="2"/>
  <c r="T1835" i="2"/>
  <c r="R1835" i="2"/>
  <c r="P1835" i="2"/>
  <c r="BI1830" i="2"/>
  <c r="BH1830" i="2"/>
  <c r="BG1830" i="2"/>
  <c r="BF1830" i="2"/>
  <c r="T1830" i="2"/>
  <c r="R1830" i="2"/>
  <c r="P1830" i="2"/>
  <c r="BI1825" i="2"/>
  <c r="BH1825" i="2"/>
  <c r="BG1825" i="2"/>
  <c r="BF1825" i="2"/>
  <c r="T1825" i="2"/>
  <c r="R1825" i="2"/>
  <c r="P1825" i="2"/>
  <c r="BI1823" i="2"/>
  <c r="BH1823" i="2"/>
  <c r="BG1823" i="2"/>
  <c r="BF1823" i="2"/>
  <c r="T1823" i="2"/>
  <c r="R1823" i="2"/>
  <c r="P1823" i="2"/>
  <c r="BI1822" i="2"/>
  <c r="BH1822" i="2"/>
  <c r="BG1822" i="2"/>
  <c r="BF1822" i="2"/>
  <c r="T1822" i="2"/>
  <c r="R1822" i="2"/>
  <c r="P1822" i="2"/>
  <c r="BI1815" i="2"/>
  <c r="BH1815" i="2"/>
  <c r="BG1815" i="2"/>
  <c r="BF1815" i="2"/>
  <c r="T1815" i="2"/>
  <c r="R1815" i="2"/>
  <c r="P1815" i="2"/>
  <c r="BI1808" i="2"/>
  <c r="BH1808" i="2"/>
  <c r="BG1808" i="2"/>
  <c r="BF1808" i="2"/>
  <c r="T1808" i="2"/>
  <c r="R1808" i="2"/>
  <c r="P1808" i="2"/>
  <c r="BI1797" i="2"/>
  <c r="BH1797" i="2"/>
  <c r="BG1797" i="2"/>
  <c r="BF1797" i="2"/>
  <c r="T1797" i="2"/>
  <c r="R1797" i="2"/>
  <c r="P1797" i="2"/>
  <c r="BI1793" i="2"/>
  <c r="BH1793" i="2"/>
  <c r="BG1793" i="2"/>
  <c r="BF1793" i="2"/>
  <c r="T1793" i="2"/>
  <c r="R1793" i="2"/>
  <c r="P1793" i="2"/>
  <c r="BI1778" i="2"/>
  <c r="BH1778" i="2"/>
  <c r="BG1778" i="2"/>
  <c r="BF1778" i="2"/>
  <c r="T1778" i="2"/>
  <c r="R1778" i="2"/>
  <c r="P1778" i="2"/>
  <c r="BI1771" i="2"/>
  <c r="BH1771" i="2"/>
  <c r="BG1771" i="2"/>
  <c r="BF1771" i="2"/>
  <c r="T1771" i="2"/>
  <c r="R1771" i="2"/>
  <c r="P1771" i="2"/>
  <c r="BI1765" i="2"/>
  <c r="BH1765" i="2"/>
  <c r="BG1765" i="2"/>
  <c r="BF1765" i="2"/>
  <c r="T1765" i="2"/>
  <c r="R1765" i="2"/>
  <c r="P1765" i="2"/>
  <c r="BI1761" i="2"/>
  <c r="BH1761" i="2"/>
  <c r="BG1761" i="2"/>
  <c r="BF1761" i="2"/>
  <c r="T1761" i="2"/>
  <c r="R1761" i="2"/>
  <c r="P1761" i="2"/>
  <c r="BI1758" i="2"/>
  <c r="BH1758" i="2"/>
  <c r="BG1758" i="2"/>
  <c r="BF1758" i="2"/>
  <c r="T1758" i="2"/>
  <c r="R1758" i="2"/>
  <c r="P1758" i="2"/>
  <c r="BI1753" i="2"/>
  <c r="BH1753" i="2"/>
  <c r="BG1753" i="2"/>
  <c r="BF1753" i="2"/>
  <c r="T1753" i="2"/>
  <c r="R1753" i="2"/>
  <c r="P1753" i="2"/>
  <c r="BI1742" i="2"/>
  <c r="BH1742" i="2"/>
  <c r="BG1742" i="2"/>
  <c r="BF1742" i="2"/>
  <c r="T1742" i="2"/>
  <c r="R1742" i="2"/>
  <c r="P1742" i="2"/>
  <c r="BI1735" i="2"/>
  <c r="BH1735" i="2"/>
  <c r="BG1735" i="2"/>
  <c r="BF1735" i="2"/>
  <c r="T1735" i="2"/>
  <c r="R1735" i="2"/>
  <c r="P1735" i="2"/>
  <c r="BI1723" i="2"/>
  <c r="BH1723" i="2"/>
  <c r="BG1723" i="2"/>
  <c r="BF1723" i="2"/>
  <c r="T1723" i="2"/>
  <c r="R1723" i="2"/>
  <c r="P1723" i="2"/>
  <c r="BI1719" i="2"/>
  <c r="BH1719" i="2"/>
  <c r="BG1719" i="2"/>
  <c r="BF1719" i="2"/>
  <c r="T1719" i="2"/>
  <c r="R1719" i="2"/>
  <c r="P1719" i="2"/>
  <c r="BI1713" i="2"/>
  <c r="BH1713" i="2"/>
  <c r="BG1713" i="2"/>
  <c r="BF1713" i="2"/>
  <c r="T1713" i="2"/>
  <c r="R1713" i="2"/>
  <c r="P1713" i="2"/>
  <c r="BI1700" i="2"/>
  <c r="BH1700" i="2"/>
  <c r="BG1700" i="2"/>
  <c r="BF1700" i="2"/>
  <c r="T1700" i="2"/>
  <c r="R1700" i="2"/>
  <c r="P1700" i="2"/>
  <c r="BI1695" i="2"/>
  <c r="BH1695" i="2"/>
  <c r="BG1695" i="2"/>
  <c r="BF1695" i="2"/>
  <c r="T1695" i="2"/>
  <c r="R1695" i="2"/>
  <c r="P1695" i="2"/>
  <c r="BI1678" i="2"/>
  <c r="BH1678" i="2"/>
  <c r="BG1678" i="2"/>
  <c r="BF1678" i="2"/>
  <c r="T1678" i="2"/>
  <c r="R1678" i="2"/>
  <c r="P1678" i="2"/>
  <c r="BI1673" i="2"/>
  <c r="BH1673" i="2"/>
  <c r="BG1673" i="2"/>
  <c r="BF1673" i="2"/>
  <c r="T1673" i="2"/>
  <c r="R1673" i="2"/>
  <c r="P1673" i="2"/>
  <c r="BI1669" i="2"/>
  <c r="BH1669" i="2"/>
  <c r="BG1669" i="2"/>
  <c r="BF1669" i="2"/>
  <c r="T1669" i="2"/>
  <c r="R1669" i="2"/>
  <c r="P1669" i="2"/>
  <c r="BI1665" i="2"/>
  <c r="BH1665" i="2"/>
  <c r="BG1665" i="2"/>
  <c r="BF1665" i="2"/>
  <c r="T1665" i="2"/>
  <c r="R1665" i="2"/>
  <c r="P1665" i="2"/>
  <c r="BI1659" i="2"/>
  <c r="BH1659" i="2"/>
  <c r="BG1659" i="2"/>
  <c r="BF1659" i="2"/>
  <c r="T1659" i="2"/>
  <c r="R1659" i="2"/>
  <c r="P1659" i="2"/>
  <c r="BI1641" i="2"/>
  <c r="BH1641" i="2"/>
  <c r="BG1641" i="2"/>
  <c r="BF1641" i="2"/>
  <c r="T1641" i="2"/>
  <c r="R1641" i="2"/>
  <c r="P1641" i="2"/>
  <c r="BI1638" i="2"/>
  <c r="BH1638" i="2"/>
  <c r="BG1638" i="2"/>
  <c r="BF1638" i="2"/>
  <c r="T1638" i="2"/>
  <c r="R1638" i="2"/>
  <c r="P1638" i="2"/>
  <c r="BI1634" i="2"/>
  <c r="BH1634" i="2"/>
  <c r="BG1634" i="2"/>
  <c r="BF1634" i="2"/>
  <c r="T1634" i="2"/>
  <c r="R1634" i="2"/>
  <c r="P1634" i="2"/>
  <c r="BI1630" i="2"/>
  <c r="BH1630" i="2"/>
  <c r="BG1630" i="2"/>
  <c r="BF1630" i="2"/>
  <c r="T1630" i="2"/>
  <c r="R1630" i="2"/>
  <c r="P1630" i="2"/>
  <c r="BI1619" i="2"/>
  <c r="BH1619" i="2"/>
  <c r="BG1619" i="2"/>
  <c r="BF1619" i="2"/>
  <c r="T1619" i="2"/>
  <c r="R1619" i="2"/>
  <c r="P1619" i="2"/>
  <c r="BI1616" i="2"/>
  <c r="BH1616" i="2"/>
  <c r="BG1616" i="2"/>
  <c r="BF1616" i="2"/>
  <c r="T1616" i="2"/>
  <c r="R1616" i="2"/>
  <c r="P1616" i="2"/>
  <c r="BI1613" i="2"/>
  <c r="BH1613" i="2"/>
  <c r="BG1613" i="2"/>
  <c r="BF1613" i="2"/>
  <c r="T1613" i="2"/>
  <c r="R1613" i="2"/>
  <c r="P1613" i="2"/>
  <c r="BI1598" i="2"/>
  <c r="BH1598" i="2"/>
  <c r="BG1598" i="2"/>
  <c r="BF1598" i="2"/>
  <c r="T1598" i="2"/>
  <c r="R1598" i="2"/>
  <c r="P1598" i="2"/>
  <c r="BI1595" i="2"/>
  <c r="BH1595" i="2"/>
  <c r="BG1595" i="2"/>
  <c r="BF1595" i="2"/>
  <c r="T1595" i="2"/>
  <c r="R1595" i="2"/>
  <c r="P1595" i="2"/>
  <c r="BI1592" i="2"/>
  <c r="BH1592" i="2"/>
  <c r="BG1592" i="2"/>
  <c r="BF1592" i="2"/>
  <c r="T1592" i="2"/>
  <c r="R1592" i="2"/>
  <c r="P1592" i="2"/>
  <c r="BI1582" i="2"/>
  <c r="BH1582" i="2"/>
  <c r="BG1582" i="2"/>
  <c r="BF1582" i="2"/>
  <c r="T1582" i="2"/>
  <c r="R1582" i="2"/>
  <c r="P1582" i="2"/>
  <c r="BI1579" i="2"/>
  <c r="BH1579" i="2"/>
  <c r="BG1579" i="2"/>
  <c r="BF1579" i="2"/>
  <c r="T1579" i="2"/>
  <c r="R1579" i="2"/>
  <c r="P1579" i="2"/>
  <c r="BI1574" i="2"/>
  <c r="BH1574" i="2"/>
  <c r="BG1574" i="2"/>
  <c r="BF1574" i="2"/>
  <c r="T1574" i="2"/>
  <c r="R1574" i="2"/>
  <c r="P1574" i="2"/>
  <c r="BI1570" i="2"/>
  <c r="BH1570" i="2"/>
  <c r="BG1570" i="2"/>
  <c r="BF1570" i="2"/>
  <c r="T1570" i="2"/>
  <c r="R1570" i="2"/>
  <c r="P1570" i="2"/>
  <c r="BI1545" i="2"/>
  <c r="BH1545" i="2"/>
  <c r="BG1545" i="2"/>
  <c r="BF1545" i="2"/>
  <c r="T1545" i="2"/>
  <c r="R1545" i="2"/>
  <c r="P1545" i="2"/>
  <c r="BI1542" i="2"/>
  <c r="BH1542" i="2"/>
  <c r="BG1542" i="2"/>
  <c r="BF1542" i="2"/>
  <c r="T1542" i="2"/>
  <c r="R1542" i="2"/>
  <c r="P1542" i="2"/>
  <c r="BI1524" i="2"/>
  <c r="BH1524" i="2"/>
  <c r="BG1524" i="2"/>
  <c r="BF1524" i="2"/>
  <c r="T1524" i="2"/>
  <c r="R1524" i="2"/>
  <c r="P1524" i="2"/>
  <c r="BI1521" i="2"/>
  <c r="BH1521" i="2"/>
  <c r="BG1521" i="2"/>
  <c r="BF1521" i="2"/>
  <c r="T1521" i="2"/>
  <c r="R1521" i="2"/>
  <c r="P1521" i="2"/>
  <c r="BI1518" i="2"/>
  <c r="BH1518" i="2"/>
  <c r="BG1518" i="2"/>
  <c r="BF1518" i="2"/>
  <c r="T1518" i="2"/>
  <c r="R1518" i="2"/>
  <c r="P1518" i="2"/>
  <c r="BI1514" i="2"/>
  <c r="BH1514" i="2"/>
  <c r="BG1514" i="2"/>
  <c r="BF1514" i="2"/>
  <c r="T1514" i="2"/>
  <c r="R1514" i="2"/>
  <c r="P1514" i="2"/>
  <c r="BI1513" i="2"/>
  <c r="BH1513" i="2"/>
  <c r="BG1513" i="2"/>
  <c r="BF1513" i="2"/>
  <c r="T1513" i="2"/>
  <c r="R1513" i="2"/>
  <c r="P1513" i="2"/>
  <c r="BI1510" i="2"/>
  <c r="BH1510" i="2"/>
  <c r="BG1510" i="2"/>
  <c r="BF1510" i="2"/>
  <c r="T1510" i="2"/>
  <c r="R1510" i="2"/>
  <c r="P1510" i="2"/>
  <c r="BI1508" i="2"/>
  <c r="BH1508" i="2"/>
  <c r="BG1508" i="2"/>
  <c r="BF1508" i="2"/>
  <c r="T1508" i="2"/>
  <c r="R1508" i="2"/>
  <c r="P1508" i="2"/>
  <c r="BI1505" i="2"/>
  <c r="BH1505" i="2"/>
  <c r="BG1505" i="2"/>
  <c r="BF1505" i="2"/>
  <c r="T1505" i="2"/>
  <c r="R1505" i="2"/>
  <c r="P1505" i="2"/>
  <c r="BI1501" i="2"/>
  <c r="BH1501" i="2"/>
  <c r="BG1501" i="2"/>
  <c r="BF1501" i="2"/>
  <c r="T1501" i="2"/>
  <c r="R1501" i="2"/>
  <c r="P1501" i="2"/>
  <c r="BI1499" i="2"/>
  <c r="BH1499" i="2"/>
  <c r="BG1499" i="2"/>
  <c r="BF1499" i="2"/>
  <c r="T1499" i="2"/>
  <c r="R1499" i="2"/>
  <c r="P1499" i="2"/>
  <c r="BI1489" i="2"/>
  <c r="BH1489" i="2"/>
  <c r="BG1489" i="2"/>
  <c r="BF1489" i="2"/>
  <c r="T1489" i="2"/>
  <c r="R1489" i="2"/>
  <c r="P1489" i="2"/>
  <c r="BI1482" i="2"/>
  <c r="BH1482" i="2"/>
  <c r="BG1482" i="2"/>
  <c r="BF1482" i="2"/>
  <c r="T1482" i="2"/>
  <c r="R1482" i="2"/>
  <c r="P1482" i="2"/>
  <c r="BI1479" i="2"/>
  <c r="BH1479" i="2"/>
  <c r="BG1479" i="2"/>
  <c r="BF1479" i="2"/>
  <c r="T1479" i="2"/>
  <c r="R1479" i="2"/>
  <c r="P1479" i="2"/>
  <c r="BI1472" i="2"/>
  <c r="BH1472" i="2"/>
  <c r="BG1472" i="2"/>
  <c r="BF1472" i="2"/>
  <c r="T1472" i="2"/>
  <c r="R1472" i="2"/>
  <c r="P1472" i="2"/>
  <c r="BI1469" i="2"/>
  <c r="BH1469" i="2"/>
  <c r="BG1469" i="2"/>
  <c r="BF1469" i="2"/>
  <c r="T1469" i="2"/>
  <c r="R1469" i="2"/>
  <c r="P1469" i="2"/>
  <c r="BI1459" i="2"/>
  <c r="BH1459" i="2"/>
  <c r="BG1459" i="2"/>
  <c r="BF1459" i="2"/>
  <c r="T1459" i="2"/>
  <c r="R1459" i="2"/>
  <c r="P1459" i="2"/>
  <c r="BI1456" i="2"/>
  <c r="BH1456" i="2"/>
  <c r="BG1456" i="2"/>
  <c r="BF1456" i="2"/>
  <c r="T1456" i="2"/>
  <c r="R1456" i="2"/>
  <c r="P1456" i="2"/>
  <c r="BI1453" i="2"/>
  <c r="BH1453" i="2"/>
  <c r="BG1453" i="2"/>
  <c r="BF1453" i="2"/>
  <c r="T1453" i="2"/>
  <c r="R1453" i="2"/>
  <c r="P1453" i="2"/>
  <c r="BI1450" i="2"/>
  <c r="BH1450" i="2"/>
  <c r="BG1450" i="2"/>
  <c r="BF1450" i="2"/>
  <c r="T1450" i="2"/>
  <c r="R1450" i="2"/>
  <c r="P1450" i="2"/>
  <c r="BI1442" i="2"/>
  <c r="BH1442" i="2"/>
  <c r="BG1442" i="2"/>
  <c r="BF1442" i="2"/>
  <c r="T1442" i="2"/>
  <c r="R1442" i="2"/>
  <c r="P1442" i="2"/>
  <c r="BI1439" i="2"/>
  <c r="BH1439" i="2"/>
  <c r="BG1439" i="2"/>
  <c r="BF1439" i="2"/>
  <c r="T1439" i="2"/>
  <c r="R1439" i="2"/>
  <c r="P1439" i="2"/>
  <c r="BI1435" i="2"/>
  <c r="BH1435" i="2"/>
  <c r="BG1435" i="2"/>
  <c r="BF1435" i="2"/>
  <c r="T1435" i="2"/>
  <c r="R1435" i="2"/>
  <c r="P1435" i="2"/>
  <c r="BI1427" i="2"/>
  <c r="BH1427" i="2"/>
  <c r="BG1427" i="2"/>
  <c r="BF1427" i="2"/>
  <c r="T1427" i="2"/>
  <c r="R1427" i="2"/>
  <c r="P1427" i="2"/>
  <c r="BI1421" i="2"/>
  <c r="BH1421" i="2"/>
  <c r="BG1421" i="2"/>
  <c r="BF1421" i="2"/>
  <c r="T1421" i="2"/>
  <c r="R1421" i="2"/>
  <c r="P1421" i="2"/>
  <c r="BI1417" i="2"/>
  <c r="BH1417" i="2"/>
  <c r="BG1417" i="2"/>
  <c r="BF1417" i="2"/>
  <c r="T1417" i="2"/>
  <c r="R1417" i="2"/>
  <c r="P1417" i="2"/>
  <c r="BI1394" i="2"/>
  <c r="BH1394" i="2"/>
  <c r="BG1394" i="2"/>
  <c r="BF1394" i="2"/>
  <c r="T1394" i="2"/>
  <c r="R1394" i="2"/>
  <c r="P1394" i="2"/>
  <c r="BI1387" i="2"/>
  <c r="BH1387" i="2"/>
  <c r="BG1387" i="2"/>
  <c r="BF1387" i="2"/>
  <c r="T1387" i="2"/>
  <c r="R1387" i="2"/>
  <c r="P1387" i="2"/>
  <c r="BI1369" i="2"/>
  <c r="BH1369" i="2"/>
  <c r="BG1369" i="2"/>
  <c r="BF1369" i="2"/>
  <c r="T1369" i="2"/>
  <c r="R1369" i="2"/>
  <c r="P1369" i="2"/>
  <c r="BI1365" i="2"/>
  <c r="BH1365" i="2"/>
  <c r="BG1365" i="2"/>
  <c r="BF1365" i="2"/>
  <c r="T1365" i="2"/>
  <c r="R1365" i="2"/>
  <c r="P1365" i="2"/>
  <c r="BI1361" i="2"/>
  <c r="BH1361" i="2"/>
  <c r="BG1361" i="2"/>
  <c r="BF1361" i="2"/>
  <c r="T1361" i="2"/>
  <c r="T1360" i="2"/>
  <c r="R1361" i="2"/>
  <c r="R1360" i="2"/>
  <c r="P1361" i="2"/>
  <c r="P1360" i="2" s="1"/>
  <c r="BI1359" i="2"/>
  <c r="BH1359" i="2"/>
  <c r="BG1359" i="2"/>
  <c r="BF1359" i="2"/>
  <c r="T1359" i="2"/>
  <c r="R1359" i="2"/>
  <c r="P1359" i="2"/>
  <c r="BI1357" i="2"/>
  <c r="BH1357" i="2"/>
  <c r="BG1357" i="2"/>
  <c r="BF1357" i="2"/>
  <c r="T1357" i="2"/>
  <c r="R1357" i="2"/>
  <c r="P1357" i="2"/>
  <c r="BI1356" i="2"/>
  <c r="BH1356" i="2"/>
  <c r="BG1356" i="2"/>
  <c r="BF1356" i="2"/>
  <c r="T1356" i="2"/>
  <c r="R1356" i="2"/>
  <c r="P1356" i="2"/>
  <c r="BI1355" i="2"/>
  <c r="BH1355" i="2"/>
  <c r="BG1355" i="2"/>
  <c r="BF1355" i="2"/>
  <c r="T1355" i="2"/>
  <c r="R1355" i="2"/>
  <c r="P1355" i="2"/>
  <c r="BI1354" i="2"/>
  <c r="BH1354" i="2"/>
  <c r="BG1354" i="2"/>
  <c r="BF1354" i="2"/>
  <c r="T1354" i="2"/>
  <c r="R1354" i="2"/>
  <c r="P1354" i="2"/>
  <c r="BI1353" i="2"/>
  <c r="BH1353" i="2"/>
  <c r="BG1353" i="2"/>
  <c r="BF1353" i="2"/>
  <c r="T1353" i="2"/>
  <c r="R1353" i="2"/>
  <c r="P1353" i="2"/>
  <c r="BI1349" i="2"/>
  <c r="BH1349" i="2"/>
  <c r="BG1349" i="2"/>
  <c r="BF1349" i="2"/>
  <c r="T1349" i="2"/>
  <c r="R1349" i="2"/>
  <c r="P1349" i="2"/>
  <c r="BI1347" i="2"/>
  <c r="BH1347" i="2"/>
  <c r="BG1347" i="2"/>
  <c r="BF1347" i="2"/>
  <c r="T1347" i="2"/>
  <c r="R1347" i="2"/>
  <c r="P1347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38" i="2"/>
  <c r="BH1338" i="2"/>
  <c r="BG1338" i="2"/>
  <c r="BF1338" i="2"/>
  <c r="T1338" i="2"/>
  <c r="R1338" i="2"/>
  <c r="P1338" i="2"/>
  <c r="BI1337" i="2"/>
  <c r="BH1337" i="2"/>
  <c r="BG1337" i="2"/>
  <c r="BF1337" i="2"/>
  <c r="T1337" i="2"/>
  <c r="R1337" i="2"/>
  <c r="P1337" i="2"/>
  <c r="BI1332" i="2"/>
  <c r="BH1332" i="2"/>
  <c r="BG1332" i="2"/>
  <c r="BF1332" i="2"/>
  <c r="T1332" i="2"/>
  <c r="R1332" i="2"/>
  <c r="P1332" i="2"/>
  <c r="BI1327" i="2"/>
  <c r="BH1327" i="2"/>
  <c r="BG1327" i="2"/>
  <c r="BF1327" i="2"/>
  <c r="T1327" i="2"/>
  <c r="R1327" i="2"/>
  <c r="P1327" i="2"/>
  <c r="BI1324" i="2"/>
  <c r="BH1324" i="2"/>
  <c r="BG1324" i="2"/>
  <c r="BF1324" i="2"/>
  <c r="T1324" i="2"/>
  <c r="R1324" i="2"/>
  <c r="P1324" i="2"/>
  <c r="BI1320" i="2"/>
  <c r="BH1320" i="2"/>
  <c r="BG1320" i="2"/>
  <c r="BF1320" i="2"/>
  <c r="T1320" i="2"/>
  <c r="R1320" i="2"/>
  <c r="P1320" i="2"/>
  <c r="BI1316" i="2"/>
  <c r="BH1316" i="2"/>
  <c r="BG1316" i="2"/>
  <c r="BF1316" i="2"/>
  <c r="T1316" i="2"/>
  <c r="R1316" i="2"/>
  <c r="P1316" i="2"/>
  <c r="BI1314" i="2"/>
  <c r="BH1314" i="2"/>
  <c r="BG1314" i="2"/>
  <c r="BF1314" i="2"/>
  <c r="T1314" i="2"/>
  <c r="R1314" i="2"/>
  <c r="P1314" i="2"/>
  <c r="BI1310" i="2"/>
  <c r="BH1310" i="2"/>
  <c r="BG1310" i="2"/>
  <c r="BF1310" i="2"/>
  <c r="T1310" i="2"/>
  <c r="R1310" i="2"/>
  <c r="P1310" i="2"/>
  <c r="BI1307" i="2"/>
  <c r="BH1307" i="2"/>
  <c r="BG1307" i="2"/>
  <c r="BF1307" i="2"/>
  <c r="T1307" i="2"/>
  <c r="R1307" i="2"/>
  <c r="P1307" i="2"/>
  <c r="BI1305" i="2"/>
  <c r="BH1305" i="2"/>
  <c r="BG1305" i="2"/>
  <c r="BF1305" i="2"/>
  <c r="T1305" i="2"/>
  <c r="R1305" i="2"/>
  <c r="P1305" i="2"/>
  <c r="BI1301" i="2"/>
  <c r="BH1301" i="2"/>
  <c r="BG1301" i="2"/>
  <c r="BF1301" i="2"/>
  <c r="T1301" i="2"/>
  <c r="R1301" i="2"/>
  <c r="P1301" i="2"/>
  <c r="BI1293" i="2"/>
  <c r="BH1293" i="2"/>
  <c r="BG1293" i="2"/>
  <c r="BF1293" i="2"/>
  <c r="T1293" i="2"/>
  <c r="R1293" i="2"/>
  <c r="P1293" i="2"/>
  <c r="BI1291" i="2"/>
  <c r="BH1291" i="2"/>
  <c r="BG1291" i="2"/>
  <c r="BF1291" i="2"/>
  <c r="T1291" i="2"/>
  <c r="R1291" i="2"/>
  <c r="P1291" i="2"/>
  <c r="BI1287" i="2"/>
  <c r="BH1287" i="2"/>
  <c r="BG1287" i="2"/>
  <c r="BF1287" i="2"/>
  <c r="T1287" i="2"/>
  <c r="R1287" i="2"/>
  <c r="P1287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76" i="2"/>
  <c r="BH1276" i="2"/>
  <c r="BG1276" i="2"/>
  <c r="BF1276" i="2"/>
  <c r="T1276" i="2"/>
  <c r="R1276" i="2"/>
  <c r="P1276" i="2"/>
  <c r="BI1274" i="2"/>
  <c r="BH1274" i="2"/>
  <c r="BG1274" i="2"/>
  <c r="BF1274" i="2"/>
  <c r="T1274" i="2"/>
  <c r="R1274" i="2"/>
  <c r="P1274" i="2"/>
  <c r="BI1268" i="2"/>
  <c r="BH1268" i="2"/>
  <c r="BG1268" i="2"/>
  <c r="BF1268" i="2"/>
  <c r="T1268" i="2"/>
  <c r="R1268" i="2"/>
  <c r="P1268" i="2"/>
  <c r="BI1255" i="2"/>
  <c r="BH1255" i="2"/>
  <c r="BG1255" i="2"/>
  <c r="BF1255" i="2"/>
  <c r="T1255" i="2"/>
  <c r="R1255" i="2"/>
  <c r="P1255" i="2"/>
  <c r="BI1254" i="2"/>
  <c r="BH1254" i="2"/>
  <c r="BG1254" i="2"/>
  <c r="BF1254" i="2"/>
  <c r="T1254" i="2"/>
  <c r="R1254" i="2"/>
  <c r="P1254" i="2"/>
  <c r="BI1253" i="2"/>
  <c r="BH1253" i="2"/>
  <c r="BG1253" i="2"/>
  <c r="BF1253" i="2"/>
  <c r="T1253" i="2"/>
  <c r="R1253" i="2"/>
  <c r="P1253" i="2"/>
  <c r="BI1252" i="2"/>
  <c r="BH1252" i="2"/>
  <c r="BG1252" i="2"/>
  <c r="BF1252" i="2"/>
  <c r="T1252" i="2"/>
  <c r="R1252" i="2"/>
  <c r="P1252" i="2"/>
  <c r="BI1234" i="2"/>
  <c r="BH1234" i="2"/>
  <c r="BG1234" i="2"/>
  <c r="BF1234" i="2"/>
  <c r="T1234" i="2"/>
  <c r="R1234" i="2"/>
  <c r="P1234" i="2"/>
  <c r="BI1231" i="2"/>
  <c r="BH1231" i="2"/>
  <c r="BG1231" i="2"/>
  <c r="BF1231" i="2"/>
  <c r="T1231" i="2"/>
  <c r="R1231" i="2"/>
  <c r="P1231" i="2"/>
  <c r="BI1230" i="2"/>
  <c r="BH1230" i="2"/>
  <c r="BG1230" i="2"/>
  <c r="BF1230" i="2"/>
  <c r="T1230" i="2"/>
  <c r="R1230" i="2"/>
  <c r="P1230" i="2"/>
  <c r="BI1221" i="2"/>
  <c r="BH1221" i="2"/>
  <c r="BG1221" i="2"/>
  <c r="BF1221" i="2"/>
  <c r="T1221" i="2"/>
  <c r="R1221" i="2"/>
  <c r="P1221" i="2"/>
  <c r="BI1216" i="2"/>
  <c r="BH1216" i="2"/>
  <c r="BG1216" i="2"/>
  <c r="BF1216" i="2"/>
  <c r="T1216" i="2"/>
  <c r="R1216" i="2"/>
  <c r="P1216" i="2"/>
  <c r="BI1212" i="2"/>
  <c r="BH1212" i="2"/>
  <c r="BG1212" i="2"/>
  <c r="BF1212" i="2"/>
  <c r="T1212" i="2"/>
  <c r="R1212" i="2"/>
  <c r="P1212" i="2"/>
  <c r="BI1205" i="2"/>
  <c r="BH1205" i="2"/>
  <c r="BG1205" i="2"/>
  <c r="BF1205" i="2"/>
  <c r="T1205" i="2"/>
  <c r="R1205" i="2"/>
  <c r="P1205" i="2"/>
  <c r="BI1198" i="2"/>
  <c r="BH1198" i="2"/>
  <c r="BG1198" i="2"/>
  <c r="BF1198" i="2"/>
  <c r="T1198" i="2"/>
  <c r="R1198" i="2"/>
  <c r="P1198" i="2"/>
  <c r="BI1191" i="2"/>
  <c r="BH1191" i="2"/>
  <c r="BG1191" i="2"/>
  <c r="BF1191" i="2"/>
  <c r="T1191" i="2"/>
  <c r="R1191" i="2"/>
  <c r="P1191" i="2"/>
  <c r="BI1184" i="2"/>
  <c r="BH1184" i="2"/>
  <c r="BG1184" i="2"/>
  <c r="BF1184" i="2"/>
  <c r="T1184" i="2"/>
  <c r="R1184" i="2"/>
  <c r="P1184" i="2"/>
  <c r="BI1178" i="2"/>
  <c r="BH1178" i="2"/>
  <c r="BG1178" i="2"/>
  <c r="BF1178" i="2"/>
  <c r="T1178" i="2"/>
  <c r="R1178" i="2"/>
  <c r="P1178" i="2"/>
  <c r="BI1174" i="2"/>
  <c r="BH1174" i="2"/>
  <c r="BG1174" i="2"/>
  <c r="BF1174" i="2"/>
  <c r="T1174" i="2"/>
  <c r="R1174" i="2"/>
  <c r="P1174" i="2"/>
  <c r="BI1168" i="2"/>
  <c r="BH1168" i="2"/>
  <c r="BG1168" i="2"/>
  <c r="BF1168" i="2"/>
  <c r="T1168" i="2"/>
  <c r="R1168" i="2"/>
  <c r="P1168" i="2"/>
  <c r="BI1161" i="2"/>
  <c r="BH1161" i="2"/>
  <c r="BG1161" i="2"/>
  <c r="BF1161" i="2"/>
  <c r="T1161" i="2"/>
  <c r="R1161" i="2"/>
  <c r="P1161" i="2"/>
  <c r="BI1154" i="2"/>
  <c r="BH1154" i="2"/>
  <c r="BG1154" i="2"/>
  <c r="BF1154" i="2"/>
  <c r="T1154" i="2"/>
  <c r="R1154" i="2"/>
  <c r="P1154" i="2"/>
  <c r="BI1147" i="2"/>
  <c r="BH1147" i="2"/>
  <c r="BG1147" i="2"/>
  <c r="BF1147" i="2"/>
  <c r="T1147" i="2"/>
  <c r="R1147" i="2"/>
  <c r="P1147" i="2"/>
  <c r="BI1140" i="2"/>
  <c r="BH1140" i="2"/>
  <c r="BG1140" i="2"/>
  <c r="BF1140" i="2"/>
  <c r="T1140" i="2"/>
  <c r="R1140" i="2"/>
  <c r="P1140" i="2"/>
  <c r="BI1136" i="2"/>
  <c r="BH1136" i="2"/>
  <c r="BG1136" i="2"/>
  <c r="BF1136" i="2"/>
  <c r="T1136" i="2"/>
  <c r="R1136" i="2"/>
  <c r="P1136" i="2"/>
  <c r="BI1130" i="2"/>
  <c r="BH1130" i="2"/>
  <c r="BG1130" i="2"/>
  <c r="BF1130" i="2"/>
  <c r="T1130" i="2"/>
  <c r="R1130" i="2"/>
  <c r="P1130" i="2"/>
  <c r="BI1126" i="2"/>
  <c r="BH1126" i="2"/>
  <c r="BG1126" i="2"/>
  <c r="BF1126" i="2"/>
  <c r="T1126" i="2"/>
  <c r="R1126" i="2"/>
  <c r="P1126" i="2"/>
  <c r="BI1121" i="2"/>
  <c r="BH1121" i="2"/>
  <c r="BG1121" i="2"/>
  <c r="BF1121" i="2"/>
  <c r="T1121" i="2"/>
  <c r="R1121" i="2"/>
  <c r="P1121" i="2"/>
  <c r="BI1117" i="2"/>
  <c r="BH1117" i="2"/>
  <c r="BG1117" i="2"/>
  <c r="BF1117" i="2"/>
  <c r="T1117" i="2"/>
  <c r="R1117" i="2"/>
  <c r="P1117" i="2"/>
  <c r="BI1113" i="2"/>
  <c r="BH1113" i="2"/>
  <c r="BG1113" i="2"/>
  <c r="BF1113" i="2"/>
  <c r="T1113" i="2"/>
  <c r="R1113" i="2"/>
  <c r="P1113" i="2"/>
  <c r="BI1109" i="2"/>
  <c r="BH1109" i="2"/>
  <c r="BG1109" i="2"/>
  <c r="BF1109" i="2"/>
  <c r="T1109" i="2"/>
  <c r="R1109" i="2"/>
  <c r="P1109" i="2"/>
  <c r="BI1102" i="2"/>
  <c r="BH1102" i="2"/>
  <c r="BG1102" i="2"/>
  <c r="BF1102" i="2"/>
  <c r="T1102" i="2"/>
  <c r="R1102" i="2"/>
  <c r="P1102" i="2"/>
  <c r="BI1099" i="2"/>
  <c r="BH1099" i="2"/>
  <c r="BG1099" i="2"/>
  <c r="BF1099" i="2"/>
  <c r="T1099" i="2"/>
  <c r="R1099" i="2"/>
  <c r="P1099" i="2"/>
  <c r="BI1093" i="2"/>
  <c r="BH1093" i="2"/>
  <c r="BG1093" i="2"/>
  <c r="BF1093" i="2"/>
  <c r="T1093" i="2"/>
  <c r="R1093" i="2"/>
  <c r="P1093" i="2"/>
  <c r="BI1086" i="2"/>
  <c r="BH1086" i="2"/>
  <c r="BG1086" i="2"/>
  <c r="BF1086" i="2"/>
  <c r="T1086" i="2"/>
  <c r="R1086" i="2"/>
  <c r="P1086" i="2"/>
  <c r="BI1081" i="2"/>
  <c r="BH1081" i="2"/>
  <c r="BG1081" i="2"/>
  <c r="BF1081" i="2"/>
  <c r="T1081" i="2"/>
  <c r="R1081" i="2"/>
  <c r="P1081" i="2"/>
  <c r="BI1069" i="2"/>
  <c r="BH1069" i="2"/>
  <c r="BG1069" i="2"/>
  <c r="BF1069" i="2"/>
  <c r="T1069" i="2"/>
  <c r="R1069" i="2"/>
  <c r="P1069" i="2"/>
  <c r="BI1057" i="2"/>
  <c r="BH1057" i="2"/>
  <c r="BG1057" i="2"/>
  <c r="BF1057" i="2"/>
  <c r="T1057" i="2"/>
  <c r="R1057" i="2"/>
  <c r="P1057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9" i="2"/>
  <c r="BH1039" i="2"/>
  <c r="BG1039" i="2"/>
  <c r="BF1039" i="2"/>
  <c r="T1039" i="2"/>
  <c r="R1039" i="2"/>
  <c r="P1039" i="2"/>
  <c r="BI1033" i="2"/>
  <c r="BH1033" i="2"/>
  <c r="BG1033" i="2"/>
  <c r="BF1033" i="2"/>
  <c r="T1033" i="2"/>
  <c r="R1033" i="2"/>
  <c r="P1033" i="2"/>
  <c r="BI1030" i="2"/>
  <c r="BH1030" i="2"/>
  <c r="BG1030" i="2"/>
  <c r="BF1030" i="2"/>
  <c r="T1030" i="2"/>
  <c r="R1030" i="2"/>
  <c r="P1030" i="2"/>
  <c r="BI1028" i="2"/>
  <c r="BH1028" i="2"/>
  <c r="BG1028" i="2"/>
  <c r="BF1028" i="2"/>
  <c r="T1028" i="2"/>
  <c r="R1028" i="2"/>
  <c r="P1028" i="2"/>
  <c r="BI1019" i="2"/>
  <c r="BH1019" i="2"/>
  <c r="BG1019" i="2"/>
  <c r="BF1019" i="2"/>
  <c r="T1019" i="2"/>
  <c r="R1019" i="2"/>
  <c r="P1019" i="2"/>
  <c r="BI1012" i="2"/>
  <c r="BH1012" i="2"/>
  <c r="BG1012" i="2"/>
  <c r="BF1012" i="2"/>
  <c r="T1012" i="2"/>
  <c r="R1012" i="2"/>
  <c r="P1012" i="2"/>
  <c r="BI1001" i="2"/>
  <c r="BH1001" i="2"/>
  <c r="BG1001" i="2"/>
  <c r="BF1001" i="2"/>
  <c r="T1001" i="2"/>
  <c r="R1001" i="2"/>
  <c r="P1001" i="2"/>
  <c r="BI992" i="2"/>
  <c r="BH992" i="2"/>
  <c r="BG992" i="2"/>
  <c r="BF992" i="2"/>
  <c r="T992" i="2"/>
  <c r="R992" i="2"/>
  <c r="P992" i="2"/>
  <c r="BI988" i="2"/>
  <c r="BH988" i="2"/>
  <c r="BG988" i="2"/>
  <c r="BF988" i="2"/>
  <c r="T988" i="2"/>
  <c r="R988" i="2"/>
  <c r="P988" i="2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76" i="2"/>
  <c r="BH976" i="2"/>
  <c r="BG976" i="2"/>
  <c r="BF976" i="2"/>
  <c r="T976" i="2"/>
  <c r="R976" i="2"/>
  <c r="P976" i="2"/>
  <c r="BI972" i="2"/>
  <c r="BH972" i="2"/>
  <c r="BG972" i="2"/>
  <c r="BF972" i="2"/>
  <c r="T972" i="2"/>
  <c r="R972" i="2"/>
  <c r="P972" i="2"/>
  <c r="BI968" i="2"/>
  <c r="BH968" i="2"/>
  <c r="BG968" i="2"/>
  <c r="BF968" i="2"/>
  <c r="T968" i="2"/>
  <c r="R968" i="2"/>
  <c r="P968" i="2"/>
  <c r="BI964" i="2"/>
  <c r="BH964" i="2"/>
  <c r="BG964" i="2"/>
  <c r="BF964" i="2"/>
  <c r="T964" i="2"/>
  <c r="R964" i="2"/>
  <c r="P964" i="2"/>
  <c r="BI929" i="2"/>
  <c r="BH929" i="2"/>
  <c r="BG929" i="2"/>
  <c r="BF929" i="2"/>
  <c r="T929" i="2"/>
  <c r="R929" i="2"/>
  <c r="P929" i="2"/>
  <c r="BI925" i="2"/>
  <c r="BH925" i="2"/>
  <c r="BG925" i="2"/>
  <c r="BF925" i="2"/>
  <c r="T925" i="2"/>
  <c r="R925" i="2"/>
  <c r="P925" i="2"/>
  <c r="BI921" i="2"/>
  <c r="BH921" i="2"/>
  <c r="BG921" i="2"/>
  <c r="BF921" i="2"/>
  <c r="T921" i="2"/>
  <c r="R921" i="2"/>
  <c r="P921" i="2"/>
  <c r="BI917" i="2"/>
  <c r="BH917" i="2"/>
  <c r="BG917" i="2"/>
  <c r="BF917" i="2"/>
  <c r="T917" i="2"/>
  <c r="R917" i="2"/>
  <c r="P917" i="2"/>
  <c r="BI913" i="2"/>
  <c r="BH913" i="2"/>
  <c r="BG913" i="2"/>
  <c r="BF913" i="2"/>
  <c r="T913" i="2"/>
  <c r="R913" i="2"/>
  <c r="P913" i="2"/>
  <c r="BI909" i="2"/>
  <c r="BH909" i="2"/>
  <c r="BG909" i="2"/>
  <c r="BF909" i="2"/>
  <c r="T909" i="2"/>
  <c r="R909" i="2"/>
  <c r="P909" i="2"/>
  <c r="BI879" i="2"/>
  <c r="BH879" i="2"/>
  <c r="BG879" i="2"/>
  <c r="BF879" i="2"/>
  <c r="T879" i="2"/>
  <c r="R879" i="2"/>
  <c r="P879" i="2"/>
  <c r="BI872" i="2"/>
  <c r="BH872" i="2"/>
  <c r="BG872" i="2"/>
  <c r="BF872" i="2"/>
  <c r="T872" i="2"/>
  <c r="R872" i="2"/>
  <c r="P872" i="2"/>
  <c r="BI868" i="2"/>
  <c r="BH868" i="2"/>
  <c r="BG868" i="2"/>
  <c r="BF868" i="2"/>
  <c r="T868" i="2"/>
  <c r="R868" i="2"/>
  <c r="P868" i="2"/>
  <c r="BI864" i="2"/>
  <c r="BH864" i="2"/>
  <c r="BG864" i="2"/>
  <c r="BF864" i="2"/>
  <c r="T864" i="2"/>
  <c r="R864" i="2"/>
  <c r="P864" i="2"/>
  <c r="BI860" i="2"/>
  <c r="BH860" i="2"/>
  <c r="BG860" i="2"/>
  <c r="BF860" i="2"/>
  <c r="T860" i="2"/>
  <c r="R860" i="2"/>
  <c r="P860" i="2"/>
  <c r="BI856" i="2"/>
  <c r="BH856" i="2"/>
  <c r="BG856" i="2"/>
  <c r="BF856" i="2"/>
  <c r="T856" i="2"/>
  <c r="R856" i="2"/>
  <c r="P856" i="2"/>
  <c r="BI850" i="2"/>
  <c r="BH850" i="2"/>
  <c r="BG850" i="2"/>
  <c r="BF850" i="2"/>
  <c r="T850" i="2"/>
  <c r="R850" i="2"/>
  <c r="P850" i="2"/>
  <c r="BI846" i="2"/>
  <c r="BH846" i="2"/>
  <c r="BG846" i="2"/>
  <c r="BF846" i="2"/>
  <c r="T846" i="2"/>
  <c r="R846" i="2"/>
  <c r="P846" i="2"/>
  <c r="BI842" i="2"/>
  <c r="BH842" i="2"/>
  <c r="BG842" i="2"/>
  <c r="BF842" i="2"/>
  <c r="T842" i="2"/>
  <c r="R842" i="2"/>
  <c r="P842" i="2"/>
  <c r="BI821" i="2"/>
  <c r="BH821" i="2"/>
  <c r="BG821" i="2"/>
  <c r="BF821" i="2"/>
  <c r="T821" i="2"/>
  <c r="R821" i="2"/>
  <c r="P821" i="2"/>
  <c r="BI817" i="2"/>
  <c r="BH817" i="2"/>
  <c r="BG817" i="2"/>
  <c r="BF817" i="2"/>
  <c r="T817" i="2"/>
  <c r="R817" i="2"/>
  <c r="P817" i="2"/>
  <c r="BI813" i="2"/>
  <c r="BH813" i="2"/>
  <c r="BG813" i="2"/>
  <c r="BF813" i="2"/>
  <c r="T813" i="2"/>
  <c r="R813" i="2"/>
  <c r="P813" i="2"/>
  <c r="BI790" i="2"/>
  <c r="BH790" i="2"/>
  <c r="BG790" i="2"/>
  <c r="BF790" i="2"/>
  <c r="T790" i="2"/>
  <c r="R790" i="2"/>
  <c r="P790" i="2"/>
  <c r="BI786" i="2"/>
  <c r="BH786" i="2"/>
  <c r="BG786" i="2"/>
  <c r="BF786" i="2"/>
  <c r="T786" i="2"/>
  <c r="R786" i="2"/>
  <c r="P786" i="2"/>
  <c r="BI780" i="2"/>
  <c r="BH780" i="2"/>
  <c r="BG780" i="2"/>
  <c r="BF780" i="2"/>
  <c r="T780" i="2"/>
  <c r="R780" i="2"/>
  <c r="P780" i="2"/>
  <c r="BI769" i="2"/>
  <c r="BH769" i="2"/>
  <c r="BG769" i="2"/>
  <c r="BF769" i="2"/>
  <c r="T769" i="2"/>
  <c r="R769" i="2"/>
  <c r="P769" i="2"/>
  <c r="BI765" i="2"/>
  <c r="BH765" i="2"/>
  <c r="BG765" i="2"/>
  <c r="BF765" i="2"/>
  <c r="T765" i="2"/>
  <c r="R765" i="2"/>
  <c r="P765" i="2"/>
  <c r="BI764" i="2"/>
  <c r="BH764" i="2"/>
  <c r="BG764" i="2"/>
  <c r="BF764" i="2"/>
  <c r="T764" i="2"/>
  <c r="R764" i="2"/>
  <c r="P764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45" i="2"/>
  <c r="BH745" i="2"/>
  <c r="BG745" i="2"/>
  <c r="BF745" i="2"/>
  <c r="T745" i="2"/>
  <c r="R745" i="2"/>
  <c r="P745" i="2"/>
  <c r="BI733" i="2"/>
  <c r="BH733" i="2"/>
  <c r="BG733" i="2"/>
  <c r="BF733" i="2"/>
  <c r="T733" i="2"/>
  <c r="R733" i="2"/>
  <c r="P733" i="2"/>
  <c r="BI728" i="2"/>
  <c r="BH728" i="2"/>
  <c r="BG728" i="2"/>
  <c r="BF728" i="2"/>
  <c r="T728" i="2"/>
  <c r="R728" i="2"/>
  <c r="P728" i="2"/>
  <c r="BI677" i="2"/>
  <c r="BH677" i="2"/>
  <c r="BG677" i="2"/>
  <c r="BF677" i="2"/>
  <c r="T677" i="2"/>
  <c r="R677" i="2"/>
  <c r="P677" i="2"/>
  <c r="BI673" i="2"/>
  <c r="BH673" i="2"/>
  <c r="BG673" i="2"/>
  <c r="BF673" i="2"/>
  <c r="T673" i="2"/>
  <c r="R673" i="2"/>
  <c r="P673" i="2"/>
  <c r="BI668" i="2"/>
  <c r="BH668" i="2"/>
  <c r="BG668" i="2"/>
  <c r="BF668" i="2"/>
  <c r="T668" i="2"/>
  <c r="R668" i="2"/>
  <c r="P668" i="2"/>
  <c r="BI664" i="2"/>
  <c r="BH664" i="2"/>
  <c r="BG664" i="2"/>
  <c r="BF664" i="2"/>
  <c r="T664" i="2"/>
  <c r="R664" i="2"/>
  <c r="P664" i="2"/>
  <c r="BI656" i="2"/>
  <c r="BH656" i="2"/>
  <c r="BG656" i="2"/>
  <c r="BF656" i="2"/>
  <c r="T656" i="2"/>
  <c r="R656" i="2"/>
  <c r="P656" i="2"/>
  <c r="BI651" i="2"/>
  <c r="BH651" i="2"/>
  <c r="BG651" i="2"/>
  <c r="BF651" i="2"/>
  <c r="T651" i="2"/>
  <c r="T650" i="2"/>
  <c r="R651" i="2"/>
  <c r="R650" i="2" s="1"/>
  <c r="P651" i="2"/>
  <c r="P650" i="2" s="1"/>
  <c r="BI642" i="2"/>
  <c r="BH642" i="2"/>
  <c r="BG642" i="2"/>
  <c r="BF642" i="2"/>
  <c r="T642" i="2"/>
  <c r="R642" i="2"/>
  <c r="P642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14" i="2"/>
  <c r="BH614" i="2"/>
  <c r="BG614" i="2"/>
  <c r="BF614" i="2"/>
  <c r="T614" i="2"/>
  <c r="R614" i="2"/>
  <c r="P614" i="2"/>
  <c r="BI599" i="2"/>
  <c r="BH599" i="2"/>
  <c r="BG599" i="2"/>
  <c r="BF599" i="2"/>
  <c r="T599" i="2"/>
  <c r="R599" i="2"/>
  <c r="P599" i="2"/>
  <c r="BI592" i="2"/>
  <c r="BH592" i="2"/>
  <c r="BG592" i="2"/>
  <c r="BF592" i="2"/>
  <c r="T592" i="2"/>
  <c r="R592" i="2"/>
  <c r="P592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68" i="2"/>
  <c r="BH568" i="2"/>
  <c r="BG568" i="2"/>
  <c r="BF568" i="2"/>
  <c r="T568" i="2"/>
  <c r="R568" i="2"/>
  <c r="P568" i="2"/>
  <c r="BI566" i="2"/>
  <c r="BH566" i="2"/>
  <c r="BG566" i="2"/>
  <c r="BF566" i="2"/>
  <c r="T566" i="2"/>
  <c r="R566" i="2"/>
  <c r="P566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49" i="2"/>
  <c r="BH549" i="2"/>
  <c r="BG549" i="2"/>
  <c r="BF549" i="2"/>
  <c r="T549" i="2"/>
  <c r="R549" i="2"/>
  <c r="P549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87" i="2"/>
  <c r="BH487" i="2"/>
  <c r="BG487" i="2"/>
  <c r="BF487" i="2"/>
  <c r="T487" i="2"/>
  <c r="R487" i="2"/>
  <c r="P487" i="2"/>
  <c r="BI471" i="2"/>
  <c r="BH471" i="2"/>
  <c r="BG471" i="2"/>
  <c r="BF471" i="2"/>
  <c r="T471" i="2"/>
  <c r="R471" i="2"/>
  <c r="P471" i="2"/>
  <c r="BI453" i="2"/>
  <c r="BH453" i="2"/>
  <c r="BG453" i="2"/>
  <c r="BF453" i="2"/>
  <c r="T453" i="2"/>
  <c r="R453" i="2"/>
  <c r="P453" i="2"/>
  <c r="BI449" i="2"/>
  <c r="BH449" i="2"/>
  <c r="BG449" i="2"/>
  <c r="BF449" i="2"/>
  <c r="T449" i="2"/>
  <c r="R449" i="2"/>
  <c r="P449" i="2"/>
  <c r="BI436" i="2"/>
  <c r="BH436" i="2"/>
  <c r="BG436" i="2"/>
  <c r="BF436" i="2"/>
  <c r="T436" i="2"/>
  <c r="R436" i="2"/>
  <c r="P436" i="2"/>
  <c r="BI425" i="2"/>
  <c r="BH425" i="2"/>
  <c r="BG425" i="2"/>
  <c r="BF425" i="2"/>
  <c r="T425" i="2"/>
  <c r="R425" i="2"/>
  <c r="P425" i="2"/>
  <c r="BI415" i="2"/>
  <c r="BH415" i="2"/>
  <c r="BG415" i="2"/>
  <c r="BF415" i="2"/>
  <c r="T415" i="2"/>
  <c r="R415" i="2"/>
  <c r="P415" i="2"/>
  <c r="BI402" i="2"/>
  <c r="BH402" i="2"/>
  <c r="BG402" i="2"/>
  <c r="BF402" i="2"/>
  <c r="T402" i="2"/>
  <c r="R402" i="2"/>
  <c r="P402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78" i="2"/>
  <c r="BH378" i="2"/>
  <c r="BG378" i="2"/>
  <c r="BF378" i="2"/>
  <c r="T378" i="2"/>
  <c r="R378" i="2"/>
  <c r="P378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46" i="2"/>
  <c r="BH346" i="2"/>
  <c r="BG346" i="2"/>
  <c r="BF346" i="2"/>
  <c r="T346" i="2"/>
  <c r="R346" i="2"/>
  <c r="P346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18" i="2"/>
  <c r="BH318" i="2"/>
  <c r="BG318" i="2"/>
  <c r="BF318" i="2"/>
  <c r="T318" i="2"/>
  <c r="R318" i="2"/>
  <c r="P318" i="2"/>
  <c r="BI305" i="2"/>
  <c r="BH305" i="2"/>
  <c r="BG305" i="2"/>
  <c r="BF305" i="2"/>
  <c r="T305" i="2"/>
  <c r="R305" i="2"/>
  <c r="P305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0" i="2"/>
  <c r="BH210" i="2"/>
  <c r="BG210" i="2"/>
  <c r="BF210" i="2"/>
  <c r="T210" i="2"/>
  <c r="R210" i="2"/>
  <c r="P210" i="2"/>
  <c r="BI202" i="2"/>
  <c r="BH202" i="2"/>
  <c r="BG202" i="2"/>
  <c r="BF202" i="2"/>
  <c r="T202" i="2"/>
  <c r="R202" i="2"/>
  <c r="P202" i="2"/>
  <c r="BI191" i="2"/>
  <c r="BH191" i="2"/>
  <c r="BG191" i="2"/>
  <c r="BF191" i="2"/>
  <c r="T191" i="2"/>
  <c r="R191" i="2"/>
  <c r="P191" i="2"/>
  <c r="BI183" i="2"/>
  <c r="BH183" i="2"/>
  <c r="BG183" i="2"/>
  <c r="BF183" i="2"/>
  <c r="T183" i="2"/>
  <c r="R183" i="2"/>
  <c r="P183" i="2"/>
  <c r="BI177" i="2"/>
  <c r="BH177" i="2"/>
  <c r="BG177" i="2"/>
  <c r="BF177" i="2"/>
  <c r="T177" i="2"/>
  <c r="R177" i="2"/>
  <c r="P177" i="2"/>
  <c r="BI171" i="2"/>
  <c r="BH171" i="2"/>
  <c r="BG171" i="2"/>
  <c r="BF171" i="2"/>
  <c r="T171" i="2"/>
  <c r="R171" i="2"/>
  <c r="P171" i="2"/>
  <c r="BI155" i="2"/>
  <c r="BH155" i="2"/>
  <c r="BG155" i="2"/>
  <c r="BF155" i="2"/>
  <c r="T155" i="2"/>
  <c r="R155" i="2"/>
  <c r="P155" i="2"/>
  <c r="J149" i="2"/>
  <c r="J148" i="2"/>
  <c r="F148" i="2"/>
  <c r="F146" i="2"/>
  <c r="E144" i="2"/>
  <c r="J92" i="2"/>
  <c r="J91" i="2"/>
  <c r="F91" i="2"/>
  <c r="F89" i="2"/>
  <c r="E87" i="2"/>
  <c r="J18" i="2"/>
  <c r="E18" i="2"/>
  <c r="F92" i="2" s="1"/>
  <c r="J17" i="2"/>
  <c r="J12" i="2"/>
  <c r="J146" i="2" s="1"/>
  <c r="E7" i="2"/>
  <c r="E85" i="2" s="1"/>
  <c r="L90" i="1"/>
  <c r="AM90" i="1"/>
  <c r="AM89" i="1"/>
  <c r="L89" i="1"/>
  <c r="AM87" i="1"/>
  <c r="L87" i="1"/>
  <c r="L85" i="1"/>
  <c r="L84" i="1"/>
  <c r="J2780" i="2"/>
  <c r="J2671" i="2"/>
  <c r="BK2609" i="2"/>
  <c r="BK2578" i="2"/>
  <c r="BK2493" i="2"/>
  <c r="BK2450" i="2"/>
  <c r="BK2413" i="2"/>
  <c r="J2365" i="2"/>
  <c r="BK2349" i="2"/>
  <c r="BK2319" i="2"/>
  <c r="J2305" i="2"/>
  <c r="BK2286" i="2"/>
  <c r="J2260" i="2"/>
  <c r="J2237" i="2"/>
  <c r="J2195" i="2"/>
  <c r="BK2157" i="2"/>
  <c r="J2059" i="2"/>
  <c r="J2025" i="2"/>
  <c r="J1970" i="2"/>
  <c r="BK1944" i="2"/>
  <c r="J1892" i="2"/>
  <c r="J1823" i="2"/>
  <c r="BK1778" i="2"/>
  <c r="BK1713" i="2"/>
  <c r="BK1641" i="2"/>
  <c r="BK1598" i="2"/>
  <c r="BK1514" i="2"/>
  <c r="BK1472" i="2"/>
  <c r="BK1427" i="2"/>
  <c r="J1354" i="2"/>
  <c r="J1316" i="2"/>
  <c r="BK1278" i="2"/>
  <c r="J1253" i="2"/>
  <c r="BK1230" i="2"/>
  <c r="J1140" i="2"/>
  <c r="BK1081" i="2"/>
  <c r="J1019" i="2"/>
  <c r="BK964" i="2"/>
  <c r="J850" i="2"/>
  <c r="BK780" i="2"/>
  <c r="BK764" i="2"/>
  <c r="BK733" i="2"/>
  <c r="J664" i="2"/>
  <c r="BK558" i="2"/>
  <c r="BK530" i="2"/>
  <c r="BK512" i="2"/>
  <c r="BK425" i="2"/>
  <c r="J396" i="2"/>
  <c r="J284" i="2"/>
  <c r="BK239" i="2"/>
  <c r="J210" i="2"/>
  <c r="BK2980" i="2"/>
  <c r="BK2975" i="2"/>
  <c r="BK2957" i="2"/>
  <c r="BK2941" i="2"/>
  <c r="J2923" i="2"/>
  <c r="J2901" i="2"/>
  <c r="BK2876" i="2"/>
  <c r="BK2862" i="2"/>
  <c r="BK2852" i="2"/>
  <c r="BK2825" i="2"/>
  <c r="BK2807" i="2"/>
  <c r="BK2789" i="2"/>
  <c r="BK2745" i="2"/>
  <c r="J2732" i="2"/>
  <c r="J2685" i="2"/>
  <c r="J2604" i="2"/>
  <c r="J2506" i="2"/>
  <c r="BK2461" i="2"/>
  <c r="J2432" i="2"/>
  <c r="J2393" i="2"/>
  <c r="J2333" i="2"/>
  <c r="BK2299" i="2"/>
  <c r="BK2236" i="2"/>
  <c r="J2193" i="2"/>
  <c r="J2125" i="2"/>
  <c r="J2087" i="2"/>
  <c r="J2004" i="2"/>
  <c r="J1924" i="2"/>
  <c r="J1835" i="2"/>
  <c r="J1778" i="2"/>
  <c r="J1753" i="2"/>
  <c r="BK1695" i="2"/>
  <c r="J1582" i="2"/>
  <c r="J1518" i="2"/>
  <c r="BK1489" i="2"/>
  <c r="J1442" i="2"/>
  <c r="BK1394" i="2"/>
  <c r="BK1354" i="2"/>
  <c r="BK1343" i="2"/>
  <c r="J1314" i="2"/>
  <c r="BK1252" i="2"/>
  <c r="BK1216" i="2"/>
  <c r="BK1147" i="2"/>
  <c r="J1126" i="2"/>
  <c r="BK1086" i="2"/>
  <c r="BK972" i="2"/>
  <c r="BK909" i="2"/>
  <c r="J780" i="2"/>
  <c r="BK656" i="2"/>
  <c r="J581" i="2"/>
  <c r="J538" i="2"/>
  <c r="BK520" i="2"/>
  <c r="BK471" i="2"/>
  <c r="J425" i="2"/>
  <c r="BK361" i="2"/>
  <c r="BK177" i="2"/>
  <c r="J2756" i="2"/>
  <c r="J2606" i="2"/>
  <c r="J2578" i="2"/>
  <c r="BK2506" i="2"/>
  <c r="BK2466" i="2"/>
  <c r="BK2457" i="2"/>
  <c r="J2390" i="2"/>
  <c r="J2339" i="2"/>
  <c r="BK2316" i="2"/>
  <c r="BK2273" i="2"/>
  <c r="BK2252" i="2"/>
  <c r="J2229" i="2"/>
  <c r="BK2152" i="2"/>
  <c r="J2114" i="2"/>
  <c r="BK2077" i="2"/>
  <c r="J1950" i="2"/>
  <c r="BK1848" i="2"/>
  <c r="BK1808" i="2"/>
  <c r="BK1753" i="2"/>
  <c r="BK1659" i="2"/>
  <c r="BK1613" i="2"/>
  <c r="BK1545" i="2"/>
  <c r="J1499" i="2"/>
  <c r="BK1453" i="2"/>
  <c r="J1427" i="2"/>
  <c r="J1365" i="2"/>
  <c r="BK1347" i="2"/>
  <c r="J1305" i="2"/>
  <c r="J1278" i="2"/>
  <c r="BK1253" i="2"/>
  <c r="J1205" i="2"/>
  <c r="J1161" i="2"/>
  <c r="J1081" i="2"/>
  <c r="J1039" i="2"/>
  <c r="BK992" i="2"/>
  <c r="J964" i="2"/>
  <c r="J864" i="2"/>
  <c r="J758" i="2"/>
  <c r="BK664" i="2"/>
  <c r="BK627" i="2"/>
  <c r="J573" i="2"/>
  <c r="J518" i="2"/>
  <c r="BK505" i="2"/>
  <c r="BK487" i="2"/>
  <c r="J393" i="2"/>
  <c r="BK331" i="2"/>
  <c r="BK273" i="2"/>
  <c r="J262" i="2"/>
  <c r="BK247" i="2"/>
  <c r="BK183" i="2"/>
  <c r="BK2772" i="2"/>
  <c r="J2738" i="2"/>
  <c r="BK2685" i="2"/>
  <c r="J2632" i="2"/>
  <c r="J2555" i="2"/>
  <c r="BK2522" i="2"/>
  <c r="J2479" i="2"/>
  <c r="BK2453" i="2"/>
  <c r="BK2410" i="2"/>
  <c r="J2366" i="2"/>
  <c r="BK2305" i="2"/>
  <c r="J2273" i="2"/>
  <c r="BK2249" i="2"/>
  <c r="J2199" i="2"/>
  <c r="J2166" i="2"/>
  <c r="J2068" i="2"/>
  <c r="J1979" i="2"/>
  <c r="BK1947" i="2"/>
  <c r="J1900" i="2"/>
  <c r="J1848" i="2"/>
  <c r="J1830" i="2"/>
  <c r="J1758" i="2"/>
  <c r="J1719" i="2"/>
  <c r="BK1673" i="2"/>
  <c r="J1595" i="2"/>
  <c r="J1574" i="2"/>
  <c r="J1521" i="2"/>
  <c r="J1479" i="2"/>
  <c r="J1456" i="2"/>
  <c r="BK1421" i="2"/>
  <c r="J1361" i="2"/>
  <c r="BK1349" i="2"/>
  <c r="J1327" i="2"/>
  <c r="BK1305" i="2"/>
  <c r="BK1287" i="2"/>
  <c r="BK1255" i="2"/>
  <c r="BK1191" i="2"/>
  <c r="BK1130" i="2"/>
  <c r="BK1113" i="2"/>
  <c r="BK1039" i="2"/>
  <c r="J1001" i="2"/>
  <c r="J925" i="2"/>
  <c r="J909" i="2"/>
  <c r="BK856" i="2"/>
  <c r="J821" i="2"/>
  <c r="BK786" i="2"/>
  <c r="J651" i="2"/>
  <c r="BK592" i="2"/>
  <c r="BK538" i="2"/>
  <c r="BK524" i="2"/>
  <c r="BK514" i="2"/>
  <c r="J398" i="2"/>
  <c r="BK378" i="2"/>
  <c r="BK329" i="2"/>
  <c r="BK284" i="2"/>
  <c r="BK202" i="2"/>
  <c r="BK750" i="3"/>
  <c r="J734" i="3"/>
  <c r="BK644" i="3"/>
  <c r="BK638" i="3"/>
  <c r="BK609" i="3"/>
  <c r="J547" i="3"/>
  <c r="BK518" i="3"/>
  <c r="BK473" i="3"/>
  <c r="J444" i="3"/>
  <c r="J365" i="3"/>
  <c r="BK272" i="3"/>
  <c r="J132" i="3"/>
  <c r="J714" i="3"/>
  <c r="J697" i="3"/>
  <c r="J684" i="3"/>
  <c r="J651" i="3"/>
  <c r="BK602" i="3"/>
  <c r="BK580" i="3"/>
  <c r="BK530" i="3"/>
  <c r="J518" i="3"/>
  <c r="J475" i="3"/>
  <c r="J411" i="3"/>
  <c r="J385" i="3"/>
  <c r="BK353" i="3"/>
  <c r="J317" i="3"/>
  <c r="BK278" i="3"/>
  <c r="J210" i="3"/>
  <c r="BK734" i="3"/>
  <c r="J716" i="3"/>
  <c r="J693" i="3"/>
  <c r="BK681" i="3"/>
  <c r="BK639" i="3"/>
  <c r="J613" i="3"/>
  <c r="BK547" i="3"/>
  <c r="BK514" i="3"/>
  <c r="J470" i="3"/>
  <c r="BK444" i="3"/>
  <c r="BK411" i="3"/>
  <c r="BK350" i="3"/>
  <c r="BK320" i="3"/>
  <c r="J278" i="3"/>
  <c r="BK132" i="3"/>
  <c r="J754" i="3"/>
  <c r="J753" i="3"/>
  <c r="J746" i="3"/>
  <c r="J722" i="3"/>
  <c r="J701" i="3"/>
  <c r="BK693" i="3"/>
  <c r="BK686" i="3"/>
  <c r="J659" i="3"/>
  <c r="J644" i="3"/>
  <c r="J638" i="3"/>
  <c r="J617" i="3"/>
  <c r="J602" i="3"/>
  <c r="J566" i="3"/>
  <c r="J558" i="3"/>
  <c r="BK535" i="3"/>
  <c r="BK502" i="3"/>
  <c r="J473" i="3"/>
  <c r="BK437" i="3"/>
  <c r="J350" i="3"/>
  <c r="BK317" i="3"/>
  <c r="J309" i="3"/>
  <c r="BK241" i="3"/>
  <c r="J219" i="4"/>
  <c r="J209" i="4"/>
  <c r="BK190" i="4"/>
  <c r="J170" i="4"/>
  <c r="BK144" i="4"/>
  <c r="BK223" i="4"/>
  <c r="BK209" i="4"/>
  <c r="J196" i="4"/>
  <c r="J155" i="4"/>
  <c r="BK142" i="4"/>
  <c r="BK219" i="4"/>
  <c r="J205" i="4"/>
  <c r="J195" i="4"/>
  <c r="BK170" i="4"/>
  <c r="BK157" i="4"/>
  <c r="BK140" i="4"/>
  <c r="J218" i="4"/>
  <c r="J199" i="4"/>
  <c r="J184" i="4"/>
  <c r="BK147" i="4"/>
  <c r="J139" i="4"/>
  <c r="J215" i="5"/>
  <c r="BK197" i="5"/>
  <c r="J182" i="5"/>
  <c r="BK160" i="5"/>
  <c r="BK145" i="5"/>
  <c r="J132" i="5"/>
  <c r="J213" i="5"/>
  <c r="BK191" i="5"/>
  <c r="J171" i="5"/>
  <c r="BK162" i="5"/>
  <c r="BK140" i="5"/>
  <c r="BK213" i="5"/>
  <c r="BK204" i="5"/>
  <c r="BK190" i="5"/>
  <c r="BK171" i="5"/>
  <c r="J214" i="5"/>
  <c r="J184" i="5"/>
  <c r="BK164" i="5"/>
  <c r="J149" i="5"/>
  <c r="J222" i="6"/>
  <c r="J196" i="6"/>
  <c r="BK162" i="6"/>
  <c r="J165" i="6"/>
  <c r="J133" i="6"/>
  <c r="J214" i="6"/>
  <c r="BK196" i="6"/>
  <c r="BK172" i="6"/>
  <c r="BK150" i="6"/>
  <c r="BK213" i="6"/>
  <c r="J185" i="6"/>
  <c r="J172" i="6"/>
  <c r="J136" i="6"/>
  <c r="BK225" i="7"/>
  <c r="BK214" i="7"/>
  <c r="J197" i="7"/>
  <c r="J192" i="7"/>
  <c r="BK171" i="7"/>
  <c r="BK164" i="7"/>
  <c r="J146" i="7"/>
  <c r="J132" i="7"/>
  <c r="J224" i="7"/>
  <c r="J201" i="7"/>
  <c r="J190" i="7"/>
  <c r="J182" i="7"/>
  <c r="J162" i="7"/>
  <c r="J153" i="7"/>
  <c r="J131" i="7"/>
  <c r="J231" i="7"/>
  <c r="BK220" i="7"/>
  <c r="BK189" i="7"/>
  <c r="J177" i="7"/>
  <c r="J166" i="7"/>
  <c r="J157" i="7"/>
  <c r="BK147" i="7"/>
  <c r="BK144" i="7"/>
  <c r="J129" i="7"/>
  <c r="BK231" i="7"/>
  <c r="J217" i="7"/>
  <c r="BK213" i="7"/>
  <c r="BK201" i="7"/>
  <c r="BK194" i="7"/>
  <c r="J189" i="7"/>
  <c r="J181" i="7"/>
  <c r="J170" i="7"/>
  <c r="BK153" i="7"/>
  <c r="BK145" i="7"/>
  <c r="BK134" i="7"/>
  <c r="BK129" i="7"/>
  <c r="J220" i="8"/>
  <c r="BK214" i="8"/>
  <c r="J190" i="8"/>
  <c r="J185" i="8"/>
  <c r="BK167" i="8"/>
  <c r="J163" i="8"/>
  <c r="BK161" i="8"/>
  <c r="BK137" i="8"/>
  <c r="J130" i="8"/>
  <c r="BK209" i="8"/>
  <c r="J191" i="8"/>
  <c r="BK187" i="8"/>
  <c r="J179" i="8"/>
  <c r="J169" i="8"/>
  <c r="BK163" i="8"/>
  <c r="BK144" i="8"/>
  <c r="BK135" i="8"/>
  <c r="J219" i="8"/>
  <c r="J210" i="8"/>
  <c r="J201" i="8"/>
  <c r="J180" i="8"/>
  <c r="J168" i="8"/>
  <c r="J154" i="8"/>
  <c r="J147" i="8"/>
  <c r="BK145" i="8"/>
  <c r="J127" i="8"/>
  <c r="J216" i="8"/>
  <c r="BK206" i="8"/>
  <c r="BK202" i="8"/>
  <c r="J186" i="8"/>
  <c r="J177" i="8"/>
  <c r="BK171" i="8"/>
  <c r="BK156" i="8"/>
  <c r="BK138" i="8"/>
  <c r="BK211" i="9"/>
  <c r="BK198" i="9"/>
  <c r="BK186" i="9"/>
  <c r="J182" i="9"/>
  <c r="J177" i="9"/>
  <c r="BK159" i="9"/>
  <c r="BK146" i="9"/>
  <c r="J211" i="9"/>
  <c r="J208" i="9"/>
  <c r="J198" i="9"/>
  <c r="BK175" i="9"/>
  <c r="J163" i="9"/>
  <c r="BK154" i="9"/>
  <c r="J147" i="9"/>
  <c r="BK131" i="9"/>
  <c r="BK205" i="9"/>
  <c r="J187" i="9"/>
  <c r="BK182" i="9"/>
  <c r="J178" i="9"/>
  <c r="BK170" i="9"/>
  <c r="J161" i="9"/>
  <c r="J152" i="9"/>
  <c r="J140" i="9"/>
  <c r="J135" i="9"/>
  <c r="BK130" i="9"/>
  <c r="J175" i="9"/>
  <c r="BK165" i="9"/>
  <c r="BK140" i="9"/>
  <c r="J133" i="9"/>
  <c r="BK127" i="9"/>
  <c r="J144" i="10"/>
  <c r="BK127" i="10"/>
  <c r="J150" i="10"/>
  <c r="J146" i="10"/>
  <c r="BK135" i="10"/>
  <c r="J125" i="10"/>
  <c r="J155" i="10"/>
  <c r="BK144" i="10"/>
  <c r="J140" i="10"/>
  <c r="J129" i="10"/>
  <c r="BK161" i="10"/>
  <c r="J148" i="10"/>
  <c r="BK145" i="10"/>
  <c r="J132" i="10"/>
  <c r="BK155" i="11"/>
  <c r="BK144" i="11"/>
  <c r="J137" i="11"/>
  <c r="BK125" i="11"/>
  <c r="BK148" i="11"/>
  <c r="BK140" i="11"/>
  <c r="BK128" i="11"/>
  <c r="J157" i="11"/>
  <c r="J141" i="11"/>
  <c r="BK162" i="11"/>
  <c r="J144" i="11"/>
  <c r="J138" i="11"/>
  <c r="BK131" i="11"/>
  <c r="BK171" i="12"/>
  <c r="BK150" i="12"/>
  <c r="J138" i="12"/>
  <c r="BK167" i="12"/>
  <c r="BK147" i="12"/>
  <c r="J137" i="12"/>
  <c r="J127" i="12"/>
  <c r="BK168" i="12"/>
  <c r="J157" i="12"/>
  <c r="J148" i="12"/>
  <c r="BK138" i="12"/>
  <c r="BK132" i="12"/>
  <c r="BK127" i="12"/>
  <c r="J161" i="12"/>
  <c r="J144" i="12"/>
  <c r="J150" i="13"/>
  <c r="BK129" i="13"/>
  <c r="BK145" i="13"/>
  <c r="J139" i="13"/>
  <c r="BK133" i="13"/>
  <c r="J125" i="13"/>
  <c r="BK137" i="13"/>
  <c r="J128" i="13"/>
  <c r="BK149" i="13"/>
  <c r="J133" i="13"/>
  <c r="J141" i="14"/>
  <c r="J135" i="14"/>
  <c r="BK125" i="14"/>
  <c r="J129" i="14"/>
  <c r="BK131" i="14"/>
  <c r="BK141" i="14"/>
  <c r="BK136" i="15"/>
  <c r="BK128" i="15"/>
  <c r="J138" i="15"/>
  <c r="J136" i="15"/>
  <c r="J139" i="15"/>
  <c r="J133" i="15"/>
  <c r="J124" i="16"/>
  <c r="J123" i="16"/>
  <c r="BK125" i="16"/>
  <c r="BK679" i="17"/>
  <c r="BK641" i="17"/>
  <c r="J621" i="17"/>
  <c r="BK598" i="17"/>
  <c r="J559" i="17"/>
  <c r="J530" i="17"/>
  <c r="J519" i="17"/>
  <c r="J512" i="17"/>
  <c r="BK491" i="17"/>
  <c r="BK470" i="17"/>
  <c r="BK452" i="17"/>
  <c r="J430" i="17"/>
  <c r="BK393" i="17"/>
  <c r="J367" i="17"/>
  <c r="J345" i="17"/>
  <c r="BK332" i="17"/>
  <c r="BK273" i="17"/>
  <c r="J232" i="17"/>
  <c r="J174" i="17"/>
  <c r="BK151" i="17"/>
  <c r="J681" i="17"/>
  <c r="BK646" i="17"/>
  <c r="BK613" i="17"/>
  <c r="BK585" i="17"/>
  <c r="J564" i="17"/>
  <c r="BK535" i="17"/>
  <c r="BK530" i="17"/>
  <c r="BK518" i="17"/>
  <c r="J474" i="17"/>
  <c r="BK438" i="17"/>
  <c r="BK426" i="17"/>
  <c r="J384" i="17"/>
  <c r="J371" i="17"/>
  <c r="J352" i="17"/>
  <c r="BK318" i="17"/>
  <c r="BK269" i="17"/>
  <c r="BK220" i="17"/>
  <c r="J576" i="17"/>
  <c r="BK544" i="17"/>
  <c r="J521" i="17"/>
  <c r="J488" i="17"/>
  <c r="J452" i="17"/>
  <c r="J419" i="17"/>
  <c r="J375" i="17"/>
  <c r="J356" i="17"/>
  <c r="J321" i="17"/>
  <c r="J301" i="17"/>
  <c r="BK257" i="17"/>
  <c r="BK168" i="17"/>
  <c r="J655" i="17"/>
  <c r="J632" i="17"/>
  <c r="BK586" i="17"/>
  <c r="BK556" i="17"/>
  <c r="BK533" i="17"/>
  <c r="J518" i="17"/>
  <c r="J507" i="17"/>
  <c r="BK474" i="17"/>
  <c r="BK445" i="17"/>
  <c r="BK413" i="17"/>
  <c r="BK377" i="17"/>
  <c r="BK359" i="17"/>
  <c r="BK335" i="17"/>
  <c r="J314" i="17"/>
  <c r="J286" i="17"/>
  <c r="BK236" i="17"/>
  <c r="BK191" i="17"/>
  <c r="BK132" i="18"/>
  <c r="J121" i="18"/>
  <c r="J119" i="18"/>
  <c r="BK472" i="19"/>
  <c r="J457" i="19"/>
  <c r="J442" i="19"/>
  <c r="BK438" i="19"/>
  <c r="BK411" i="19"/>
  <c r="J403" i="19"/>
  <c r="BK389" i="19"/>
  <c r="BK383" i="19"/>
  <c r="J374" i="19"/>
  <c r="BK369" i="19"/>
  <c r="BK361" i="19"/>
  <c r="J355" i="19"/>
  <c r="J346" i="19"/>
  <c r="BK340" i="19"/>
  <c r="J329" i="19"/>
  <c r="J318" i="19"/>
  <c r="J288" i="19"/>
  <c r="BK265" i="19"/>
  <c r="J252" i="19"/>
  <c r="BK234" i="19"/>
  <c r="J224" i="19"/>
  <c r="BK208" i="19"/>
  <c r="J200" i="19"/>
  <c r="J180" i="19"/>
  <c r="J170" i="19"/>
  <c r="BK152" i="19"/>
  <c r="J136" i="19"/>
  <c r="J474" i="19"/>
  <c r="J455" i="19"/>
  <c r="J446" i="19"/>
  <c r="J430" i="19"/>
  <c r="J422" i="19"/>
  <c r="BK407" i="19"/>
  <c r="J395" i="19"/>
  <c r="J389" i="19"/>
  <c r="BK382" i="19"/>
  <c r="J376" i="19"/>
  <c r="BK354" i="19"/>
  <c r="J348" i="19"/>
  <c r="J341" i="19"/>
  <c r="BK324" i="19"/>
  <c r="BK316" i="19"/>
  <c r="BK311" i="19"/>
  <c r="BK303" i="19"/>
  <c r="J297" i="19"/>
  <c r="BK288" i="19"/>
  <c r="BK275" i="19"/>
  <c r="J267" i="19"/>
  <c r="BK257" i="19"/>
  <c r="BK238" i="19"/>
  <c r="BK222" i="19"/>
  <c r="BK200" i="19"/>
  <c r="BK188" i="19"/>
  <c r="J168" i="19"/>
  <c r="J154" i="19"/>
  <c r="BK140" i="19"/>
  <c r="BK482" i="19"/>
  <c r="BK474" i="19"/>
  <c r="J463" i="19"/>
  <c r="BK449" i="19"/>
  <c r="J438" i="19"/>
  <c r="J428" i="19"/>
  <c r="BK416" i="19"/>
  <c r="J411" i="19"/>
  <c r="J394" i="19"/>
  <c r="BK374" i="19"/>
  <c r="J369" i="19"/>
  <c r="J354" i="19"/>
  <c r="J327" i="19"/>
  <c r="J316" i="19"/>
  <c r="J296" i="19"/>
  <c r="BK283" i="19"/>
  <c r="BK267" i="19"/>
  <c r="J258" i="19"/>
  <c r="J253" i="19"/>
  <c r="BK240" i="19"/>
  <c r="BK228" i="19"/>
  <c r="BK204" i="19"/>
  <c r="BK189" i="19"/>
  <c r="J184" i="19"/>
  <c r="J172" i="19"/>
  <c r="BK158" i="19"/>
  <c r="J148" i="19"/>
  <c r="J138" i="19"/>
  <c r="J465" i="19"/>
  <c r="BK446" i="19"/>
  <c r="BK442" i="19"/>
  <c r="J416" i="19"/>
  <c r="BK406" i="19"/>
  <c r="J391" i="19"/>
  <c r="J366" i="19"/>
  <c r="J345" i="19"/>
  <c r="BK335" i="19"/>
  <c r="BK332" i="19"/>
  <c r="J311" i="19"/>
  <c r="BK302" i="19"/>
  <c r="BK297" i="19"/>
  <c r="J287" i="19"/>
  <c r="BK277" i="19"/>
  <c r="BK270" i="19"/>
  <c r="J260" i="19"/>
  <c r="J244" i="19"/>
  <c r="J226" i="19"/>
  <c r="J214" i="19"/>
  <c r="J205" i="19"/>
  <c r="J192" i="19"/>
  <c r="BK172" i="19"/>
  <c r="J160" i="19"/>
  <c r="BK132" i="19"/>
  <c r="J210" i="20"/>
  <c r="J204" i="20"/>
  <c r="J192" i="20"/>
  <c r="BK185" i="20"/>
  <c r="J176" i="20"/>
  <c r="J167" i="20"/>
  <c r="BK156" i="20"/>
  <c r="BK146" i="20"/>
  <c r="J135" i="20"/>
  <c r="J208" i="20"/>
  <c r="J202" i="20"/>
  <c r="J187" i="20"/>
  <c r="BK180" i="20"/>
  <c r="J175" i="20"/>
  <c r="J164" i="20"/>
  <c r="BK159" i="20"/>
  <c r="BK153" i="20"/>
  <c r="BK142" i="20"/>
  <c r="BK134" i="20"/>
  <c r="J128" i="20"/>
  <c r="J209" i="20"/>
  <c r="J200" i="20"/>
  <c r="J196" i="20"/>
  <c r="J184" i="20"/>
  <c r="BK176" i="20"/>
  <c r="BK171" i="20"/>
  <c r="BK161" i="20"/>
  <c r="J156" i="20"/>
  <c r="BK144" i="20"/>
  <c r="BK137" i="20"/>
  <c r="BK129" i="20"/>
  <c r="BK210" i="20"/>
  <c r="BK202" i="20"/>
  <c r="BK193" i="20"/>
  <c r="J188" i="20"/>
  <c r="J178" i="20"/>
  <c r="J166" i="20"/>
  <c r="J151" i="20"/>
  <c r="BK141" i="20"/>
  <c r="BK135" i="20"/>
  <c r="J130" i="20"/>
  <c r="BK327" i="21"/>
  <c r="J314" i="21"/>
  <c r="J309" i="21"/>
  <c r="J301" i="21"/>
  <c r="J287" i="21"/>
  <c r="BK280" i="21"/>
  <c r="J273" i="21"/>
  <c r="BK265" i="21"/>
  <c r="J261" i="21"/>
  <c r="BK250" i="21"/>
  <c r="BK243" i="21"/>
  <c r="J239" i="21"/>
  <c r="BK235" i="21"/>
  <c r="J226" i="21"/>
  <c r="BK222" i="21"/>
  <c r="BK214" i="21"/>
  <c r="BK203" i="21"/>
  <c r="J189" i="21"/>
  <c r="BK182" i="21"/>
  <c r="J173" i="21"/>
  <c r="BK167" i="21"/>
  <c r="J161" i="21"/>
  <c r="J152" i="21"/>
  <c r="BK137" i="21"/>
  <c r="J324" i="21"/>
  <c r="BK319" i="21"/>
  <c r="J307" i="21"/>
  <c r="BK297" i="21"/>
  <c r="J294" i="21"/>
  <c r="J290" i="21"/>
  <c r="BK286" i="21"/>
  <c r="BK279" i="21"/>
  <c r="BK272" i="21"/>
  <c r="BK260" i="21"/>
  <c r="BK248" i="21"/>
  <c r="BK242" i="21"/>
  <c r="BK229" i="21"/>
  <c r="J219" i="21"/>
  <c r="J215" i="21"/>
  <c r="BK209" i="21"/>
  <c r="BK201" i="21"/>
  <c r="BK196" i="21"/>
  <c r="J183" i="21"/>
  <c r="BK177" i="21"/>
  <c r="BK170" i="21"/>
  <c r="J159" i="21"/>
  <c r="BK154" i="21"/>
  <c r="BK144" i="21"/>
  <c r="BK332" i="21"/>
  <c r="BK324" i="21"/>
  <c r="J316" i="21"/>
  <c r="BK304" i="21"/>
  <c r="J282" i="21"/>
  <c r="J269" i="21"/>
  <c r="BK259" i="21"/>
  <c r="BK253" i="21"/>
  <c r="J247" i="21"/>
  <c r="J235" i="21"/>
  <c r="BK226" i="21"/>
  <c r="BK220" i="21"/>
  <c r="BK211" i="21"/>
  <c r="BK205" i="21"/>
  <c r="BK197" i="21"/>
  <c r="BK188" i="21"/>
  <c r="BK176" i="21"/>
  <c r="J167" i="21"/>
  <c r="BK157" i="21"/>
  <c r="J147" i="21"/>
  <c r="BK140" i="21"/>
  <c r="BK326" i="21"/>
  <c r="J320" i="21"/>
  <c r="J312" i="21"/>
  <c r="BK308" i="21"/>
  <c r="BK301" i="21"/>
  <c r="J289" i="21"/>
  <c r="BK284" i="21"/>
  <c r="J270" i="21"/>
  <c r="BK261" i="21"/>
  <c r="BK256" i="21"/>
  <c r="J250" i="21"/>
  <c r="BK240" i="21"/>
  <c r="BK224" i="21"/>
  <c r="BK213" i="21"/>
  <c r="BK202" i="21"/>
  <c r="J193" i="21"/>
  <c r="J188" i="21"/>
  <c r="BK181" i="21"/>
  <c r="BK166" i="21"/>
  <c r="BK158" i="21"/>
  <c r="J149" i="21"/>
  <c r="J140" i="21"/>
  <c r="BK136" i="21"/>
  <c r="J202" i="22"/>
  <c r="BK195" i="22"/>
  <c r="J183" i="22"/>
  <c r="BK175" i="22"/>
  <c r="J163" i="22"/>
  <c r="BK158" i="22"/>
  <c r="BK147" i="22"/>
  <c r="BK138" i="22"/>
  <c r="J126" i="22"/>
  <c r="J194" i="22"/>
  <c r="BK187" i="22"/>
  <c r="BK178" i="22"/>
  <c r="J167" i="22"/>
  <c r="BK155" i="22"/>
  <c r="BK148" i="22"/>
  <c r="J136" i="22"/>
  <c r="J208" i="22"/>
  <c r="J199" i="22"/>
  <c r="J189" i="22"/>
  <c r="BK181" i="22"/>
  <c r="J177" i="22"/>
  <c r="BK170" i="22"/>
  <c r="J166" i="22"/>
  <c r="J158" i="22"/>
  <c r="BK151" i="22"/>
  <c r="J146" i="22"/>
  <c r="J130" i="22"/>
  <c r="BK202" i="22"/>
  <c r="J195" i="22"/>
  <c r="J187" i="22"/>
  <c r="J179" i="22"/>
  <c r="BK173" i="22"/>
  <c r="J165" i="22"/>
  <c r="J147" i="22"/>
  <c r="J143" i="22"/>
  <c r="BK131" i="22"/>
  <c r="BK128" i="22"/>
  <c r="BK434" i="23"/>
  <c r="J431" i="23"/>
  <c r="BK420" i="23"/>
  <c r="BK408" i="23"/>
  <c r="BK401" i="23"/>
  <c r="J389" i="23"/>
  <c r="J382" i="23"/>
  <c r="BK375" i="23"/>
  <c r="BK362" i="23"/>
  <c r="BK355" i="23"/>
  <c r="J350" i="23"/>
  <c r="J338" i="23"/>
  <c r="BK332" i="23"/>
  <c r="BK327" i="23"/>
  <c r="J321" i="23"/>
  <c r="BK310" i="23"/>
  <c r="J302" i="23"/>
  <c r="J295" i="23"/>
  <c r="BK288" i="23"/>
  <c r="BK282" i="23"/>
  <c r="J276" i="23"/>
  <c r="BK264" i="23"/>
  <c r="BK258" i="23"/>
  <c r="BK242" i="23"/>
  <c r="J233" i="23"/>
  <c r="BK206" i="23"/>
  <c r="BK200" i="23"/>
  <c r="J186" i="23"/>
  <c r="BK179" i="23"/>
  <c r="BK171" i="23"/>
  <c r="BK166" i="23"/>
  <c r="J154" i="23"/>
  <c r="BK142" i="23"/>
  <c r="BK139" i="23"/>
  <c r="BK429" i="23"/>
  <c r="J423" i="23"/>
  <c r="J415" i="23"/>
  <c r="BK402" i="23"/>
  <c r="BK389" i="23"/>
  <c r="J377" i="23"/>
  <c r="J358" i="23"/>
  <c r="J352" i="23"/>
  <c r="J345" i="23"/>
  <c r="J342" i="23"/>
  <c r="BK335" i="23"/>
  <c r="J328" i="23"/>
  <c r="J314" i="23"/>
  <c r="BK306" i="23"/>
  <c r="J300" i="23"/>
  <c r="BK291" i="23"/>
  <c r="BK279" i="23"/>
  <c r="J265" i="23"/>
  <c r="BK259" i="23"/>
  <c r="BK252" i="23"/>
  <c r="J240" i="23"/>
  <c r="BK235" i="23"/>
  <c r="BK228" i="23"/>
  <c r="BK213" i="23"/>
  <c r="J207" i="23"/>
  <c r="J198" i="23"/>
  <c r="J193" i="23"/>
  <c r="J182" i="23"/>
  <c r="BK170" i="23"/>
  <c r="J156" i="23"/>
  <c r="BK150" i="23"/>
  <c r="J141" i="23"/>
  <c r="J136" i="23"/>
  <c r="BK430" i="23"/>
  <c r="BK421" i="23"/>
  <c r="BK405" i="23"/>
  <c r="J399" i="23"/>
  <c r="BK392" i="23"/>
  <c r="J385" i="23"/>
  <c r="J379" i="23"/>
  <c r="J374" i="23"/>
  <c r="J355" i="23"/>
  <c r="J341" i="23"/>
  <c r="BK331" i="23"/>
  <c r="BK326" i="23"/>
  <c r="J323" i="23"/>
  <c r="BK319" i="23"/>
  <c r="BK311" i="23"/>
  <c r="BK300" i="23"/>
  <c r="J296" i="23"/>
  <c r="BK283" i="23"/>
  <c r="BK277" i="23"/>
  <c r="BK272" i="23"/>
  <c r="J260" i="23"/>
  <c r="J252" i="23"/>
  <c r="J248" i="23"/>
  <c r="J242" i="23"/>
  <c r="J230" i="23"/>
  <c r="J226" i="23"/>
  <c r="BK220" i="23"/>
  <c r="BK215" i="23"/>
  <c r="BK210" i="23"/>
  <c r="BK199" i="23"/>
  <c r="J189" i="23"/>
  <c r="BK180" i="23"/>
  <c r="J173" i="23"/>
  <c r="J158" i="23"/>
  <c r="J149" i="23"/>
  <c r="J142" i="23"/>
  <c r="BK435" i="23"/>
  <c r="J430" i="23"/>
  <c r="BK418" i="23"/>
  <c r="BK412" i="23"/>
  <c r="J411" i="23"/>
  <c r="BK399" i="23"/>
  <c r="BK395" i="23"/>
  <c r="BK388" i="23"/>
  <c r="BK382" i="23"/>
  <c r="J372" i="23"/>
  <c r="BK368" i="23"/>
  <c r="BK353" i="23"/>
  <c r="BK350" i="23"/>
  <c r="BK338" i="23"/>
  <c r="BK321" i="23"/>
  <c r="J317" i="23"/>
  <c r="BK304" i="23"/>
  <c r="J298" i="23"/>
  <c r="J280" i="23"/>
  <c r="J274" i="23"/>
  <c r="J270" i="23"/>
  <c r="BK265" i="23"/>
  <c r="J254" i="23"/>
  <c r="BK246" i="23"/>
  <c r="J238" i="23"/>
  <c r="BK221" i="23"/>
  <c r="BK217" i="23"/>
  <c r="J213" i="23"/>
  <c r="BK207" i="23"/>
  <c r="J199" i="23"/>
  <c r="BK192" i="23"/>
  <c r="BK187" i="23"/>
  <c r="BK178" i="23"/>
  <c r="J169" i="23"/>
  <c r="J162" i="23"/>
  <c r="BK154" i="23"/>
  <c r="BK147" i="23"/>
  <c r="J135" i="23"/>
  <c r="BK402" i="24"/>
  <c r="J379" i="24"/>
  <c r="J339" i="24"/>
  <c r="J300" i="24"/>
  <c r="BK294" i="24"/>
  <c r="BK277" i="24"/>
  <c r="J273" i="24"/>
  <c r="J228" i="24"/>
  <c r="BK216" i="24"/>
  <c r="J169" i="24"/>
  <c r="J446" i="24"/>
  <c r="BK436" i="24"/>
  <c r="BK370" i="24"/>
  <c r="J357" i="24"/>
  <c r="BK300" i="24"/>
  <c r="BK254" i="24"/>
  <c r="BK208" i="24"/>
  <c r="BK135" i="24"/>
  <c r="J425" i="24"/>
  <c r="J383" i="24"/>
  <c r="J344" i="24"/>
  <c r="J307" i="24"/>
  <c r="BK292" i="24"/>
  <c r="J216" i="24"/>
  <c r="J182" i="24"/>
  <c r="J449" i="24"/>
  <c r="J430" i="24"/>
  <c r="BK386" i="24"/>
  <c r="J376" i="24"/>
  <c r="J366" i="24"/>
  <c r="J316" i="24"/>
  <c r="J292" i="24"/>
  <c r="BK273" i="24"/>
  <c r="J254" i="24"/>
  <c r="BK182" i="24"/>
  <c r="BK169" i="24"/>
  <c r="J135" i="24"/>
  <c r="J321" i="25"/>
  <c r="J305" i="25"/>
  <c r="J279" i="25"/>
  <c r="J262" i="25"/>
  <c r="J227" i="25"/>
  <c r="J146" i="25"/>
  <c r="J307" i="25"/>
  <c r="J287" i="25"/>
  <c r="J278" i="25"/>
  <c r="BK250" i="25"/>
  <c r="J223" i="25"/>
  <c r="BK167" i="25"/>
  <c r="J320" i="25"/>
  <c r="BK307" i="25"/>
  <c r="J293" i="25"/>
  <c r="J256" i="25"/>
  <c r="J187" i="25"/>
  <c r="BK321" i="25"/>
  <c r="BK302" i="25"/>
  <c r="J289" i="25"/>
  <c r="BK269" i="25"/>
  <c r="BK220" i="25"/>
  <c r="BK179" i="25"/>
  <c r="J153" i="25"/>
  <c r="J285" i="26"/>
  <c r="J256" i="26"/>
  <c r="BK242" i="26"/>
  <c r="J204" i="26"/>
  <c r="BK179" i="26"/>
  <c r="J273" i="26"/>
  <c r="J234" i="26"/>
  <c r="BK204" i="26"/>
  <c r="BK169" i="26"/>
  <c r="J261" i="26"/>
  <c r="BK222" i="26"/>
  <c r="BK199" i="26"/>
  <c r="J159" i="26"/>
  <c r="BK124" i="26"/>
  <c r="BK273" i="26"/>
  <c r="J239" i="26"/>
  <c r="BK159" i="26"/>
  <c r="J216" i="27"/>
  <c r="BK202" i="27"/>
  <c r="BK198" i="27"/>
  <c r="BK189" i="27"/>
  <c r="BK164" i="27"/>
  <c r="BK137" i="27"/>
  <c r="J131" i="27"/>
  <c r="J219" i="27"/>
  <c r="BK215" i="27"/>
  <c r="J200" i="27"/>
  <c r="BK171" i="27"/>
  <c r="J153" i="27"/>
  <c r="J145" i="27"/>
  <c r="J137" i="27"/>
  <c r="BK133" i="27"/>
  <c r="J127" i="27"/>
  <c r="BK209" i="27"/>
  <c r="J183" i="27"/>
  <c r="J161" i="27"/>
  <c r="BK151" i="27"/>
  <c r="J123" i="27"/>
  <c r="BK213" i="27"/>
  <c r="BK196" i="27"/>
  <c r="J180" i="27"/>
  <c r="BK154" i="27"/>
  <c r="BK149" i="27"/>
  <c r="J138" i="27"/>
  <c r="J134" i="27"/>
  <c r="J125" i="27"/>
  <c r="J129" i="28"/>
  <c r="J121" i="28"/>
  <c r="J136" i="28"/>
  <c r="BK142" i="28"/>
  <c r="J125" i="28"/>
  <c r="J145" i="29"/>
  <c r="BK135" i="29"/>
  <c r="J154" i="29"/>
  <c r="J143" i="29"/>
  <c r="BK127" i="29"/>
  <c r="BK148" i="29"/>
  <c r="J132" i="29"/>
  <c r="J2745" i="2"/>
  <c r="BK2648" i="2"/>
  <c r="J2624" i="2"/>
  <c r="J2561" i="2"/>
  <c r="J2490" i="2"/>
  <c r="J2441" i="2"/>
  <c r="J2410" i="2"/>
  <c r="BK2366" i="2"/>
  <c r="BK2345" i="2"/>
  <c r="J2316" i="2"/>
  <c r="J2295" i="2"/>
  <c r="BK2269" i="2"/>
  <c r="J2240" i="2"/>
  <c r="J2221" i="2"/>
  <c r="BK2175" i="2"/>
  <c r="BK2068" i="2"/>
  <c r="BK2048" i="2"/>
  <c r="BK1979" i="2"/>
  <c r="J1957" i="2"/>
  <c r="BK1900" i="2"/>
  <c r="BK1880" i="2"/>
  <c r="BK1797" i="2"/>
  <c r="BK1761" i="2"/>
  <c r="BK1700" i="2"/>
  <c r="BK1630" i="2"/>
  <c r="J1592" i="2"/>
  <c r="BK1518" i="2"/>
  <c r="J1505" i="2"/>
  <c r="J1417" i="2"/>
  <c r="BK1339" i="2"/>
  <c r="J1320" i="2"/>
  <c r="J1310" i="2"/>
  <c r="J1255" i="2"/>
  <c r="BK1231" i="2"/>
  <c r="J1178" i="2"/>
  <c r="BK1117" i="2"/>
  <c r="J1069" i="2"/>
  <c r="J1028" i="2"/>
  <c r="J972" i="2"/>
  <c r="J872" i="2"/>
  <c r="BK821" i="2"/>
  <c r="BK769" i="2"/>
  <c r="BK756" i="2"/>
  <c r="J728" i="2"/>
  <c r="J627" i="2"/>
  <c r="J542" i="2"/>
  <c r="J514" i="2"/>
  <c r="BK436" i="2"/>
  <c r="J402" i="2"/>
  <c r="J318" i="2"/>
  <c r="J280" i="2"/>
  <c r="BK223" i="2"/>
  <c r="J191" i="2"/>
  <c r="J2980" i="2"/>
  <c r="J2975" i="2"/>
  <c r="BK2953" i="2"/>
  <c r="J2941" i="2"/>
  <c r="BK2923" i="2"/>
  <c r="BK2888" i="2"/>
  <c r="BK2867" i="2"/>
  <c r="BK2857" i="2"/>
  <c r="BK2843" i="2"/>
  <c r="J2835" i="2"/>
  <c r="J2816" i="2"/>
  <c r="J2798" i="2"/>
  <c r="J2764" i="2"/>
  <c r="BK2735" i="2"/>
  <c r="BK2689" i="2"/>
  <c r="J2648" i="2"/>
  <c r="BK2555" i="2"/>
  <c r="BK2509" i="2"/>
  <c r="BK2479" i="2"/>
  <c r="J2444" i="2"/>
  <c r="BK2417" i="2"/>
  <c r="BK2356" i="2"/>
  <c r="BK2327" i="2"/>
  <c r="BK2239" i="2"/>
  <c r="BK2229" i="2"/>
  <c r="BK2199" i="2"/>
  <c r="J2175" i="2"/>
  <c r="BK2114" i="2"/>
  <c r="BK2059" i="2"/>
  <c r="BK2008" i="2"/>
  <c r="BK1970" i="2"/>
  <c r="J1903" i="2"/>
  <c r="J1825" i="2"/>
  <c r="BK1765" i="2"/>
  <c r="J1742" i="2"/>
  <c r="BK1678" i="2"/>
  <c r="BK1595" i="2"/>
  <c r="BK1513" i="2"/>
  <c r="J1501" i="2"/>
  <c r="J1459" i="2"/>
  <c r="J1435" i="2"/>
  <c r="BK1361" i="2"/>
  <c r="J1339" i="2"/>
  <c r="BK1320" i="2"/>
  <c r="BK1254" i="2"/>
  <c r="BK1212" i="2"/>
  <c r="J1136" i="2"/>
  <c r="J1102" i="2"/>
  <c r="J1012" i="2"/>
  <c r="BK925" i="2"/>
  <c r="J860" i="2"/>
  <c r="J769" i="2"/>
  <c r="BK677" i="2"/>
  <c r="J577" i="2"/>
  <c r="BK549" i="2"/>
  <c r="J524" i="2"/>
  <c r="J510" i="2"/>
  <c r="BK449" i="2"/>
  <c r="BK402" i="2"/>
  <c r="J329" i="2"/>
  <c r="BK171" i="2"/>
  <c r="J2689" i="2"/>
  <c r="J2609" i="2"/>
  <c r="BK2551" i="2"/>
  <c r="J2503" i="2"/>
  <c r="BK2464" i="2"/>
  <c r="BK2432" i="2"/>
  <c r="J2362" i="2"/>
  <c r="BK2333" i="2"/>
  <c r="BK2276" i="2"/>
  <c r="J2254" i="2"/>
  <c r="J2244" i="2"/>
  <c r="J2157" i="2"/>
  <c r="BK2128" i="2"/>
  <c r="J2096" i="2"/>
  <c r="J2038" i="2"/>
  <c r="BK1903" i="2"/>
  <c r="BK1841" i="2"/>
  <c r="BK1793" i="2"/>
  <c r="J1700" i="2"/>
  <c r="BK1665" i="2"/>
  <c r="BK1634" i="2"/>
  <c r="J1570" i="2"/>
  <c r="J1514" i="2"/>
  <c r="BK1456" i="2"/>
  <c r="J1394" i="2"/>
  <c r="J1357" i="2"/>
  <c r="J1349" i="2"/>
  <c r="J1307" i="2"/>
  <c r="BK1291" i="2"/>
  <c r="BK1274" i="2"/>
  <c r="J1212" i="2"/>
  <c r="J1168" i="2"/>
  <c r="J1113" i="2"/>
  <c r="BK1057" i="2"/>
  <c r="BK1033" i="2"/>
  <c r="BK984" i="2"/>
  <c r="BK917" i="2"/>
  <c r="J817" i="2"/>
  <c r="J677" i="2"/>
  <c r="BK651" i="2"/>
  <c r="J614" i="2"/>
  <c r="BK568" i="2"/>
  <c r="BK510" i="2"/>
  <c r="J493" i="2"/>
  <c r="J449" i="2"/>
  <c r="J366" i="2"/>
  <c r="BK346" i="2"/>
  <c r="BK276" i="2"/>
  <c r="BK254" i="2"/>
  <c r="J223" i="2"/>
  <c r="J155" i="2"/>
  <c r="BK2748" i="2"/>
  <c r="BK2732" i="2"/>
  <c r="BK2650" i="2"/>
  <c r="BK2606" i="2"/>
  <c r="J2551" i="2"/>
  <c r="BK2490" i="2"/>
  <c r="BK2444" i="2"/>
  <c r="BK2393" i="2"/>
  <c r="J2372" i="2"/>
  <c r="BK2323" i="2"/>
  <c r="BK2294" i="2"/>
  <c r="J2253" i="2"/>
  <c r="BK2238" i="2"/>
  <c r="BK2193" i="2"/>
  <c r="J2152" i="2"/>
  <c r="BK2004" i="2"/>
  <c r="J1960" i="2"/>
  <c r="BK1950" i="2"/>
  <c r="BK1924" i="2"/>
  <c r="BK1892" i="2"/>
  <c r="J1841" i="2"/>
  <c r="BK1822" i="2"/>
  <c r="BK1742" i="2"/>
  <c r="J1678" i="2"/>
  <c r="J1630" i="2"/>
  <c r="BK1592" i="2"/>
  <c r="J1542" i="2"/>
  <c r="J1508" i="2"/>
  <c r="BK1482" i="2"/>
  <c r="BK1459" i="2"/>
  <c r="J1453" i="2"/>
  <c r="J1369" i="2"/>
  <c r="BK1357" i="2"/>
  <c r="J1332" i="2"/>
  <c r="BK1307" i="2"/>
  <c r="J1291" i="2"/>
  <c r="BK1268" i="2"/>
  <c r="J1221" i="2"/>
  <c r="J1184" i="2"/>
  <c r="J1117" i="2"/>
  <c r="BK1099" i="2"/>
  <c r="J1033" i="2"/>
  <c r="BK1012" i="2"/>
  <c r="J984" i="2"/>
  <c r="J917" i="2"/>
  <c r="J879" i="2"/>
  <c r="BK860" i="2"/>
  <c r="J842" i="2"/>
  <c r="J813" i="2"/>
  <c r="J745" i="2"/>
  <c r="BK599" i="2"/>
  <c r="BK542" i="2"/>
  <c r="BK526" i="2"/>
  <c r="BK516" i="2"/>
  <c r="BK496" i="2"/>
  <c r="BK390" i="2"/>
  <c r="J346" i="2"/>
  <c r="J276" i="2"/>
  <c r="J236" i="2"/>
  <c r="BK155" i="2"/>
  <c r="BK740" i="3"/>
  <c r="BK664" i="3"/>
  <c r="J641" i="3"/>
  <c r="BK633" i="3"/>
  <c r="BK594" i="3"/>
  <c r="BK585" i="3"/>
  <c r="BK538" i="3"/>
  <c r="J514" i="3"/>
  <c r="J498" i="3"/>
  <c r="J437" i="3"/>
  <c r="BK360" i="3"/>
  <c r="BK309" i="3"/>
  <c r="J259" i="3"/>
  <c r="BK746" i="3"/>
  <c r="BK707" i="3"/>
  <c r="J681" i="3"/>
  <c r="BK647" i="3"/>
  <c r="J609" i="3"/>
  <c r="J585" i="3"/>
  <c r="BK558" i="3"/>
  <c r="J550" i="3"/>
  <c r="J538" i="3"/>
  <c r="BK524" i="3"/>
  <c r="BK486" i="3"/>
  <c r="BK430" i="3"/>
  <c r="BK402" i="3"/>
  <c r="BK356" i="3"/>
  <c r="J320" i="3"/>
  <c r="J314" i="3"/>
  <c r="J249" i="3"/>
  <c r="J737" i="3"/>
  <c r="BK722" i="3"/>
  <c r="J707" i="3"/>
  <c r="J695" i="3"/>
  <c r="BK659" i="3"/>
  <c r="J633" i="3"/>
  <c r="BK575" i="3"/>
  <c r="J544" i="3"/>
  <c r="J506" i="3"/>
  <c r="BK463" i="3"/>
  <c r="J423" i="3"/>
  <c r="J405" i="3"/>
  <c r="J324" i="3"/>
  <c r="BK288" i="3"/>
  <c r="BK210" i="3"/>
  <c r="J740" i="3"/>
  <c r="BK716" i="3"/>
  <c r="J691" i="3"/>
  <c r="J679" i="3"/>
  <c r="J655" i="3"/>
  <c r="BK641" i="3"/>
  <c r="BK629" i="3"/>
  <c r="J621" i="3"/>
  <c r="BK590" i="3"/>
  <c r="BK554" i="3"/>
  <c r="BK532" i="3"/>
  <c r="J522" i="3"/>
  <c r="BK475" i="3"/>
  <c r="J451" i="3"/>
  <c r="J372" i="3"/>
  <c r="J316" i="3"/>
  <c r="J288" i="3"/>
  <c r="BK259" i="3"/>
  <c r="J222" i="4"/>
  <c r="BK211" i="4"/>
  <c r="BK197" i="4"/>
  <c r="BK186" i="4"/>
  <c r="BK159" i="4"/>
  <c r="J142" i="4"/>
  <c r="BK217" i="4"/>
  <c r="BK203" i="4"/>
  <c r="BK195" i="4"/>
  <c r="J151" i="4"/>
  <c r="J132" i="4"/>
  <c r="BK218" i="4"/>
  <c r="J200" i="4"/>
  <c r="BK192" i="4"/>
  <c r="BK177" i="4"/>
  <c r="J159" i="4"/>
  <c r="BK143" i="4"/>
  <c r="J223" i="4"/>
  <c r="BK200" i="4"/>
  <c r="BK188" i="4"/>
  <c r="J149" i="4"/>
  <c r="J140" i="4"/>
  <c r="J216" i="5"/>
  <c r="BK200" i="5"/>
  <c r="BK184" i="5"/>
  <c r="BK166" i="5"/>
  <c r="J153" i="5"/>
  <c r="J140" i="5"/>
  <c r="BK216" i="5"/>
  <c r="J200" i="5"/>
  <c r="BK180" i="5"/>
  <c r="BK168" i="5"/>
  <c r="BK154" i="5"/>
  <c r="BK143" i="5"/>
  <c r="BK132" i="5"/>
  <c r="BK195" i="5"/>
  <c r="BK173" i="5"/>
  <c r="BK149" i="5"/>
  <c r="J190" i="5"/>
  <c r="J176" i="5"/>
  <c r="J160" i="5"/>
  <c r="J144" i="5"/>
  <c r="BK214" i="6"/>
  <c r="BK165" i="6"/>
  <c r="BK130" i="6"/>
  <c r="BK136" i="6"/>
  <c r="BK219" i="6"/>
  <c r="BK212" i="6"/>
  <c r="BK185" i="6"/>
  <c r="BK146" i="6"/>
  <c r="BK220" i="6"/>
  <c r="J208" i="6"/>
  <c r="J178" i="6"/>
  <c r="J162" i="6"/>
  <c r="J227" i="7"/>
  <c r="BK215" i="7"/>
  <c r="J202" i="7"/>
  <c r="J195" i="7"/>
  <c r="BK182" i="7"/>
  <c r="J168" i="7"/>
  <c r="J163" i="7"/>
  <c r="BK140" i="7"/>
  <c r="BK131" i="7"/>
  <c r="J225" i="7"/>
  <c r="BK202" i="7"/>
  <c r="BK198" i="7"/>
  <c r="BK185" i="7"/>
  <c r="BK176" i="7"/>
  <c r="J155" i="7"/>
  <c r="J144" i="7"/>
  <c r="J125" i="7"/>
  <c r="J229" i="7"/>
  <c r="J212" i="7"/>
  <c r="BK181" i="7"/>
  <c r="BK170" i="7"/>
  <c r="BK163" i="7"/>
  <c r="BK152" i="7"/>
  <c r="J145" i="7"/>
  <c r="BK138" i="7"/>
  <c r="BK127" i="7"/>
  <c r="J219" i="7"/>
  <c r="J215" i="7"/>
  <c r="J211" i="7"/>
  <c r="BK195" i="7"/>
  <c r="BK190" i="7"/>
  <c r="J185" i="7"/>
  <c r="J171" i="7"/>
  <c r="BK157" i="7"/>
  <c r="J147" i="7"/>
  <c r="J135" i="7"/>
  <c r="BK130" i="7"/>
  <c r="BK220" i="8"/>
  <c r="J215" i="8"/>
  <c r="BK189" i="8"/>
  <c r="BK179" i="8"/>
  <c r="BK166" i="8"/>
  <c r="J157" i="8"/>
  <c r="J144" i="8"/>
  <c r="J133" i="8"/>
  <c r="BK219" i="8"/>
  <c r="J206" i="8"/>
  <c r="J189" i="8"/>
  <c r="J181" i="8"/>
  <c r="J176" i="8"/>
  <c r="J166" i="8"/>
  <c r="BK154" i="8"/>
  <c r="BK139" i="8"/>
  <c r="J125" i="8"/>
  <c r="BK215" i="8"/>
  <c r="BK203" i="8"/>
  <c r="J187" i="8"/>
  <c r="BK181" i="8"/>
  <c r="BK165" i="8"/>
  <c r="BK153" i="8"/>
  <c r="BK146" i="8"/>
  <c r="J132" i="8"/>
  <c r="J128" i="8"/>
  <c r="BK217" i="8"/>
  <c r="BK207" i="8"/>
  <c r="J203" i="8"/>
  <c r="BK185" i="8"/>
  <c r="BK176" i="8"/>
  <c r="BK169" i="8"/>
  <c r="BK152" i="8"/>
  <c r="J139" i="8"/>
  <c r="BK128" i="8"/>
  <c r="BK201" i="9"/>
  <c r="BK187" i="9"/>
  <c r="J183" i="9"/>
  <c r="BK178" i="9"/>
  <c r="J169" i="9"/>
  <c r="BK209" i="9"/>
  <c r="J205" i="9"/>
  <c r="BK199" i="9"/>
  <c r="J174" i="9"/>
  <c r="J165" i="9"/>
  <c r="J159" i="9"/>
  <c r="BK148" i="9"/>
  <c r="BK132" i="9"/>
  <c r="BK208" i="9"/>
  <c r="BK200" i="9"/>
  <c r="J186" i="9"/>
  <c r="BK183" i="9"/>
  <c r="J179" i="9"/>
  <c r="BK155" i="9"/>
  <c r="J148" i="9"/>
  <c r="J139" i="9"/>
  <c r="BK134" i="9"/>
  <c r="J127" i="9"/>
  <c r="J173" i="9"/>
  <c r="BK161" i="9"/>
  <c r="BK139" i="9"/>
  <c r="J132" i="9"/>
  <c r="BK125" i="9"/>
  <c r="BK162" i="10"/>
  <c r="J131" i="10"/>
  <c r="J165" i="10"/>
  <c r="BK155" i="10"/>
  <c r="BK148" i="10"/>
  <c r="BK143" i="10"/>
  <c r="BK134" i="10"/>
  <c r="J162" i="10"/>
  <c r="J145" i="10"/>
  <c r="J138" i="10"/>
  <c r="BK131" i="10"/>
  <c r="J164" i="10"/>
  <c r="BK150" i="10"/>
  <c r="BK140" i="10"/>
  <c r="BK125" i="10"/>
  <c r="BK151" i="11"/>
  <c r="BK143" i="11"/>
  <c r="J135" i="11"/>
  <c r="J162" i="11"/>
  <c r="BK147" i="11"/>
  <c r="J131" i="11"/>
  <c r="J161" i="11"/>
  <c r="J147" i="11"/>
  <c r="J125" i="11"/>
  <c r="BK156" i="11"/>
  <c r="BK145" i="11"/>
  <c r="BK135" i="11"/>
  <c r="J129" i="11"/>
  <c r="J169" i="12"/>
  <c r="BK156" i="12"/>
  <c r="BK144" i="12"/>
  <c r="J128" i="12"/>
  <c r="BK151" i="12"/>
  <c r="BK140" i="12"/>
  <c r="BK134" i="12"/>
  <c r="J171" i="12"/>
  <c r="J162" i="12"/>
  <c r="BK155" i="12"/>
  <c r="BK141" i="12"/>
  <c r="J134" i="12"/>
  <c r="BK128" i="12"/>
  <c r="BK162" i="12"/>
  <c r="J145" i="12"/>
  <c r="BK129" i="12"/>
  <c r="J135" i="13"/>
  <c r="BK148" i="13"/>
  <c r="BK138" i="13"/>
  <c r="J132" i="13"/>
  <c r="J148" i="13"/>
  <c r="J140" i="13"/>
  <c r="BK131" i="13"/>
  <c r="BK125" i="13"/>
  <c r="BK139" i="13"/>
  <c r="BK142" i="14"/>
  <c r="J136" i="14"/>
  <c r="J131" i="14"/>
  <c r="BK136" i="14"/>
  <c r="J125" i="14"/>
  <c r="BK127" i="14"/>
  <c r="BK132" i="14"/>
  <c r="BK131" i="15"/>
  <c r="J127" i="15"/>
  <c r="J132" i="15"/>
  <c r="BK132" i="15"/>
  <c r="J135" i="15"/>
  <c r="BK125" i="15"/>
  <c r="BK126" i="16"/>
  <c r="BK128" i="16"/>
  <c r="BK123" i="16"/>
  <c r="J677" i="17"/>
  <c r="J644" i="17"/>
  <c r="J629" i="17"/>
  <c r="BK604" i="17"/>
  <c r="J580" i="17"/>
  <c r="BK537" i="17"/>
  <c r="BK521" i="17"/>
  <c r="BK513" i="17"/>
  <c r="BK500" i="17"/>
  <c r="J477" i="17"/>
  <c r="BK449" i="17"/>
  <c r="J426" i="17"/>
  <c r="BK390" i="17"/>
  <c r="J365" i="17"/>
  <c r="BK338" i="17"/>
  <c r="BK324" i="17"/>
  <c r="J239" i="17"/>
  <c r="J191" i="17"/>
  <c r="J168" i="17"/>
  <c r="J683" i="17"/>
  <c r="BK677" i="17"/>
  <c r="J659" i="17"/>
  <c r="J617" i="17"/>
  <c r="J573" i="17"/>
  <c r="J549" i="17"/>
  <c r="BK532" i="17"/>
  <c r="BK519" i="17"/>
  <c r="BK488" i="17"/>
  <c r="J470" i="17"/>
  <c r="BK431" i="17"/>
  <c r="BK416" i="17"/>
  <c r="J377" i="17"/>
  <c r="BK365" i="17"/>
  <c r="BK342" i="17"/>
  <c r="BK305" i="17"/>
  <c r="BK254" i="17"/>
  <c r="BK172" i="17"/>
  <c r="BK683" i="17"/>
  <c r="BK664" i="17"/>
  <c r="BK659" i="17"/>
  <c r="J636" i="17"/>
  <c r="BK589" i="17"/>
  <c r="BK580" i="17"/>
  <c r="J537" i="17"/>
  <c r="BK527" i="17"/>
  <c r="J513" i="17"/>
  <c r="BK477" i="17"/>
  <c r="J449" i="17"/>
  <c r="J413" i="17"/>
  <c r="BK352" i="17"/>
  <c r="BK314" i="17"/>
  <c r="BK297" i="17"/>
  <c r="BK239" i="17"/>
  <c r="BK681" i="17"/>
  <c r="BK644" i="17"/>
  <c r="BK601" i="17"/>
  <c r="J585" i="17"/>
  <c r="BK559" i="17"/>
  <c r="J541" i="17"/>
  <c r="BK531" i="17"/>
  <c r="J515" i="17"/>
  <c r="J500" i="17"/>
  <c r="J456" i="17"/>
  <c r="J429" i="17"/>
  <c r="J393" i="17"/>
  <c r="BK369" i="17"/>
  <c r="J342" i="17"/>
  <c r="J324" i="17"/>
  <c r="BK301" i="17"/>
  <c r="J269" i="17"/>
  <c r="BK232" i="17"/>
  <c r="J172" i="17"/>
  <c r="BK121" i="18"/>
  <c r="BK120" i="18"/>
  <c r="J476" i="19"/>
  <c r="J459" i="19"/>
  <c r="J450" i="19"/>
  <c r="J439" i="19"/>
  <c r="BK425" i="19"/>
  <c r="J407" i="19"/>
  <c r="BK393" i="19"/>
  <c r="BK384" i="19"/>
  <c r="BK377" i="19"/>
  <c r="BK371" i="19"/>
  <c r="BK363" i="19"/>
  <c r="BK357" i="19"/>
  <c r="BK348" i="19"/>
  <c r="BK341" i="19"/>
  <c r="J330" i="19"/>
  <c r="J322" i="19"/>
  <c r="BK289" i="19"/>
  <c r="J271" i="19"/>
  <c r="BK258" i="19"/>
  <c r="BK242" i="19"/>
  <c r="BK216" i="19"/>
  <c r="BK205" i="19"/>
  <c r="J198" i="19"/>
  <c r="J178" i="19"/>
  <c r="BK164" i="19"/>
  <c r="BK156" i="19"/>
  <c r="BK134" i="19"/>
  <c r="BK478" i="19"/>
  <c r="J449" i="19"/>
  <c r="J434" i="19"/>
  <c r="BK428" i="19"/>
  <c r="BK419" i="19"/>
  <c r="J406" i="19"/>
  <c r="J390" i="19"/>
  <c r="J387" i="19"/>
  <c r="BK380" i="19"/>
  <c r="J361" i="19"/>
  <c r="BK352" i="19"/>
  <c r="BK346" i="19"/>
  <c r="J338" i="19"/>
  <c r="BK327" i="19"/>
  <c r="BK319" i="19"/>
  <c r="J312" i="19"/>
  <c r="J306" i="19"/>
  <c r="BK300" i="19"/>
  <c r="J293" i="19"/>
  <c r="J280" i="19"/>
  <c r="BK274" i="19"/>
  <c r="J263" i="19"/>
  <c r="J249" i="19"/>
  <c r="BK226" i="19"/>
  <c r="J220" i="19"/>
  <c r="BK198" i="19"/>
  <c r="BK186" i="19"/>
  <c r="BK166" i="19"/>
  <c r="BK148" i="19"/>
  <c r="BK138" i="19"/>
  <c r="J479" i="19"/>
  <c r="J472" i="19"/>
  <c r="BK467" i="19"/>
  <c r="BK459" i="19"/>
  <c r="J441" i="19"/>
  <c r="J429" i="19"/>
  <c r="BK417" i="19"/>
  <c r="BK409" i="19"/>
  <c r="J398" i="19"/>
  <c r="J384" i="19"/>
  <c r="J378" i="19"/>
  <c r="J370" i="19"/>
  <c r="J363" i="19"/>
  <c r="BK330" i="19"/>
  <c r="BK321" i="19"/>
  <c r="BK308" i="19"/>
  <c r="J290" i="19"/>
  <c r="J277" i="19"/>
  <c r="J265" i="19"/>
  <c r="J257" i="19"/>
  <c r="BK249" i="19"/>
  <c r="J242" i="19"/>
  <c r="J234" i="19"/>
  <c r="BK212" i="19"/>
  <c r="BK203" i="19"/>
  <c r="J188" i="19"/>
  <c r="BK174" i="19"/>
  <c r="BK160" i="19"/>
  <c r="J150" i="19"/>
  <c r="J140" i="19"/>
  <c r="BK481" i="19"/>
  <c r="BK463" i="19"/>
  <c r="BK444" i="19"/>
  <c r="J419" i="19"/>
  <c r="BK414" i="19"/>
  <c r="BK388" i="19"/>
  <c r="BK368" i="19"/>
  <c r="BK347" i="19"/>
  <c r="BK342" i="19"/>
  <c r="J319" i="19"/>
  <c r="J305" i="19"/>
  <c r="J299" i="19"/>
  <c r="BK291" i="19"/>
  <c r="J285" i="19"/>
  <c r="J275" i="19"/>
  <c r="BK271" i="19"/>
  <c r="BK255" i="19"/>
  <c r="J238" i="19"/>
  <c r="J228" i="19"/>
  <c r="BK218" i="19"/>
  <c r="J212" i="19"/>
  <c r="J203" i="19"/>
  <c r="BK190" i="19"/>
  <c r="BK170" i="19"/>
  <c r="BK144" i="19"/>
  <c r="BK216" i="20"/>
  <c r="BK206" i="20"/>
  <c r="BK201" i="20"/>
  <c r="BK191" i="20"/>
  <c r="J182" i="20"/>
  <c r="J170" i="20"/>
  <c r="J161" i="20"/>
  <c r="BK152" i="20"/>
  <c r="J149" i="20"/>
  <c r="BK145" i="20"/>
  <c r="BK213" i="20"/>
  <c r="J203" i="20"/>
  <c r="BK196" i="20"/>
  <c r="J183" i="20"/>
  <c r="J177" i="20"/>
  <c r="BK170" i="20"/>
  <c r="BK163" i="20"/>
  <c r="BK158" i="20"/>
  <c r="BK150" i="20"/>
  <c r="J141" i="20"/>
  <c r="J132" i="20"/>
  <c r="J127" i="20"/>
  <c r="J211" i="20"/>
  <c r="J198" i="20"/>
  <c r="BK187" i="20"/>
  <c r="BK182" i="20"/>
  <c r="J173" i="20"/>
  <c r="J165" i="20"/>
  <c r="J163" i="20"/>
  <c r="J158" i="20"/>
  <c r="BK149" i="20"/>
  <c r="BK139" i="20"/>
  <c r="J134" i="20"/>
  <c r="J215" i="20"/>
  <c r="BK209" i="20"/>
  <c r="BK203" i="20"/>
  <c r="J195" i="20"/>
  <c r="BK190" i="20"/>
  <c r="J179" i="20"/>
  <c r="BK174" i="20"/>
  <c r="BK165" i="20"/>
  <c r="J148" i="20"/>
  <c r="BK138" i="20"/>
  <c r="BK132" i="20"/>
  <c r="BK330" i="21"/>
  <c r="J321" i="21"/>
  <c r="J311" i="21"/>
  <c r="J304" i="21"/>
  <c r="J296" i="21"/>
  <c r="J292" i="21"/>
  <c r="J284" i="21"/>
  <c r="BK276" i="21"/>
  <c r="J272" i="21"/>
  <c r="BK264" i="21"/>
  <c r="BK257" i="21"/>
  <c r="J246" i="21"/>
  <c r="J241" i="21"/>
  <c r="J236" i="21"/>
  <c r="J227" i="21"/>
  <c r="J224" i="21"/>
  <c r="J221" i="21"/>
  <c r="J211" i="21"/>
  <c r="J199" i="21"/>
  <c r="BK190" i="21"/>
  <c r="J180" i="21"/>
  <c r="J172" i="21"/>
  <c r="J166" i="21"/>
  <c r="BK156" i="21"/>
  <c r="J150" i="21"/>
  <c r="BK331" i="21"/>
  <c r="J326" i="21"/>
  <c r="BK320" i="21"/>
  <c r="J308" i="21"/>
  <c r="BK300" i="21"/>
  <c r="J295" i="21"/>
  <c r="J291" i="21"/>
  <c r="BK287" i="21"/>
  <c r="J280" i="21"/>
  <c r="J277" i="21"/>
  <c r="J268" i="21"/>
  <c r="J253" i="21"/>
  <c r="J243" i="21"/>
  <c r="BK230" i="21"/>
  <c r="J223" i="21"/>
  <c r="J217" i="21"/>
  <c r="J212" i="21"/>
  <c r="J206" i="21"/>
  <c r="BK199" i="21"/>
  <c r="BK194" i="21"/>
  <c r="J182" i="21"/>
  <c r="J178" i="21"/>
  <c r="J171" i="21"/>
  <c r="BK160" i="21"/>
  <c r="J151" i="21"/>
  <c r="J138" i="21"/>
  <c r="J331" i="21"/>
  <c r="J318" i="21"/>
  <c r="BK311" i="21"/>
  <c r="J299" i="21"/>
  <c r="J279" i="21"/>
  <c r="BK268" i="21"/>
  <c r="BK258" i="21"/>
  <c r="J251" i="21"/>
  <c r="BK239" i="21"/>
  <c r="BK232" i="21"/>
  <c r="J229" i="21"/>
  <c r="J222" i="21"/>
  <c r="BK212" i="21"/>
  <c r="J207" i="21"/>
  <c r="J202" i="21"/>
  <c r="BK193" i="21"/>
  <c r="J187" i="21"/>
  <c r="BK175" i="21"/>
  <c r="J169" i="21"/>
  <c r="J156" i="21"/>
  <c r="BK145" i="21"/>
  <c r="J136" i="21"/>
  <c r="J332" i="21"/>
  <c r="BK321" i="21"/>
  <c r="BK318" i="21"/>
  <c r="BK309" i="21"/>
  <c r="BK303" i="21"/>
  <c r="J297" i="21"/>
  <c r="BK285" i="21"/>
  <c r="BK275" i="21"/>
  <c r="J266" i="21"/>
  <c r="J260" i="21"/>
  <c r="J255" i="21"/>
  <c r="J249" i="21"/>
  <c r="J238" i="21"/>
  <c r="J220" i="21"/>
  <c r="J214" i="21"/>
  <c r="J201" i="21"/>
  <c r="BK192" i="21"/>
  <c r="BK187" i="21"/>
  <c r="BK179" i="21"/>
  <c r="J160" i="21"/>
  <c r="J155" i="21"/>
  <c r="BK148" i="21"/>
  <c r="BK138" i="21"/>
  <c r="J203" i="22"/>
  <c r="BK196" i="22"/>
  <c r="J185" i="22"/>
  <c r="J176" i="22"/>
  <c r="J170" i="22"/>
  <c r="BK162" i="22"/>
  <c r="J157" i="22"/>
  <c r="J139" i="22"/>
  <c r="J132" i="22"/>
  <c r="BK201" i="22"/>
  <c r="BK193" i="22"/>
  <c r="BK184" i="22"/>
  <c r="BK176" i="22"/>
  <c r="BK157" i="22"/>
  <c r="J152" i="22"/>
  <c r="BK143" i="22"/>
  <c r="BK134" i="22"/>
  <c r="J131" i="22"/>
  <c r="BK204" i="22"/>
  <c r="J193" i="22"/>
  <c r="J186" i="22"/>
  <c r="J180" i="22"/>
  <c r="J173" i="22"/>
  <c r="J169" i="22"/>
  <c r="BK165" i="22"/>
  <c r="J162" i="22"/>
  <c r="BK152" i="22"/>
  <c r="J148" i="22"/>
  <c r="J134" i="22"/>
  <c r="J127" i="22"/>
  <c r="J200" i="22"/>
  <c r="BK191" i="22"/>
  <c r="J182" i="22"/>
  <c r="BK169" i="22"/>
  <c r="BK160" i="22"/>
  <c r="BK156" i="22"/>
  <c r="J145" i="22"/>
  <c r="J140" i="22"/>
  <c r="BK136" i="22"/>
  <c r="BK437" i="23"/>
  <c r="BK433" i="23"/>
  <c r="J426" i="23"/>
  <c r="J414" i="23"/>
  <c r="BK403" i="23"/>
  <c r="BK397" i="23"/>
  <c r="BK380" i="23"/>
  <c r="J368" i="23"/>
  <c r="J360" i="23"/>
  <c r="J357" i="23"/>
  <c r="BK351" i="23"/>
  <c r="BK345" i="23"/>
  <c r="BK337" i="23"/>
  <c r="J330" i="23"/>
  <c r="BK324" i="23"/>
  <c r="BK314" i="23"/>
  <c r="BK308" i="23"/>
  <c r="J297" i="23"/>
  <c r="J293" i="23"/>
  <c r="BK286" i="23"/>
  <c r="J281" i="23"/>
  <c r="BK269" i="23"/>
  <c r="J263" i="23"/>
  <c r="J257" i="23"/>
  <c r="BK245" i="23"/>
  <c r="BK234" i="23"/>
  <c r="J219" i="23"/>
  <c r="J204" i="23"/>
  <c r="J191" i="23"/>
  <c r="BK185" i="23"/>
  <c r="J175" i="23"/>
  <c r="BK169" i="23"/>
  <c r="BK163" i="23"/>
  <c r="J159" i="23"/>
  <c r="BK143" i="23"/>
  <c r="BK141" i="23"/>
  <c r="BK138" i="23"/>
  <c r="BK427" i="23"/>
  <c r="J418" i="23"/>
  <c r="BK411" i="23"/>
  <c r="J405" i="23"/>
  <c r="J395" i="23"/>
  <c r="BK379" i="23"/>
  <c r="BK369" i="23"/>
  <c r="J339" i="23"/>
  <c r="J333" i="23"/>
  <c r="J327" i="23"/>
  <c r="J315" i="23"/>
  <c r="J311" i="23"/>
  <c r="J303" i="23"/>
  <c r="BK295" i="23"/>
  <c r="J290" i="23"/>
  <c r="J269" i="23"/>
  <c r="BK263" i="23"/>
  <c r="BK255" i="23"/>
  <c r="BK249" i="23"/>
  <c r="J239" i="23"/>
  <c r="BK231" i="23"/>
  <c r="BK224" i="23"/>
  <c r="BK212" i="23"/>
  <c r="J206" i="23"/>
  <c r="J197" i="23"/>
  <c r="BK194" i="23"/>
  <c r="J183" i="23"/>
  <c r="BK176" i="23"/>
  <c r="J164" i="23"/>
  <c r="BK153" i="23"/>
  <c r="J144" i="23"/>
  <c r="J137" i="23"/>
  <c r="J437" i="23"/>
  <c r="J428" i="23"/>
  <c r="J410" i="23"/>
  <c r="J404" i="23"/>
  <c r="J393" i="23"/>
  <c r="J390" i="23"/>
  <c r="BK383" i="23"/>
  <c r="BK376" i="23"/>
  <c r="BK372" i="23"/>
  <c r="BK367" i="23"/>
  <c r="J364" i="23"/>
  <c r="J361" i="23"/>
  <c r="J349" i="23"/>
  <c r="BK340" i="23"/>
  <c r="BK328" i="23"/>
  <c r="J324" i="23"/>
  <c r="J320" i="23"/>
  <c r="J312" i="23"/>
  <c r="J308" i="23"/>
  <c r="BK299" i="23"/>
  <c r="J291" i="23"/>
  <c r="J282" i="23"/>
  <c r="BK276" i="23"/>
  <c r="J273" i="23"/>
  <c r="BK270" i="23"/>
  <c r="J258" i="23"/>
  <c r="J251" i="23"/>
  <c r="BK244" i="23"/>
  <c r="BK236" i="23"/>
  <c r="J231" i="23"/>
  <c r="J227" i="23"/>
  <c r="J221" i="23"/>
  <c r="J217" i="23"/>
  <c r="J211" i="23"/>
  <c r="J200" i="23"/>
  <c r="J192" i="23"/>
  <c r="BK181" i="23"/>
  <c r="J174" i="23"/>
  <c r="BK159" i="23"/>
  <c r="BK155" i="23"/>
  <c r="J147" i="23"/>
  <c r="BK134" i="23"/>
  <c r="J433" i="23"/>
  <c r="BK423" i="23"/>
  <c r="J417" i="23"/>
  <c r="BK414" i="23"/>
  <c r="BK409" i="23"/>
  <c r="J402" i="23"/>
  <c r="BK396" i="23"/>
  <c r="J392" i="23"/>
  <c r="J386" i="23"/>
  <c r="J376" i="23"/>
  <c r="J370" i="23"/>
  <c r="BK360" i="23"/>
  <c r="BK344" i="23"/>
  <c r="J322" i="23"/>
  <c r="J318" i="23"/>
  <c r="BK305" i="23"/>
  <c r="J301" i="23"/>
  <c r="J287" i="23"/>
  <c r="J277" i="23"/>
  <c r="BK271" i="23"/>
  <c r="BK266" i="23"/>
  <c r="J255" i="23"/>
  <c r="J247" i="23"/>
  <c r="BK240" i="23"/>
  <c r="J229" i="23"/>
  <c r="J218" i="23"/>
  <c r="J215" i="23"/>
  <c r="BK209" i="23"/>
  <c r="J203" i="23"/>
  <c r="BK193" i="23"/>
  <c r="BK189" i="23"/>
  <c r="J179" i="23"/>
  <c r="J170" i="23"/>
  <c r="BK164" i="23"/>
  <c r="J155" i="23"/>
  <c r="BK148" i="23"/>
  <c r="BK137" i="23"/>
  <c r="BK133" i="23"/>
  <c r="BK399" i="24"/>
  <c r="BK359" i="24"/>
  <c r="J330" i="24"/>
  <c r="BK298" i="24"/>
  <c r="BK284" i="24"/>
  <c r="J242" i="24"/>
  <c r="BK199" i="24"/>
  <c r="BK165" i="24"/>
  <c r="BK442" i="24"/>
  <c r="J405" i="24"/>
  <c r="J362" i="24"/>
  <c r="BK321" i="24"/>
  <c r="J277" i="24"/>
  <c r="BK242" i="24"/>
  <c r="J178" i="24"/>
  <c r="BK130" i="24"/>
  <c r="J399" i="24"/>
  <c r="J373" i="24"/>
  <c r="BK330" i="24"/>
  <c r="J294" i="24"/>
  <c r="BK262" i="24"/>
  <c r="BK184" i="24"/>
  <c r="J146" i="24"/>
  <c r="J433" i="24"/>
  <c r="J402" i="24"/>
  <c r="BK373" i="24"/>
  <c r="BK357" i="24"/>
  <c r="BK307" i="24"/>
  <c r="J284" i="24"/>
  <c r="J270" i="24"/>
  <c r="J238" i="24"/>
  <c r="BK178" i="24"/>
  <c r="J139" i="24"/>
  <c r="J324" i="25"/>
  <c r="BK311" i="25"/>
  <c r="J283" i="25"/>
  <c r="J269" i="25"/>
  <c r="J232" i="25"/>
  <c r="BK151" i="25"/>
  <c r="J314" i="25"/>
  <c r="BK289" i="25"/>
  <c r="J284" i="25"/>
  <c r="J253" i="25"/>
  <c r="BK227" i="25"/>
  <c r="BK200" i="25"/>
  <c r="BK162" i="25"/>
  <c r="BK316" i="25"/>
  <c r="BK305" i="25"/>
  <c r="BK286" i="25"/>
  <c r="BK223" i="25"/>
  <c r="J179" i="25"/>
  <c r="BK314" i="25"/>
  <c r="J299" i="25"/>
  <c r="BK287" i="25"/>
  <c r="BK267" i="25"/>
  <c r="BK216" i="25"/>
  <c r="BK183" i="25"/>
  <c r="BK139" i="25"/>
  <c r="J279" i="26"/>
  <c r="J253" i="26"/>
  <c r="J222" i="26"/>
  <c r="J208" i="26"/>
  <c r="BK184" i="26"/>
  <c r="J288" i="26"/>
  <c r="J242" i="26"/>
  <c r="J216" i="26"/>
  <c r="J179" i="26"/>
  <c r="BK143" i="26"/>
  <c r="BK264" i="26"/>
  <c r="BK228" i="26"/>
  <c r="J212" i="26"/>
  <c r="J150" i="26"/>
  <c r="J292" i="26"/>
  <c r="BK285" i="26"/>
  <c r="J248" i="26"/>
  <c r="BK163" i="26"/>
  <c r="BK217" i="27"/>
  <c r="J201" i="27"/>
  <c r="BK197" i="27"/>
  <c r="BK186" i="27"/>
  <c r="J152" i="27"/>
  <c r="BK140" i="27"/>
  <c r="BK130" i="27"/>
  <c r="BK216" i="27"/>
  <c r="J202" i="27"/>
  <c r="J189" i="27"/>
  <c r="J165" i="27"/>
  <c r="J155" i="27"/>
  <c r="J148" i="27"/>
  <c r="J140" i="27"/>
  <c r="BK132" i="27"/>
  <c r="BK128" i="27"/>
  <c r="J220" i="27"/>
  <c r="J198" i="27"/>
  <c r="J177" i="27"/>
  <c r="J158" i="27"/>
  <c r="J128" i="27"/>
  <c r="BK218" i="27"/>
  <c r="BK203" i="27"/>
  <c r="J195" i="27"/>
  <c r="BK174" i="27"/>
  <c r="BK158" i="27"/>
  <c r="J150" i="27"/>
  <c r="BK139" i="27"/>
  <c r="J133" i="27"/>
  <c r="BK124" i="27"/>
  <c r="BK134" i="28"/>
  <c r="J140" i="28"/>
  <c r="BK125" i="28"/>
  <c r="BK133" i="28"/>
  <c r="BK136" i="28"/>
  <c r="BK123" i="28"/>
  <c r="BK142" i="29"/>
  <c r="J126" i="29"/>
  <c r="BK151" i="29"/>
  <c r="BK154" i="29"/>
  <c r="J130" i="29"/>
  <c r="J151" i="29"/>
  <c r="J135" i="29"/>
  <c r="J128" i="29"/>
  <c r="J2748" i="2"/>
  <c r="J2635" i="2"/>
  <c r="BK2620" i="2"/>
  <c r="J2593" i="2"/>
  <c r="J2466" i="2"/>
  <c r="J2417" i="2"/>
  <c r="BK2381" i="2"/>
  <c r="BK2362" i="2"/>
  <c r="J2356" i="2"/>
  <c r="J2323" i="2"/>
  <c r="J2300" i="2"/>
  <c r="BK2287" i="2"/>
  <c r="J2252" i="2"/>
  <c r="J2222" i="2"/>
  <c r="J2183" i="2"/>
  <c r="J2077" i="2"/>
  <c r="BK2038" i="2"/>
  <c r="BK1976" i="2"/>
  <c r="BK1954" i="2"/>
  <c r="J1895" i="2"/>
  <c r="BK1830" i="2"/>
  <c r="J1793" i="2"/>
  <c r="BK1719" i="2"/>
  <c r="J1665" i="2"/>
  <c r="J1613" i="2"/>
  <c r="BK1570" i="2"/>
  <c r="BK1508" i="2"/>
  <c r="BK1435" i="2"/>
  <c r="J1343" i="2"/>
  <c r="BK1327" i="2"/>
  <c r="J1276" i="2"/>
  <c r="J1252" i="2"/>
  <c r="J1198" i="2"/>
  <c r="BK1168" i="2"/>
  <c r="J1099" i="2"/>
  <c r="J1041" i="2"/>
  <c r="BK1001" i="2"/>
  <c r="BK968" i="2"/>
  <c r="BK868" i="2"/>
  <c r="BK790" i="2"/>
  <c r="J765" i="2"/>
  <c r="BK745" i="2"/>
  <c r="BK668" i="2"/>
  <c r="J568" i="2"/>
  <c r="J549" i="2"/>
  <c r="J520" i="2"/>
  <c r="BK493" i="2"/>
  <c r="BK398" i="2"/>
  <c r="J305" i="2"/>
  <c r="J282" i="2"/>
  <c r="BK236" i="2"/>
  <c r="J202" i="2"/>
  <c r="BK2977" i="2"/>
  <c r="BK2960" i="2"/>
  <c r="J2957" i="2"/>
  <c r="BK2932" i="2"/>
  <c r="BK2911" i="2"/>
  <c r="BK2901" i="2"/>
  <c r="J2876" i="2"/>
  <c r="J2862" i="2"/>
  <c r="J2852" i="2"/>
  <c r="BK2835" i="2"/>
  <c r="BK2816" i="2"/>
  <c r="J2807" i="2"/>
  <c r="J2789" i="2"/>
  <c r="BK2738" i="2"/>
  <c r="BK2711" i="2"/>
  <c r="BK2671" i="2"/>
  <c r="BK2561" i="2"/>
  <c r="J2520" i="2"/>
  <c r="J2493" i="2"/>
  <c r="J2447" i="2"/>
  <c r="BK2419" i="2"/>
  <c r="BK2378" i="2"/>
  <c r="BK2300" i="2"/>
  <c r="J2238" i="2"/>
  <c r="BK2222" i="2"/>
  <c r="BK2210" i="2"/>
  <c r="J2149" i="2"/>
  <c r="BK2096" i="2"/>
  <c r="J2048" i="2"/>
  <c r="J1976" i="2"/>
  <c r="J1947" i="2"/>
  <c r="BK1877" i="2"/>
  <c r="BK1815" i="2"/>
  <c r="J1761" i="2"/>
  <c r="BK1735" i="2"/>
  <c r="J1669" i="2"/>
  <c r="J1619" i="2"/>
  <c r="J1545" i="2"/>
  <c r="BK1499" i="2"/>
  <c r="J1450" i="2"/>
  <c r="J1439" i="2"/>
  <c r="J1387" i="2"/>
  <c r="J1353" i="2"/>
  <c r="BK1332" i="2"/>
  <c r="J1280" i="2"/>
  <c r="J1230" i="2"/>
  <c r="BK1221" i="2"/>
  <c r="J1174" i="2"/>
  <c r="J1130" i="2"/>
  <c r="J1109" i="2"/>
  <c r="BK1043" i="2"/>
  <c r="BK929" i="2"/>
  <c r="J868" i="2"/>
  <c r="BK813" i="2"/>
  <c r="BK728" i="2"/>
  <c r="J585" i="2"/>
  <c r="J554" i="2"/>
  <c r="J526" i="2"/>
  <c r="J487" i="2"/>
  <c r="J436" i="2"/>
  <c r="J372" i="2"/>
  <c r="J239" i="2"/>
  <c r="J2772" i="2"/>
  <c r="J2724" i="2"/>
  <c r="J2653" i="2"/>
  <c r="BK2593" i="2"/>
  <c r="J2509" i="2"/>
  <c r="J2475" i="2"/>
  <c r="J2453" i="2"/>
  <c r="J2413" i="2"/>
  <c r="BK2359" i="2"/>
  <c r="J2319" i="2"/>
  <c r="J2286" i="2"/>
  <c r="BK2263" i="2"/>
  <c r="J2249" i="2"/>
  <c r="BK2198" i="2"/>
  <c r="BK2149" i="2"/>
  <c r="BK2125" i="2"/>
  <c r="BK2087" i="2"/>
  <c r="J1982" i="2"/>
  <c r="BK1863" i="2"/>
  <c r="J1797" i="2"/>
  <c r="J1765" i="2"/>
  <c r="J1673" i="2"/>
  <c r="BK1638" i="2"/>
  <c r="J1579" i="2"/>
  <c r="BK1542" i="2"/>
  <c r="J1489" i="2"/>
  <c r="BK1439" i="2"/>
  <c r="BK1369" i="2"/>
  <c r="BK1355" i="2"/>
  <c r="J1337" i="2"/>
  <c r="J1301" i="2"/>
  <c r="J1287" i="2"/>
  <c r="J1216" i="2"/>
  <c r="BK1178" i="2"/>
  <c r="J1154" i="2"/>
  <c r="J1093" i="2"/>
  <c r="J1043" i="2"/>
  <c r="BK1019" i="2"/>
  <c r="J968" i="2"/>
  <c r="BK879" i="2"/>
  <c r="J756" i="2"/>
  <c r="J673" i="2"/>
  <c r="J642" i="2"/>
  <c r="J599" i="2"/>
  <c r="BK577" i="2"/>
  <c r="J566" i="2"/>
  <c r="J496" i="2"/>
  <c r="J453" i="2"/>
  <c r="J378" i="2"/>
  <c r="BK359" i="2"/>
  <c r="BK280" i="2"/>
  <c r="J268" i="2"/>
  <c r="J218" i="2"/>
  <c r="J177" i="2"/>
  <c r="BK2756" i="2"/>
  <c r="J2735" i="2"/>
  <c r="BK2653" i="2"/>
  <c r="J2620" i="2"/>
  <c r="J2525" i="2"/>
  <c r="BK2503" i="2"/>
  <c r="J2464" i="2"/>
  <c r="J2419" i="2"/>
  <c r="J2378" i="2"/>
  <c r="J2349" i="2"/>
  <c r="J2299" i="2"/>
  <c r="BK2260" i="2"/>
  <c r="BK2244" i="2"/>
  <c r="J2198" i="2"/>
  <c r="BK2191" i="2"/>
  <c r="J2139" i="2"/>
  <c r="J1990" i="2"/>
  <c r="BK1957" i="2"/>
  <c r="J1944" i="2"/>
  <c r="BK1895" i="2"/>
  <c r="BK1845" i="2"/>
  <c r="BK1825" i="2"/>
  <c r="J1815" i="2"/>
  <c r="BK1723" i="2"/>
  <c r="J1659" i="2"/>
  <c r="BK1619" i="2"/>
  <c r="BK1582" i="2"/>
  <c r="J1524" i="2"/>
  <c r="BK1505" i="2"/>
  <c r="J1472" i="2"/>
  <c r="BK1417" i="2"/>
  <c r="BK1359" i="2"/>
  <c r="BK1353" i="2"/>
  <c r="BK1337" i="2"/>
  <c r="J1324" i="2"/>
  <c r="BK1301" i="2"/>
  <c r="BK1276" i="2"/>
  <c r="J1231" i="2"/>
  <c r="BK1205" i="2"/>
  <c r="BK1161" i="2"/>
  <c r="BK1126" i="2"/>
  <c r="BK1109" i="2"/>
  <c r="J1057" i="2"/>
  <c r="BK1030" i="2"/>
  <c r="J992" i="2"/>
  <c r="J980" i="2"/>
  <c r="BK921" i="2"/>
  <c r="BK872" i="2"/>
  <c r="BK850" i="2"/>
  <c r="J790" i="2"/>
  <c r="J668" i="2"/>
  <c r="BK625" i="2"/>
  <c r="BK585" i="2"/>
  <c r="J528" i="2"/>
  <c r="J522" i="2"/>
  <c r="J512" i="2"/>
  <c r="BK396" i="2"/>
  <c r="BK372" i="2"/>
  <c r="BK318" i="2"/>
  <c r="BK288" i="2"/>
  <c r="J247" i="2"/>
  <c r="AS101" i="1"/>
  <c r="J629" i="3"/>
  <c r="J590" i="3"/>
  <c r="J554" i="3"/>
  <c r="J530" i="3"/>
  <c r="BK506" i="3"/>
  <c r="BK451" i="3"/>
  <c r="BK385" i="3"/>
  <c r="J353" i="3"/>
  <c r="J268" i="3"/>
  <c r="J243" i="3"/>
  <c r="J730" i="3"/>
  <c r="BK701" i="3"/>
  <c r="J686" i="3"/>
  <c r="J662" i="3"/>
  <c r="J625" i="3"/>
  <c r="J594" i="3"/>
  <c r="J562" i="3"/>
  <c r="J542" i="3"/>
  <c r="J528" i="3"/>
  <c r="BK498" i="3"/>
  <c r="BK460" i="3"/>
  <c r="J408" i="3"/>
  <c r="BK365" i="3"/>
  <c r="J335" i="3"/>
  <c r="J318" i="3"/>
  <c r="J276" i="3"/>
  <c r="BK171" i="3"/>
  <c r="BK730" i="3"/>
  <c r="BK714" i="3"/>
  <c r="BK697" i="3"/>
  <c r="BK684" i="3"/>
  <c r="BK679" i="3"/>
  <c r="BK621" i="3"/>
  <c r="J570" i="3"/>
  <c r="J535" i="3"/>
  <c r="J502" i="3"/>
  <c r="BK452" i="3"/>
  <c r="BK419" i="3"/>
  <c r="BK372" i="3"/>
  <c r="BK319" i="3"/>
  <c r="BK243" i="3"/>
  <c r="J757" i="3"/>
  <c r="BK753" i="3"/>
  <c r="J750" i="3"/>
  <c r="BK726" i="3"/>
  <c r="BK718" i="3"/>
  <c r="BK695" i="3"/>
  <c r="J688" i="3"/>
  <c r="BK662" i="3"/>
  <c r="BK651" i="3"/>
  <c r="J639" i="3"/>
  <c r="BK625" i="3"/>
  <c r="BK613" i="3"/>
  <c r="J580" i="3"/>
  <c r="BK562" i="3"/>
  <c r="BK544" i="3"/>
  <c r="BK525" i="3"/>
  <c r="J510" i="3"/>
  <c r="J460" i="3"/>
  <c r="J419" i="3"/>
  <c r="BK318" i="3"/>
  <c r="BK314" i="3"/>
  <c r="BK268" i="3"/>
  <c r="J171" i="3"/>
  <c r="J215" i="4"/>
  <c r="J207" i="4"/>
  <c r="J188" i="4"/>
  <c r="BK161" i="4"/>
  <c r="BK151" i="4"/>
  <c r="BK139" i="4"/>
  <c r="J211" i="4"/>
  <c r="BK198" i="4"/>
  <c r="BK163" i="4"/>
  <c r="J143" i="4"/>
  <c r="J224" i="4"/>
  <c r="J203" i="4"/>
  <c r="J198" i="4"/>
  <c r="BK184" i="4"/>
  <c r="J161" i="4"/>
  <c r="BK149" i="4"/>
  <c r="J135" i="4"/>
  <c r="J217" i="4"/>
  <c r="J197" i="4"/>
  <c r="BK153" i="4"/>
  <c r="BK141" i="4"/>
  <c r="BK132" i="4"/>
  <c r="J204" i="5"/>
  <c r="J191" i="5"/>
  <c r="J180" i="5"/>
  <c r="BK157" i="5"/>
  <c r="J142" i="5"/>
  <c r="J135" i="5"/>
  <c r="BK214" i="5"/>
  <c r="J192" i="5"/>
  <c r="J178" i="5"/>
  <c r="J164" i="5"/>
  <c r="BK144" i="5"/>
  <c r="BK135" i="5"/>
  <c r="J206" i="5"/>
  <c r="BK192" i="5"/>
  <c r="BK176" i="5"/>
  <c r="BK150" i="5"/>
  <c r="J195" i="5"/>
  <c r="J168" i="5"/>
  <c r="J157" i="5"/>
  <c r="BK142" i="5"/>
  <c r="BK216" i="6"/>
  <c r="J174" i="6"/>
  <c r="BK133" i="6"/>
  <c r="BK139" i="6"/>
  <c r="BK222" i="6"/>
  <c r="J213" i="6"/>
  <c r="BK187" i="6"/>
  <c r="BK169" i="6"/>
  <c r="J139" i="6"/>
  <c r="J219" i="6"/>
  <c r="J187" i="6"/>
  <c r="BK174" i="6"/>
  <c r="J150" i="6"/>
  <c r="J226" i="7"/>
  <c r="J220" i="7"/>
  <c r="BK211" i="7"/>
  <c r="J194" i="7"/>
  <c r="BK177" i="7"/>
  <c r="J167" i="7"/>
  <c r="BK162" i="7"/>
  <c r="J138" i="7"/>
  <c r="J130" i="7"/>
  <c r="BK217" i="7"/>
  <c r="J199" i="7"/>
  <c r="J186" i="7"/>
  <c r="BK179" i="7"/>
  <c r="BK166" i="7"/>
  <c r="BK154" i="7"/>
  <c r="J134" i="7"/>
  <c r="J233" i="7"/>
  <c r="BK219" i="7"/>
  <c r="BK191" i="7"/>
  <c r="J180" i="7"/>
  <c r="BK167" i="7"/>
  <c r="J164" i="7"/>
  <c r="BK148" i="7"/>
  <c r="J140" i="7"/>
  <c r="J137" i="7"/>
  <c r="BK125" i="7"/>
  <c r="BK216" i="7"/>
  <c r="BK212" i="7"/>
  <c r="BK197" i="7"/>
  <c r="J191" i="7"/>
  <c r="BK186" i="7"/>
  <c r="J179" i="7"/>
  <c r="BK158" i="7"/>
  <c r="J148" i="7"/>
  <c r="BK137" i="7"/>
  <c r="BK133" i="7"/>
  <c r="J153" i="8"/>
  <c r="J135" i="8"/>
  <c r="J131" i="8"/>
  <c r="BK216" i="8"/>
  <c r="BK201" i="8"/>
  <c r="J184" i="8"/>
  <c r="BK177" i="8"/>
  <c r="J172" i="8"/>
  <c r="J165" i="8"/>
  <c r="J145" i="8"/>
  <c r="J138" i="8"/>
  <c r="BK131" i="8"/>
  <c r="J214" i="8"/>
  <c r="J202" i="8"/>
  <c r="BK184" i="8"/>
  <c r="BK175" i="8"/>
  <c r="BK157" i="8"/>
  <c r="J152" i="8"/>
  <c r="J137" i="8"/>
  <c r="BK130" i="8"/>
  <c r="BK125" i="8"/>
  <c r="BK210" i="8"/>
  <c r="BK205" i="8"/>
  <c r="BK191" i="8"/>
  <c r="J175" i="8"/>
  <c r="J167" i="8"/>
  <c r="BK147" i="8"/>
  <c r="J140" i="8"/>
  <c r="J129" i="8"/>
  <c r="J206" i="9"/>
  <c r="J196" i="9"/>
  <c r="J184" i="9"/>
  <c r="BK179" i="9"/>
  <c r="J168" i="9"/>
  <c r="J155" i="9"/>
  <c r="J145" i="9"/>
  <c r="J210" i="9"/>
  <c r="J201" i="9"/>
  <c r="J200" i="9"/>
  <c r="BK196" i="9"/>
  <c r="J166" i="9"/>
  <c r="BK162" i="9"/>
  <c r="J153" i="9"/>
  <c r="BK135" i="9"/>
  <c r="J209" i="9"/>
  <c r="BK206" i="9"/>
  <c r="BK185" i="9"/>
  <c r="J172" i="9"/>
  <c r="BK166" i="9"/>
  <c r="BK153" i="9"/>
  <c r="BK145" i="9"/>
  <c r="BK138" i="9"/>
  <c r="BK133" i="9"/>
  <c r="J125" i="9"/>
  <c r="BK172" i="9"/>
  <c r="BK163" i="9"/>
  <c r="J146" i="9"/>
  <c r="J136" i="9"/>
  <c r="BK128" i="9"/>
  <c r="BK163" i="10"/>
  <c r="BK137" i="10"/>
  <c r="BK166" i="10"/>
  <c r="BK156" i="10"/>
  <c r="BK151" i="10"/>
  <c r="BK141" i="10"/>
  <c r="BK129" i="10"/>
  <c r="BK164" i="10"/>
  <c r="J154" i="10"/>
  <c r="J143" i="10"/>
  <c r="J134" i="10"/>
  <c r="BK128" i="10"/>
  <c r="J156" i="10"/>
  <c r="J147" i="10"/>
  <c r="BK138" i="10"/>
  <c r="J163" i="11"/>
  <c r="J148" i="11"/>
  <c r="J140" i="11"/>
  <c r="BK134" i="11"/>
  <c r="BK157" i="11"/>
  <c r="BK146" i="11"/>
  <c r="BK137" i="11"/>
  <c r="J164" i="11"/>
  <c r="BK150" i="11"/>
  <c r="BK164" i="11"/>
  <c r="J155" i="11"/>
  <c r="J143" i="11"/>
  <c r="J134" i="11"/>
  <c r="J128" i="11"/>
  <c r="J168" i="12"/>
  <c r="J151" i="12"/>
  <c r="J140" i="12"/>
  <c r="BK157" i="12"/>
  <c r="J146" i="12"/>
  <c r="BK135" i="12"/>
  <c r="BK125" i="12"/>
  <c r="J167" i="12"/>
  <c r="J156" i="12"/>
  <c r="J143" i="12"/>
  <c r="J135" i="12"/>
  <c r="J129" i="12"/>
  <c r="BK163" i="12"/>
  <c r="BK148" i="12"/>
  <c r="J141" i="12"/>
  <c r="J144" i="13"/>
  <c r="J149" i="13"/>
  <c r="BK144" i="13"/>
  <c r="J137" i="13"/>
  <c r="BK128" i="13"/>
  <c r="J146" i="13"/>
  <c r="BK134" i="13"/>
  <c r="BK150" i="13"/>
  <c r="J134" i="13"/>
  <c r="J129" i="13"/>
  <c r="J138" i="14"/>
  <c r="J132" i="14"/>
  <c r="BK138" i="14"/>
  <c r="J127" i="14"/>
  <c r="BK129" i="14"/>
  <c r="BK135" i="14"/>
  <c r="BK135" i="15"/>
  <c r="BK139" i="15"/>
  <c r="J128" i="15"/>
  <c r="J129" i="15"/>
  <c r="J131" i="15"/>
  <c r="J128" i="16"/>
  <c r="J125" i="16"/>
  <c r="J126" i="16"/>
  <c r="BK682" i="17"/>
  <c r="J646" i="17"/>
  <c r="BK625" i="17"/>
  <c r="J613" i="17"/>
  <c r="J583" i="17"/>
  <c r="BK541" i="17"/>
  <c r="J524" i="17"/>
  <c r="J514" i="17"/>
  <c r="BK503" i="17"/>
  <c r="BK481" i="17"/>
  <c r="BK463" i="17"/>
  <c r="J431" i="17"/>
  <c r="J416" i="17"/>
  <c r="BK379" i="17"/>
  <c r="BK356" i="17"/>
  <c r="J335" i="17"/>
  <c r="J278" i="17"/>
  <c r="J236" i="17"/>
  <c r="J189" i="17"/>
  <c r="J134" i="17"/>
  <c r="J682" i="17"/>
  <c r="J664" i="17"/>
  <c r="J641" i="17"/>
  <c r="J604" i="17"/>
  <c r="J571" i="17"/>
  <c r="J556" i="17"/>
  <c r="J533" i="17"/>
  <c r="BK528" i="17"/>
  <c r="J481" i="17"/>
  <c r="J445" i="17"/>
  <c r="BK429" i="17"/>
  <c r="J410" i="17"/>
  <c r="BK375" i="17"/>
  <c r="J363" i="17"/>
  <c r="J332" i="17"/>
  <c r="BK278" i="17"/>
  <c r="J242" i="17"/>
  <c r="BK199" i="17"/>
  <c r="J684" i="17"/>
  <c r="J668" i="17"/>
  <c r="BK655" i="17"/>
  <c r="J625" i="17"/>
  <c r="J586" i="17"/>
  <c r="BK571" i="17"/>
  <c r="BK564" i="17"/>
  <c r="J528" i="17"/>
  <c r="J491" i="17"/>
  <c r="BK456" i="17"/>
  <c r="J438" i="17"/>
  <c r="J379" i="17"/>
  <c r="BK367" i="17"/>
  <c r="J349" i="17"/>
  <c r="J305" i="17"/>
  <c r="BK286" i="17"/>
  <c r="BK174" i="17"/>
  <c r="BK668" i="17"/>
  <c r="J639" i="17"/>
  <c r="BK629" i="17"/>
  <c r="J587" i="17"/>
  <c r="BK576" i="17"/>
  <c r="BK549" i="17"/>
  <c r="BK524" i="17"/>
  <c r="BK514" i="17"/>
  <c r="BK484" i="17"/>
  <c r="BK460" i="17"/>
  <c r="BK430" i="17"/>
  <c r="BK410" i="17"/>
  <c r="BK371" i="17"/>
  <c r="BK345" i="17"/>
  <c r="BK321" i="17"/>
  <c r="BK309" i="17"/>
  <c r="J273" i="17"/>
  <c r="J220" i="17"/>
  <c r="BK189" i="17"/>
  <c r="J120" i="18"/>
  <c r="BK119" i="18"/>
  <c r="J129" i="18"/>
  <c r="J467" i="19"/>
  <c r="BK453" i="19"/>
  <c r="J444" i="19"/>
  <c r="BK436" i="19"/>
  <c r="J410" i="19"/>
  <c r="BK398" i="19"/>
  <c r="BK387" i="19"/>
  <c r="J382" i="19"/>
  <c r="BK376" i="19"/>
  <c r="BK370" i="19"/>
  <c r="BK360" i="19"/>
  <c r="J352" i="19"/>
  <c r="BK345" i="19"/>
  <c r="BK333" i="19"/>
  <c r="J324" i="19"/>
  <c r="J314" i="19"/>
  <c r="J281" i="19"/>
  <c r="J264" i="19"/>
  <c r="BK251" i="19"/>
  <c r="J232" i="19"/>
  <c r="BK214" i="19"/>
  <c r="J204" i="19"/>
  <c r="J189" i="19"/>
  <c r="J174" i="19"/>
  <c r="J162" i="19"/>
  <c r="J146" i="19"/>
  <c r="J486" i="19"/>
  <c r="BK476" i="19"/>
  <c r="BK457" i="19"/>
  <c r="BK447" i="19"/>
  <c r="J432" i="19"/>
  <c r="J423" i="19"/>
  <c r="BK412" i="19"/>
  <c r="J400" i="19"/>
  <c r="J393" i="19"/>
  <c r="J386" i="19"/>
  <c r="BK378" i="19"/>
  <c r="J357" i="19"/>
  <c r="BK349" i="19"/>
  <c r="J343" i="19"/>
  <c r="J335" i="19"/>
  <c r="J326" i="19"/>
  <c r="BK318" i="19"/>
  <c r="BK314" i="19"/>
  <c r="BK305" i="19"/>
  <c r="J302" i="19"/>
  <c r="BK296" i="19"/>
  <c r="BK287" i="19"/>
  <c r="J270" i="19"/>
  <c r="BK261" i="19"/>
  <c r="BK246" i="19"/>
  <c r="BK224" i="19"/>
  <c r="BK201" i="19"/>
  <c r="J195" i="19"/>
  <c r="BK184" i="19"/>
  <c r="J164" i="19"/>
  <c r="BK150" i="19"/>
  <c r="J134" i="19"/>
  <c r="BK488" i="19"/>
  <c r="J478" i="19"/>
  <c r="BK469" i="19"/>
  <c r="J461" i="19"/>
  <c r="J447" i="19"/>
  <c r="J436" i="19"/>
  <c r="J425" i="19"/>
  <c r="J414" i="19"/>
  <c r="J404" i="19"/>
  <c r="BK400" i="19"/>
  <c r="BK390" i="19"/>
  <c r="J377" i="19"/>
  <c r="J365" i="19"/>
  <c r="J349" i="19"/>
  <c r="BK326" i="19"/>
  <c r="BK312" i="19"/>
  <c r="J294" i="19"/>
  <c r="BK281" i="19"/>
  <c r="BK268" i="19"/>
  <c r="BK260" i="19"/>
  <c r="BK254" i="19"/>
  <c r="BK244" i="19"/>
  <c r="J236" i="19"/>
  <c r="BK206" i="19"/>
  <c r="J190" i="19"/>
  <c r="BK180" i="19"/>
  <c r="BK162" i="19"/>
  <c r="J152" i="19"/>
  <c r="BK146" i="19"/>
  <c r="J132" i="19"/>
  <c r="BK479" i="19"/>
  <c r="BK455" i="19"/>
  <c r="BK432" i="19"/>
  <c r="J417" i="19"/>
  <c r="BK410" i="19"/>
  <c r="BK395" i="19"/>
  <c r="J371" i="19"/>
  <c r="BK355" i="19"/>
  <c r="BK338" i="19"/>
  <c r="J323" i="19"/>
  <c r="J309" i="19"/>
  <c r="J300" i="19"/>
  <c r="BK293" i="19"/>
  <c r="J289" i="19"/>
  <c r="J278" i="19"/>
  <c r="J272" i="19"/>
  <c r="BK263" i="19"/>
  <c r="J251" i="19"/>
  <c r="BK230" i="19"/>
  <c r="J216" i="19"/>
  <c r="J206" i="19"/>
  <c r="BK193" i="19"/>
  <c r="J182" i="19"/>
  <c r="BK168" i="19"/>
  <c r="J158" i="19"/>
  <c r="BK130" i="19"/>
  <c r="J213" i="20"/>
  <c r="J199" i="20"/>
  <c r="J190" i="20"/>
  <c r="BK184" i="20"/>
  <c r="J172" i="20"/>
  <c r="BK166" i="20"/>
  <c r="J153" i="20"/>
  <c r="J150" i="20"/>
  <c r="J144" i="20"/>
  <c r="BK127" i="20"/>
  <c r="BK205" i="20"/>
  <c r="BK198" i="20"/>
  <c r="BK186" i="20"/>
  <c r="BK179" i="20"/>
  <c r="BK173" i="20"/>
  <c r="BK168" i="20"/>
  <c r="J160" i="20"/>
  <c r="J154" i="20"/>
  <c r="J147" i="20"/>
  <c r="J136" i="20"/>
  <c r="J129" i="20"/>
  <c r="J207" i="20"/>
  <c r="BK199" i="20"/>
  <c r="BK195" i="20"/>
  <c r="BK181" i="20"/>
  <c r="BK172" i="20"/>
  <c r="BK164" i="20"/>
  <c r="J159" i="20"/>
  <c r="BK151" i="20"/>
  <c r="BK143" i="20"/>
  <c r="BK136" i="20"/>
  <c r="BK130" i="20"/>
  <c r="BK211" i="20"/>
  <c r="BK207" i="20"/>
  <c r="BK200" i="20"/>
  <c r="J191" i="20"/>
  <c r="BK183" i="20"/>
  <c r="BK175" i="20"/>
  <c r="J169" i="20"/>
  <c r="J155" i="20"/>
  <c r="J146" i="20"/>
  <c r="J137" i="20"/>
  <c r="BK131" i="20"/>
  <c r="BK329" i="21"/>
  <c r="J315" i="21"/>
  <c r="J310" i="21"/>
  <c r="J303" i="21"/>
  <c r="BK295" i="21"/>
  <c r="J293" i="21"/>
  <c r="J278" i="21"/>
  <c r="J275" i="21"/>
  <c r="BK266" i="21"/>
  <c r="J262" i="21"/>
  <c r="BK251" i="21"/>
  <c r="BK245" i="21"/>
  <c r="J242" i="21"/>
  <c r="BK238" i="21"/>
  <c r="J231" i="21"/>
  <c r="J225" i="21"/>
  <c r="BK215" i="21"/>
  <c r="BK207" i="21"/>
  <c r="BK198" i="21"/>
  <c r="J191" i="21"/>
  <c r="BK185" i="21"/>
  <c r="BK174" i="21"/>
  <c r="J170" i="21"/>
  <c r="BK162" i="21"/>
  <c r="J154" i="21"/>
  <c r="BK147" i="21"/>
  <c r="J329" i="21"/>
  <c r="BK323" i="21"/>
  <c r="BK317" i="21"/>
  <c r="J305" i="21"/>
  <c r="BK296" i="21"/>
  <c r="BK292" i="21"/>
  <c r="BK289" i="21"/>
  <c r="BK282" i="21"/>
  <c r="BK273" i="21"/>
  <c r="J265" i="21"/>
  <c r="J252" i="21"/>
  <c r="J245" i="21"/>
  <c r="BK234" i="21"/>
  <c r="BK228" i="21"/>
  <c r="BK221" i="21"/>
  <c r="BK216" i="21"/>
  <c r="BK208" i="21"/>
  <c r="BK200" i="21"/>
  <c r="J195" i="21"/>
  <c r="BK184" i="21"/>
  <c r="J179" i="21"/>
  <c r="BK172" i="21"/>
  <c r="J162" i="21"/>
  <c r="J157" i="21"/>
  <c r="J145" i="21"/>
  <c r="BK133" i="21"/>
  <c r="J330" i="21"/>
  <c r="J317" i="21"/>
  <c r="BK310" i="21"/>
  <c r="BK290" i="21"/>
  <c r="J271" i="21"/>
  <c r="J267" i="21"/>
  <c r="J257" i="21"/>
  <c r="BK249" i="21"/>
  <c r="BK241" i="21"/>
  <c r="J234" i="21"/>
  <c r="BK225" i="21"/>
  <c r="J213" i="21"/>
  <c r="BK210" i="21"/>
  <c r="J204" i="21"/>
  <c r="J200" i="21"/>
  <c r="J192" i="21"/>
  <c r="BK183" i="21"/>
  <c r="J174" i="21"/>
  <c r="J163" i="21"/>
  <c r="J148" i="21"/>
  <c r="BK141" i="21"/>
  <c r="BK134" i="21"/>
  <c r="BK328" i="21"/>
  <c r="J319" i="21"/>
  <c r="BK314" i="21"/>
  <c r="J306" i="21"/>
  <c r="BK298" i="21"/>
  <c r="BK288" i="21"/>
  <c r="BK281" i="21"/>
  <c r="BK267" i="21"/>
  <c r="J263" i="21"/>
  <c r="J258" i="21"/>
  <c r="BK252" i="21"/>
  <c r="BK244" i="21"/>
  <c r="J230" i="21"/>
  <c r="BK217" i="21"/>
  <c r="BK204" i="21"/>
  <c r="J196" i="21"/>
  <c r="BK191" i="21"/>
  <c r="J186" i="21"/>
  <c r="BK178" i="21"/>
  <c r="BK161" i="21"/>
  <c r="BK152" i="21"/>
  <c r="J144" i="21"/>
  <c r="J137" i="21"/>
  <c r="BK205" i="22"/>
  <c r="BK200" i="22"/>
  <c r="J192" i="22"/>
  <c r="BK182" i="22"/>
  <c r="BK172" i="22"/>
  <c r="J164" i="22"/>
  <c r="J160" i="22"/>
  <c r="BK150" i="22"/>
  <c r="BK144" i="22"/>
  <c r="J133" i="22"/>
  <c r="J204" i="22"/>
  <c r="BK192" i="22"/>
  <c r="J181" i="22"/>
  <c r="J175" i="22"/>
  <c r="BK161" i="22"/>
  <c r="BK153" i="22"/>
  <c r="J149" i="22"/>
  <c r="BK137" i="22"/>
  <c r="BK132" i="22"/>
  <c r="BK203" i="22"/>
  <c r="J197" i="22"/>
  <c r="BK190" i="22"/>
  <c r="J184" i="22"/>
  <c r="BK179" i="22"/>
  <c r="BK171" i="22"/>
  <c r="BK167" i="22"/>
  <c r="BK164" i="22"/>
  <c r="J155" i="22"/>
  <c r="BK149" i="22"/>
  <c r="J138" i="22"/>
  <c r="BK126" i="22"/>
  <c r="BK199" i="22"/>
  <c r="BK189" i="22"/>
  <c r="BK186" i="22"/>
  <c r="J174" i="22"/>
  <c r="J168" i="22"/>
  <c r="BK163" i="22"/>
  <c r="J150" i="22"/>
  <c r="J144" i="22"/>
  <c r="BK139" i="22"/>
  <c r="BK135" i="22"/>
  <c r="BK129" i="22"/>
  <c r="J435" i="23"/>
  <c r="BK432" i="23"/>
  <c r="J424" i="23"/>
  <c r="J413" i="23"/>
  <c r="BK406" i="23"/>
  <c r="BK394" i="23"/>
  <c r="BK386" i="23"/>
  <c r="BK377" i="23"/>
  <c r="J363" i="23"/>
  <c r="BK358" i="23"/>
  <c r="J353" i="23"/>
  <c r="BK348" i="23"/>
  <c r="BK343" i="23"/>
  <c r="J334" i="23"/>
  <c r="BK329" i="23"/>
  <c r="BK323" i="23"/>
  <c r="J313" i="23"/>
  <c r="J305" i="23"/>
  <c r="J299" i="23"/>
  <c r="BK294" i="23"/>
  <c r="J289" i="23"/>
  <c r="J283" i="23"/>
  <c r="J268" i="23"/>
  <c r="BK262" i="23"/>
  <c r="BK254" i="23"/>
  <c r="BK241" i="23"/>
  <c r="BK226" i="23"/>
  <c r="BK211" i="23"/>
  <c r="J202" i="23"/>
  <c r="BK190" i="23"/>
  <c r="BK182" i="23"/>
  <c r="BK173" i="23"/>
  <c r="BK167" i="23"/>
  <c r="BK162" i="23"/>
  <c r="J151" i="23"/>
  <c r="J419" i="23"/>
  <c r="J412" i="23"/>
  <c r="J406" i="23"/>
  <c r="BK398" i="23"/>
  <c r="J383" i="23"/>
  <c r="BK370" i="23"/>
  <c r="BK357" i="23"/>
  <c r="BK346" i="23"/>
  <c r="J343" i="23"/>
  <c r="J340" i="23"/>
  <c r="BK336" i="23"/>
  <c r="J331" i="23"/>
  <c r="BK317" i="23"/>
  <c r="BK312" i="23"/>
  <c r="J304" i="23"/>
  <c r="J292" i="23"/>
  <c r="J286" i="23"/>
  <c r="J275" i="23"/>
  <c r="J264" i="23"/>
  <c r="BK256" i="23"/>
  <c r="J245" i="23"/>
  <c r="BK238" i="23"/>
  <c r="BK233" i="23"/>
  <c r="BK230" i="23"/>
  <c r="J223" i="23"/>
  <c r="BK208" i="23"/>
  <c r="BK202" i="23"/>
  <c r="BK196" i="23"/>
  <c r="J184" i="23"/>
  <c r="BK177" i="23"/>
  <c r="J166" i="23"/>
  <c r="J163" i="23"/>
  <c r="BK151" i="23"/>
  <c r="J143" i="23"/>
  <c r="BK135" i="23"/>
  <c r="J432" i="23"/>
  <c r="J427" i="23"/>
  <c r="BK416" i="23"/>
  <c r="BK400" i="23"/>
  <c r="J394" i="23"/>
  <c r="J388" i="23"/>
  <c r="J380" i="23"/>
  <c r="J375" i="23"/>
  <c r="BK371" i="23"/>
  <c r="BK365" i="23"/>
  <c r="BK363" i="23"/>
  <c r="J351" i="23"/>
  <c r="BK342" i="23"/>
  <c r="J332" i="23"/>
  <c r="J329" i="23"/>
  <c r="BK325" i="23"/>
  <c r="BK322" i="23"/>
  <c r="BK315" i="23"/>
  <c r="J307" i="23"/>
  <c r="BK298" i="23"/>
  <c r="J294" i="23"/>
  <c r="BK285" i="23"/>
  <c r="BK280" i="23"/>
  <c r="BK274" i="23"/>
  <c r="J262" i="23"/>
  <c r="BK257" i="23"/>
  <c r="J249" i="23"/>
  <c r="J246" i="23"/>
  <c r="J243" i="23"/>
  <c r="J235" i="23"/>
  <c r="BK229" i="23"/>
  <c r="BK223" i="23"/>
  <c r="BK219" i="23"/>
  <c r="J216" i="23"/>
  <c r="J212" i="23"/>
  <c r="BK201" i="23"/>
  <c r="J196" i="23"/>
  <c r="BK186" i="23"/>
  <c r="J177" i="23"/>
  <c r="J161" i="23"/>
  <c r="BK156" i="23"/>
  <c r="J150" i="23"/>
  <c r="BK144" i="23"/>
  <c r="J133" i="23"/>
  <c r="BK424" i="23"/>
  <c r="J416" i="23"/>
  <c r="BK413" i="23"/>
  <c r="J408" i="23"/>
  <c r="J403" i="23"/>
  <c r="J397" i="23"/>
  <c r="BK391" i="23"/>
  <c r="BK385" i="23"/>
  <c r="BK373" i="23"/>
  <c r="J369" i="23"/>
  <c r="BK366" i="23"/>
  <c r="BK364" i="23"/>
  <c r="BK356" i="23"/>
  <c r="BK349" i="23"/>
  <c r="J336" i="23"/>
  <c r="BK320" i="23"/>
  <c r="J309" i="23"/>
  <c r="BK303" i="23"/>
  <c r="BK292" i="23"/>
  <c r="J279" i="23"/>
  <c r="BK273" i="23"/>
  <c r="BK267" i="23"/>
  <c r="J259" i="23"/>
  <c r="BK248" i="23"/>
  <c r="BK243" i="23"/>
  <c r="BK232" i="23"/>
  <c r="J220" i="23"/>
  <c r="J214" i="23"/>
  <c r="J208" i="23"/>
  <c r="BK204" i="23"/>
  <c r="J194" i="23"/>
  <c r="J190" i="23"/>
  <c r="J180" i="23"/>
  <c r="BK175" i="23"/>
  <c r="J167" i="23"/>
  <c r="J157" i="23"/>
  <c r="J152" i="23"/>
  <c r="BK140" i="23"/>
  <c r="J436" i="24"/>
  <c r="J390" i="24"/>
  <c r="BK344" i="24"/>
  <c r="J321" i="24"/>
  <c r="BK449" i="24"/>
  <c r="BK439" i="24"/>
  <c r="BK376" i="24"/>
  <c r="J359" i="24"/>
  <c r="BK316" i="24"/>
  <c r="BK266" i="24"/>
  <c r="J220" i="24"/>
  <c r="J165" i="24"/>
  <c r="BK446" i="24"/>
  <c r="BK390" i="24"/>
  <c r="BK362" i="24"/>
  <c r="BK339" i="24"/>
  <c r="BK302" i="24"/>
  <c r="J281" i="24"/>
  <c r="J208" i="24"/>
  <c r="J174" i="24"/>
  <c r="J445" i="24"/>
  <c r="BK425" i="24"/>
  <c r="BK383" i="24"/>
  <c r="BK371" i="24"/>
  <c r="J353" i="24"/>
  <c r="J298" i="24"/>
  <c r="BK281" i="24"/>
  <c r="J262" i="24"/>
  <c r="J224" i="24"/>
  <c r="BK174" i="24"/>
  <c r="BK146" i="24"/>
  <c r="BK324" i="25"/>
  <c r="J318" i="25"/>
  <c r="BK284" i="25"/>
  <c r="J274" i="25"/>
  <c r="BK237" i="25"/>
  <c r="BK153" i="25"/>
  <c r="J316" i="25"/>
  <c r="BK296" i="25"/>
  <c r="BK279" i="25"/>
  <c r="BK260" i="25"/>
  <c r="BK232" i="25"/>
  <c r="J206" i="25"/>
  <c r="J183" i="25"/>
  <c r="BK146" i="25"/>
  <c r="J308" i="25"/>
  <c r="J296" i="25"/>
  <c r="J260" i="25"/>
  <c r="J220" i="25"/>
  <c r="J139" i="25"/>
  <c r="J311" i="25"/>
  <c r="BK293" i="25"/>
  <c r="BK283" i="25"/>
  <c r="BK253" i="25"/>
  <c r="BK210" i="25"/>
  <c r="J167" i="25"/>
  <c r="BK292" i="26"/>
  <c r="J264" i="26"/>
  <c r="BK251" i="26"/>
  <c r="BK216" i="26"/>
  <c r="J199" i="26"/>
  <c r="J169" i="26"/>
  <c r="J251" i="26"/>
  <c r="BK239" i="26"/>
  <c r="BK208" i="26"/>
  <c r="J163" i="26"/>
  <c r="J124" i="26"/>
  <c r="BK234" i="26"/>
  <c r="J217" i="26"/>
  <c r="J165" i="26"/>
  <c r="BK132" i="26"/>
  <c r="BK288" i="26"/>
  <c r="BK253" i="26"/>
  <c r="J228" i="26"/>
  <c r="BK150" i="26"/>
  <c r="J215" i="27"/>
  <c r="BK200" i="27"/>
  <c r="BK195" i="27"/>
  <c r="BK177" i="27"/>
  <c r="J141" i="27"/>
  <c r="BK136" i="27"/>
  <c r="J124" i="27"/>
  <c r="J217" i="27"/>
  <c r="J203" i="27"/>
  <c r="J196" i="27"/>
  <c r="J164" i="27"/>
  <c r="BK150" i="27"/>
  <c r="J142" i="27"/>
  <c r="J139" i="27"/>
  <c r="BK134" i="27"/>
  <c r="J130" i="27"/>
  <c r="BK125" i="27"/>
  <c r="J186" i="27"/>
  <c r="J174" i="27"/>
  <c r="BK155" i="27"/>
  <c r="J129" i="27"/>
  <c r="BK220" i="27"/>
  <c r="J209" i="27"/>
  <c r="BK192" i="27"/>
  <c r="J168" i="27"/>
  <c r="BK153" i="27"/>
  <c r="BK148" i="27"/>
  <c r="BK142" i="27"/>
  <c r="BK135" i="27"/>
  <c r="J126" i="27"/>
  <c r="J142" i="28"/>
  <c r="BK131" i="28"/>
  <c r="BK129" i="28"/>
  <c r="BK140" i="28"/>
  <c r="J131" i="28"/>
  <c r="J133" i="28"/>
  <c r="BK121" i="28"/>
  <c r="BK138" i="29"/>
  <c r="BK124" i="29"/>
  <c r="J142" i="29"/>
  <c r="BK132" i="29"/>
  <c r="BK126" i="29"/>
  <c r="J138" i="29"/>
  <c r="J124" i="29"/>
  <c r="BK2742" i="2"/>
  <c r="J2650" i="2"/>
  <c r="BK2632" i="2"/>
  <c r="BK2604" i="2"/>
  <c r="BK2520" i="2"/>
  <c r="J2457" i="2"/>
  <c r="J2416" i="2"/>
  <c r="BK2372" i="2"/>
  <c r="J2359" i="2"/>
  <c r="J2327" i="2"/>
  <c r="BK2309" i="2"/>
  <c r="J2294" i="2"/>
  <c r="J2263" i="2"/>
  <c r="J2239" i="2"/>
  <c r="J2210" i="2"/>
  <c r="BK2166" i="2"/>
  <c r="J2056" i="2"/>
  <c r="J2008" i="2"/>
  <c r="BK1960" i="2"/>
  <c r="BK1936" i="2"/>
  <c r="J1845" i="2"/>
  <c r="J1822" i="2"/>
  <c r="BK1771" i="2"/>
  <c r="BK1669" i="2"/>
  <c r="BK1616" i="2"/>
  <c r="BK1574" i="2"/>
  <c r="J1513" i="2"/>
  <c r="BK1469" i="2"/>
  <c r="J1355" i="2"/>
  <c r="BK1338" i="2"/>
  <c r="BK1314" i="2"/>
  <c r="J1268" i="2"/>
  <c r="BK1234" i="2"/>
  <c r="BK1184" i="2"/>
  <c r="BK1136" i="2"/>
  <c r="BK1102" i="2"/>
  <c r="J1030" i="2"/>
  <c r="BK976" i="2"/>
  <c r="J913" i="2"/>
  <c r="J856" i="2"/>
  <c r="J786" i="2"/>
  <c r="BK758" i="2"/>
  <c r="BK673" i="2"/>
  <c r="BK642" i="2"/>
  <c r="BK554" i="2"/>
  <c r="J516" i="2"/>
  <c r="J508" i="2"/>
  <c r="BK415" i="2"/>
  <c r="J359" i="2"/>
  <c r="J288" i="2"/>
  <c r="BK268" i="2"/>
  <c r="BK218" i="2"/>
  <c r="J183" i="2"/>
  <c r="J2977" i="2"/>
  <c r="J2960" i="2"/>
  <c r="J2953" i="2"/>
  <c r="J2932" i="2"/>
  <c r="J2911" i="2"/>
  <c r="J2888" i="2"/>
  <c r="J2867" i="2"/>
  <c r="J2857" i="2"/>
  <c r="J2843" i="2"/>
  <c r="J2825" i="2"/>
  <c r="BK2798" i="2"/>
  <c r="BK2780" i="2"/>
  <c r="J2742" i="2"/>
  <c r="BK2724" i="2"/>
  <c r="BK2635" i="2"/>
  <c r="J2522" i="2"/>
  <c r="BK2495" i="2"/>
  <c r="BK2475" i="2"/>
  <c r="BK2441" i="2"/>
  <c r="BK2416" i="2"/>
  <c r="BK2339" i="2"/>
  <c r="J2276" i="2"/>
  <c r="BK2237" i="2"/>
  <c r="BK2221" i="2"/>
  <c r="BK2183" i="2"/>
  <c r="BK2106" i="2"/>
  <c r="BK2056" i="2"/>
  <c r="BK1990" i="2"/>
  <c r="J1907" i="2"/>
  <c r="J1863" i="2"/>
  <c r="J1808" i="2"/>
  <c r="BK1758" i="2"/>
  <c r="J1723" i="2"/>
  <c r="J1638" i="2"/>
  <c r="BK1524" i="2"/>
  <c r="J1510" i="2"/>
  <c r="BK1479" i="2"/>
  <c r="J1421" i="2"/>
  <c r="J1359" i="2"/>
  <c r="J1347" i="2"/>
  <c r="BK1324" i="2"/>
  <c r="J1274" i="2"/>
  <c r="J1191" i="2"/>
  <c r="BK1140" i="2"/>
  <c r="J1121" i="2"/>
  <c r="BK1093" i="2"/>
  <c r="BK980" i="2"/>
  <c r="J921" i="2"/>
  <c r="BK842" i="2"/>
  <c r="BK765" i="2"/>
  <c r="J592" i="2"/>
  <c r="BK566" i="2"/>
  <c r="BK528" i="2"/>
  <c r="BK522" i="2"/>
  <c r="BK453" i="2"/>
  <c r="J415" i="2"/>
  <c r="J331" i="2"/>
  <c r="BK210" i="2"/>
  <c r="BK2764" i="2"/>
  <c r="J2711" i="2"/>
  <c r="BK2624" i="2"/>
  <c r="BK2525" i="2"/>
  <c r="J2495" i="2"/>
  <c r="J2461" i="2"/>
  <c r="BK2447" i="2"/>
  <c r="J2381" i="2"/>
  <c r="J2345" i="2"/>
  <c r="BK2295" i="2"/>
  <c r="J2269" i="2"/>
  <c r="BK2253" i="2"/>
  <c r="J2236" i="2"/>
  <c r="J2191" i="2"/>
  <c r="BK2139" i="2"/>
  <c r="J2106" i="2"/>
  <c r="BK2025" i="2"/>
  <c r="J1880" i="2"/>
  <c r="BK1835" i="2"/>
  <c r="J1771" i="2"/>
  <c r="J1695" i="2"/>
  <c r="J1641" i="2"/>
  <c r="J1616" i="2"/>
  <c r="BK1521" i="2"/>
  <c r="J1482" i="2"/>
  <c r="BK1442" i="2"/>
  <c r="BK1387" i="2"/>
  <c r="BK1356" i="2"/>
  <c r="BK1316" i="2"/>
  <c r="BK1293" i="2"/>
  <c r="J1254" i="2"/>
  <c r="BK1174" i="2"/>
  <c r="J1147" i="2"/>
  <c r="J1086" i="2"/>
  <c r="BK1041" i="2"/>
  <c r="BK988" i="2"/>
  <c r="J929" i="2"/>
  <c r="J846" i="2"/>
  <c r="J733" i="2"/>
  <c r="J656" i="2"/>
  <c r="J625" i="2"/>
  <c r="BK581" i="2"/>
  <c r="J558" i="2"/>
  <c r="BK508" i="2"/>
  <c r="J471" i="2"/>
  <c r="J390" i="2"/>
  <c r="J361" i="2"/>
  <c r="BK282" i="2"/>
  <c r="BK262" i="2"/>
  <c r="J254" i="2"/>
  <c r="BK191" i="2"/>
  <c r="AS97" i="1"/>
  <c r="J2450" i="2"/>
  <c r="BK2390" i="2"/>
  <c r="BK2365" i="2"/>
  <c r="J2309" i="2"/>
  <c r="J2287" i="2"/>
  <c r="BK2254" i="2"/>
  <c r="BK2240" i="2"/>
  <c r="BK2195" i="2"/>
  <c r="J2128" i="2"/>
  <c r="BK1982" i="2"/>
  <c r="J1954" i="2"/>
  <c r="J1936" i="2"/>
  <c r="BK1907" i="2"/>
  <c r="J1877" i="2"/>
  <c r="BK1823" i="2"/>
  <c r="J1735" i="2"/>
  <c r="J1713" i="2"/>
  <c r="J1634" i="2"/>
  <c r="J1598" i="2"/>
  <c r="BK1579" i="2"/>
  <c r="BK1510" i="2"/>
  <c r="BK1501" i="2"/>
  <c r="J1469" i="2"/>
  <c r="BK1450" i="2"/>
  <c r="BK1365" i="2"/>
  <c r="J1356" i="2"/>
  <c r="J1338" i="2"/>
  <c r="BK1310" i="2"/>
  <c r="J1293" i="2"/>
  <c r="BK1280" i="2"/>
  <c r="J1234" i="2"/>
  <c r="BK1198" i="2"/>
  <c r="BK1154" i="2"/>
  <c r="BK1121" i="2"/>
  <c r="BK1069" i="2"/>
  <c r="BK1028" i="2"/>
  <c r="J988" i="2"/>
  <c r="J976" i="2"/>
  <c r="BK913" i="2"/>
  <c r="BK864" i="2"/>
  <c r="BK846" i="2"/>
  <c r="BK817" i="2"/>
  <c r="J764" i="2"/>
  <c r="BK614" i="2"/>
  <c r="BK573" i="2"/>
  <c r="J530" i="2"/>
  <c r="BK518" i="2"/>
  <c r="J505" i="2"/>
  <c r="BK393" i="2"/>
  <c r="BK366" i="2"/>
  <c r="BK305" i="2"/>
  <c r="J273" i="2"/>
  <c r="J171" i="2"/>
  <c r="J743" i="3"/>
  <c r="BK737" i="3"/>
  <c r="J647" i="3"/>
  <c r="BK637" i="3"/>
  <c r="J598" i="3"/>
  <c r="BK566" i="3"/>
  <c r="BK522" i="3"/>
  <c r="BK510" i="3"/>
  <c r="BK470" i="3"/>
  <c r="J402" i="3"/>
  <c r="J356" i="3"/>
  <c r="BK276" i="3"/>
  <c r="BK249" i="3"/>
  <c r="J726" i="3"/>
  <c r="J703" i="3"/>
  <c r="BK691" i="3"/>
  <c r="J664" i="3"/>
  <c r="J637" i="3"/>
  <c r="BK598" i="3"/>
  <c r="BK570" i="3"/>
  <c r="J532" i="3"/>
  <c r="J525" i="3"/>
  <c r="BK494" i="3"/>
  <c r="J452" i="3"/>
  <c r="BK405" i="3"/>
  <c r="J360" i="3"/>
  <c r="J319" i="3"/>
  <c r="BK316" i="3"/>
  <c r="BK251" i="3"/>
  <c r="BK743" i="3"/>
  <c r="J718" i="3"/>
  <c r="BK703" i="3"/>
  <c r="BK688" i="3"/>
  <c r="BK655" i="3"/>
  <c r="BK617" i="3"/>
  <c r="BK550" i="3"/>
  <c r="BK528" i="3"/>
  <c r="J486" i="3"/>
  <c r="J430" i="3"/>
  <c r="BK408" i="3"/>
  <c r="BK335" i="3"/>
  <c r="J315" i="3"/>
  <c r="J241" i="3"/>
  <c r="BK757" i="3"/>
  <c r="BK754" i="3"/>
  <c r="J575" i="3"/>
  <c r="BK542" i="3"/>
  <c r="J524" i="3"/>
  <c r="J494" i="3"/>
  <c r="J463" i="3"/>
  <c r="BK423" i="3"/>
  <c r="BK324" i="3"/>
  <c r="BK315" i="3"/>
  <c r="J272" i="3"/>
  <c r="J251" i="3"/>
  <c r="J213" i="4"/>
  <c r="BK196" i="4"/>
  <c r="J177" i="4"/>
  <c r="J153" i="4"/>
  <c r="J141" i="4"/>
  <c r="BK213" i="4"/>
  <c r="BK205" i="4"/>
  <c r="J192" i="4"/>
  <c r="J147" i="4"/>
  <c r="BK222" i="4"/>
  <c r="BK207" i="4"/>
  <c r="BK199" i="4"/>
  <c r="J186" i="4"/>
  <c r="J163" i="4"/>
  <c r="BK155" i="4"/>
  <c r="BK224" i="4"/>
  <c r="BK215" i="4"/>
  <c r="J190" i="4"/>
  <c r="J157" i="4"/>
  <c r="J144" i="4"/>
  <c r="BK135" i="4"/>
  <c r="BK206" i="5"/>
  <c r="BK186" i="5"/>
  <c r="J173" i="5"/>
  <c r="J154" i="5"/>
  <c r="J143" i="5"/>
  <c r="J136" i="5"/>
  <c r="BK215" i="5"/>
  <c r="BK182" i="5"/>
  <c r="J166" i="5"/>
  <c r="J150" i="5"/>
  <c r="BK136" i="5"/>
  <c r="J210" i="5"/>
  <c r="J197" i="5"/>
  <c r="J186" i="5"/>
  <c r="BK153" i="5"/>
  <c r="BK210" i="5"/>
  <c r="BK178" i="5"/>
  <c r="J162" i="5"/>
  <c r="J145" i="5"/>
  <c r="J220" i="6"/>
  <c r="BK178" i="6"/>
  <c r="J146" i="6"/>
  <c r="J154" i="6"/>
  <c r="J216" i="6"/>
  <c r="BK208" i="6"/>
  <c r="J180" i="6"/>
  <c r="BK154" i="6"/>
  <c r="J130" i="6"/>
  <c r="J212" i="6"/>
  <c r="BK180" i="6"/>
  <c r="J169" i="6"/>
  <c r="BK229" i="7"/>
  <c r="BK224" i="7"/>
  <c r="J213" i="7"/>
  <c r="BK196" i="7"/>
  <c r="J184" i="7"/>
  <c r="J175" i="7"/>
  <c r="J165" i="7"/>
  <c r="J154" i="7"/>
  <c r="J133" i="7"/>
  <c r="J127" i="7"/>
  <c r="J216" i="7"/>
  <c r="J196" i="7"/>
  <c r="BK184" i="7"/>
  <c r="BK175" i="7"/>
  <c r="J158" i="7"/>
  <c r="BK135" i="7"/>
  <c r="BK233" i="7"/>
  <c r="BK227" i="7"/>
  <c r="J198" i="7"/>
  <c r="BK187" i="7"/>
  <c r="J176" i="7"/>
  <c r="BK165" i="7"/>
  <c r="BK155" i="7"/>
  <c r="BK146" i="7"/>
  <c r="BK139" i="7"/>
  <c r="J128" i="7"/>
  <c r="BK226" i="7"/>
  <c r="J214" i="7"/>
  <c r="BK199" i="7"/>
  <c r="BK192" i="7"/>
  <c r="J187" i="7"/>
  <c r="BK180" i="7"/>
  <c r="BK168" i="7"/>
  <c r="J152" i="7"/>
  <c r="J139" i="7"/>
  <c r="BK132" i="7"/>
  <c r="BK128" i="7"/>
  <c r="J217" i="8"/>
  <c r="J204" i="8"/>
  <c r="BK186" i="8"/>
  <c r="J174" i="8"/>
  <c r="J162" i="8"/>
  <c r="BK151" i="8"/>
  <c r="BK134" i="8"/>
  <c r="BK127" i="8"/>
  <c r="J207" i="8"/>
  <c r="BK190" i="8"/>
  <c r="J182" i="8"/>
  <c r="BK174" i="8"/>
  <c r="BK168" i="8"/>
  <c r="BK162" i="8"/>
  <c r="BK140" i="8"/>
  <c r="BK132" i="8"/>
  <c r="BK218" i="8"/>
  <c r="J205" i="8"/>
  <c r="BK192" i="8"/>
  <c r="BK182" i="8"/>
  <c r="J171" i="8"/>
  <c r="J156" i="8"/>
  <c r="J151" i="8"/>
  <c r="BK133" i="8"/>
  <c r="BK129" i="8"/>
  <c r="J218" i="8"/>
  <c r="J209" i="8"/>
  <c r="BK204" i="8"/>
  <c r="J192" i="8"/>
  <c r="BK180" i="8"/>
  <c r="BK172" i="8"/>
  <c r="J161" i="8"/>
  <c r="J146" i="8"/>
  <c r="J134" i="8"/>
  <c r="BK210" i="9"/>
  <c r="BK197" i="9"/>
  <c r="J185" i="9"/>
  <c r="BK180" i="9"/>
  <c r="J170" i="9"/>
  <c r="J162" i="9"/>
  <c r="BK147" i="9"/>
  <c r="BK141" i="9"/>
  <c r="J207" i="9"/>
  <c r="J197" i="9"/>
  <c r="BK173" i="9"/>
  <c r="BK160" i="9"/>
  <c r="BK152" i="9"/>
  <c r="J134" i="9"/>
  <c r="J128" i="9"/>
  <c r="BK207" i="9"/>
  <c r="J199" i="9"/>
  <c r="BK184" i="9"/>
  <c r="J180" i="9"/>
  <c r="BK174" i="9"/>
  <c r="BK169" i="9"/>
  <c r="J154" i="9"/>
  <c r="J141" i="9"/>
  <c r="BK136" i="9"/>
  <c r="J131" i="9"/>
  <c r="BK177" i="9"/>
  <c r="BK168" i="9"/>
  <c r="J160" i="9"/>
  <c r="J138" i="9"/>
  <c r="J130" i="9"/>
  <c r="BK165" i="10"/>
  <c r="J161" i="10"/>
  <c r="J128" i="10"/>
  <c r="J163" i="10"/>
  <c r="BK154" i="10"/>
  <c r="BK147" i="10"/>
  <c r="J137" i="10"/>
  <c r="J127" i="10"/>
  <c r="J141" i="10"/>
  <c r="BK132" i="10"/>
  <c r="J166" i="10"/>
  <c r="J151" i="10"/>
  <c r="BK146" i="10"/>
  <c r="J135" i="10"/>
  <c r="BK161" i="11"/>
  <c r="J146" i="11"/>
  <c r="BK138" i="11"/>
  <c r="BK132" i="11"/>
  <c r="J150" i="11"/>
  <c r="J145" i="11"/>
  <c r="BK129" i="11"/>
  <c r="J156" i="11"/>
  <c r="J127" i="11"/>
  <c r="BK163" i="11"/>
  <c r="J151" i="11"/>
  <c r="BK141" i="11"/>
  <c r="J132" i="11"/>
  <c r="BK127" i="11"/>
  <c r="J163" i="12"/>
  <c r="J147" i="12"/>
  <c r="BK131" i="12"/>
  <c r="J155" i="12"/>
  <c r="BK145" i="12"/>
  <c r="J132" i="12"/>
  <c r="BK169" i="12"/>
  <c r="BK161" i="12"/>
  <c r="BK146" i="12"/>
  <c r="BK137" i="12"/>
  <c r="J131" i="12"/>
  <c r="J125" i="12"/>
  <c r="J150" i="12"/>
  <c r="BK143" i="12"/>
  <c r="J131" i="13"/>
  <c r="BK146" i="13"/>
  <c r="BK140" i="13"/>
  <c r="BK135" i="13"/>
  <c r="BK127" i="13"/>
  <c r="J138" i="13"/>
  <c r="J127" i="13"/>
  <c r="J145" i="13"/>
  <c r="BK132" i="13"/>
  <c r="BK139" i="14"/>
  <c r="BK134" i="14"/>
  <c r="J139" i="14"/>
  <c r="J128" i="14"/>
  <c r="J134" i="14"/>
  <c r="J142" i="14"/>
  <c r="BK128" i="14"/>
  <c r="BK129" i="15"/>
  <c r="J125" i="15"/>
  <c r="BK133" i="15"/>
  <c r="BK138" i="15"/>
  <c r="BK127" i="15"/>
  <c r="BK127" i="16"/>
  <c r="BK124" i="16"/>
  <c r="J127" i="16"/>
  <c r="J674" i="17"/>
  <c r="BK639" i="17"/>
  <c r="BK617" i="17"/>
  <c r="J589" i="17"/>
  <c r="BK552" i="17"/>
  <c r="J527" i="17"/>
  <c r="BK515" i="17"/>
  <c r="BK507" i="17"/>
  <c r="J484" i="17"/>
  <c r="BK467" i="17"/>
  <c r="BK434" i="17"/>
  <c r="J422" i="17"/>
  <c r="BK384" i="17"/>
  <c r="BK349" i="17"/>
  <c r="J282" i="17"/>
  <c r="BK242" i="17"/>
  <c r="BK213" i="17"/>
  <c r="J170" i="17"/>
  <c r="BK684" i="17"/>
  <c r="J679" i="17"/>
  <c r="BK662" i="17"/>
  <c r="BK632" i="17"/>
  <c r="J601" i="17"/>
  <c r="BK568" i="17"/>
  <c r="J544" i="17"/>
  <c r="J531" i="17"/>
  <c r="BK512" i="17"/>
  <c r="J467" i="17"/>
  <c r="J434" i="17"/>
  <c r="BK419" i="17"/>
  <c r="J381" i="17"/>
  <c r="J369" i="17"/>
  <c r="J328" i="17"/>
  <c r="J309" i="17"/>
  <c r="J257" i="17"/>
  <c r="J213" i="17"/>
  <c r="BK134" i="17"/>
  <c r="BK674" i="17"/>
  <c r="J662" i="17"/>
  <c r="J651" i="17"/>
  <c r="BK621" i="17"/>
  <c r="BK587" i="17"/>
  <c r="BK573" i="17"/>
  <c r="J568" i="17"/>
  <c r="J535" i="17"/>
  <c r="J517" i="17"/>
  <c r="J460" i="17"/>
  <c r="J442" i="17"/>
  <c r="J390" i="17"/>
  <c r="J359" i="17"/>
  <c r="BK328" i="17"/>
  <c r="BK282" i="17"/>
  <c r="J151" i="17"/>
  <c r="BK651" i="17"/>
  <c r="BK636" i="17"/>
  <c r="J598" i="17"/>
  <c r="BK583" i="17"/>
  <c r="J552" i="17"/>
  <c r="J532" i="17"/>
  <c r="BK517" i="17"/>
  <c r="J503" i="17"/>
  <c r="J463" i="17"/>
  <c r="BK442" i="17"/>
  <c r="BK422" i="17"/>
  <c r="BK381" i="17"/>
  <c r="BK363" i="17"/>
  <c r="J338" i="17"/>
  <c r="J318" i="17"/>
  <c r="J297" i="17"/>
  <c r="J254" i="17"/>
  <c r="J199" i="17"/>
  <c r="BK170" i="17"/>
  <c r="BK129" i="18"/>
  <c r="J132" i="18"/>
  <c r="J488" i="19"/>
  <c r="BK461" i="19"/>
  <c r="J452" i="19"/>
  <c r="BK441" i="19"/>
  <c r="BK434" i="19"/>
  <c r="J409" i="19"/>
  <c r="J397" i="19"/>
  <c r="BK386" i="19"/>
  <c r="J381" i="19"/>
  <c r="BK372" i="19"/>
  <c r="J368" i="19"/>
  <c r="J358" i="19"/>
  <c r="J351" i="19"/>
  <c r="J342" i="19"/>
  <c r="J332" i="19"/>
  <c r="BK323" i="19"/>
  <c r="BK306" i="19"/>
  <c r="BK280" i="19"/>
  <c r="BK253" i="19"/>
  <c r="J240" i="19"/>
  <c r="J230" i="19"/>
  <c r="BK210" i="19"/>
  <c r="J201" i="19"/>
  <c r="BK182" i="19"/>
  <c r="BK142" i="19"/>
  <c r="J481" i="19"/>
  <c r="J469" i="19"/>
  <c r="BK452" i="19"/>
  <c r="BK439" i="19"/>
  <c r="BK429" i="19"/>
  <c r="BK415" i="19"/>
  <c r="BK404" i="19"/>
  <c r="BK394" i="19"/>
  <c r="J388" i="19"/>
  <c r="BK381" i="19"/>
  <c r="BK365" i="19"/>
  <c r="BK351" i="19"/>
  <c r="J347" i="19"/>
  <c r="J340" i="19"/>
  <c r="BK329" i="19"/>
  <c r="J321" i="19"/>
  <c r="J315" i="19"/>
  <c r="J308" i="19"/>
  <c r="BK299" i="19"/>
  <c r="J291" i="19"/>
  <c r="BK278" i="19"/>
  <c r="J268" i="19"/>
  <c r="BK252" i="19"/>
  <c r="BK236" i="19"/>
  <c r="J218" i="19"/>
  <c r="J193" i="19"/>
  <c r="BK176" i="19"/>
  <c r="J156" i="19"/>
  <c r="J142" i="19"/>
  <c r="J130" i="19"/>
  <c r="BK486" i="19"/>
  <c r="BK471" i="19"/>
  <c r="BK465" i="19"/>
  <c r="BK450" i="19"/>
  <c r="BK430" i="19"/>
  <c r="BK423" i="19"/>
  <c r="J412" i="19"/>
  <c r="BK403" i="19"/>
  <c r="BK391" i="19"/>
  <c r="J380" i="19"/>
  <c r="J372" i="19"/>
  <c r="BK366" i="19"/>
  <c r="J360" i="19"/>
  <c r="BK322" i="19"/>
  <c r="BK309" i="19"/>
  <c r="BK285" i="19"/>
  <c r="BK272" i="19"/>
  <c r="J261" i="19"/>
  <c r="J255" i="19"/>
  <c r="J246" i="19"/>
  <c r="J222" i="19"/>
  <c r="J208" i="19"/>
  <c r="BK192" i="19"/>
  <c r="J186" i="19"/>
  <c r="J176" i="19"/>
  <c r="BK154" i="19"/>
  <c r="J144" i="19"/>
  <c r="J482" i="19"/>
  <c r="J471" i="19"/>
  <c r="J453" i="19"/>
  <c r="BK422" i="19"/>
  <c r="J415" i="19"/>
  <c r="BK397" i="19"/>
  <c r="J383" i="19"/>
  <c r="BK358" i="19"/>
  <c r="BK343" i="19"/>
  <c r="J333" i="19"/>
  <c r="BK315" i="19"/>
  <c r="J303" i="19"/>
  <c r="BK294" i="19"/>
  <c r="BK290" i="19"/>
  <c r="J283" i="19"/>
  <c r="J274" i="19"/>
  <c r="BK264" i="19"/>
  <c r="J254" i="19"/>
  <c r="BK232" i="19"/>
  <c r="BK220" i="19"/>
  <c r="J210" i="19"/>
  <c r="BK195" i="19"/>
  <c r="BK178" i="19"/>
  <c r="J166" i="19"/>
  <c r="BK136" i="19"/>
  <c r="BK215" i="20"/>
  <c r="J205" i="20"/>
  <c r="J193" i="20"/>
  <c r="BK188" i="20"/>
  <c r="J180" i="20"/>
  <c r="J168" i="20"/>
  <c r="BK154" i="20"/>
  <c r="BK147" i="20"/>
  <c r="J142" i="20"/>
  <c r="J216" i="20"/>
  <c r="BK204" i="20"/>
  <c r="BK197" i="20"/>
  <c r="J181" i="20"/>
  <c r="BK178" i="20"/>
  <c r="BK169" i="20"/>
  <c r="J162" i="20"/>
  <c r="BK155" i="20"/>
  <c r="BK148" i="20"/>
  <c r="J139" i="20"/>
  <c r="J131" i="20"/>
  <c r="BK212" i="20"/>
  <c r="J206" i="20"/>
  <c r="J197" i="20"/>
  <c r="J186" i="20"/>
  <c r="J174" i="20"/>
  <c r="BK167" i="20"/>
  <c r="BK160" i="20"/>
  <c r="J152" i="20"/>
  <c r="J145" i="20"/>
  <c r="J138" i="20"/>
  <c r="BK133" i="20"/>
  <c r="J212" i="20"/>
  <c r="BK208" i="20"/>
  <c r="J201" i="20"/>
  <c r="BK192" i="20"/>
  <c r="J185" i="20"/>
  <c r="BK177" i="20"/>
  <c r="J171" i="20"/>
  <c r="BK162" i="20"/>
  <c r="J143" i="20"/>
  <c r="J133" i="20"/>
  <c r="BK128" i="20"/>
  <c r="BK322" i="21"/>
  <c r="BK312" i="21"/>
  <c r="BK305" i="21"/>
  <c r="BK299" i="21"/>
  <c r="BK294" i="21"/>
  <c r="J286" i="21"/>
  <c r="BK277" i="21"/>
  <c r="BK271" i="21"/>
  <c r="BK263" i="21"/>
  <c r="J256" i="21"/>
  <c r="J244" i="21"/>
  <c r="J240" i="21"/>
  <c r="BK237" i="21"/>
  <c r="J228" i="21"/>
  <c r="BK223" i="21"/>
  <c r="J216" i="21"/>
  <c r="J209" i="21"/>
  <c r="J194" i="21"/>
  <c r="BK186" i="21"/>
  <c r="J175" i="21"/>
  <c r="BK171" i="21"/>
  <c r="BK163" i="21"/>
  <c r="BK155" i="21"/>
  <c r="J143" i="21"/>
  <c r="J328" i="21"/>
  <c r="J322" i="21"/>
  <c r="BK316" i="21"/>
  <c r="J298" i="21"/>
  <c r="BK293" i="21"/>
  <c r="J288" i="21"/>
  <c r="J281" i="21"/>
  <c r="BK278" i="21"/>
  <c r="BK269" i="21"/>
  <c r="J254" i="21"/>
  <c r="BK246" i="21"/>
  <c r="J237" i="21"/>
  <c r="BK227" i="21"/>
  <c r="BK218" i="21"/>
  <c r="J210" i="21"/>
  <c r="J205" i="21"/>
  <c r="J197" i="21"/>
  <c r="J185" i="21"/>
  <c r="J181" i="21"/>
  <c r="J176" i="21"/>
  <c r="BK169" i="21"/>
  <c r="J158" i="21"/>
  <c r="BK149" i="21"/>
  <c r="J134" i="21"/>
  <c r="J327" i="21"/>
  <c r="BK306" i="21"/>
  <c r="J285" i="21"/>
  <c r="BK270" i="21"/>
  <c r="BK262" i="21"/>
  <c r="BK255" i="21"/>
  <c r="J248" i="21"/>
  <c r="BK236" i="21"/>
  <c r="BK231" i="21"/>
  <c r="BK219" i="21"/>
  <c r="J208" i="21"/>
  <c r="J203" i="21"/>
  <c r="J198" i="21"/>
  <c r="J190" i="21"/>
  <c r="BK180" i="21"/>
  <c r="BK173" i="21"/>
  <c r="BK150" i="21"/>
  <c r="BK143" i="21"/>
  <c r="J133" i="21"/>
  <c r="J323" i="21"/>
  <c r="BK315" i="21"/>
  <c r="BK307" i="21"/>
  <c r="J300" i="21"/>
  <c r="BK291" i="21"/>
  <c r="J276" i="21"/>
  <c r="J264" i="21"/>
  <c r="J259" i="21"/>
  <c r="BK254" i="21"/>
  <c r="BK247" i="21"/>
  <c r="J232" i="21"/>
  <c r="J218" i="21"/>
  <c r="BK206" i="21"/>
  <c r="BK195" i="21"/>
  <c r="BK189" i="21"/>
  <c r="J184" i="21"/>
  <c r="J177" i="21"/>
  <c r="BK159" i="21"/>
  <c r="BK151" i="21"/>
  <c r="J141" i="21"/>
  <c r="BK208" i="22"/>
  <c r="BK197" i="22"/>
  <c r="J190" i="22"/>
  <c r="BK177" i="22"/>
  <c r="J171" i="22"/>
  <c r="J161" i="22"/>
  <c r="BK145" i="22"/>
  <c r="J135" i="22"/>
  <c r="BK127" i="22"/>
  <c r="J196" i="22"/>
  <c r="BK188" i="22"/>
  <c r="BK183" i="22"/>
  <c r="BK174" i="22"/>
  <c r="J156" i="22"/>
  <c r="J151" i="22"/>
  <c r="BK140" i="22"/>
  <c r="BK133" i="22"/>
  <c r="J129" i="22"/>
  <c r="J201" i="22"/>
  <c r="J191" i="22"/>
  <c r="BK185" i="22"/>
  <c r="J178" i="22"/>
  <c r="J172" i="22"/>
  <c r="BK168" i="22"/>
  <c r="BK159" i="22"/>
  <c r="J153" i="22"/>
  <c r="J142" i="22"/>
  <c r="J128" i="22"/>
  <c r="J205" i="22"/>
  <c r="BK194" i="22"/>
  <c r="J188" i="22"/>
  <c r="BK180" i="22"/>
  <c r="BK166" i="22"/>
  <c r="J159" i="22"/>
  <c r="BK146" i="22"/>
  <c r="BK142" i="22"/>
  <c r="J137" i="22"/>
  <c r="BK130" i="22"/>
  <c r="BK436" i="23"/>
  <c r="BK428" i="23"/>
  <c r="BK419" i="23"/>
  <c r="J407" i="23"/>
  <c r="J400" i="23"/>
  <c r="BK390" i="23"/>
  <c r="J384" i="23"/>
  <c r="BK374" i="23"/>
  <c r="BK359" i="23"/>
  <c r="BK352" i="23"/>
  <c r="J347" i="23"/>
  <c r="BK339" i="23"/>
  <c r="BK333" i="23"/>
  <c r="J325" i="23"/>
  <c r="BK318" i="23"/>
  <c r="BK309" i="23"/>
  <c r="BK301" i="23"/>
  <c r="BK290" i="23"/>
  <c r="J285" i="23"/>
  <c r="BK278" i="23"/>
  <c r="J266" i="23"/>
  <c r="J261" i="23"/>
  <c r="BK251" i="23"/>
  <c r="BK237" i="23"/>
  <c r="J225" i="23"/>
  <c r="BK205" i="23"/>
  <c r="BK197" i="23"/>
  <c r="BK183" i="23"/>
  <c r="BK174" i="23"/>
  <c r="J168" i="23"/>
  <c r="J165" i="23"/>
  <c r="BK161" i="23"/>
  <c r="BK149" i="23"/>
  <c r="J140" i="23"/>
  <c r="J436" i="23"/>
  <c r="BK426" i="23"/>
  <c r="BK417" i="23"/>
  <c r="J409" i="23"/>
  <c r="J401" i="23"/>
  <c r="BK387" i="23"/>
  <c r="J359" i="23"/>
  <c r="BK347" i="23"/>
  <c r="J344" i="23"/>
  <c r="BK341" i="23"/>
  <c r="BK334" i="23"/>
  <c r="J326" i="23"/>
  <c r="BK313" i="23"/>
  <c r="BK307" i="23"/>
  <c r="BK296" i="23"/>
  <c r="BK293" i="23"/>
  <c r="BK287" i="23"/>
  <c r="J267" i="23"/>
  <c r="BK260" i="23"/>
  <c r="J253" i="23"/>
  <c r="J241" i="23"/>
  <c r="J236" i="23"/>
  <c r="J232" i="23"/>
  <c r="BK227" i="23"/>
  <c r="J209" i="23"/>
  <c r="J201" i="23"/>
  <c r="J195" i="23"/>
  <c r="J185" i="23"/>
  <c r="J181" i="23"/>
  <c r="BK165" i="23"/>
  <c r="BK152" i="23"/>
  <c r="J146" i="23"/>
  <c r="J138" i="23"/>
  <c r="J134" i="23"/>
  <c r="J429" i="23"/>
  <c r="J420" i="23"/>
  <c r="BK407" i="23"/>
  <c r="J396" i="23"/>
  <c r="J391" i="23"/>
  <c r="BK384" i="23"/>
  <c r="J378" i="23"/>
  <c r="J373" i="23"/>
  <c r="J366" i="23"/>
  <c r="J362" i="23"/>
  <c r="J356" i="23"/>
  <c r="J346" i="23"/>
  <c r="J337" i="23"/>
  <c r="BK330" i="23"/>
  <c r="J310" i="23"/>
  <c r="BK297" i="23"/>
  <c r="J288" i="23"/>
  <c r="BK281" i="23"/>
  <c r="BK275" i="23"/>
  <c r="J271" i="23"/>
  <c r="J256" i="23"/>
  <c r="BK247" i="23"/>
  <c r="J237" i="23"/>
  <c r="J234" i="23"/>
  <c r="J228" i="23"/>
  <c r="BK225" i="23"/>
  <c r="BK218" i="23"/>
  <c r="BK214" i="23"/>
  <c r="BK203" i="23"/>
  <c r="BK198" i="23"/>
  <c r="J187" i="23"/>
  <c r="J178" i="23"/>
  <c r="J171" i="23"/>
  <c r="BK157" i="23"/>
  <c r="J148" i="23"/>
  <c r="J139" i="23"/>
  <c r="J434" i="23"/>
  <c r="BK431" i="23"/>
  <c r="J421" i="23"/>
  <c r="BK415" i="23"/>
  <c r="BK410" i="23"/>
  <c r="BK404" i="23"/>
  <c r="J398" i="23"/>
  <c r="BK393" i="23"/>
  <c r="J387" i="23"/>
  <c r="BK378" i="23"/>
  <c r="J371" i="23"/>
  <c r="J367" i="23"/>
  <c r="J365" i="23"/>
  <c r="BK361" i="23"/>
  <c r="J348" i="23"/>
  <c r="J335" i="23"/>
  <c r="J319" i="23"/>
  <c r="J306" i="23"/>
  <c r="BK302" i="23"/>
  <c r="BK289" i="23"/>
  <c r="J278" i="23"/>
  <c r="J272" i="23"/>
  <c r="BK268" i="23"/>
  <c r="BK261" i="23"/>
  <c r="BK253" i="23"/>
  <c r="J244" i="23"/>
  <c r="BK239" i="23"/>
  <c r="J224" i="23"/>
  <c r="BK216" i="23"/>
  <c r="J210" i="23"/>
  <c r="J205" i="23"/>
  <c r="BK195" i="23"/>
  <c r="BK191" i="23"/>
  <c r="BK184" i="23"/>
  <c r="J176" i="23"/>
  <c r="BK168" i="23"/>
  <c r="BK158" i="23"/>
  <c r="J153" i="23"/>
  <c r="BK146" i="23"/>
  <c r="BK136" i="23"/>
  <c r="BK433" i="24"/>
  <c r="J371" i="24"/>
  <c r="BK327" i="24"/>
  <c r="J296" i="24"/>
  <c r="BK290" i="24"/>
  <c r="J275" i="24"/>
  <c r="BK270" i="24"/>
  <c r="BK238" i="24"/>
  <c r="BK224" i="24"/>
  <c r="J184" i="24"/>
  <c r="BK445" i="24"/>
  <c r="BK430" i="24"/>
  <c r="BK366" i="24"/>
  <c r="BK353" i="24"/>
  <c r="J302" i="24"/>
  <c r="J258" i="24"/>
  <c r="BK228" i="24"/>
  <c r="BK139" i="24"/>
  <c r="J439" i="24"/>
  <c r="J386" i="24"/>
  <c r="BK350" i="24"/>
  <c r="J327" i="24"/>
  <c r="BK296" i="24"/>
  <c r="J266" i="24"/>
  <c r="J199" i="24"/>
  <c r="BK153" i="24"/>
  <c r="J442" i="24"/>
  <c r="BK405" i="24"/>
  <c r="BK379" i="24"/>
  <c r="J370" i="24"/>
  <c r="J350" i="24"/>
  <c r="J290" i="24"/>
  <c r="BK275" i="24"/>
  <c r="BK258" i="24"/>
  <c r="BK220" i="24"/>
  <c r="J153" i="24"/>
  <c r="J130" i="24"/>
  <c r="BK320" i="25"/>
  <c r="J291" i="25"/>
  <c r="BK278" i="25"/>
  <c r="BK256" i="25"/>
  <c r="J210" i="25"/>
  <c r="J126" i="25"/>
  <c r="BK299" i="25"/>
  <c r="J286" i="25"/>
  <c r="BK262" i="25"/>
  <c r="J237" i="25"/>
  <c r="J216" i="25"/>
  <c r="BK187" i="25"/>
  <c r="J151" i="25"/>
  <c r="BK318" i="25"/>
  <c r="J302" i="25"/>
  <c r="J267" i="25"/>
  <c r="J200" i="25"/>
  <c r="BK126" i="25"/>
  <c r="BK308" i="25"/>
  <c r="BK291" i="25"/>
  <c r="BK274" i="25"/>
  <c r="J250" i="25"/>
  <c r="BK206" i="25"/>
  <c r="J162" i="25"/>
  <c r="BK290" i="26"/>
  <c r="BK261" i="26"/>
  <c r="BK246" i="26"/>
  <c r="BK212" i="26"/>
  <c r="J189" i="26"/>
  <c r="BK165" i="26"/>
  <c r="BK248" i="26"/>
  <c r="BK218" i="26"/>
  <c r="BK189" i="26"/>
  <c r="J132" i="26"/>
  <c r="BK256" i="26"/>
  <c r="J218" i="26"/>
  <c r="J184" i="26"/>
  <c r="J143" i="26"/>
  <c r="J290" i="26"/>
  <c r="BK279" i="26"/>
  <c r="J246" i="26"/>
  <c r="BK217" i="26"/>
  <c r="BK219" i="27"/>
  <c r="BK214" i="27"/>
  <c r="BK199" i="27"/>
  <c r="J192" i="27"/>
  <c r="J151" i="27"/>
  <c r="BK138" i="27"/>
  <c r="BK129" i="27"/>
  <c r="J218" i="27"/>
  <c r="J213" i="27"/>
  <c r="J197" i="27"/>
  <c r="BK168" i="27"/>
  <c r="BK161" i="27"/>
  <c r="J149" i="27"/>
  <c r="BK141" i="27"/>
  <c r="J135" i="27"/>
  <c r="BK131" i="27"/>
  <c r="BK126" i="27"/>
  <c r="BK201" i="27"/>
  <c r="BK180" i="27"/>
  <c r="J171" i="27"/>
  <c r="J154" i="27"/>
  <c r="BK127" i="27"/>
  <c r="J214" i="27"/>
  <c r="J199" i="27"/>
  <c r="BK183" i="27"/>
  <c r="BK165" i="27"/>
  <c r="BK152" i="27"/>
  <c r="BK145" i="27"/>
  <c r="J136" i="27"/>
  <c r="J132" i="27"/>
  <c r="BK123" i="27"/>
  <c r="J138" i="28"/>
  <c r="J123" i="28"/>
  <c r="BK127" i="28"/>
  <c r="BK138" i="28"/>
  <c r="J127" i="28"/>
  <c r="J134" i="28"/>
  <c r="J127" i="29"/>
  <c r="J148" i="29"/>
  <c r="BK145" i="29"/>
  <c r="BK128" i="29"/>
  <c r="BK143" i="29"/>
  <c r="BK130" i="29"/>
  <c r="BK154" i="2" l="1"/>
  <c r="J154" i="2" s="1"/>
  <c r="J98" i="2" s="1"/>
  <c r="T154" i="2"/>
  <c r="T287" i="2"/>
  <c r="R401" i="2"/>
  <c r="P557" i="2"/>
  <c r="R557" i="2"/>
  <c r="T584" i="2"/>
  <c r="BK655" i="2"/>
  <c r="J655" i="2"/>
  <c r="J104" i="2"/>
  <c r="T655" i="2"/>
  <c r="T744" i="2"/>
  <c r="P1056" i="2"/>
  <c r="BK1135" i="2"/>
  <c r="J1135" i="2"/>
  <c r="J107" i="2"/>
  <c r="R1135" i="2"/>
  <c r="P1190" i="2"/>
  <c r="BK1275" i="2"/>
  <c r="J1275" i="2"/>
  <c r="J109" i="2"/>
  <c r="T1275" i="2"/>
  <c r="T1326" i="2"/>
  <c r="R1364" i="2"/>
  <c r="T1458" i="2"/>
  <c r="P1523" i="2"/>
  <c r="R1523" i="2"/>
  <c r="R1640" i="2"/>
  <c r="BK1894" i="2"/>
  <c r="J1894" i="2" s="1"/>
  <c r="J117" i="2" s="1"/>
  <c r="T1894" i="2"/>
  <c r="R1981" i="2"/>
  <c r="BK2275" i="2"/>
  <c r="J2275" i="2" s="1"/>
  <c r="J120" i="2" s="1"/>
  <c r="T2275" i="2"/>
  <c r="T2380" i="2"/>
  <c r="R2449" i="2"/>
  <c r="BK2524" i="2"/>
  <c r="J2524" i="2" s="1"/>
  <c r="J124" i="2" s="1"/>
  <c r="T2524" i="2"/>
  <c r="R2608" i="2"/>
  <c r="T2652" i="2"/>
  <c r="T2723" i="2"/>
  <c r="R2737" i="2"/>
  <c r="P2747" i="2"/>
  <c r="T2747" i="2"/>
  <c r="R2788" i="2"/>
  <c r="T2851" i="2"/>
  <c r="R131" i="3"/>
  <c r="P313" i="3"/>
  <c r="T323" i="3"/>
  <c r="BK359" i="3"/>
  <c r="J359" i="3"/>
  <c r="J101" i="3"/>
  <c r="T422" i="3"/>
  <c r="BK493" i="3"/>
  <c r="J493" i="3" s="1"/>
  <c r="J105" i="3" s="1"/>
  <c r="BK549" i="3"/>
  <c r="J549" i="3"/>
  <c r="J106" i="3"/>
  <c r="T683" i="3"/>
  <c r="T745" i="3"/>
  <c r="T752" i="3"/>
  <c r="P134" i="4"/>
  <c r="T148" i="4"/>
  <c r="T194" i="4"/>
  <c r="T133" i="4" s="1"/>
  <c r="T129" i="4" s="1"/>
  <c r="T202" i="4"/>
  <c r="T221" i="4"/>
  <c r="R134" i="5"/>
  <c r="R152" i="5"/>
  <c r="P156" i="5"/>
  <c r="P175" i="5"/>
  <c r="P133" i="5" s="1"/>
  <c r="P199" i="5"/>
  <c r="P212" i="5"/>
  <c r="BK129" i="6"/>
  <c r="J129" i="6"/>
  <c r="J100" i="6"/>
  <c r="T184" i="6"/>
  <c r="T215" i="6"/>
  <c r="P124" i="7"/>
  <c r="P123" i="7" s="1"/>
  <c r="P122" i="7" s="1"/>
  <c r="AU102" i="1" s="1"/>
  <c r="BK124" i="8"/>
  <c r="J124" i="8" s="1"/>
  <c r="J100" i="8" s="1"/>
  <c r="BK124" i="9"/>
  <c r="J124" i="9"/>
  <c r="J100" i="9"/>
  <c r="T124" i="10"/>
  <c r="T123" i="10" s="1"/>
  <c r="T122" i="10" s="1"/>
  <c r="BK124" i="11"/>
  <c r="J124" i="11"/>
  <c r="J100" i="11"/>
  <c r="P124" i="12"/>
  <c r="P123" i="12" s="1"/>
  <c r="P122" i="12" s="1"/>
  <c r="AU107" i="1" s="1"/>
  <c r="BK124" i="13"/>
  <c r="J124" i="13"/>
  <c r="J100" i="13"/>
  <c r="P124" i="14"/>
  <c r="P123" i="14" s="1"/>
  <c r="P122" i="14" s="1"/>
  <c r="AU109" i="1" s="1"/>
  <c r="BK124" i="15"/>
  <c r="J124" i="15"/>
  <c r="J100" i="15" s="1"/>
  <c r="BK122" i="16"/>
  <c r="J122" i="16" s="1"/>
  <c r="J99" i="16" s="1"/>
  <c r="P133" i="17"/>
  <c r="BK277" i="17"/>
  <c r="J277" i="17" s="1"/>
  <c r="J99" i="17" s="1"/>
  <c r="P296" i="17"/>
  <c r="T313" i="17"/>
  <c r="T374" i="17"/>
  <c r="P433" i="17"/>
  <c r="R506" i="17"/>
  <c r="P536" i="17"/>
  <c r="T588" i="17"/>
  <c r="R645" i="17"/>
  <c r="R661" i="17"/>
  <c r="T667" i="17"/>
  <c r="T666" i="17" s="1"/>
  <c r="T118" i="18"/>
  <c r="T117" i="18" s="1"/>
  <c r="P129" i="19"/>
  <c r="BK248" i="19"/>
  <c r="J248" i="19"/>
  <c r="J100" i="19" s="1"/>
  <c r="BK284" i="19"/>
  <c r="J284" i="19" s="1"/>
  <c r="J101" i="19" s="1"/>
  <c r="R337" i="19"/>
  <c r="R443" i="19"/>
  <c r="T460" i="19"/>
  <c r="R485" i="19"/>
  <c r="R484" i="19" s="1"/>
  <c r="R126" i="20"/>
  <c r="BK140" i="20"/>
  <c r="J140" i="20"/>
  <c r="J100" i="20" s="1"/>
  <c r="R140" i="20"/>
  <c r="R157" i="20"/>
  <c r="R194" i="20"/>
  <c r="T214" i="20"/>
  <c r="BK135" i="21"/>
  <c r="T135" i="21"/>
  <c r="R139" i="21"/>
  <c r="P142" i="21"/>
  <c r="T142" i="21"/>
  <c r="R146" i="21"/>
  <c r="BK153" i="21"/>
  <c r="J153" i="21"/>
  <c r="J103" i="21" s="1"/>
  <c r="R153" i="21"/>
  <c r="T153" i="21"/>
  <c r="T168" i="21"/>
  <c r="T233" i="21"/>
  <c r="T274" i="21"/>
  <c r="R283" i="21"/>
  <c r="P302" i="21"/>
  <c r="BK313" i="21"/>
  <c r="J313" i="21"/>
  <c r="J109" i="21"/>
  <c r="R313" i="21"/>
  <c r="P325" i="21"/>
  <c r="T125" i="22"/>
  <c r="T141" i="22"/>
  <c r="P154" i="22"/>
  <c r="R198" i="22"/>
  <c r="P132" i="23"/>
  <c r="BK145" i="23"/>
  <c r="J145" i="23" s="1"/>
  <c r="J99" i="23" s="1"/>
  <c r="T160" i="23"/>
  <c r="T172" i="23"/>
  <c r="T188" i="23"/>
  <c r="T222" i="23"/>
  <c r="T250" i="23"/>
  <c r="T284" i="23"/>
  <c r="R316" i="23"/>
  <c r="P354" i="23"/>
  <c r="BK381" i="23"/>
  <c r="J381" i="23" s="1"/>
  <c r="J108" i="23" s="1"/>
  <c r="BK422" i="23"/>
  <c r="J422" i="23"/>
  <c r="J109" i="23"/>
  <c r="P425" i="23"/>
  <c r="BK129" i="24"/>
  <c r="J129" i="24" s="1"/>
  <c r="J98" i="24" s="1"/>
  <c r="T289" i="24"/>
  <c r="BK306" i="24"/>
  <c r="J306" i="24"/>
  <c r="J102" i="24" s="1"/>
  <c r="T329" i="24"/>
  <c r="T352" i="24"/>
  <c r="P361" i="24"/>
  <c r="T389" i="24"/>
  <c r="R125" i="25"/>
  <c r="R231" i="25"/>
  <c r="T259" i="25"/>
  <c r="BK290" i="25"/>
  <c r="J290" i="25"/>
  <c r="J102" i="25"/>
  <c r="BK123" i="26"/>
  <c r="J123" i="26" s="1"/>
  <c r="J98" i="26" s="1"/>
  <c r="BK168" i="26"/>
  <c r="J168" i="26"/>
  <c r="J99" i="26"/>
  <c r="P183" i="26"/>
  <c r="R289" i="26"/>
  <c r="R122" i="27"/>
  <c r="R121" i="27" s="1"/>
  <c r="R212" i="27"/>
  <c r="R211" i="27"/>
  <c r="P120" i="28"/>
  <c r="P119" i="28" s="1"/>
  <c r="P118" i="28" s="1"/>
  <c r="AU123" i="1" s="1"/>
  <c r="R123" i="29"/>
  <c r="R141" i="29"/>
  <c r="P131" i="3"/>
  <c r="R313" i="3"/>
  <c r="P323" i="3"/>
  <c r="R359" i="3"/>
  <c r="P422" i="3"/>
  <c r="P493" i="3"/>
  <c r="T549" i="3"/>
  <c r="BK683" i="3"/>
  <c r="J683" i="3" s="1"/>
  <c r="J107" i="3" s="1"/>
  <c r="BK745" i="3"/>
  <c r="J745" i="3"/>
  <c r="J108" i="3" s="1"/>
  <c r="R752" i="3"/>
  <c r="BK134" i="4"/>
  <c r="J134" i="4"/>
  <c r="J102" i="4"/>
  <c r="BK148" i="4"/>
  <c r="J148" i="4" s="1"/>
  <c r="J104" i="4" s="1"/>
  <c r="BK194" i="4"/>
  <c r="J194" i="4"/>
  <c r="J105" i="4"/>
  <c r="BK202" i="4"/>
  <c r="J202" i="4" s="1"/>
  <c r="J106" i="4" s="1"/>
  <c r="BK221" i="4"/>
  <c r="J221" i="4"/>
  <c r="J107" i="4"/>
  <c r="BK134" i="5"/>
  <c r="J134" i="5" s="1"/>
  <c r="J102" i="5" s="1"/>
  <c r="BK152" i="5"/>
  <c r="J152" i="5" s="1"/>
  <c r="J103" i="5" s="1"/>
  <c r="R156" i="5"/>
  <c r="R175" i="5"/>
  <c r="BK199" i="5"/>
  <c r="J199" i="5" s="1"/>
  <c r="J106" i="5" s="1"/>
  <c r="BK212" i="5"/>
  <c r="J212" i="5"/>
  <c r="J107" i="5"/>
  <c r="P129" i="6"/>
  <c r="P128" i="6" s="1"/>
  <c r="P127" i="6" s="1"/>
  <c r="AU100" i="1" s="1"/>
  <c r="P184" i="6"/>
  <c r="P215" i="6"/>
  <c r="R124" i="7"/>
  <c r="R123" i="7" s="1"/>
  <c r="R122" i="7" s="1"/>
  <c r="R124" i="8"/>
  <c r="R123" i="8"/>
  <c r="R122" i="8"/>
  <c r="P124" i="9"/>
  <c r="P123" i="9" s="1"/>
  <c r="P122" i="9" s="1"/>
  <c r="AU104" i="1" s="1"/>
  <c r="R124" i="10"/>
  <c r="R123" i="10"/>
  <c r="R122" i="10"/>
  <c r="T124" i="11"/>
  <c r="T123" i="11" s="1"/>
  <c r="T122" i="11" s="1"/>
  <c r="BK124" i="12"/>
  <c r="J124" i="12"/>
  <c r="J100" i="12"/>
  <c r="R124" i="13"/>
  <c r="R123" i="13" s="1"/>
  <c r="R122" i="13" s="1"/>
  <c r="T124" i="14"/>
  <c r="T123" i="14"/>
  <c r="T122" i="14"/>
  <c r="R124" i="15"/>
  <c r="R123" i="15" s="1"/>
  <c r="R122" i="15" s="1"/>
  <c r="P122" i="16"/>
  <c r="P121" i="16"/>
  <c r="AU111" i="1"/>
  <c r="T133" i="17"/>
  <c r="T277" i="17"/>
  <c r="BK296" i="17"/>
  <c r="J296" i="17"/>
  <c r="J101" i="17"/>
  <c r="P313" i="17"/>
  <c r="P374" i="17"/>
  <c r="R433" i="17"/>
  <c r="T506" i="17"/>
  <c r="BK536" i="17"/>
  <c r="J536" i="17"/>
  <c r="J106" i="17"/>
  <c r="R588" i="17"/>
  <c r="T645" i="17"/>
  <c r="T661" i="17"/>
  <c r="R667" i="17"/>
  <c r="R666" i="17"/>
  <c r="R118" i="18"/>
  <c r="R117" i="18" s="1"/>
  <c r="T129" i="19"/>
  <c r="T248" i="19"/>
  <c r="P284" i="19"/>
  <c r="T337" i="19"/>
  <c r="BK443" i="19"/>
  <c r="J443" i="19" s="1"/>
  <c r="J103" i="19" s="1"/>
  <c r="BK460" i="19"/>
  <c r="J460" i="19"/>
  <c r="J104" i="19"/>
  <c r="P485" i="19"/>
  <c r="P484" i="19" s="1"/>
  <c r="BK126" i="20"/>
  <c r="J126" i="20" s="1"/>
  <c r="J99" i="20" s="1"/>
  <c r="T126" i="20"/>
  <c r="BK157" i="20"/>
  <c r="T157" i="20"/>
  <c r="T194" i="20"/>
  <c r="R214" i="20"/>
  <c r="R135" i="21"/>
  <c r="R132" i="21" s="1"/>
  <c r="R131" i="21" s="1"/>
  <c r="R130" i="21" s="1"/>
  <c r="P139" i="21"/>
  <c r="BK142" i="21"/>
  <c r="J142" i="21"/>
  <c r="J101" i="21" s="1"/>
  <c r="BK168" i="21"/>
  <c r="J168" i="21" s="1"/>
  <c r="J104" i="21" s="1"/>
  <c r="R168" i="21"/>
  <c r="P233" i="21"/>
  <c r="BK274" i="21"/>
  <c r="J274" i="21" s="1"/>
  <c r="J106" i="21" s="1"/>
  <c r="BK283" i="21"/>
  <c r="J283" i="21"/>
  <c r="J107" i="21"/>
  <c r="T283" i="21"/>
  <c r="T302" i="21"/>
  <c r="T313" i="21"/>
  <c r="R325" i="21"/>
  <c r="P125" i="22"/>
  <c r="R141" i="22"/>
  <c r="T154" i="22"/>
  <c r="BK198" i="22"/>
  <c r="J198" i="22" s="1"/>
  <c r="J101" i="22" s="1"/>
  <c r="T132" i="23"/>
  <c r="T145" i="23"/>
  <c r="R160" i="23"/>
  <c r="BK172" i="23"/>
  <c r="J172" i="23" s="1"/>
  <c r="J101" i="23" s="1"/>
  <c r="P188" i="23"/>
  <c r="BK222" i="23"/>
  <c r="J222" i="23" s="1"/>
  <c r="J103" i="23" s="1"/>
  <c r="BK250" i="23"/>
  <c r="J250" i="23"/>
  <c r="J104" i="23"/>
  <c r="P284" i="23"/>
  <c r="P316" i="23"/>
  <c r="R354" i="23"/>
  <c r="R381" i="23"/>
  <c r="R422" i="23"/>
  <c r="T425" i="23"/>
  <c r="T129" i="24"/>
  <c r="R289" i="24"/>
  <c r="P306" i="24"/>
  <c r="R329" i="24"/>
  <c r="R352" i="24"/>
  <c r="R361" i="24"/>
  <c r="P389" i="24"/>
  <c r="BK125" i="25"/>
  <c r="J125" i="25" s="1"/>
  <c r="J98" i="25" s="1"/>
  <c r="P231" i="25"/>
  <c r="BK259" i="25"/>
  <c r="J259" i="25"/>
  <c r="J101" i="25" s="1"/>
  <c r="R290" i="25"/>
  <c r="R123" i="26"/>
  <c r="R168" i="26"/>
  <c r="T183" i="26"/>
  <c r="T289" i="26"/>
  <c r="BK122" i="27"/>
  <c r="J122" i="27" s="1"/>
  <c r="J98" i="27" s="1"/>
  <c r="BK212" i="27"/>
  <c r="BK211" i="27"/>
  <c r="J211" i="27"/>
  <c r="J99" i="27" s="1"/>
  <c r="R120" i="28"/>
  <c r="R119" i="28" s="1"/>
  <c r="R118" i="28" s="1"/>
  <c r="BK123" i="29"/>
  <c r="J123" i="29"/>
  <c r="J98" i="29" s="1"/>
  <c r="P141" i="29"/>
  <c r="P154" i="2"/>
  <c r="BK287" i="2"/>
  <c r="J287" i="2"/>
  <c r="J99" i="2"/>
  <c r="R287" i="2"/>
  <c r="T401" i="2"/>
  <c r="BK584" i="2"/>
  <c r="J584" i="2"/>
  <c r="J102" i="2"/>
  <c r="R584" i="2"/>
  <c r="P655" i="2"/>
  <c r="R655" i="2"/>
  <c r="P744" i="2"/>
  <c r="BK1056" i="2"/>
  <c r="J1056" i="2"/>
  <c r="J106" i="2"/>
  <c r="R1056" i="2"/>
  <c r="P1135" i="2"/>
  <c r="BK1190" i="2"/>
  <c r="J1190" i="2"/>
  <c r="J108" i="2"/>
  <c r="T1190" i="2"/>
  <c r="R1275" i="2"/>
  <c r="P1326" i="2"/>
  <c r="BK1364" i="2"/>
  <c r="J1364" i="2"/>
  <c r="J113" i="2"/>
  <c r="T1364" i="2"/>
  <c r="R1458" i="2"/>
  <c r="BK1640" i="2"/>
  <c r="J1640" i="2" s="1"/>
  <c r="J116" i="2" s="1"/>
  <c r="T1640" i="2"/>
  <c r="P1894" i="2"/>
  <c r="R1894" i="2"/>
  <c r="T1981" i="2"/>
  <c r="P2251" i="2"/>
  <c r="P2275" i="2"/>
  <c r="BK2380" i="2"/>
  <c r="J2380" i="2"/>
  <c r="J121" i="2" s="1"/>
  <c r="R2380" i="2"/>
  <c r="P2449" i="2"/>
  <c r="BK2508" i="2"/>
  <c r="J2508" i="2"/>
  <c r="J123" i="2"/>
  <c r="R2508" i="2"/>
  <c r="R2524" i="2"/>
  <c r="P2608" i="2"/>
  <c r="T2608" i="2"/>
  <c r="R2652" i="2"/>
  <c r="P2723" i="2"/>
  <c r="BK2737" i="2"/>
  <c r="J2737" i="2"/>
  <c r="J128" i="2" s="1"/>
  <c r="T2737" i="2"/>
  <c r="R2747" i="2"/>
  <c r="BK2788" i="2"/>
  <c r="J2788" i="2" s="1"/>
  <c r="J130" i="2" s="1"/>
  <c r="T2788" i="2"/>
  <c r="P2851" i="2"/>
  <c r="BK131" i="3"/>
  <c r="J131" i="3"/>
  <c r="J98" i="3" s="1"/>
  <c r="BK313" i="3"/>
  <c r="J313" i="3" s="1"/>
  <c r="J99" i="3" s="1"/>
  <c r="BK323" i="3"/>
  <c r="J323" i="3"/>
  <c r="J100" i="3" s="1"/>
  <c r="T359" i="3"/>
  <c r="R422" i="3"/>
  <c r="R493" i="3"/>
  <c r="P549" i="3"/>
  <c r="P683" i="3"/>
  <c r="P745" i="3"/>
  <c r="BK752" i="3"/>
  <c r="J752" i="3" s="1"/>
  <c r="J109" i="3" s="1"/>
  <c r="R134" i="4"/>
  <c r="R148" i="4"/>
  <c r="R194" i="4"/>
  <c r="P202" i="4"/>
  <c r="P221" i="4"/>
  <c r="P134" i="5"/>
  <c r="P129" i="5"/>
  <c r="AU99" i="1" s="1"/>
  <c r="P152" i="5"/>
  <c r="BK156" i="5"/>
  <c r="J156" i="5"/>
  <c r="J104" i="5"/>
  <c r="BK175" i="5"/>
  <c r="J175" i="5" s="1"/>
  <c r="J105" i="5" s="1"/>
  <c r="R199" i="5"/>
  <c r="R212" i="5"/>
  <c r="T129" i="6"/>
  <c r="T128" i="6"/>
  <c r="T127" i="6" s="1"/>
  <c r="R184" i="6"/>
  <c r="R215" i="6"/>
  <c r="BK124" i="7"/>
  <c r="J124" i="7"/>
  <c r="J100" i="7"/>
  <c r="P124" i="8"/>
  <c r="P123" i="8"/>
  <c r="P122" i="8" s="1"/>
  <c r="AU103" i="1" s="1"/>
  <c r="T124" i="9"/>
  <c r="T123" i="9"/>
  <c r="T122" i="9" s="1"/>
  <c r="P124" i="10"/>
  <c r="P123" i="10" s="1"/>
  <c r="P122" i="10" s="1"/>
  <c r="AU105" i="1" s="1"/>
  <c r="R124" i="11"/>
  <c r="R123" i="11" s="1"/>
  <c r="R122" i="11" s="1"/>
  <c r="T124" i="12"/>
  <c r="T123" i="12"/>
  <c r="T122" i="12"/>
  <c r="P124" i="13"/>
  <c r="P123" i="13" s="1"/>
  <c r="P122" i="13" s="1"/>
  <c r="AU108" i="1" s="1"/>
  <c r="R124" i="14"/>
  <c r="R123" i="14"/>
  <c r="R122" i="14"/>
  <c r="P124" i="15"/>
  <c r="P123" i="15"/>
  <c r="P122" i="15" s="1"/>
  <c r="AU110" i="1" s="1"/>
  <c r="T122" i="16"/>
  <c r="T121" i="16"/>
  <c r="BK133" i="17"/>
  <c r="P277" i="17"/>
  <c r="T296" i="17"/>
  <c r="BK313" i="17"/>
  <c r="J313" i="17"/>
  <c r="J102" i="17"/>
  <c r="R374" i="17"/>
  <c r="T433" i="17"/>
  <c r="P506" i="17"/>
  <c r="R536" i="17"/>
  <c r="P588" i="17"/>
  <c r="P645" i="17"/>
  <c r="P661" i="17"/>
  <c r="BK667" i="17"/>
  <c r="J667" i="17" s="1"/>
  <c r="J111" i="17" s="1"/>
  <c r="BK118" i="18"/>
  <c r="J118" i="18"/>
  <c r="J97" i="18" s="1"/>
  <c r="BK129" i="19"/>
  <c r="P248" i="19"/>
  <c r="R284" i="19"/>
  <c r="P337" i="19"/>
  <c r="T443" i="19"/>
  <c r="R460" i="19"/>
  <c r="BK485" i="19"/>
  <c r="J485" i="19" s="1"/>
  <c r="J106" i="19" s="1"/>
  <c r="P135" i="21"/>
  <c r="P132" i="21"/>
  <c r="BK139" i="21"/>
  <c r="J139" i="21"/>
  <c r="J100" i="21"/>
  <c r="T139" i="21"/>
  <c r="T132" i="21" s="1"/>
  <c r="T131" i="21" s="1"/>
  <c r="T130" i="21" s="1"/>
  <c r="R142" i="21"/>
  <c r="BK146" i="21"/>
  <c r="J146" i="21"/>
  <c r="J102" i="21"/>
  <c r="P146" i="21"/>
  <c r="T146" i="21"/>
  <c r="P153" i="21"/>
  <c r="P168" i="21"/>
  <c r="BK233" i="21"/>
  <c r="J233" i="21"/>
  <c r="J105" i="21"/>
  <c r="R233" i="21"/>
  <c r="P274" i="21"/>
  <c r="R274" i="21"/>
  <c r="P283" i="21"/>
  <c r="BK302" i="21"/>
  <c r="J302" i="21"/>
  <c r="J108" i="21" s="1"/>
  <c r="R302" i="21"/>
  <c r="P313" i="21"/>
  <c r="BK325" i="21"/>
  <c r="J325" i="21"/>
  <c r="J110" i="21"/>
  <c r="T325" i="21"/>
  <c r="R125" i="22"/>
  <c r="P141" i="22"/>
  <c r="BK154" i="22"/>
  <c r="J154" i="22"/>
  <c r="J100" i="22"/>
  <c r="T198" i="22"/>
  <c r="BK132" i="23"/>
  <c r="P145" i="23"/>
  <c r="BK160" i="23"/>
  <c r="J160" i="23"/>
  <c r="J100" i="23"/>
  <c r="R172" i="23"/>
  <c r="BK188" i="23"/>
  <c r="J188" i="23" s="1"/>
  <c r="J102" i="23" s="1"/>
  <c r="R222" i="23"/>
  <c r="R250" i="23"/>
  <c r="BK284" i="23"/>
  <c r="J284" i="23"/>
  <c r="J105" i="23" s="1"/>
  <c r="T316" i="23"/>
  <c r="BK354" i="23"/>
  <c r="J354" i="23"/>
  <c r="J107" i="23" s="1"/>
  <c r="P381" i="23"/>
  <c r="P422" i="23"/>
  <c r="BK425" i="23"/>
  <c r="J425" i="23"/>
  <c r="J110" i="23"/>
  <c r="R129" i="24"/>
  <c r="P289" i="24"/>
  <c r="R306" i="24"/>
  <c r="BK329" i="24"/>
  <c r="J329" i="24"/>
  <c r="J103" i="24"/>
  <c r="P352" i="24"/>
  <c r="BK361" i="24"/>
  <c r="J361" i="24" s="1"/>
  <c r="J105" i="24" s="1"/>
  <c r="R389" i="24"/>
  <c r="T125" i="25"/>
  <c r="BK231" i="25"/>
  <c r="J231" i="25"/>
  <c r="J100" i="25" s="1"/>
  <c r="R259" i="25"/>
  <c r="T290" i="25"/>
  <c r="P123" i="26"/>
  <c r="P122" i="26" s="1"/>
  <c r="P121" i="26" s="1"/>
  <c r="AU121" i="1" s="1"/>
  <c r="P168" i="26"/>
  <c r="R183" i="26"/>
  <c r="P289" i="26"/>
  <c r="T122" i="27"/>
  <c r="T121" i="27"/>
  <c r="P212" i="27"/>
  <c r="P211" i="27"/>
  <c r="BK120" i="28"/>
  <c r="J120" i="28"/>
  <c r="J98" i="28" s="1"/>
  <c r="P123" i="29"/>
  <c r="P122" i="29" s="1"/>
  <c r="P121" i="29" s="1"/>
  <c r="AU124" i="1" s="1"/>
  <c r="T141" i="29"/>
  <c r="T122" i="29" s="1"/>
  <c r="R154" i="2"/>
  <c r="P287" i="2"/>
  <c r="BK401" i="2"/>
  <c r="J401" i="2"/>
  <c r="J100" i="2"/>
  <c r="P401" i="2"/>
  <c r="BK557" i="2"/>
  <c r="J557" i="2"/>
  <c r="J101" i="2" s="1"/>
  <c r="T557" i="2"/>
  <c r="P584" i="2"/>
  <c r="BK744" i="2"/>
  <c r="J744" i="2" s="1"/>
  <c r="J105" i="2" s="1"/>
  <c r="R744" i="2"/>
  <c r="T1056" i="2"/>
  <c r="T1135" i="2"/>
  <c r="R1190" i="2"/>
  <c r="P1275" i="2"/>
  <c r="BK1326" i="2"/>
  <c r="J1326" i="2" s="1"/>
  <c r="J110" i="2" s="1"/>
  <c r="R1326" i="2"/>
  <c r="P1364" i="2"/>
  <c r="BK1458" i="2"/>
  <c r="J1458" i="2" s="1"/>
  <c r="J114" i="2" s="1"/>
  <c r="P1458" i="2"/>
  <c r="BK1523" i="2"/>
  <c r="J1523" i="2"/>
  <c r="J115" i="2" s="1"/>
  <c r="T1523" i="2"/>
  <c r="P1640" i="2"/>
  <c r="BK1981" i="2"/>
  <c r="J1981" i="2"/>
  <c r="J118" i="2"/>
  <c r="P1981" i="2"/>
  <c r="BK2251" i="2"/>
  <c r="J2251" i="2" s="1"/>
  <c r="J119" i="2" s="1"/>
  <c r="R2251" i="2"/>
  <c r="T2251" i="2"/>
  <c r="R2275" i="2"/>
  <c r="P2380" i="2"/>
  <c r="BK2449" i="2"/>
  <c r="J2449" i="2"/>
  <c r="J122" i="2"/>
  <c r="T2449" i="2"/>
  <c r="P2508" i="2"/>
  <c r="T2508" i="2"/>
  <c r="P2524" i="2"/>
  <c r="BK2608" i="2"/>
  <c r="J2608" i="2"/>
  <c r="J125" i="2"/>
  <c r="BK2652" i="2"/>
  <c r="J2652" i="2" s="1"/>
  <c r="J126" i="2" s="1"/>
  <c r="P2652" i="2"/>
  <c r="BK2723" i="2"/>
  <c r="J2723" i="2"/>
  <c r="J127" i="2" s="1"/>
  <c r="R2723" i="2"/>
  <c r="P2737" i="2"/>
  <c r="BK2747" i="2"/>
  <c r="J2747" i="2"/>
  <c r="J129" i="2"/>
  <c r="P2788" i="2"/>
  <c r="BK2851" i="2"/>
  <c r="J2851" i="2" s="1"/>
  <c r="J132" i="2" s="1"/>
  <c r="R2851" i="2"/>
  <c r="T131" i="3"/>
  <c r="T130" i="3" s="1"/>
  <c r="T129" i="3" s="1"/>
  <c r="T313" i="3"/>
  <c r="R323" i="3"/>
  <c r="P359" i="3"/>
  <c r="BK422" i="3"/>
  <c r="T493" i="3"/>
  <c r="T492" i="3"/>
  <c r="R549" i="3"/>
  <c r="R683" i="3"/>
  <c r="R745" i="3"/>
  <c r="P752" i="3"/>
  <c r="T134" i="4"/>
  <c r="P148" i="4"/>
  <c r="P194" i="4"/>
  <c r="R202" i="4"/>
  <c r="R221" i="4"/>
  <c r="T134" i="5"/>
  <c r="T152" i="5"/>
  <c r="T156" i="5"/>
  <c r="T175" i="5"/>
  <c r="T199" i="5"/>
  <c r="T212" i="5"/>
  <c r="R129" i="6"/>
  <c r="R128" i="6"/>
  <c r="R127" i="6"/>
  <c r="BK184" i="6"/>
  <c r="J184" i="6" s="1"/>
  <c r="J103" i="6" s="1"/>
  <c r="BK215" i="6"/>
  <c r="J215" i="6"/>
  <c r="J104" i="6"/>
  <c r="T124" i="7"/>
  <c r="T123" i="7" s="1"/>
  <c r="T122" i="7" s="1"/>
  <c r="T124" i="8"/>
  <c r="T123" i="8"/>
  <c r="T122" i="8"/>
  <c r="R124" i="9"/>
  <c r="R123" i="9" s="1"/>
  <c r="R122" i="9" s="1"/>
  <c r="BK124" i="10"/>
  <c r="BK123" i="10"/>
  <c r="J123" i="10"/>
  <c r="J99" i="10" s="1"/>
  <c r="P124" i="11"/>
  <c r="P123" i="11" s="1"/>
  <c r="P122" i="11" s="1"/>
  <c r="AU106" i="1" s="1"/>
  <c r="R124" i="12"/>
  <c r="R123" i="12" s="1"/>
  <c r="R122" i="12" s="1"/>
  <c r="T124" i="13"/>
  <c r="T123" i="13"/>
  <c r="T122" i="13"/>
  <c r="BK124" i="14"/>
  <c r="J124" i="14" s="1"/>
  <c r="J100" i="14" s="1"/>
  <c r="T124" i="15"/>
  <c r="T123" i="15"/>
  <c r="T122" i="15"/>
  <c r="R122" i="16"/>
  <c r="R121" i="16" s="1"/>
  <c r="R133" i="17"/>
  <c r="R277" i="17"/>
  <c r="R296" i="17"/>
  <c r="R313" i="17"/>
  <c r="BK374" i="17"/>
  <c r="J374" i="17" s="1"/>
  <c r="J103" i="17" s="1"/>
  <c r="BK433" i="17"/>
  <c r="J433" i="17"/>
  <c r="J104" i="17" s="1"/>
  <c r="BK506" i="17"/>
  <c r="J506" i="17" s="1"/>
  <c r="J105" i="17" s="1"/>
  <c r="T536" i="17"/>
  <c r="BK588" i="17"/>
  <c r="J588" i="17" s="1"/>
  <c r="J107" i="17" s="1"/>
  <c r="BK645" i="17"/>
  <c r="J645" i="17"/>
  <c r="J108" i="17"/>
  <c r="BK661" i="17"/>
  <c r="J661" i="17" s="1"/>
  <c r="J109" i="17" s="1"/>
  <c r="P667" i="17"/>
  <c r="P666" i="17"/>
  <c r="P118" i="18"/>
  <c r="P117" i="18"/>
  <c r="AU113" i="1" s="1"/>
  <c r="R129" i="19"/>
  <c r="R248" i="19"/>
  <c r="T284" i="19"/>
  <c r="BK337" i="19"/>
  <c r="J337" i="19" s="1"/>
  <c r="J102" i="19" s="1"/>
  <c r="P443" i="19"/>
  <c r="P460" i="19"/>
  <c r="T485" i="19"/>
  <c r="T484" i="19" s="1"/>
  <c r="P126" i="20"/>
  <c r="P140" i="20"/>
  <c r="T140" i="20"/>
  <c r="P157" i="20"/>
  <c r="BK194" i="20"/>
  <c r="J194" i="20" s="1"/>
  <c r="J102" i="20" s="1"/>
  <c r="P194" i="20"/>
  <c r="BK214" i="20"/>
  <c r="J214" i="20"/>
  <c r="J103" i="20"/>
  <c r="P214" i="20"/>
  <c r="BK125" i="22"/>
  <c r="J125" i="22" s="1"/>
  <c r="J98" i="22" s="1"/>
  <c r="BK141" i="22"/>
  <c r="J141" i="22"/>
  <c r="J99" i="22" s="1"/>
  <c r="R154" i="22"/>
  <c r="P198" i="22"/>
  <c r="R132" i="23"/>
  <c r="R145" i="23"/>
  <c r="P160" i="23"/>
  <c r="P172" i="23"/>
  <c r="R188" i="23"/>
  <c r="P222" i="23"/>
  <c r="P250" i="23"/>
  <c r="R284" i="23"/>
  <c r="BK316" i="23"/>
  <c r="J316" i="23" s="1"/>
  <c r="J106" i="23" s="1"/>
  <c r="T354" i="23"/>
  <c r="T381" i="23"/>
  <c r="T422" i="23"/>
  <c r="R425" i="23"/>
  <c r="P129" i="24"/>
  <c r="BK289" i="24"/>
  <c r="J289" i="24" s="1"/>
  <c r="J101" i="24" s="1"/>
  <c r="T306" i="24"/>
  <c r="P329" i="24"/>
  <c r="BK352" i="24"/>
  <c r="J352" i="24" s="1"/>
  <c r="J104" i="24" s="1"/>
  <c r="T361" i="24"/>
  <c r="BK389" i="24"/>
  <c r="J389" i="24"/>
  <c r="J106" i="24" s="1"/>
  <c r="P125" i="25"/>
  <c r="P124" i="25" s="1"/>
  <c r="P123" i="25" s="1"/>
  <c r="AU120" i="1" s="1"/>
  <c r="T231" i="25"/>
  <c r="P259" i="25"/>
  <c r="P290" i="25"/>
  <c r="T123" i="26"/>
  <c r="T168" i="26"/>
  <c r="T122" i="26" s="1"/>
  <c r="T121" i="26" s="1"/>
  <c r="BK183" i="26"/>
  <c r="J183" i="26" s="1"/>
  <c r="J100" i="26" s="1"/>
  <c r="BK289" i="26"/>
  <c r="J289" i="26"/>
  <c r="J101" i="26"/>
  <c r="P122" i="27"/>
  <c r="P121" i="27" s="1"/>
  <c r="P120" i="27" s="1"/>
  <c r="AU122" i="1" s="1"/>
  <c r="T212" i="27"/>
  <c r="T211" i="27"/>
  <c r="T120" i="28"/>
  <c r="T119" i="28" s="1"/>
  <c r="T118" i="28" s="1"/>
  <c r="T123" i="29"/>
  <c r="T121" i="29"/>
  <c r="BK141" i="29"/>
  <c r="J141" i="29" s="1"/>
  <c r="J100" i="29" s="1"/>
  <c r="BK2834" i="2"/>
  <c r="J2834" i="2"/>
  <c r="J131" i="2"/>
  <c r="BK283" i="24"/>
  <c r="J283" i="24" s="1"/>
  <c r="J99" i="24" s="1"/>
  <c r="BK131" i="4"/>
  <c r="J131" i="4"/>
  <c r="J100" i="4"/>
  <c r="BK146" i="4"/>
  <c r="J146" i="4" s="1"/>
  <c r="J103" i="4" s="1"/>
  <c r="BK131" i="5"/>
  <c r="J131" i="5"/>
  <c r="J100" i="5"/>
  <c r="BK177" i="6"/>
  <c r="J177" i="6" s="1"/>
  <c r="J101" i="6" s="1"/>
  <c r="BK221" i="6"/>
  <c r="J221" i="6"/>
  <c r="J105" i="6"/>
  <c r="BK226" i="25"/>
  <c r="J226" i="25"/>
  <c r="J99" i="25"/>
  <c r="BK137" i="29"/>
  <c r="J137" i="29" s="1"/>
  <c r="J99" i="29" s="1"/>
  <c r="BK650" i="2"/>
  <c r="J650" i="2"/>
  <c r="J103" i="2"/>
  <c r="BK179" i="6"/>
  <c r="J179" i="6" s="1"/>
  <c r="J102" i="6" s="1"/>
  <c r="BK1360" i="2"/>
  <c r="J1360" i="2"/>
  <c r="J111" i="2"/>
  <c r="BK485" i="3"/>
  <c r="J485" i="3" s="1"/>
  <c r="J103" i="3" s="1"/>
  <c r="BK285" i="17"/>
  <c r="J285" i="17"/>
  <c r="J100" i="17"/>
  <c r="BK207" i="22"/>
  <c r="J207" i="22" s="1"/>
  <c r="J103" i="22" s="1"/>
  <c r="BK448" i="24"/>
  <c r="J448" i="24"/>
  <c r="J107" i="24"/>
  <c r="BK323" i="25"/>
  <c r="J323" i="25" s="1"/>
  <c r="J103" i="25" s="1"/>
  <c r="BK153" i="29"/>
  <c r="J153" i="29"/>
  <c r="J101" i="29"/>
  <c r="BE127" i="29"/>
  <c r="BE145" i="29"/>
  <c r="BE148" i="29"/>
  <c r="BE151" i="29"/>
  <c r="J115" i="29"/>
  <c r="E85" i="29"/>
  <c r="F92" i="29"/>
  <c r="BE124" i="29"/>
  <c r="BE126" i="29"/>
  <c r="BE130" i="29"/>
  <c r="BE132" i="29"/>
  <c r="BE135" i="29"/>
  <c r="BE138" i="29"/>
  <c r="BE142" i="29"/>
  <c r="BE143" i="29"/>
  <c r="BE128" i="29"/>
  <c r="BE154" i="29"/>
  <c r="F91" i="28"/>
  <c r="J114" i="28"/>
  <c r="BE127" i="28"/>
  <c r="BE129" i="28"/>
  <c r="BE131" i="28"/>
  <c r="BE140" i="28"/>
  <c r="J212" i="27"/>
  <c r="J100" i="27" s="1"/>
  <c r="J89" i="28"/>
  <c r="F92" i="28"/>
  <c r="BE121" i="28"/>
  <c r="BE123" i="28"/>
  <c r="BE142" i="28"/>
  <c r="E85" i="28"/>
  <c r="BE133" i="28"/>
  <c r="BE134" i="28"/>
  <c r="BE136" i="28"/>
  <c r="J92" i="28"/>
  <c r="BE125" i="28"/>
  <c r="BE138" i="28"/>
  <c r="F92" i="27"/>
  <c r="BE127" i="27"/>
  <c r="BE128" i="27"/>
  <c r="BE130" i="27"/>
  <c r="BE197" i="27"/>
  <c r="BE200" i="27"/>
  <c r="BE201" i="27"/>
  <c r="BE215" i="27"/>
  <c r="BE219" i="27"/>
  <c r="E85" i="27"/>
  <c r="BE124" i="27"/>
  <c r="BE125" i="27"/>
  <c r="BE131" i="27"/>
  <c r="BE133" i="27"/>
  <c r="BE161" i="27"/>
  <c r="BE165" i="27"/>
  <c r="BE189" i="27"/>
  <c r="BE192" i="27"/>
  <c r="BE196" i="27"/>
  <c r="BE199" i="27"/>
  <c r="BE202" i="27"/>
  <c r="BE213" i="27"/>
  <c r="BE214" i="27"/>
  <c r="BE216" i="27"/>
  <c r="BE217" i="27"/>
  <c r="J89" i="27"/>
  <c r="BE123" i="27"/>
  <c r="BE129" i="27"/>
  <c r="BE137" i="27"/>
  <c r="BE138" i="27"/>
  <c r="BE139" i="27"/>
  <c r="BE140" i="27"/>
  <c r="BE141" i="27"/>
  <c r="BE142" i="27"/>
  <c r="BE148" i="27"/>
  <c r="BE149" i="27"/>
  <c r="BE151" i="27"/>
  <c r="BE154" i="27"/>
  <c r="BE174" i="27"/>
  <c r="BE177" i="27"/>
  <c r="BE180" i="27"/>
  <c r="BE183" i="27"/>
  <c r="BE186" i="27"/>
  <c r="BE195" i="27"/>
  <c r="BE198" i="27"/>
  <c r="BE203" i="27"/>
  <c r="BE126" i="27"/>
  <c r="BE132" i="27"/>
  <c r="BE134" i="27"/>
  <c r="BE135" i="27"/>
  <c r="BE136" i="27"/>
  <c r="BE145" i="27"/>
  <c r="BE150" i="27"/>
  <c r="BE152" i="27"/>
  <c r="BE153" i="27"/>
  <c r="BE155" i="27"/>
  <c r="BE158" i="27"/>
  <c r="BE164" i="27"/>
  <c r="BE168" i="27"/>
  <c r="BE171" i="27"/>
  <c r="BE209" i="27"/>
  <c r="BE218" i="27"/>
  <c r="BE220" i="27"/>
  <c r="BE124" i="26"/>
  <c r="BE165" i="26"/>
  <c r="BE169" i="26"/>
  <c r="BE184" i="26"/>
  <c r="BE189" i="26"/>
  <c r="BE199" i="26"/>
  <c r="BE204" i="26"/>
  <c r="BE208" i="26"/>
  <c r="BE256" i="26"/>
  <c r="BE285" i="26"/>
  <c r="BE290" i="26"/>
  <c r="BE292" i="26"/>
  <c r="J89" i="26"/>
  <c r="E111" i="26"/>
  <c r="F118" i="26"/>
  <c r="BE212" i="26"/>
  <c r="BE216" i="26"/>
  <c r="BE218" i="26"/>
  <c r="BE239" i="26"/>
  <c r="BE248" i="26"/>
  <c r="BE251" i="26"/>
  <c r="BE273" i="26"/>
  <c r="BE143" i="26"/>
  <c r="BE150" i="26"/>
  <c r="BE163" i="26"/>
  <c r="BE179" i="26"/>
  <c r="BE222" i="26"/>
  <c r="BE242" i="26"/>
  <c r="BE253" i="26"/>
  <c r="BE261" i="26"/>
  <c r="BE132" i="26"/>
  <c r="BE159" i="26"/>
  <c r="BE217" i="26"/>
  <c r="BE228" i="26"/>
  <c r="BE234" i="26"/>
  <c r="BE246" i="26"/>
  <c r="BE264" i="26"/>
  <c r="BE279" i="26"/>
  <c r="BE288" i="26"/>
  <c r="BK288" i="24"/>
  <c r="BK128" i="24" s="1"/>
  <c r="BK127" i="24" s="1"/>
  <c r="J127" i="24" s="1"/>
  <c r="BE146" i="25"/>
  <c r="BE179" i="25"/>
  <c r="BE206" i="25"/>
  <c r="BE223" i="25"/>
  <c r="BE227" i="25"/>
  <c r="BE232" i="25"/>
  <c r="BE256" i="25"/>
  <c r="BE260" i="25"/>
  <c r="BE284" i="25"/>
  <c r="BE305" i="25"/>
  <c r="BE316" i="25"/>
  <c r="BE318" i="25"/>
  <c r="J89" i="25"/>
  <c r="E113" i="25"/>
  <c r="BE139" i="25"/>
  <c r="BE151" i="25"/>
  <c r="BE153" i="25"/>
  <c r="BE167" i="25"/>
  <c r="BE187" i="25"/>
  <c r="BE237" i="25"/>
  <c r="BE274" i="25"/>
  <c r="BE278" i="25"/>
  <c r="BE283" i="25"/>
  <c r="BE287" i="25"/>
  <c r="BE289" i="25"/>
  <c r="BE299" i="25"/>
  <c r="BE311" i="25"/>
  <c r="BE320" i="25"/>
  <c r="F120" i="25"/>
  <c r="BE126" i="25"/>
  <c r="BE183" i="25"/>
  <c r="BE200" i="25"/>
  <c r="BE216" i="25"/>
  <c r="BE253" i="25"/>
  <c r="BE267" i="25"/>
  <c r="BE269" i="25"/>
  <c r="BE291" i="25"/>
  <c r="BE302" i="25"/>
  <c r="BE308" i="25"/>
  <c r="BE162" i="25"/>
  <c r="BE210" i="25"/>
  <c r="BE220" i="25"/>
  <c r="BE250" i="25"/>
  <c r="BE262" i="25"/>
  <c r="BE279" i="25"/>
  <c r="BE286" i="25"/>
  <c r="BE293" i="25"/>
  <c r="BE296" i="25"/>
  <c r="BE307" i="25"/>
  <c r="BE314" i="25"/>
  <c r="BE321" i="25"/>
  <c r="BE324" i="25"/>
  <c r="J132" i="23"/>
  <c r="J98" i="23"/>
  <c r="E85" i="24"/>
  <c r="F92" i="24"/>
  <c r="BE153" i="24"/>
  <c r="BE184" i="24"/>
  <c r="BE208" i="24"/>
  <c r="BE224" i="24"/>
  <c r="BE294" i="24"/>
  <c r="BE300" i="24"/>
  <c r="BE321" i="24"/>
  <c r="BE330" i="24"/>
  <c r="BE359" i="24"/>
  <c r="BE390" i="24"/>
  <c r="BE442" i="24"/>
  <c r="BE446" i="24"/>
  <c r="BE216" i="24"/>
  <c r="BE220" i="24"/>
  <c r="BE228" i="24"/>
  <c r="BE238" i="24"/>
  <c r="BE266" i="24"/>
  <c r="BE284" i="24"/>
  <c r="BE298" i="24"/>
  <c r="BE307" i="24"/>
  <c r="BE316" i="24"/>
  <c r="BE327" i="24"/>
  <c r="BE344" i="24"/>
  <c r="BE350" i="24"/>
  <c r="BE357" i="24"/>
  <c r="BE370" i="24"/>
  <c r="BE376" i="24"/>
  <c r="BE430" i="24"/>
  <c r="BE433" i="24"/>
  <c r="J89" i="24"/>
  <c r="BE146" i="24"/>
  <c r="BE165" i="24"/>
  <c r="BE169" i="24"/>
  <c r="BE182" i="24"/>
  <c r="BE199" i="24"/>
  <c r="BE258" i="24"/>
  <c r="BE270" i="24"/>
  <c r="BE273" i="24"/>
  <c r="BE275" i="24"/>
  <c r="BE277" i="24"/>
  <c r="BE281" i="24"/>
  <c r="BE290" i="24"/>
  <c r="BE292" i="24"/>
  <c r="BE296" i="24"/>
  <c r="BE302" i="24"/>
  <c r="BE371" i="24"/>
  <c r="BE379" i="24"/>
  <c r="BE383" i="24"/>
  <c r="BE386" i="24"/>
  <c r="BE399" i="24"/>
  <c r="BE402" i="24"/>
  <c r="BE445" i="24"/>
  <c r="BE449" i="24"/>
  <c r="BE130" i="24"/>
  <c r="BE135" i="24"/>
  <c r="BE139" i="24"/>
  <c r="BE174" i="24"/>
  <c r="BE178" i="24"/>
  <c r="BE242" i="24"/>
  <c r="BE254" i="24"/>
  <c r="BE262" i="24"/>
  <c r="BE339" i="24"/>
  <c r="BE353" i="24"/>
  <c r="BE362" i="24"/>
  <c r="BE366" i="24"/>
  <c r="BE373" i="24"/>
  <c r="BE405" i="24"/>
  <c r="BE425" i="24"/>
  <c r="BE436" i="24"/>
  <c r="BE439" i="24"/>
  <c r="BK124" i="22"/>
  <c r="J124" i="22" s="1"/>
  <c r="J97" i="22" s="1"/>
  <c r="J89" i="23"/>
  <c r="J92" i="23"/>
  <c r="BE138" i="23"/>
  <c r="BE141" i="23"/>
  <c r="BE143" i="23"/>
  <c r="BE149" i="23"/>
  <c r="BE150" i="23"/>
  <c r="BE155" i="23"/>
  <c r="BE165" i="23"/>
  <c r="BE171" i="23"/>
  <c r="BE173" i="23"/>
  <c r="BE174" i="23"/>
  <c r="BE176" i="23"/>
  <c r="BE178" i="23"/>
  <c r="BE185" i="23"/>
  <c r="BE196" i="23"/>
  <c r="BE200" i="23"/>
  <c r="BE201" i="23"/>
  <c r="BE205" i="23"/>
  <c r="BE206" i="23"/>
  <c r="BE211" i="23"/>
  <c r="BE218" i="23"/>
  <c r="BE224" i="23"/>
  <c r="BE226" i="23"/>
  <c r="BE230" i="23"/>
  <c r="BE233" i="23"/>
  <c r="BE234" i="23"/>
  <c r="BE236" i="23"/>
  <c r="BE241" i="23"/>
  <c r="BE249" i="23"/>
  <c r="BE251" i="23"/>
  <c r="BE256" i="23"/>
  <c r="BE258" i="23"/>
  <c r="BE259" i="23"/>
  <c r="BE263" i="23"/>
  <c r="BE275" i="23"/>
  <c r="BE281" i="23"/>
  <c r="BE282" i="23"/>
  <c r="BE287" i="23"/>
  <c r="BE290" i="23"/>
  <c r="BE293" i="23"/>
  <c r="BE294" i="23"/>
  <c r="BE296" i="23"/>
  <c r="BE299" i="23"/>
  <c r="BE307" i="23"/>
  <c r="BE310" i="23"/>
  <c r="BE312" i="23"/>
  <c r="BE314" i="23"/>
  <c r="BE323" i="23"/>
  <c r="BE326" i="23"/>
  <c r="BE327" i="23"/>
  <c r="BE328" i="23"/>
  <c r="BE330" i="23"/>
  <c r="BE331" i="23"/>
  <c r="BE333" i="23"/>
  <c r="BE339" i="23"/>
  <c r="BE340" i="23"/>
  <c r="BE342" i="23"/>
  <c r="BE345" i="23"/>
  <c r="BE351" i="23"/>
  <c r="BE357" i="23"/>
  <c r="BE361" i="23"/>
  <c r="BE374" i="23"/>
  <c r="BE377" i="23"/>
  <c r="BE379" i="23"/>
  <c r="BE383" i="23"/>
  <c r="BE389" i="23"/>
  <c r="BE400" i="23"/>
  <c r="BE401" i="23"/>
  <c r="BE405" i="23"/>
  <c r="BE406" i="23"/>
  <c r="BE426" i="23"/>
  <c r="BE427" i="23"/>
  <c r="BE428" i="23"/>
  <c r="E85" i="23"/>
  <c r="F127" i="23"/>
  <c r="BE134" i="23"/>
  <c r="BE136" i="23"/>
  <c r="BE137" i="23"/>
  <c r="BE140" i="23"/>
  <c r="BE151" i="23"/>
  <c r="BE152" i="23"/>
  <c r="BE153" i="23"/>
  <c r="BE161" i="23"/>
  <c r="BE162" i="23"/>
  <c r="BE166" i="23"/>
  <c r="BE169" i="23"/>
  <c r="BE175" i="23"/>
  <c r="BE182" i="23"/>
  <c r="BE183" i="23"/>
  <c r="BE184" i="23"/>
  <c r="BE190" i="23"/>
  <c r="BE193" i="23"/>
  <c r="BE194" i="23"/>
  <c r="BE197" i="23"/>
  <c r="BE204" i="23"/>
  <c r="BE207" i="23"/>
  <c r="BE212" i="23"/>
  <c r="BE232" i="23"/>
  <c r="BE237" i="23"/>
  <c r="BE240" i="23"/>
  <c r="BE253" i="23"/>
  <c r="BE254" i="23"/>
  <c r="BE262" i="23"/>
  <c r="BE264" i="23"/>
  <c r="BE265" i="23"/>
  <c r="BE266" i="23"/>
  <c r="BE269" i="23"/>
  <c r="BE278" i="23"/>
  <c r="BE286" i="23"/>
  <c r="BE289" i="23"/>
  <c r="BE292" i="23"/>
  <c r="BE295" i="23"/>
  <c r="BE300" i="23"/>
  <c r="BE302" i="23"/>
  <c r="BE304" i="23"/>
  <c r="BE305" i="23"/>
  <c r="BE309" i="23"/>
  <c r="BE313" i="23"/>
  <c r="BE317" i="23"/>
  <c r="BE321" i="23"/>
  <c r="BE332" i="23"/>
  <c r="BE334" i="23"/>
  <c r="BE335" i="23"/>
  <c r="BE336" i="23"/>
  <c r="BE337" i="23"/>
  <c r="BE343" i="23"/>
  <c r="BE344" i="23"/>
  <c r="BE347" i="23"/>
  <c r="BE350" i="23"/>
  <c r="BE352" i="23"/>
  <c r="BE356" i="23"/>
  <c r="BE358" i="23"/>
  <c r="BE359" i="23"/>
  <c r="BE368" i="23"/>
  <c r="BE369" i="23"/>
  <c r="BE376" i="23"/>
  <c r="BE382" i="23"/>
  <c r="BE386" i="23"/>
  <c r="BE388" i="23"/>
  <c r="BE394" i="23"/>
  <c r="BE397" i="23"/>
  <c r="BE402" i="23"/>
  <c r="BE408" i="23"/>
  <c r="BE411" i="23"/>
  <c r="BE412" i="23"/>
  <c r="BE414" i="23"/>
  <c r="BE417" i="23"/>
  <c r="BE418" i="23"/>
  <c r="BE419" i="23"/>
  <c r="BE424" i="23"/>
  <c r="BE431" i="23"/>
  <c r="BE433" i="23"/>
  <c r="BE436" i="23"/>
  <c r="BE139" i="23"/>
  <c r="BE142" i="23"/>
  <c r="BE147" i="23"/>
  <c r="BE148" i="23"/>
  <c r="BE154" i="23"/>
  <c r="BE158" i="23"/>
  <c r="BE159" i="23"/>
  <c r="BE163" i="23"/>
  <c r="BE167" i="23"/>
  <c r="BE168" i="23"/>
  <c r="BE179" i="23"/>
  <c r="BE186" i="23"/>
  <c r="BE189" i="23"/>
  <c r="BE191" i="23"/>
  <c r="BE199" i="23"/>
  <c r="BE203" i="23"/>
  <c r="BE210" i="23"/>
  <c r="BE214" i="23"/>
  <c r="BE217" i="23"/>
  <c r="BE219" i="23"/>
  <c r="BE221" i="23"/>
  <c r="BE225" i="23"/>
  <c r="BE242" i="23"/>
  <c r="BE244" i="23"/>
  <c r="BE245" i="23"/>
  <c r="BE247" i="23"/>
  <c r="BE257" i="23"/>
  <c r="BE261" i="23"/>
  <c r="BE268" i="23"/>
  <c r="BE270" i="23"/>
  <c r="BE273" i="23"/>
  <c r="BE274" i="23"/>
  <c r="BE276" i="23"/>
  <c r="BE277" i="23"/>
  <c r="BE280" i="23"/>
  <c r="BE283" i="23"/>
  <c r="BE285" i="23"/>
  <c r="BE288" i="23"/>
  <c r="BE297" i="23"/>
  <c r="BE301" i="23"/>
  <c r="BE308" i="23"/>
  <c r="BE318" i="23"/>
  <c r="BE320" i="23"/>
  <c r="BE322" i="23"/>
  <c r="BE324" i="23"/>
  <c r="BE329" i="23"/>
  <c r="BE338" i="23"/>
  <c r="BE348" i="23"/>
  <c r="BE349" i="23"/>
  <c r="BE353" i="23"/>
  <c r="BE355" i="23"/>
  <c r="BE360" i="23"/>
  <c r="BE362" i="23"/>
  <c r="BE363" i="23"/>
  <c r="BE364" i="23"/>
  <c r="BE366" i="23"/>
  <c r="BE367" i="23"/>
  <c r="BE371" i="23"/>
  <c r="BE373" i="23"/>
  <c r="BE375" i="23"/>
  <c r="BE380" i="23"/>
  <c r="BE384" i="23"/>
  <c r="BE385" i="23"/>
  <c r="BE390" i="23"/>
  <c r="BE392" i="23"/>
  <c r="BE393" i="23"/>
  <c r="BE396" i="23"/>
  <c r="BE399" i="23"/>
  <c r="BE403" i="23"/>
  <c r="BE407" i="23"/>
  <c r="BE413" i="23"/>
  <c r="BE420" i="23"/>
  <c r="BE430" i="23"/>
  <c r="BE432" i="23"/>
  <c r="BE434" i="23"/>
  <c r="BE435" i="23"/>
  <c r="BE133" i="23"/>
  <c r="BE135" i="23"/>
  <c r="BE144" i="23"/>
  <c r="BE146" i="23"/>
  <c r="BE156" i="23"/>
  <c r="BE157" i="23"/>
  <c r="BE164" i="23"/>
  <c r="BE170" i="23"/>
  <c r="BE177" i="23"/>
  <c r="BE180" i="23"/>
  <c r="BE181" i="23"/>
  <c r="BE187" i="23"/>
  <c r="BE192" i="23"/>
  <c r="BE195" i="23"/>
  <c r="BE198" i="23"/>
  <c r="BE202" i="23"/>
  <c r="BE208" i="23"/>
  <c r="BE209" i="23"/>
  <c r="BE213" i="23"/>
  <c r="BE215" i="23"/>
  <c r="BE216" i="23"/>
  <c r="BE220" i="23"/>
  <c r="BE223" i="23"/>
  <c r="BE227" i="23"/>
  <c r="BE228" i="23"/>
  <c r="BE229" i="23"/>
  <c r="BE231" i="23"/>
  <c r="BE235" i="23"/>
  <c r="BE238" i="23"/>
  <c r="BE239" i="23"/>
  <c r="BE243" i="23"/>
  <c r="BE246" i="23"/>
  <c r="BE248" i="23"/>
  <c r="BE252" i="23"/>
  <c r="BE255" i="23"/>
  <c r="BE260" i="23"/>
  <c r="BE267" i="23"/>
  <c r="BE271" i="23"/>
  <c r="BE272" i="23"/>
  <c r="BE279" i="23"/>
  <c r="BE291" i="23"/>
  <c r="BE298" i="23"/>
  <c r="BE303" i="23"/>
  <c r="BE306" i="23"/>
  <c r="BE311" i="23"/>
  <c r="BE315" i="23"/>
  <c r="BE319" i="23"/>
  <c r="BE325" i="23"/>
  <c r="BE341" i="23"/>
  <c r="BE346" i="23"/>
  <c r="BE365" i="23"/>
  <c r="BE370" i="23"/>
  <c r="BE372" i="23"/>
  <c r="BE378" i="23"/>
  <c r="BE387" i="23"/>
  <c r="BE391" i="23"/>
  <c r="BE395" i="23"/>
  <c r="BE398" i="23"/>
  <c r="BE404" i="23"/>
  <c r="BE409" i="23"/>
  <c r="BE410" i="23"/>
  <c r="BE415" i="23"/>
  <c r="BE416" i="23"/>
  <c r="BE421" i="23"/>
  <c r="BE423" i="23"/>
  <c r="BE429" i="23"/>
  <c r="BE437" i="23"/>
  <c r="E113" i="22"/>
  <c r="J117" i="22"/>
  <c r="F120" i="22"/>
  <c r="BE126" i="22"/>
  <c r="BE132" i="22"/>
  <c r="BE133" i="22"/>
  <c r="BE137" i="22"/>
  <c r="BE148" i="22"/>
  <c r="BE149" i="22"/>
  <c r="BE157" i="22"/>
  <c r="BE161" i="22"/>
  <c r="BE167" i="22"/>
  <c r="BE168" i="22"/>
  <c r="BE170" i="22"/>
  <c r="BE171" i="22"/>
  <c r="BE175" i="22"/>
  <c r="BE176" i="22"/>
  <c r="BE177" i="22"/>
  <c r="BE178" i="22"/>
  <c r="BE179" i="22"/>
  <c r="BE181" i="22"/>
  <c r="BE182" i="22"/>
  <c r="BE183" i="22"/>
  <c r="BE192" i="22"/>
  <c r="BE196" i="22"/>
  <c r="BE200" i="22"/>
  <c r="BE204" i="22"/>
  <c r="BE131" i="22"/>
  <c r="BE134" i="22"/>
  <c r="BE136" i="22"/>
  <c r="BE138" i="22"/>
  <c r="BE139" i="22"/>
  <c r="BE142" i="22"/>
  <c r="BE143" i="22"/>
  <c r="BE144" i="22"/>
  <c r="BE156" i="22"/>
  <c r="BE160" i="22"/>
  <c r="BE174" i="22"/>
  <c r="BE187" i="22"/>
  <c r="BE191" i="22"/>
  <c r="BE194" i="22"/>
  <c r="BE195" i="22"/>
  <c r="BE202" i="22"/>
  <c r="J120" i="22"/>
  <c r="BE127" i="22"/>
  <c r="BE130" i="22"/>
  <c r="BE145" i="22"/>
  <c r="BE146" i="22"/>
  <c r="BE151" i="22"/>
  <c r="BE159" i="22"/>
  <c r="BE162" i="22"/>
  <c r="BE163" i="22"/>
  <c r="BE164" i="22"/>
  <c r="BE166" i="22"/>
  <c r="BE169" i="22"/>
  <c r="BE172" i="22"/>
  <c r="BE180" i="22"/>
  <c r="BE185" i="22"/>
  <c r="BE190" i="22"/>
  <c r="BE197" i="22"/>
  <c r="BE199" i="22"/>
  <c r="BE205" i="22"/>
  <c r="BE128" i="22"/>
  <c r="BE129" i="22"/>
  <c r="BE135" i="22"/>
  <c r="BE140" i="22"/>
  <c r="BE147" i="22"/>
  <c r="BE150" i="22"/>
  <c r="BE152" i="22"/>
  <c r="BE153" i="22"/>
  <c r="BE155" i="22"/>
  <c r="BE158" i="22"/>
  <c r="BE165" i="22"/>
  <c r="BE173" i="22"/>
  <c r="BE184" i="22"/>
  <c r="BE186" i="22"/>
  <c r="BE188" i="22"/>
  <c r="BE189" i="22"/>
  <c r="BE193" i="22"/>
  <c r="BE201" i="22"/>
  <c r="BE203" i="22"/>
  <c r="BE208" i="22"/>
  <c r="E120" i="21"/>
  <c r="J127" i="21"/>
  <c r="BE133" i="21"/>
  <c r="BE141" i="21"/>
  <c r="BE143" i="21"/>
  <c r="BE145" i="21"/>
  <c r="BE149" i="21"/>
  <c r="BE156" i="21"/>
  <c r="BE162" i="21"/>
  <c r="BE167" i="21"/>
  <c r="BE169" i="21"/>
  <c r="BE171" i="21"/>
  <c r="BE172" i="21"/>
  <c r="BE174" i="21"/>
  <c r="BE175" i="21"/>
  <c r="BE182" i="21"/>
  <c r="BE197" i="21"/>
  <c r="BE198" i="21"/>
  <c r="BE199" i="21"/>
  <c r="BE204" i="21"/>
  <c r="BE207" i="21"/>
  <c r="BE209" i="21"/>
  <c r="BE210" i="21"/>
  <c r="BE211" i="21"/>
  <c r="BE214" i="21"/>
  <c r="BE215" i="21"/>
  <c r="BE218" i="21"/>
  <c r="BE221" i="21"/>
  <c r="BE222" i="21"/>
  <c r="BE228" i="21"/>
  <c r="BE231" i="21"/>
  <c r="BE232" i="21"/>
  <c r="BE234" i="21"/>
  <c r="BE236" i="21"/>
  <c r="BE241" i="21"/>
  <c r="BE245" i="21"/>
  <c r="BE252" i="21"/>
  <c r="BE268" i="21"/>
  <c r="BE271" i="21"/>
  <c r="BE273" i="21"/>
  <c r="BE277" i="21"/>
  <c r="BE279" i="21"/>
  <c r="BE286" i="21"/>
  <c r="BE292" i="21"/>
  <c r="BE294" i="21"/>
  <c r="BE310" i="21"/>
  <c r="BE329" i="21"/>
  <c r="BE331" i="21"/>
  <c r="F92" i="21"/>
  <c r="J124" i="21"/>
  <c r="BE136" i="21"/>
  <c r="BE137" i="21"/>
  <c r="BE150" i="21"/>
  <c r="BE151" i="21"/>
  <c r="BE154" i="21"/>
  <c r="BE158" i="21"/>
  <c r="BE160" i="21"/>
  <c r="BE161" i="21"/>
  <c r="BE170" i="21"/>
  <c r="BE177" i="21"/>
  <c r="BE181" i="21"/>
  <c r="BE184" i="21"/>
  <c r="BE185" i="21"/>
  <c r="BE201" i="21"/>
  <c r="BE206" i="21"/>
  <c r="BE217" i="21"/>
  <c r="BE223" i="21"/>
  <c r="BE227" i="21"/>
  <c r="BE237" i="21"/>
  <c r="BE242" i="21"/>
  <c r="BE243" i="21"/>
  <c r="BE244" i="21"/>
  <c r="BE246" i="21"/>
  <c r="BE260" i="21"/>
  <c r="BE264" i="21"/>
  <c r="BE265" i="21"/>
  <c r="BE272" i="21"/>
  <c r="BE275" i="21"/>
  <c r="BE276" i="21"/>
  <c r="BE280" i="21"/>
  <c r="BE282" i="21"/>
  <c r="BE284" i="21"/>
  <c r="BE285" i="21"/>
  <c r="BE291" i="21"/>
  <c r="BE293" i="21"/>
  <c r="BE295" i="21"/>
  <c r="BE296" i="21"/>
  <c r="BE298" i="21"/>
  <c r="BE299" i="21"/>
  <c r="BE300" i="21"/>
  <c r="BE307" i="21"/>
  <c r="BE308" i="21"/>
  <c r="BE309" i="21"/>
  <c r="BE311" i="21"/>
  <c r="BE318" i="21"/>
  <c r="BE320" i="21"/>
  <c r="BE321" i="21"/>
  <c r="BE322" i="21"/>
  <c r="BE328" i="21"/>
  <c r="BE332" i="21"/>
  <c r="BE140" i="21"/>
  <c r="BE147" i="21"/>
  <c r="BE152" i="21"/>
  <c r="BE155" i="21"/>
  <c r="BE163" i="21"/>
  <c r="BE166" i="21"/>
  <c r="BE173" i="21"/>
  <c r="BE186" i="21"/>
  <c r="BE188" i="21"/>
  <c r="BE189" i="21"/>
  <c r="BE190" i="21"/>
  <c r="BE191" i="21"/>
  <c r="BE202" i="21"/>
  <c r="BE203" i="21"/>
  <c r="BE213" i="21"/>
  <c r="BE220" i="21"/>
  <c r="BE224" i="21"/>
  <c r="BE225" i="21"/>
  <c r="BE226" i="21"/>
  <c r="BE235" i="21"/>
  <c r="BE238" i="21"/>
  <c r="BE239" i="21"/>
  <c r="BE240" i="21"/>
  <c r="BE249" i="21"/>
  <c r="BE250" i="21"/>
  <c r="BE251" i="21"/>
  <c r="BE255" i="21"/>
  <c r="BE256" i="21"/>
  <c r="BE257" i="21"/>
  <c r="BE258" i="21"/>
  <c r="BE259" i="21"/>
  <c r="BE261" i="21"/>
  <c r="BE262" i="21"/>
  <c r="BE263" i="21"/>
  <c r="BE266" i="21"/>
  <c r="BE270" i="21"/>
  <c r="BE287" i="21"/>
  <c r="BE301" i="21"/>
  <c r="BE303" i="21"/>
  <c r="BE304" i="21"/>
  <c r="BE305" i="21"/>
  <c r="BE312" i="21"/>
  <c r="BE314" i="21"/>
  <c r="BE324" i="21"/>
  <c r="BE326" i="21"/>
  <c r="BE327" i="21"/>
  <c r="BE330" i="21"/>
  <c r="BE134" i="21"/>
  <c r="BE138" i="21"/>
  <c r="BE144" i="21"/>
  <c r="BE148" i="21"/>
  <c r="BE157" i="21"/>
  <c r="BE159" i="21"/>
  <c r="BE176" i="21"/>
  <c r="BE178" i="21"/>
  <c r="BE179" i="21"/>
  <c r="BE180" i="21"/>
  <c r="BE183" i="21"/>
  <c r="BE187" i="21"/>
  <c r="BE192" i="21"/>
  <c r="BE193" i="21"/>
  <c r="BE194" i="21"/>
  <c r="BE195" i="21"/>
  <c r="BE196" i="21"/>
  <c r="BE200" i="21"/>
  <c r="BE205" i="21"/>
  <c r="BE208" i="21"/>
  <c r="BE212" i="21"/>
  <c r="BE216" i="21"/>
  <c r="BE219" i="21"/>
  <c r="BE229" i="21"/>
  <c r="BE230" i="21"/>
  <c r="BE247" i="21"/>
  <c r="BE248" i="21"/>
  <c r="BE253" i="21"/>
  <c r="BE254" i="21"/>
  <c r="BE267" i="21"/>
  <c r="BE269" i="21"/>
  <c r="BE278" i="21"/>
  <c r="BE281" i="21"/>
  <c r="BE288" i="21"/>
  <c r="BE289" i="21"/>
  <c r="BE290" i="21"/>
  <c r="BE297" i="21"/>
  <c r="BE306" i="21"/>
  <c r="BE315" i="21"/>
  <c r="BE316" i="21"/>
  <c r="BE317" i="21"/>
  <c r="BE319" i="21"/>
  <c r="BE323" i="21"/>
  <c r="J129" i="19"/>
  <c r="J99" i="19" s="1"/>
  <c r="BK484" i="19"/>
  <c r="J484" i="19" s="1"/>
  <c r="J105" i="19" s="1"/>
  <c r="F92" i="20"/>
  <c r="BE133" i="20"/>
  <c r="BE134" i="20"/>
  <c r="BE135" i="20"/>
  <c r="BE136" i="20"/>
  <c r="BE139" i="20"/>
  <c r="BE144" i="20"/>
  <c r="BE146" i="20"/>
  <c r="BE148" i="20"/>
  <c r="BE149" i="20"/>
  <c r="BE152" i="20"/>
  <c r="BE153" i="20"/>
  <c r="BE154" i="20"/>
  <c r="BE159" i="20"/>
  <c r="BE160" i="20"/>
  <c r="BE163" i="20"/>
  <c r="BE169" i="20"/>
  <c r="BE170" i="20"/>
  <c r="BE172" i="20"/>
  <c r="BE177" i="20"/>
  <c r="BE178" i="20"/>
  <c r="BE184" i="20"/>
  <c r="BE185" i="20"/>
  <c r="BE197" i="20"/>
  <c r="BE198" i="20"/>
  <c r="BE204" i="20"/>
  <c r="E85" i="20"/>
  <c r="J117" i="20"/>
  <c r="BE127" i="20"/>
  <c r="BE131" i="20"/>
  <c r="BE141" i="20"/>
  <c r="BE147" i="20"/>
  <c r="BE188" i="20"/>
  <c r="BE192" i="20"/>
  <c r="BE196" i="20"/>
  <c r="BE202" i="20"/>
  <c r="BE209" i="20"/>
  <c r="BE210" i="20"/>
  <c r="BE213" i="20"/>
  <c r="J92" i="20"/>
  <c r="BE132" i="20"/>
  <c r="BE142" i="20"/>
  <c r="BE143" i="20"/>
  <c r="BE145" i="20"/>
  <c r="BE150" i="20"/>
  <c r="BE151" i="20"/>
  <c r="BE165" i="20"/>
  <c r="BE166" i="20"/>
  <c r="BE171" i="20"/>
  <c r="BE174" i="20"/>
  <c r="BE175" i="20"/>
  <c r="BE176" i="20"/>
  <c r="BE179" i="20"/>
  <c r="BE182" i="20"/>
  <c r="BE183" i="20"/>
  <c r="BE187" i="20"/>
  <c r="BE190" i="20"/>
  <c r="BE191" i="20"/>
  <c r="BE193" i="20"/>
  <c r="BE199" i="20"/>
  <c r="BE201" i="20"/>
  <c r="BE205" i="20"/>
  <c r="BE206" i="20"/>
  <c r="BE211" i="20"/>
  <c r="BE212" i="20"/>
  <c r="BE128" i="20"/>
  <c r="BE129" i="20"/>
  <c r="BE130" i="20"/>
  <c r="BE137" i="20"/>
  <c r="BE138" i="20"/>
  <c r="BE155" i="20"/>
  <c r="BE156" i="20"/>
  <c r="BE158" i="20"/>
  <c r="BE161" i="20"/>
  <c r="BE162" i="20"/>
  <c r="BE164" i="20"/>
  <c r="BE167" i="20"/>
  <c r="BE168" i="20"/>
  <c r="BE173" i="20"/>
  <c r="BE180" i="20"/>
  <c r="BE181" i="20"/>
  <c r="BE186" i="20"/>
  <c r="BE195" i="20"/>
  <c r="BE200" i="20"/>
  <c r="BE203" i="20"/>
  <c r="BE207" i="20"/>
  <c r="BE208" i="20"/>
  <c r="BE215" i="20"/>
  <c r="BE216" i="20"/>
  <c r="F91" i="19"/>
  <c r="J120" i="19"/>
  <c r="J122" i="19"/>
  <c r="BE138" i="19"/>
  <c r="BE140" i="19"/>
  <c r="BE146" i="19"/>
  <c r="BE148" i="19"/>
  <c r="BE150" i="19"/>
  <c r="BE154" i="19"/>
  <c r="BE156" i="19"/>
  <c r="BE162" i="19"/>
  <c r="BE174" i="19"/>
  <c r="BE180" i="19"/>
  <c r="BE184" i="19"/>
  <c r="BE186" i="19"/>
  <c r="BE198" i="19"/>
  <c r="BE204" i="19"/>
  <c r="BE224" i="19"/>
  <c r="BE234" i="19"/>
  <c r="BE238" i="19"/>
  <c r="BE244" i="19"/>
  <c r="BE252" i="19"/>
  <c r="BE261" i="19"/>
  <c r="BE265" i="19"/>
  <c r="BE280" i="19"/>
  <c r="BE288" i="19"/>
  <c r="BE305" i="19"/>
  <c r="BE306" i="19"/>
  <c r="BE312" i="19"/>
  <c r="BE316" i="19"/>
  <c r="BE324" i="19"/>
  <c r="BE327" i="19"/>
  <c r="BE329" i="19"/>
  <c r="BE340" i="19"/>
  <c r="BE348" i="19"/>
  <c r="BE349" i="19"/>
  <c r="BE352" i="19"/>
  <c r="BE354" i="19"/>
  <c r="BE361" i="19"/>
  <c r="BE363" i="19"/>
  <c r="BE369" i="19"/>
  <c r="BE374" i="19"/>
  <c r="BE377" i="19"/>
  <c r="BE380" i="19"/>
  <c r="BE381" i="19"/>
  <c r="BE384" i="19"/>
  <c r="BE388" i="19"/>
  <c r="BE391" i="19"/>
  <c r="BE398" i="19"/>
  <c r="BE400" i="19"/>
  <c r="BE403" i="19"/>
  <c r="BE407" i="19"/>
  <c r="BE411" i="19"/>
  <c r="BE412" i="19"/>
  <c r="BE414" i="19"/>
  <c r="BE415" i="19"/>
  <c r="BE423" i="19"/>
  <c r="BE425" i="19"/>
  <c r="BE428" i="19"/>
  <c r="BE430" i="19"/>
  <c r="BE434" i="19"/>
  <c r="BE438" i="19"/>
  <c r="BE447" i="19"/>
  <c r="BE457" i="19"/>
  <c r="BE467" i="19"/>
  <c r="BE472" i="19"/>
  <c r="BE476" i="19"/>
  <c r="BE488" i="19"/>
  <c r="E116" i="19"/>
  <c r="BE134" i="19"/>
  <c r="BE164" i="19"/>
  <c r="BE168" i="19"/>
  <c r="BE182" i="19"/>
  <c r="BE195" i="19"/>
  <c r="BE200" i="19"/>
  <c r="BE216" i="19"/>
  <c r="BE230" i="19"/>
  <c r="BE251" i="19"/>
  <c r="BE257" i="19"/>
  <c r="BE263" i="19"/>
  <c r="BE275" i="19"/>
  <c r="BE278" i="19"/>
  <c r="BE287" i="19"/>
  <c r="BE297" i="19"/>
  <c r="BE300" i="19"/>
  <c r="BE314" i="19"/>
  <c r="BE318" i="19"/>
  <c r="BE323" i="19"/>
  <c r="BE332" i="19"/>
  <c r="BE333" i="19"/>
  <c r="BE338" i="19"/>
  <c r="BE341" i="19"/>
  <c r="BE342" i="19"/>
  <c r="BE345" i="19"/>
  <c r="BE346" i="19"/>
  <c r="BE347" i="19"/>
  <c r="BE351" i="19"/>
  <c r="BE355" i="19"/>
  <c r="BE357" i="19"/>
  <c r="BE360" i="19"/>
  <c r="BE382" i="19"/>
  <c r="BE386" i="19"/>
  <c r="BE387" i="19"/>
  <c r="BE395" i="19"/>
  <c r="BE404" i="19"/>
  <c r="BE419" i="19"/>
  <c r="BE432" i="19"/>
  <c r="BE439" i="19"/>
  <c r="BE441" i="19"/>
  <c r="BE452" i="19"/>
  <c r="BE453" i="19"/>
  <c r="BE455" i="19"/>
  <c r="J92" i="19"/>
  <c r="F123" i="19"/>
  <c r="BE132" i="19"/>
  <c r="BE142" i="19"/>
  <c r="BE158" i="19"/>
  <c r="BE160" i="19"/>
  <c r="BE170" i="19"/>
  <c r="BE172" i="19"/>
  <c r="BE176" i="19"/>
  <c r="BE178" i="19"/>
  <c r="BE189" i="19"/>
  <c r="BE190" i="19"/>
  <c r="BE203" i="19"/>
  <c r="BE205" i="19"/>
  <c r="BE206" i="19"/>
  <c r="BE208" i="19"/>
  <c r="BE210" i="19"/>
  <c r="BE212" i="19"/>
  <c r="BE214" i="19"/>
  <c r="BE228" i="19"/>
  <c r="BE232" i="19"/>
  <c r="BE240" i="19"/>
  <c r="BE242" i="19"/>
  <c r="BE249" i="19"/>
  <c r="BE253" i="19"/>
  <c r="BE255" i="19"/>
  <c r="BE258" i="19"/>
  <c r="BE264" i="19"/>
  <c r="BE271" i="19"/>
  <c r="BE281" i="19"/>
  <c r="BE283" i="19"/>
  <c r="BE289" i="19"/>
  <c r="BE294" i="19"/>
  <c r="BE309" i="19"/>
  <c r="BE321" i="19"/>
  <c r="BE322" i="19"/>
  <c r="BE330" i="19"/>
  <c r="BE343" i="19"/>
  <c r="BE358" i="19"/>
  <c r="BE366" i="19"/>
  <c r="BE368" i="19"/>
  <c r="BE370" i="19"/>
  <c r="BE371" i="19"/>
  <c r="BE372" i="19"/>
  <c r="BE376" i="19"/>
  <c r="BE383" i="19"/>
  <c r="BE389" i="19"/>
  <c r="BE393" i="19"/>
  <c r="BE397" i="19"/>
  <c r="BE409" i="19"/>
  <c r="BE410" i="19"/>
  <c r="BE416" i="19"/>
  <c r="BE436" i="19"/>
  <c r="BE442" i="19"/>
  <c r="BE444" i="19"/>
  <c r="BE450" i="19"/>
  <c r="BE459" i="19"/>
  <c r="BE461" i="19"/>
  <c r="BE465" i="19"/>
  <c r="BE471" i="19"/>
  <c r="BE486" i="19"/>
  <c r="BE130" i="19"/>
  <c r="BE136" i="19"/>
  <c r="BE144" i="19"/>
  <c r="BE152" i="19"/>
  <c r="BE166" i="19"/>
  <c r="BE188" i="19"/>
  <c r="BE192" i="19"/>
  <c r="BE193" i="19"/>
  <c r="BE201" i="19"/>
  <c r="BE218" i="19"/>
  <c r="BE220" i="19"/>
  <c r="BE222" i="19"/>
  <c r="BE226" i="19"/>
  <c r="BE236" i="19"/>
  <c r="BE246" i="19"/>
  <c r="BE254" i="19"/>
  <c r="BE260" i="19"/>
  <c r="BE267" i="19"/>
  <c r="BE268" i="19"/>
  <c r="BE270" i="19"/>
  <c r="BE272" i="19"/>
  <c r="BE274" i="19"/>
  <c r="BE277" i="19"/>
  <c r="BE285" i="19"/>
  <c r="BE290" i="19"/>
  <c r="BE291" i="19"/>
  <c r="BE293" i="19"/>
  <c r="BE296" i="19"/>
  <c r="BE299" i="19"/>
  <c r="BE302" i="19"/>
  <c r="BE303" i="19"/>
  <c r="BE308" i="19"/>
  <c r="BE311" i="19"/>
  <c r="BE315" i="19"/>
  <c r="BE319" i="19"/>
  <c r="BE326" i="19"/>
  <c r="BE335" i="19"/>
  <c r="BE365" i="19"/>
  <c r="BE378" i="19"/>
  <c r="BE390" i="19"/>
  <c r="BE394" i="19"/>
  <c r="BE406" i="19"/>
  <c r="BE417" i="19"/>
  <c r="BE422" i="19"/>
  <c r="BE429" i="19"/>
  <c r="BE446" i="19"/>
  <c r="BE449" i="19"/>
  <c r="BE463" i="19"/>
  <c r="BE469" i="19"/>
  <c r="BE474" i="19"/>
  <c r="BE478" i="19"/>
  <c r="BE479" i="19"/>
  <c r="BE481" i="19"/>
  <c r="BE482" i="19"/>
  <c r="E85" i="18"/>
  <c r="J89" i="18"/>
  <c r="F92" i="18"/>
  <c r="BE120" i="18"/>
  <c r="BE132" i="18"/>
  <c r="J133" i="17"/>
  <c r="J98" i="17"/>
  <c r="BE119" i="18"/>
  <c r="BE121" i="18"/>
  <c r="BE129" i="18"/>
  <c r="F92" i="17"/>
  <c r="BE134" i="17"/>
  <c r="BE151" i="17"/>
  <c r="BE172" i="17"/>
  <c r="BE199" i="17"/>
  <c r="BE239" i="17"/>
  <c r="BE278" i="17"/>
  <c r="BE328" i="17"/>
  <c r="BE365" i="17"/>
  <c r="BE384" i="17"/>
  <c r="BE431" i="17"/>
  <c r="BE449" i="17"/>
  <c r="BE467" i="17"/>
  <c r="BE477" i="17"/>
  <c r="BE488" i="17"/>
  <c r="BE512" i="17"/>
  <c r="BE519" i="17"/>
  <c r="BE527" i="17"/>
  <c r="BE528" i="17"/>
  <c r="BE535" i="17"/>
  <c r="BE568" i="17"/>
  <c r="BE604" i="17"/>
  <c r="BE617" i="17"/>
  <c r="BE659" i="17"/>
  <c r="BE662" i="17"/>
  <c r="BE674" i="17"/>
  <c r="BE677" i="17"/>
  <c r="BE682" i="17"/>
  <c r="BK121" i="16"/>
  <c r="J121" i="16" s="1"/>
  <c r="J98" i="16" s="1"/>
  <c r="J125" i="17"/>
  <c r="BE189" i="17"/>
  <c r="BE220" i="17"/>
  <c r="BE232" i="17"/>
  <c r="BE242" i="17"/>
  <c r="BE269" i="17"/>
  <c r="BE273" i="17"/>
  <c r="BE324" i="17"/>
  <c r="BE332" i="17"/>
  <c r="BE338" i="17"/>
  <c r="BE342" i="17"/>
  <c r="BE349" i="17"/>
  <c r="BE352" i="17"/>
  <c r="BE363" i="17"/>
  <c r="BE369" i="17"/>
  <c r="BE381" i="17"/>
  <c r="BE393" i="17"/>
  <c r="BE422" i="17"/>
  <c r="BE426" i="17"/>
  <c r="BE429" i="17"/>
  <c r="BE430" i="17"/>
  <c r="BE434" i="17"/>
  <c r="BE442" i="17"/>
  <c r="BE463" i="17"/>
  <c r="BE470" i="17"/>
  <c r="BE474" i="17"/>
  <c r="BE484" i="17"/>
  <c r="BE500" i="17"/>
  <c r="BE503" i="17"/>
  <c r="BE507" i="17"/>
  <c r="BE514" i="17"/>
  <c r="BE518" i="17"/>
  <c r="BE530" i="17"/>
  <c r="BE549" i="17"/>
  <c r="BE556" i="17"/>
  <c r="BE583" i="17"/>
  <c r="BE585" i="17"/>
  <c r="BE601" i="17"/>
  <c r="BE613" i="17"/>
  <c r="BE629" i="17"/>
  <c r="BE639" i="17"/>
  <c r="BE644" i="17"/>
  <c r="BE681" i="17"/>
  <c r="BE168" i="17"/>
  <c r="BE174" i="17"/>
  <c r="BE236" i="17"/>
  <c r="BE282" i="17"/>
  <c r="BE286" i="17"/>
  <c r="BE297" i="17"/>
  <c r="BE321" i="17"/>
  <c r="BE335" i="17"/>
  <c r="BE345" i="17"/>
  <c r="BE356" i="17"/>
  <c r="BE377" i="17"/>
  <c r="BE379" i="17"/>
  <c r="BE390" i="17"/>
  <c r="BE413" i="17"/>
  <c r="BE419" i="17"/>
  <c r="BE445" i="17"/>
  <c r="BE452" i="17"/>
  <c r="BE460" i="17"/>
  <c r="BE481" i="17"/>
  <c r="BE491" i="17"/>
  <c r="BE513" i="17"/>
  <c r="BE515" i="17"/>
  <c r="BE521" i="17"/>
  <c r="BE524" i="17"/>
  <c r="BE537" i="17"/>
  <c r="BE552" i="17"/>
  <c r="BE576" i="17"/>
  <c r="BE587" i="17"/>
  <c r="BE589" i="17"/>
  <c r="BE598" i="17"/>
  <c r="BE621" i="17"/>
  <c r="BE625" i="17"/>
  <c r="BE636" i="17"/>
  <c r="BE641" i="17"/>
  <c r="BE646" i="17"/>
  <c r="BE668" i="17"/>
  <c r="BE679" i="17"/>
  <c r="BE684" i="17"/>
  <c r="E85" i="17"/>
  <c r="BE170" i="17"/>
  <c r="BE191" i="17"/>
  <c r="BE213" i="17"/>
  <c r="BE254" i="17"/>
  <c r="BE257" i="17"/>
  <c r="BE301" i="17"/>
  <c r="BE305" i="17"/>
  <c r="BE309" i="17"/>
  <c r="BE314" i="17"/>
  <c r="BE318" i="17"/>
  <c r="BE359" i="17"/>
  <c r="BE367" i="17"/>
  <c r="BE371" i="17"/>
  <c r="BE375" i="17"/>
  <c r="BE410" i="17"/>
  <c r="BE416" i="17"/>
  <c r="BE438" i="17"/>
  <c r="BE456" i="17"/>
  <c r="BE517" i="17"/>
  <c r="BE531" i="17"/>
  <c r="BE532" i="17"/>
  <c r="BE533" i="17"/>
  <c r="BE541" i="17"/>
  <c r="BE544" i="17"/>
  <c r="BE559" i="17"/>
  <c r="BE564" i="17"/>
  <c r="BE571" i="17"/>
  <c r="BE573" i="17"/>
  <c r="BE580" i="17"/>
  <c r="BE586" i="17"/>
  <c r="BE632" i="17"/>
  <c r="BE651" i="17"/>
  <c r="BE655" i="17"/>
  <c r="BE664" i="17"/>
  <c r="BE683" i="17"/>
  <c r="BE127" i="16"/>
  <c r="E109" i="16"/>
  <c r="BE123" i="16"/>
  <c r="BE124" i="16"/>
  <c r="BE126" i="16"/>
  <c r="BE128" i="16"/>
  <c r="BE125" i="16"/>
  <c r="J91" i="16"/>
  <c r="F94" i="16"/>
  <c r="F94" i="15"/>
  <c r="J91" i="15"/>
  <c r="BE125" i="15"/>
  <c r="BE129" i="15"/>
  <c r="BE131" i="15"/>
  <c r="BE135" i="15"/>
  <c r="BE136" i="15"/>
  <c r="E110" i="15"/>
  <c r="BE127" i="15"/>
  <c r="BE128" i="15"/>
  <c r="BE132" i="15"/>
  <c r="BE133" i="15"/>
  <c r="BE138" i="15"/>
  <c r="BE139" i="15"/>
  <c r="J91" i="14"/>
  <c r="F119" i="14"/>
  <c r="BE125" i="14"/>
  <c r="BE127" i="14"/>
  <c r="BE128" i="14"/>
  <c r="BE129" i="14"/>
  <c r="BE138" i="14"/>
  <c r="BE132" i="14"/>
  <c r="BE135" i="14"/>
  <c r="BE136" i="14"/>
  <c r="BE139" i="14"/>
  <c r="BE142" i="14"/>
  <c r="E85" i="14"/>
  <c r="BE131" i="14"/>
  <c r="BE134" i="14"/>
  <c r="BE141" i="14"/>
  <c r="BE127" i="13"/>
  <c r="BE131" i="13"/>
  <c r="F94" i="13"/>
  <c r="E110" i="13"/>
  <c r="BE132" i="13"/>
  <c r="BE134" i="13"/>
  <c r="BE135" i="13"/>
  <c r="BE140" i="13"/>
  <c r="BE144" i="13"/>
  <c r="BE148" i="13"/>
  <c r="J116" i="13"/>
  <c r="BE129" i="13"/>
  <c r="BE139" i="13"/>
  <c r="BE149" i="13"/>
  <c r="BE125" i="13"/>
  <c r="BE128" i="13"/>
  <c r="BE133" i="13"/>
  <c r="BE137" i="13"/>
  <c r="BE138" i="13"/>
  <c r="BE145" i="13"/>
  <c r="BE146" i="13"/>
  <c r="BE150" i="13"/>
  <c r="F119" i="12"/>
  <c r="BE125" i="12"/>
  <c r="BE127" i="12"/>
  <c r="BE131" i="12"/>
  <c r="BE132" i="12"/>
  <c r="BE134" i="12"/>
  <c r="BE137" i="12"/>
  <c r="BE146" i="12"/>
  <c r="BE151" i="12"/>
  <c r="BE155" i="12"/>
  <c r="BE156" i="12"/>
  <c r="BE167" i="12"/>
  <c r="BE169" i="12"/>
  <c r="J91" i="12"/>
  <c r="BE144" i="12"/>
  <c r="BE147" i="12"/>
  <c r="BE150" i="12"/>
  <c r="BE171" i="12"/>
  <c r="E85" i="12"/>
  <c r="BE128" i="12"/>
  <c r="BE129" i="12"/>
  <c r="BE143" i="12"/>
  <c r="BE148" i="12"/>
  <c r="BE157" i="12"/>
  <c r="BE162" i="12"/>
  <c r="BE168" i="12"/>
  <c r="BE135" i="12"/>
  <c r="BE138" i="12"/>
  <c r="BE140" i="12"/>
  <c r="BE141" i="12"/>
  <c r="BE145" i="12"/>
  <c r="BE161" i="12"/>
  <c r="BE163" i="12"/>
  <c r="J124" i="10"/>
  <c r="J100" i="10"/>
  <c r="J91" i="11"/>
  <c r="F94" i="11"/>
  <c r="BE128" i="11"/>
  <c r="BE138" i="11"/>
  <c r="BE147" i="11"/>
  <c r="BE148" i="11"/>
  <c r="BE157" i="11"/>
  <c r="E85" i="11"/>
  <c r="BE129" i="11"/>
  <c r="BE131" i="11"/>
  <c r="BE135" i="11"/>
  <c r="BE143" i="11"/>
  <c r="BE144" i="11"/>
  <c r="BE146" i="11"/>
  <c r="BE151" i="11"/>
  <c r="BE161" i="11"/>
  <c r="BE162" i="11"/>
  <c r="BE164" i="11"/>
  <c r="BE125" i="11"/>
  <c r="BE132" i="11"/>
  <c r="BE134" i="11"/>
  <c r="BE137" i="11"/>
  <c r="BE141" i="11"/>
  <c r="BE150" i="11"/>
  <c r="BE155" i="11"/>
  <c r="BK122" i="10"/>
  <c r="J122" i="10" s="1"/>
  <c r="J98" i="10" s="1"/>
  <c r="BE127" i="11"/>
  <c r="BE140" i="11"/>
  <c r="BE145" i="11"/>
  <c r="BE156" i="11"/>
  <c r="BE163" i="11"/>
  <c r="E85" i="10"/>
  <c r="F119" i="10"/>
  <c r="BE127" i="10"/>
  <c r="BE128" i="10"/>
  <c r="BE143" i="10"/>
  <c r="BE151" i="10"/>
  <c r="J91" i="10"/>
  <c r="BE125" i="10"/>
  <c r="BE132" i="10"/>
  <c r="BE134" i="10"/>
  <c r="BE135" i="10"/>
  <c r="BE147" i="10"/>
  <c r="BE148" i="10"/>
  <c r="BE150" i="10"/>
  <c r="BE156" i="10"/>
  <c r="BE164" i="10"/>
  <c r="BE165" i="10"/>
  <c r="BE129" i="10"/>
  <c r="BE131" i="10"/>
  <c r="BE137" i="10"/>
  <c r="BE144" i="10"/>
  <c r="BE161" i="10"/>
  <c r="BE162" i="10"/>
  <c r="BE163" i="10"/>
  <c r="BE166" i="10"/>
  <c r="BE138" i="10"/>
  <c r="BE140" i="10"/>
  <c r="BE141" i="10"/>
  <c r="BE145" i="10"/>
  <c r="BE146" i="10"/>
  <c r="BE154" i="10"/>
  <c r="BE155" i="10"/>
  <c r="E85" i="9"/>
  <c r="F94" i="9"/>
  <c r="J116" i="9"/>
  <c r="BE125" i="9"/>
  <c r="BE130" i="9"/>
  <c r="BE141" i="9"/>
  <c r="BE147" i="9"/>
  <c r="BE148" i="9"/>
  <c r="BE153" i="9"/>
  <c r="BE154" i="9"/>
  <c r="BE165" i="9"/>
  <c r="BE169" i="9"/>
  <c r="BE174" i="9"/>
  <c r="BE131" i="9"/>
  <c r="BE146" i="9"/>
  <c r="BE159" i="9"/>
  <c r="BE161" i="9"/>
  <c r="BE162" i="9"/>
  <c r="BE163" i="9"/>
  <c r="BE166" i="9"/>
  <c r="BE172" i="9"/>
  <c r="BE175" i="9"/>
  <c r="BE184" i="9"/>
  <c r="BE186" i="9"/>
  <c r="BE198" i="9"/>
  <c r="BE199" i="9"/>
  <c r="BE207" i="9"/>
  <c r="BE209" i="9"/>
  <c r="BE210" i="9"/>
  <c r="BE128" i="9"/>
  <c r="BE136" i="9"/>
  <c r="BE139" i="9"/>
  <c r="BE140" i="9"/>
  <c r="BE145" i="9"/>
  <c r="BE155" i="9"/>
  <c r="BE168" i="9"/>
  <c r="BE170" i="9"/>
  <c r="BE177" i="9"/>
  <c r="BE178" i="9"/>
  <c r="BE180" i="9"/>
  <c r="BE182" i="9"/>
  <c r="BE197" i="9"/>
  <c r="BE201" i="9"/>
  <c r="BE205" i="9"/>
  <c r="BE206" i="9"/>
  <c r="BE208" i="9"/>
  <c r="BE127" i="9"/>
  <c r="BE132" i="9"/>
  <c r="BE133" i="9"/>
  <c r="BE134" i="9"/>
  <c r="BE135" i="9"/>
  <c r="BE138" i="9"/>
  <c r="BE152" i="9"/>
  <c r="BE160" i="9"/>
  <c r="BE173" i="9"/>
  <c r="BE179" i="9"/>
  <c r="BE183" i="9"/>
  <c r="BE185" i="9"/>
  <c r="BE187" i="9"/>
  <c r="BE196" i="9"/>
  <c r="BE200" i="9"/>
  <c r="BE211" i="9"/>
  <c r="F94" i="8"/>
  <c r="BE125" i="8"/>
  <c r="BE130" i="8"/>
  <c r="BE131" i="8"/>
  <c r="BE132" i="8"/>
  <c r="BE135" i="8"/>
  <c r="BE144" i="8"/>
  <c r="BE153" i="8"/>
  <c r="BE163" i="8"/>
  <c r="BE165" i="8"/>
  <c r="BE184" i="8"/>
  <c r="BE187" i="8"/>
  <c r="BE189" i="8"/>
  <c r="BE218" i="8"/>
  <c r="E85" i="8"/>
  <c r="BE127" i="8"/>
  <c r="BE134" i="8"/>
  <c r="BE138" i="8"/>
  <c r="BE140" i="8"/>
  <c r="BE161" i="8"/>
  <c r="BE162" i="8"/>
  <c r="BE166" i="8"/>
  <c r="BE167" i="8"/>
  <c r="BE172" i="8"/>
  <c r="BE176" i="8"/>
  <c r="BE177" i="8"/>
  <c r="BE186" i="8"/>
  <c r="BE190" i="8"/>
  <c r="BE191" i="8"/>
  <c r="BE216" i="8"/>
  <c r="J116" i="8"/>
  <c r="BE129" i="8"/>
  <c r="BE133" i="8"/>
  <c r="BE147" i="8"/>
  <c r="BE151" i="8"/>
  <c r="BE152" i="8"/>
  <c r="BE156" i="8"/>
  <c r="BE157" i="8"/>
  <c r="BE171" i="8"/>
  <c r="BE175" i="8"/>
  <c r="BE179" i="8"/>
  <c r="BE185" i="8"/>
  <c r="BE203" i="8"/>
  <c r="BE204" i="8"/>
  <c r="BE210" i="8"/>
  <c r="BE214" i="8"/>
  <c r="BE217" i="8"/>
  <c r="BE128" i="8"/>
  <c r="BE137" i="8"/>
  <c r="BE139" i="8"/>
  <c r="BE145" i="8"/>
  <c r="BE146" i="8"/>
  <c r="BE154" i="8"/>
  <c r="BE168" i="8"/>
  <c r="BE169" i="8"/>
  <c r="BE174" i="8"/>
  <c r="BE180" i="8"/>
  <c r="BE181" i="8"/>
  <c r="BE182" i="8"/>
  <c r="BE192" i="8"/>
  <c r="BE201" i="8"/>
  <c r="BE202" i="8"/>
  <c r="BE205" i="8"/>
  <c r="BE206" i="8"/>
  <c r="BE207" i="8"/>
  <c r="BE209" i="8"/>
  <c r="BE215" i="8"/>
  <c r="BE219" i="8"/>
  <c r="BE220" i="8"/>
  <c r="F94" i="7"/>
  <c r="BE130" i="7"/>
  <c r="BE140" i="7"/>
  <c r="BE146" i="7"/>
  <c r="BE152" i="7"/>
  <c r="BE153" i="7"/>
  <c r="BE154" i="7"/>
  <c r="BE162" i="7"/>
  <c r="BE164" i="7"/>
  <c r="BE165" i="7"/>
  <c r="BE166" i="7"/>
  <c r="BE171" i="7"/>
  <c r="BE175" i="7"/>
  <c r="BE176" i="7"/>
  <c r="BE181" i="7"/>
  <c r="BE191" i="7"/>
  <c r="BE197" i="7"/>
  <c r="BE220" i="7"/>
  <c r="BE226" i="7"/>
  <c r="J91" i="7"/>
  <c r="BE131" i="7"/>
  <c r="BE132" i="7"/>
  <c r="BE134" i="7"/>
  <c r="BE138" i="7"/>
  <c r="BE148" i="7"/>
  <c r="BE158" i="7"/>
  <c r="BE168" i="7"/>
  <c r="BE177" i="7"/>
  <c r="BE182" i="7"/>
  <c r="BE184" i="7"/>
  <c r="BE192" i="7"/>
  <c r="BE195" i="7"/>
  <c r="BE196" i="7"/>
  <c r="BE199" i="7"/>
  <c r="BE201" i="7"/>
  <c r="BE202" i="7"/>
  <c r="BE212" i="7"/>
  <c r="BE215" i="7"/>
  <c r="BE216" i="7"/>
  <c r="BE224" i="7"/>
  <c r="BE225" i="7"/>
  <c r="BE233" i="7"/>
  <c r="E85" i="7"/>
  <c r="BE125" i="7"/>
  <c r="BE128" i="7"/>
  <c r="BE129" i="7"/>
  <c r="BE137" i="7"/>
  <c r="BE139" i="7"/>
  <c r="BE145" i="7"/>
  <c r="BE147" i="7"/>
  <c r="BE155" i="7"/>
  <c r="BE163" i="7"/>
  <c r="BE167" i="7"/>
  <c r="BE170" i="7"/>
  <c r="BE180" i="7"/>
  <c r="BE186" i="7"/>
  <c r="BE194" i="7"/>
  <c r="BE211" i="7"/>
  <c r="BE213" i="7"/>
  <c r="BE214" i="7"/>
  <c r="BE219" i="7"/>
  <c r="BE227" i="7"/>
  <c r="BE229" i="7"/>
  <c r="BE127" i="7"/>
  <c r="BE133" i="7"/>
  <c r="BE135" i="7"/>
  <c r="BE144" i="7"/>
  <c r="BE157" i="7"/>
  <c r="BE179" i="7"/>
  <c r="BE185" i="7"/>
  <c r="BE187" i="7"/>
  <c r="BE189" i="7"/>
  <c r="BE190" i="7"/>
  <c r="BE198" i="7"/>
  <c r="BE217" i="7"/>
  <c r="BE231" i="7"/>
  <c r="J121" i="6"/>
  <c r="BE130" i="6"/>
  <c r="BE139" i="6"/>
  <c r="BE150" i="6"/>
  <c r="BE165" i="6"/>
  <c r="BE212" i="6"/>
  <c r="BE222" i="6"/>
  <c r="BE133" i="6"/>
  <c r="BE172" i="6"/>
  <c r="BE174" i="6"/>
  <c r="BE178" i="6"/>
  <c r="BE185" i="6"/>
  <c r="BE187" i="6"/>
  <c r="BE196" i="6"/>
  <c r="BE208" i="6"/>
  <c r="BE214" i="6"/>
  <c r="BE216" i="6"/>
  <c r="BE219" i="6"/>
  <c r="BE220" i="6"/>
  <c r="E85" i="6"/>
  <c r="F94" i="6"/>
  <c r="BE146" i="6"/>
  <c r="BE162" i="6"/>
  <c r="BE136" i="6"/>
  <c r="BE154" i="6"/>
  <c r="BE169" i="6"/>
  <c r="BE180" i="6"/>
  <c r="BE213" i="6"/>
  <c r="E117" i="5"/>
  <c r="BE132" i="5"/>
  <c r="BE135" i="5"/>
  <c r="BE136" i="5"/>
  <c r="BE143" i="5"/>
  <c r="BE150" i="5"/>
  <c r="BE153" i="5"/>
  <c r="BE157" i="5"/>
  <c r="BE162" i="5"/>
  <c r="BE168" i="5"/>
  <c r="BE178" i="5"/>
  <c r="BE182" i="5"/>
  <c r="BE184" i="5"/>
  <c r="BE197" i="5"/>
  <c r="BE200" i="5"/>
  <c r="BE213" i="5"/>
  <c r="J123" i="5"/>
  <c r="BE140" i="5"/>
  <c r="BE154" i="5"/>
  <c r="BE160" i="5"/>
  <c r="BE164" i="5"/>
  <c r="BE166" i="5"/>
  <c r="BE180" i="5"/>
  <c r="BE206" i="5"/>
  <c r="BE214" i="5"/>
  <c r="F94" i="5"/>
  <c r="BE142" i="5"/>
  <c r="BE186" i="5"/>
  <c r="BE195" i="5"/>
  <c r="BE204" i="5"/>
  <c r="BE215" i="5"/>
  <c r="BE144" i="5"/>
  <c r="BE145" i="5"/>
  <c r="BE149" i="5"/>
  <c r="BE171" i="5"/>
  <c r="BE173" i="5"/>
  <c r="BE176" i="5"/>
  <c r="BE190" i="5"/>
  <c r="BE191" i="5"/>
  <c r="BE192" i="5"/>
  <c r="BE210" i="5"/>
  <c r="BE216" i="5"/>
  <c r="E85" i="4"/>
  <c r="BE161" i="4"/>
  <c r="BE163" i="4"/>
  <c r="BE190" i="4"/>
  <c r="BE195" i="4"/>
  <c r="BE198" i="4"/>
  <c r="BE205" i="4"/>
  <c r="BE222" i="4"/>
  <c r="J91" i="4"/>
  <c r="BE141" i="4"/>
  <c r="BE144" i="4"/>
  <c r="BE153" i="4"/>
  <c r="BE188" i="4"/>
  <c r="BE196" i="4"/>
  <c r="BE209" i="4"/>
  <c r="BE215" i="4"/>
  <c r="BE223" i="4"/>
  <c r="F94" i="4"/>
  <c r="BE135" i="4"/>
  <c r="BE139" i="4"/>
  <c r="BE143" i="4"/>
  <c r="BE149" i="4"/>
  <c r="BE151" i="4"/>
  <c r="BE155" i="4"/>
  <c r="BE157" i="4"/>
  <c r="BE159" i="4"/>
  <c r="BE170" i="4"/>
  <c r="BE177" i="4"/>
  <c r="BE184" i="4"/>
  <c r="BE186" i="4"/>
  <c r="BE197" i="4"/>
  <c r="BE199" i="4"/>
  <c r="BE207" i="4"/>
  <c r="BE211" i="4"/>
  <c r="BE213" i="4"/>
  <c r="BE218" i="4"/>
  <c r="BE219" i="4"/>
  <c r="BE132" i="4"/>
  <c r="BE140" i="4"/>
  <c r="BE142" i="4"/>
  <c r="BE147" i="4"/>
  <c r="BE192" i="4"/>
  <c r="BE200" i="4"/>
  <c r="BE203" i="4"/>
  <c r="BE217" i="4"/>
  <c r="BE224" i="4"/>
  <c r="E119" i="3"/>
  <c r="BE132" i="3"/>
  <c r="BE171" i="3"/>
  <c r="BE272" i="3"/>
  <c r="BE276" i="3"/>
  <c r="BE319" i="3"/>
  <c r="BE335" i="3"/>
  <c r="BE353" i="3"/>
  <c r="BE360" i="3"/>
  <c r="BE372" i="3"/>
  <c r="BE402" i="3"/>
  <c r="BE408" i="3"/>
  <c r="BE470" i="3"/>
  <c r="BE494" i="3"/>
  <c r="BE498" i="3"/>
  <c r="BE514" i="3"/>
  <c r="BE547" i="3"/>
  <c r="BE566" i="3"/>
  <c r="BE633" i="3"/>
  <c r="BE638" i="3"/>
  <c r="BE639" i="3"/>
  <c r="BE664" i="3"/>
  <c r="BE681" i="3"/>
  <c r="BE688" i="3"/>
  <c r="BE701" i="3"/>
  <c r="BE703" i="3"/>
  <c r="BE722" i="3"/>
  <c r="BE730" i="3"/>
  <c r="BE740" i="3"/>
  <c r="BE750" i="3"/>
  <c r="BE753" i="3"/>
  <c r="BE754" i="3"/>
  <c r="BE757" i="3"/>
  <c r="F126" i="3"/>
  <c r="BE249" i="3"/>
  <c r="BE251" i="3"/>
  <c r="BE268" i="3"/>
  <c r="BE309" i="3"/>
  <c r="BE316" i="3"/>
  <c r="BE317" i="3"/>
  <c r="BE385" i="3"/>
  <c r="BE430" i="3"/>
  <c r="BE451" i="3"/>
  <c r="BE473" i="3"/>
  <c r="BE502" i="3"/>
  <c r="BE518" i="3"/>
  <c r="BE522" i="3"/>
  <c r="BE524" i="3"/>
  <c r="BE530" i="3"/>
  <c r="BE538" i="3"/>
  <c r="BE554" i="3"/>
  <c r="BE558" i="3"/>
  <c r="BE562" i="3"/>
  <c r="BE590" i="3"/>
  <c r="BE594" i="3"/>
  <c r="BE598" i="3"/>
  <c r="BE602" i="3"/>
  <c r="BE625" i="3"/>
  <c r="BE629" i="3"/>
  <c r="BE637" i="3"/>
  <c r="BE644" i="3"/>
  <c r="BE647" i="3"/>
  <c r="BE662" i="3"/>
  <c r="BE746" i="3"/>
  <c r="J89" i="3"/>
  <c r="BE241" i="3"/>
  <c r="BE243" i="3"/>
  <c r="BE259" i="3"/>
  <c r="BE288" i="3"/>
  <c r="BE356" i="3"/>
  <c r="BE437" i="3"/>
  <c r="BE444" i="3"/>
  <c r="BE463" i="3"/>
  <c r="BE506" i="3"/>
  <c r="BE510" i="3"/>
  <c r="BE535" i="3"/>
  <c r="BE544" i="3"/>
  <c r="BE585" i="3"/>
  <c r="BE609" i="3"/>
  <c r="BE617" i="3"/>
  <c r="BE641" i="3"/>
  <c r="BE655" i="3"/>
  <c r="BE693" i="3"/>
  <c r="BE716" i="3"/>
  <c r="BE734" i="3"/>
  <c r="BE737" i="3"/>
  <c r="BE743" i="3"/>
  <c r="BE210" i="3"/>
  <c r="BE278" i="3"/>
  <c r="BE314" i="3"/>
  <c r="BE315" i="3"/>
  <c r="BE318" i="3"/>
  <c r="BE320" i="3"/>
  <c r="BE324" i="3"/>
  <c r="BE350" i="3"/>
  <c r="BE365" i="3"/>
  <c r="BE405" i="3"/>
  <c r="BE411" i="3"/>
  <c r="BE419" i="3"/>
  <c r="BE423" i="3"/>
  <c r="BE452" i="3"/>
  <c r="BE460" i="3"/>
  <c r="BE475" i="3"/>
  <c r="BE486" i="3"/>
  <c r="BE525" i="3"/>
  <c r="BE528" i="3"/>
  <c r="BE532" i="3"/>
  <c r="BE542" i="3"/>
  <c r="BE550" i="3"/>
  <c r="BE570" i="3"/>
  <c r="BE575" i="3"/>
  <c r="BE580" i="3"/>
  <c r="BE613" i="3"/>
  <c r="BE621" i="3"/>
  <c r="BE651" i="3"/>
  <c r="BE659" i="3"/>
  <c r="BE679" i="3"/>
  <c r="BE684" i="3"/>
  <c r="BE686" i="3"/>
  <c r="BE691" i="3"/>
  <c r="BE695" i="3"/>
  <c r="BE697" i="3"/>
  <c r="BE707" i="3"/>
  <c r="BE714" i="3"/>
  <c r="BE718" i="3"/>
  <c r="BE726" i="3"/>
  <c r="F149" i="2"/>
  <c r="BE177" i="2"/>
  <c r="BE191" i="2"/>
  <c r="BE210" i="2"/>
  <c r="BE218" i="2"/>
  <c r="BE239" i="2"/>
  <c r="BE280" i="2"/>
  <c r="BE359" i="2"/>
  <c r="BE402" i="2"/>
  <c r="BE425" i="2"/>
  <c r="BE436" i="2"/>
  <c r="BE453" i="2"/>
  <c r="BE508" i="2"/>
  <c r="BE510" i="2"/>
  <c r="BE554" i="2"/>
  <c r="BE566" i="2"/>
  <c r="BE577" i="2"/>
  <c r="BE627" i="2"/>
  <c r="BE656" i="2"/>
  <c r="BE673" i="2"/>
  <c r="BE728" i="2"/>
  <c r="BE756" i="2"/>
  <c r="BE765" i="2"/>
  <c r="BE780" i="2"/>
  <c r="BE929" i="2"/>
  <c r="BE968" i="2"/>
  <c r="BE972" i="2"/>
  <c r="BE1041" i="2"/>
  <c r="BE1081" i="2"/>
  <c r="BE1093" i="2"/>
  <c r="BE1102" i="2"/>
  <c r="BE1140" i="2"/>
  <c r="BE1168" i="2"/>
  <c r="BE1252" i="2"/>
  <c r="BE1253" i="2"/>
  <c r="BE1274" i="2"/>
  <c r="BE1314" i="2"/>
  <c r="BE1316" i="2"/>
  <c r="BE1343" i="2"/>
  <c r="BE1354" i="2"/>
  <c r="BE1369" i="2"/>
  <c r="BE1394" i="2"/>
  <c r="BE1439" i="2"/>
  <c r="BE1499" i="2"/>
  <c r="BE1513" i="2"/>
  <c r="BE1545" i="2"/>
  <c r="BE1570" i="2"/>
  <c r="BE1616" i="2"/>
  <c r="BE1638" i="2"/>
  <c r="BE1695" i="2"/>
  <c r="BE1765" i="2"/>
  <c r="BE1771" i="2"/>
  <c r="BE1778" i="2"/>
  <c r="BE1797" i="2"/>
  <c r="BE1970" i="2"/>
  <c r="BE2008" i="2"/>
  <c r="BE2038" i="2"/>
  <c r="BE2056" i="2"/>
  <c r="BE2077" i="2"/>
  <c r="BE2096" i="2"/>
  <c r="BE2114" i="2"/>
  <c r="BE2149" i="2"/>
  <c r="BE2157" i="2"/>
  <c r="BE2175" i="2"/>
  <c r="BE2210" i="2"/>
  <c r="BE2222" i="2"/>
  <c r="BE2236" i="2"/>
  <c r="BE2263" i="2"/>
  <c r="BE2276" i="2"/>
  <c r="BE2300" i="2"/>
  <c r="BE2316" i="2"/>
  <c r="BE2327" i="2"/>
  <c r="BE2339" i="2"/>
  <c r="BE2356" i="2"/>
  <c r="BE2413" i="2"/>
  <c r="BE2417" i="2"/>
  <c r="BE2432" i="2"/>
  <c r="BE2457" i="2"/>
  <c r="BE2466" i="2"/>
  <c r="BE2506" i="2"/>
  <c r="BE2509" i="2"/>
  <c r="BE2561" i="2"/>
  <c r="BE2593" i="2"/>
  <c r="BE2635" i="2"/>
  <c r="BE2689" i="2"/>
  <c r="BE2742" i="2"/>
  <c r="BE2745" i="2"/>
  <c r="BE2764" i="2"/>
  <c r="E142" i="2"/>
  <c r="BE155" i="2"/>
  <c r="BE202" i="2"/>
  <c r="BE236" i="2"/>
  <c r="BE247" i="2"/>
  <c r="BE254" i="2"/>
  <c r="BE284" i="2"/>
  <c r="BE318" i="2"/>
  <c r="BE372" i="2"/>
  <c r="BE396" i="2"/>
  <c r="BE398" i="2"/>
  <c r="BE415" i="2"/>
  <c r="BE514" i="2"/>
  <c r="BE520" i="2"/>
  <c r="BE524" i="2"/>
  <c r="BE528" i="2"/>
  <c r="BE530" i="2"/>
  <c r="BE542" i="2"/>
  <c r="BE549" i="2"/>
  <c r="BE585" i="2"/>
  <c r="BE764" i="2"/>
  <c r="BE769" i="2"/>
  <c r="BE790" i="2"/>
  <c r="BE821" i="2"/>
  <c r="BE856" i="2"/>
  <c r="BE864" i="2"/>
  <c r="BE868" i="2"/>
  <c r="BE909" i="2"/>
  <c r="BE921" i="2"/>
  <c r="BE976" i="2"/>
  <c r="BE1001" i="2"/>
  <c r="BE1030" i="2"/>
  <c r="BE1069" i="2"/>
  <c r="BE1099" i="2"/>
  <c r="BE1117" i="2"/>
  <c r="BE1130" i="2"/>
  <c r="BE1136" i="2"/>
  <c r="BE1184" i="2"/>
  <c r="BE1191" i="2"/>
  <c r="BE1212" i="2"/>
  <c r="BE1221" i="2"/>
  <c r="BE1230" i="2"/>
  <c r="BE1231" i="2"/>
  <c r="BE1234" i="2"/>
  <c r="BE1268" i="2"/>
  <c r="BE1310" i="2"/>
  <c r="BE1320" i="2"/>
  <c r="BE1327" i="2"/>
  <c r="BE1338" i="2"/>
  <c r="BE1339" i="2"/>
  <c r="BE1353" i="2"/>
  <c r="BE1359" i="2"/>
  <c r="BE1361" i="2"/>
  <c r="BE1417" i="2"/>
  <c r="BE1435" i="2"/>
  <c r="BE1459" i="2"/>
  <c r="BE1472" i="2"/>
  <c r="BE1501" i="2"/>
  <c r="BE1510" i="2"/>
  <c r="BE1582" i="2"/>
  <c r="BE1592" i="2"/>
  <c r="BE1619" i="2"/>
  <c r="BE1713" i="2"/>
  <c r="BE1719" i="2"/>
  <c r="BE1735" i="2"/>
  <c r="BE1758" i="2"/>
  <c r="BE1761" i="2"/>
  <c r="BE1815" i="2"/>
  <c r="BE1823" i="2"/>
  <c r="BE1830" i="2"/>
  <c r="BE1845" i="2"/>
  <c r="BE1880" i="2"/>
  <c r="BE1895" i="2"/>
  <c r="BE1924" i="2"/>
  <c r="BE1944" i="2"/>
  <c r="BE1960" i="2"/>
  <c r="BE1976" i="2"/>
  <c r="BE2004" i="2"/>
  <c r="BE2048" i="2"/>
  <c r="BE2059" i="2"/>
  <c r="BE2166" i="2"/>
  <c r="BE2183" i="2"/>
  <c r="BE2193" i="2"/>
  <c r="BE2199" i="2"/>
  <c r="BE2221" i="2"/>
  <c r="BE2237" i="2"/>
  <c r="BE2239" i="2"/>
  <c r="BE2287" i="2"/>
  <c r="BE2299" i="2"/>
  <c r="BE2305" i="2"/>
  <c r="BE2323" i="2"/>
  <c r="BE2349" i="2"/>
  <c r="BE2365" i="2"/>
  <c r="BE2372" i="2"/>
  <c r="BE2393" i="2"/>
  <c r="BE2416" i="2"/>
  <c r="BE2441" i="2"/>
  <c r="BE2479" i="2"/>
  <c r="BE2493" i="2"/>
  <c r="BE2520" i="2"/>
  <c r="BE2555" i="2"/>
  <c r="BE2604" i="2"/>
  <c r="BE2620" i="2"/>
  <c r="BE2632" i="2"/>
  <c r="BE2648" i="2"/>
  <c r="BE2671" i="2"/>
  <c r="BE2732" i="2"/>
  <c r="BE183" i="2"/>
  <c r="BE223" i="2"/>
  <c r="BE262" i="2"/>
  <c r="BE268" i="2"/>
  <c r="BE276" i="2"/>
  <c r="BE282" i="2"/>
  <c r="BE288" i="2"/>
  <c r="BE305" i="2"/>
  <c r="BE346" i="2"/>
  <c r="BE378" i="2"/>
  <c r="BE393" i="2"/>
  <c r="BE493" i="2"/>
  <c r="BE512" i="2"/>
  <c r="BE516" i="2"/>
  <c r="BE518" i="2"/>
  <c r="BE538" i="2"/>
  <c r="BE558" i="2"/>
  <c r="BE568" i="2"/>
  <c r="BE599" i="2"/>
  <c r="BE625" i="2"/>
  <c r="BE642" i="2"/>
  <c r="BE664" i="2"/>
  <c r="BE668" i="2"/>
  <c r="BE733" i="2"/>
  <c r="BE745" i="2"/>
  <c r="BE758" i="2"/>
  <c r="BE786" i="2"/>
  <c r="BE817" i="2"/>
  <c r="BE846" i="2"/>
  <c r="BE850" i="2"/>
  <c r="BE872" i="2"/>
  <c r="BE913" i="2"/>
  <c r="BE964" i="2"/>
  <c r="BE984" i="2"/>
  <c r="BE992" i="2"/>
  <c r="BE1019" i="2"/>
  <c r="BE1028" i="2"/>
  <c r="BE1039" i="2"/>
  <c r="BE1057" i="2"/>
  <c r="BE1113" i="2"/>
  <c r="BE1161" i="2"/>
  <c r="BE1178" i="2"/>
  <c r="BE1198" i="2"/>
  <c r="BE1255" i="2"/>
  <c r="BE1276" i="2"/>
  <c r="BE1278" i="2"/>
  <c r="BE1291" i="2"/>
  <c r="BE1301" i="2"/>
  <c r="BE1307" i="2"/>
  <c r="BE1337" i="2"/>
  <c r="BE1347" i="2"/>
  <c r="BE1355" i="2"/>
  <c r="BE1356" i="2"/>
  <c r="BE1427" i="2"/>
  <c r="BE1453" i="2"/>
  <c r="BE1469" i="2"/>
  <c r="BE1482" i="2"/>
  <c r="BE1505" i="2"/>
  <c r="BE1508" i="2"/>
  <c r="BE1514" i="2"/>
  <c r="BE1518" i="2"/>
  <c r="BE1574" i="2"/>
  <c r="BE1598" i="2"/>
  <c r="BE1613" i="2"/>
  <c r="BE1630" i="2"/>
  <c r="BE1641" i="2"/>
  <c r="BE1659" i="2"/>
  <c r="BE1665" i="2"/>
  <c r="BE1669" i="2"/>
  <c r="BE1673" i="2"/>
  <c r="BE1700" i="2"/>
  <c r="BE1793" i="2"/>
  <c r="BE1822" i="2"/>
  <c r="BE1841" i="2"/>
  <c r="BE1848" i="2"/>
  <c r="BE1863" i="2"/>
  <c r="BE1877" i="2"/>
  <c r="BE1892" i="2"/>
  <c r="BE1900" i="2"/>
  <c r="BE1936" i="2"/>
  <c r="BE1950" i="2"/>
  <c r="BE1954" i="2"/>
  <c r="BE1957" i="2"/>
  <c r="BE1979" i="2"/>
  <c r="BE2025" i="2"/>
  <c r="BE2068" i="2"/>
  <c r="BE2128" i="2"/>
  <c r="BE2152" i="2"/>
  <c r="BE2195" i="2"/>
  <c r="BE2240" i="2"/>
  <c r="BE2249" i="2"/>
  <c r="BE2252" i="2"/>
  <c r="BE2254" i="2"/>
  <c r="BE2260" i="2"/>
  <c r="BE2269" i="2"/>
  <c r="BE2273" i="2"/>
  <c r="BE2286" i="2"/>
  <c r="BE2294" i="2"/>
  <c r="BE2295" i="2"/>
  <c r="BE2309" i="2"/>
  <c r="BE2319" i="2"/>
  <c r="BE2345" i="2"/>
  <c r="BE2359" i="2"/>
  <c r="BE2362" i="2"/>
  <c r="BE2366" i="2"/>
  <c r="BE2381" i="2"/>
  <c r="BE2410" i="2"/>
  <c r="BE2444" i="2"/>
  <c r="BE2450" i="2"/>
  <c r="BE2453" i="2"/>
  <c r="BE2464" i="2"/>
  <c r="BE2490" i="2"/>
  <c r="BE2525" i="2"/>
  <c r="BE2578" i="2"/>
  <c r="BE2609" i="2"/>
  <c r="BE2624" i="2"/>
  <c r="BE2650" i="2"/>
  <c r="BE2748" i="2"/>
  <c r="BE2756" i="2"/>
  <c r="BE2780" i="2"/>
  <c r="BE2789" i="2"/>
  <c r="BE2798" i="2"/>
  <c r="BE2807" i="2"/>
  <c r="BE2816" i="2"/>
  <c r="BE2825" i="2"/>
  <c r="BE2835" i="2"/>
  <c r="BE2843" i="2"/>
  <c r="BE2852" i="2"/>
  <c r="BE2857" i="2"/>
  <c r="BE2862" i="2"/>
  <c r="BE2867" i="2"/>
  <c r="BE2876" i="2"/>
  <c r="BE2888" i="2"/>
  <c r="BE2901" i="2"/>
  <c r="BE2911" i="2"/>
  <c r="BE2923" i="2"/>
  <c r="BE2932" i="2"/>
  <c r="BE2941" i="2"/>
  <c r="BE2953" i="2"/>
  <c r="BE2957" i="2"/>
  <c r="BE2960" i="2"/>
  <c r="BE2975" i="2"/>
  <c r="BE2977" i="2"/>
  <c r="BE2980" i="2"/>
  <c r="J89" i="2"/>
  <c r="BE171" i="2"/>
  <c r="BE273" i="2"/>
  <c r="BE329" i="2"/>
  <c r="BE331" i="2"/>
  <c r="BE361" i="2"/>
  <c r="BE366" i="2"/>
  <c r="BE390" i="2"/>
  <c r="BE449" i="2"/>
  <c r="BE471" i="2"/>
  <c r="BE487" i="2"/>
  <c r="BE496" i="2"/>
  <c r="BE505" i="2"/>
  <c r="BE522" i="2"/>
  <c r="BE526" i="2"/>
  <c r="BE573" i="2"/>
  <c r="BE581" i="2"/>
  <c r="BE592" i="2"/>
  <c r="BE614" i="2"/>
  <c r="BE651" i="2"/>
  <c r="BE677" i="2"/>
  <c r="BE813" i="2"/>
  <c r="BE842" i="2"/>
  <c r="BE860" i="2"/>
  <c r="BE879" i="2"/>
  <c r="BE917" i="2"/>
  <c r="BE925" i="2"/>
  <c r="BE980" i="2"/>
  <c r="BE988" i="2"/>
  <c r="BE1012" i="2"/>
  <c r="BE1033" i="2"/>
  <c r="BE1043" i="2"/>
  <c r="BE1086" i="2"/>
  <c r="BE1109" i="2"/>
  <c r="BE1121" i="2"/>
  <c r="BE1126" i="2"/>
  <c r="BE1147" i="2"/>
  <c r="BE1154" i="2"/>
  <c r="BE1174" i="2"/>
  <c r="BE1205" i="2"/>
  <c r="BE1216" i="2"/>
  <c r="BE1254" i="2"/>
  <c r="BE1280" i="2"/>
  <c r="BE1287" i="2"/>
  <c r="BE1293" i="2"/>
  <c r="BE1305" i="2"/>
  <c r="BE1324" i="2"/>
  <c r="BE1332" i="2"/>
  <c r="BE1349" i="2"/>
  <c r="BE1357" i="2"/>
  <c r="BE1365" i="2"/>
  <c r="BE1387" i="2"/>
  <c r="BE1421" i="2"/>
  <c r="BE1442" i="2"/>
  <c r="BE1450" i="2"/>
  <c r="BE1456" i="2"/>
  <c r="BE1479" i="2"/>
  <c r="BE1489" i="2"/>
  <c r="BE1521" i="2"/>
  <c r="BE1524" i="2"/>
  <c r="BE1542" i="2"/>
  <c r="BE1579" i="2"/>
  <c r="BE1595" i="2"/>
  <c r="BE1634" i="2"/>
  <c r="BE1678" i="2"/>
  <c r="BE1723" i="2"/>
  <c r="BE1742" i="2"/>
  <c r="BE1753" i="2"/>
  <c r="BE1808" i="2"/>
  <c r="BE1825" i="2"/>
  <c r="BE1835" i="2"/>
  <c r="BE1903" i="2"/>
  <c r="BE1907" i="2"/>
  <c r="BE1947" i="2"/>
  <c r="BE1982" i="2"/>
  <c r="BE1990" i="2"/>
  <c r="BE2087" i="2"/>
  <c r="BE2106" i="2"/>
  <c r="BE2125" i="2"/>
  <c r="BE2139" i="2"/>
  <c r="BE2191" i="2"/>
  <c r="BE2198" i="2"/>
  <c r="BE2229" i="2"/>
  <c r="BE2238" i="2"/>
  <c r="BE2244" i="2"/>
  <c r="BE2253" i="2"/>
  <c r="BE2333" i="2"/>
  <c r="BE2378" i="2"/>
  <c r="BE2390" i="2"/>
  <c r="BE2419" i="2"/>
  <c r="BE2447" i="2"/>
  <c r="BE2461" i="2"/>
  <c r="BE2475" i="2"/>
  <c r="BE2495" i="2"/>
  <c r="BE2503" i="2"/>
  <c r="BE2522" i="2"/>
  <c r="BE2551" i="2"/>
  <c r="BE2606" i="2"/>
  <c r="BE2653" i="2"/>
  <c r="BE2685" i="2"/>
  <c r="BE2711" i="2"/>
  <c r="BE2724" i="2"/>
  <c r="BE2735" i="2"/>
  <c r="BE2738" i="2"/>
  <c r="BE2772" i="2"/>
  <c r="AS94" i="1"/>
  <c r="F37" i="2"/>
  <c r="BD95" i="1" s="1"/>
  <c r="J34" i="3"/>
  <c r="AW96" i="1"/>
  <c r="F35" i="3"/>
  <c r="BB96" i="1" s="1"/>
  <c r="F34" i="3"/>
  <c r="BA96" i="1" s="1"/>
  <c r="F37" i="3"/>
  <c r="BD96" i="1" s="1"/>
  <c r="F36" i="3"/>
  <c r="BC96" i="1" s="1"/>
  <c r="F39" i="4"/>
  <c r="BD98" i="1" s="1"/>
  <c r="F37" i="4"/>
  <c r="BB98" i="1" s="1"/>
  <c r="F37" i="5"/>
  <c r="BB99" i="1" s="1"/>
  <c r="F38" i="5"/>
  <c r="BC99" i="1" s="1"/>
  <c r="F38" i="6"/>
  <c r="BC100" i="1"/>
  <c r="J36" i="6"/>
  <c r="AW100" i="1" s="1"/>
  <c r="J36" i="7"/>
  <c r="AW102" i="1" s="1"/>
  <c r="F36" i="7"/>
  <c r="BA102" i="1" s="1"/>
  <c r="F36" i="8"/>
  <c r="BA103" i="1" s="1"/>
  <c r="J36" i="8"/>
  <c r="AW103" i="1" s="1"/>
  <c r="F37" i="8"/>
  <c r="BB103" i="1" s="1"/>
  <c r="J36" i="9"/>
  <c r="AW104" i="1" s="1"/>
  <c r="F38" i="9"/>
  <c r="BC104" i="1" s="1"/>
  <c r="F36" i="9"/>
  <c r="BA104" i="1"/>
  <c r="F38" i="10"/>
  <c r="BC105" i="1" s="1"/>
  <c r="F39" i="10"/>
  <c r="BD105" i="1" s="1"/>
  <c r="J36" i="11"/>
  <c r="AW106" i="1" s="1"/>
  <c r="F36" i="11"/>
  <c r="BA106" i="1" s="1"/>
  <c r="F39" i="11"/>
  <c r="BD106" i="1" s="1"/>
  <c r="F37" i="12"/>
  <c r="BB107" i="1" s="1"/>
  <c r="F39" i="12"/>
  <c r="BD107" i="1" s="1"/>
  <c r="F36" i="12"/>
  <c r="BA107" i="1" s="1"/>
  <c r="J36" i="13"/>
  <c r="AW108" i="1"/>
  <c r="F39" i="13"/>
  <c r="BD108" i="1" s="1"/>
  <c r="F36" i="14"/>
  <c r="BA109" i="1" s="1"/>
  <c r="F39" i="14"/>
  <c r="BD109" i="1" s="1"/>
  <c r="J36" i="14"/>
  <c r="AW109" i="1" s="1"/>
  <c r="F37" i="15"/>
  <c r="BB110" i="1" s="1"/>
  <c r="F38" i="15"/>
  <c r="BC110" i="1" s="1"/>
  <c r="F36" i="15"/>
  <c r="BA110" i="1" s="1"/>
  <c r="F37" i="16"/>
  <c r="BB111" i="1" s="1"/>
  <c r="F38" i="16"/>
  <c r="BC111" i="1"/>
  <c r="F35" i="17"/>
  <c r="BB112" i="1" s="1"/>
  <c r="F34" i="17"/>
  <c r="BA112" i="1" s="1"/>
  <c r="F37" i="17"/>
  <c r="BD112" i="1" s="1"/>
  <c r="J34" i="18"/>
  <c r="AW113" i="1" s="1"/>
  <c r="F35" i="18"/>
  <c r="BB113" i="1" s="1"/>
  <c r="F34" i="19"/>
  <c r="BA114" i="1" s="1"/>
  <c r="F36" i="19"/>
  <c r="BC114" i="1" s="1"/>
  <c r="J34" i="19"/>
  <c r="AW114" i="1" s="1"/>
  <c r="F37" i="20"/>
  <c r="BD115" i="1" s="1"/>
  <c r="J34" i="20"/>
  <c r="AW115" i="1" s="1"/>
  <c r="F34" i="21"/>
  <c r="BA116" i="1"/>
  <c r="J34" i="21"/>
  <c r="AW116" i="1" s="1"/>
  <c r="F36" i="21"/>
  <c r="BC116" i="1" s="1"/>
  <c r="J34" i="22"/>
  <c r="AW117" i="1"/>
  <c r="F37" i="22"/>
  <c r="BD117" i="1" s="1"/>
  <c r="F35" i="22"/>
  <c r="BB117" i="1" s="1"/>
  <c r="F35" i="23"/>
  <c r="BB118" i="1"/>
  <c r="F37" i="23"/>
  <c r="BD118" i="1" s="1"/>
  <c r="F35" i="24"/>
  <c r="BB119" i="1" s="1"/>
  <c r="F34" i="24"/>
  <c r="BA119" i="1"/>
  <c r="F36" i="24"/>
  <c r="BC119" i="1" s="1"/>
  <c r="F34" i="25"/>
  <c r="BA120" i="1" s="1"/>
  <c r="F36" i="25"/>
  <c r="BC120" i="1"/>
  <c r="F35" i="25"/>
  <c r="BB120" i="1" s="1"/>
  <c r="F35" i="26"/>
  <c r="BB121" i="1" s="1"/>
  <c r="F37" i="26"/>
  <c r="BD121" i="1"/>
  <c r="F36" i="27"/>
  <c r="BC122" i="1" s="1"/>
  <c r="J34" i="27"/>
  <c r="AW122" i="1" s="1"/>
  <c r="F34" i="28"/>
  <c r="BA123" i="1"/>
  <c r="J34" i="28"/>
  <c r="AW123" i="1" s="1"/>
  <c r="F36" i="28"/>
  <c r="BC123" i="1" s="1"/>
  <c r="F37" i="29"/>
  <c r="BD124" i="1"/>
  <c r="J34" i="29"/>
  <c r="AW124" i="1" s="1"/>
  <c r="F36" i="29"/>
  <c r="BC124" i="1" s="1"/>
  <c r="J34" i="2"/>
  <c r="AW95" i="1"/>
  <c r="F36" i="2"/>
  <c r="BC95" i="1" s="1"/>
  <c r="F35" i="2"/>
  <c r="BB95" i="1" s="1"/>
  <c r="F34" i="2"/>
  <c r="BA95" i="1"/>
  <c r="J36" i="4"/>
  <c r="AW98" i="1" s="1"/>
  <c r="F36" i="4"/>
  <c r="BA98" i="1" s="1"/>
  <c r="F38" i="4"/>
  <c r="BC98" i="1"/>
  <c r="F39" i="5"/>
  <c r="BD99" i="1" s="1"/>
  <c r="J36" i="5"/>
  <c r="AW99" i="1" s="1"/>
  <c r="F36" i="5"/>
  <c r="BA99" i="1"/>
  <c r="F37" i="6"/>
  <c r="BB100" i="1" s="1"/>
  <c r="F36" i="6"/>
  <c r="BA100" i="1" s="1"/>
  <c r="F39" i="6"/>
  <c r="BD100" i="1"/>
  <c r="F37" i="7"/>
  <c r="BB102" i="1" s="1"/>
  <c r="F38" i="7"/>
  <c r="BC102" i="1" s="1"/>
  <c r="F39" i="7"/>
  <c r="BD102" i="1"/>
  <c r="F39" i="8"/>
  <c r="BD103" i="1" s="1"/>
  <c r="F38" i="8"/>
  <c r="BC103" i="1" s="1"/>
  <c r="F37" i="9"/>
  <c r="BB104" i="1"/>
  <c r="F39" i="9"/>
  <c r="BD104" i="1" s="1"/>
  <c r="J36" i="10"/>
  <c r="AW105" i="1" s="1"/>
  <c r="F36" i="10"/>
  <c r="BA105" i="1"/>
  <c r="F37" i="10"/>
  <c r="BB105" i="1" s="1"/>
  <c r="F37" i="11"/>
  <c r="BB106" i="1" s="1"/>
  <c r="F38" i="11"/>
  <c r="BC106" i="1"/>
  <c r="J36" i="12"/>
  <c r="AW107" i="1" s="1"/>
  <c r="F38" i="12"/>
  <c r="BC107" i="1" s="1"/>
  <c r="F37" i="13"/>
  <c r="BB108" i="1"/>
  <c r="F36" i="13"/>
  <c r="BA108" i="1" s="1"/>
  <c r="F38" i="13"/>
  <c r="BC108" i="1" s="1"/>
  <c r="F38" i="14"/>
  <c r="BC109" i="1"/>
  <c r="F37" i="14"/>
  <c r="BB109" i="1" s="1"/>
  <c r="J36" i="15"/>
  <c r="AW110" i="1" s="1"/>
  <c r="F39" i="15"/>
  <c r="BD110" i="1"/>
  <c r="J36" i="16"/>
  <c r="AW111" i="1" s="1"/>
  <c r="F36" i="16"/>
  <c r="BA111" i="1" s="1"/>
  <c r="F39" i="16"/>
  <c r="BD111" i="1"/>
  <c r="J34" i="17"/>
  <c r="AW112" i="1" s="1"/>
  <c r="F36" i="17"/>
  <c r="BC112" i="1" s="1"/>
  <c r="F34" i="18"/>
  <c r="BA113" i="1"/>
  <c r="F37" i="18"/>
  <c r="BD113" i="1" s="1"/>
  <c r="F36" i="18"/>
  <c r="BC113" i="1" s="1"/>
  <c r="F37" i="19"/>
  <c r="BD114" i="1"/>
  <c r="F35" i="19"/>
  <c r="BB114" i="1" s="1"/>
  <c r="F36" i="20"/>
  <c r="BC115" i="1" s="1"/>
  <c r="F34" i="20"/>
  <c r="BA115" i="1"/>
  <c r="F35" i="20"/>
  <c r="BB115" i="1" s="1"/>
  <c r="F37" i="21"/>
  <c r="BD116" i="1" s="1"/>
  <c r="F35" i="21"/>
  <c r="BB116" i="1"/>
  <c r="F34" i="22"/>
  <c r="BA117" i="1" s="1"/>
  <c r="F36" i="22"/>
  <c r="BC117" i="1" s="1"/>
  <c r="F34" i="23"/>
  <c r="BA118" i="1"/>
  <c r="F36" i="23"/>
  <c r="BC118" i="1" s="1"/>
  <c r="J34" i="23"/>
  <c r="AW118" i="1" s="1"/>
  <c r="F37" i="24"/>
  <c r="BD119" i="1"/>
  <c r="J34" i="24"/>
  <c r="AW119" i="1" s="1"/>
  <c r="J34" i="25"/>
  <c r="AW120" i="1" s="1"/>
  <c r="J30" i="24"/>
  <c r="F37" i="25"/>
  <c r="BD120" i="1"/>
  <c r="J34" i="26"/>
  <c r="AW121" i="1"/>
  <c r="F36" i="26"/>
  <c r="BC121" i="1"/>
  <c r="F34" i="26"/>
  <c r="BA121" i="1"/>
  <c r="F35" i="27"/>
  <c r="BB122" i="1"/>
  <c r="F37" i="27"/>
  <c r="BD122" i="1"/>
  <c r="F34" i="27"/>
  <c r="BA122" i="1"/>
  <c r="F35" i="28"/>
  <c r="BB123" i="1"/>
  <c r="F37" i="28"/>
  <c r="BD123" i="1"/>
  <c r="F34" i="29"/>
  <c r="BA124" i="1"/>
  <c r="F35" i="29"/>
  <c r="BB124" i="1"/>
  <c r="J422" i="3" l="1"/>
  <c r="J102" i="3" s="1"/>
  <c r="BK130" i="3"/>
  <c r="J130" i="3" s="1"/>
  <c r="J97" i="3" s="1"/>
  <c r="P131" i="21"/>
  <c r="P130" i="21" s="1"/>
  <c r="AU116" i="1" s="1"/>
  <c r="J157" i="20"/>
  <c r="J101" i="20" s="1"/>
  <c r="BK125" i="20"/>
  <c r="BK124" i="20" s="1"/>
  <c r="J124" i="20" s="1"/>
  <c r="J97" i="20" s="1"/>
  <c r="R127" i="19"/>
  <c r="R126" i="19" s="1"/>
  <c r="R132" i="17"/>
  <c r="R131" i="17" s="1"/>
  <c r="R120" i="27"/>
  <c r="J135" i="21"/>
  <c r="J99" i="21" s="1"/>
  <c r="BK132" i="21"/>
  <c r="J132" i="21" s="1"/>
  <c r="J98" i="21" s="1"/>
  <c r="R153" i="2"/>
  <c r="T120" i="27"/>
  <c r="R288" i="24"/>
  <c r="R128" i="24" s="1"/>
  <c r="R127" i="24" s="1"/>
  <c r="P492" i="3"/>
  <c r="P133" i="4"/>
  <c r="P129" i="4"/>
  <c r="AU98" i="1" s="1"/>
  <c r="AU97" i="1" s="1"/>
  <c r="P125" i="20"/>
  <c r="P124" i="20"/>
  <c r="P123" i="20" s="1"/>
  <c r="AU115" i="1" s="1"/>
  <c r="P288" i="24"/>
  <c r="P128" i="24" s="1"/>
  <c r="P127" i="24" s="1"/>
  <c r="AU119" i="1" s="1"/>
  <c r="BK131" i="23"/>
  <c r="J131" i="23"/>
  <c r="J97" i="23"/>
  <c r="BK132" i="17"/>
  <c r="J132" i="17" s="1"/>
  <c r="J97" i="17" s="1"/>
  <c r="P124" i="22"/>
  <c r="P123" i="22"/>
  <c r="AU117" i="1"/>
  <c r="T127" i="19"/>
  <c r="T126" i="19" s="1"/>
  <c r="T124" i="22"/>
  <c r="T123" i="22" s="1"/>
  <c r="R133" i="5"/>
  <c r="R129" i="5"/>
  <c r="P1363" i="2"/>
  <c r="T124" i="25"/>
  <c r="T123" i="25"/>
  <c r="R133" i="4"/>
  <c r="R129" i="4"/>
  <c r="R492" i="3"/>
  <c r="T1363" i="2"/>
  <c r="P153" i="2"/>
  <c r="P152" i="2"/>
  <c r="AU95" i="1" s="1"/>
  <c r="R122" i="26"/>
  <c r="R121" i="26"/>
  <c r="T131" i="23"/>
  <c r="T130" i="23" s="1"/>
  <c r="BK133" i="5"/>
  <c r="J133" i="5" s="1"/>
  <c r="J101" i="5" s="1"/>
  <c r="P130" i="3"/>
  <c r="P129" i="3" s="1"/>
  <c r="AU96" i="1" s="1"/>
  <c r="R122" i="29"/>
  <c r="R121" i="29" s="1"/>
  <c r="P131" i="23"/>
  <c r="P130" i="23"/>
  <c r="AU118" i="1" s="1"/>
  <c r="R125" i="20"/>
  <c r="R124" i="20"/>
  <c r="R123" i="20" s="1"/>
  <c r="P132" i="17"/>
  <c r="P131" i="17"/>
  <c r="AU112" i="1" s="1"/>
  <c r="R1363" i="2"/>
  <c r="R131" i="23"/>
  <c r="R130" i="23" s="1"/>
  <c r="T133" i="5"/>
  <c r="T129" i="5"/>
  <c r="R124" i="22"/>
  <c r="R123" i="22" s="1"/>
  <c r="BK127" i="19"/>
  <c r="J127" i="19" s="1"/>
  <c r="J97" i="19" s="1"/>
  <c r="T125" i="20"/>
  <c r="T124" i="20" s="1"/>
  <c r="T123" i="20" s="1"/>
  <c r="T132" i="17"/>
  <c r="T131" i="17" s="1"/>
  <c r="R124" i="25"/>
  <c r="R123" i="25"/>
  <c r="T288" i="24"/>
  <c r="T128" i="24" s="1"/>
  <c r="T127" i="24" s="1"/>
  <c r="P127" i="19"/>
  <c r="P126" i="19"/>
  <c r="AU114" i="1"/>
  <c r="R130" i="3"/>
  <c r="R129" i="3" s="1"/>
  <c r="T153" i="2"/>
  <c r="T152" i="2" s="1"/>
  <c r="BK1363" i="2"/>
  <c r="J1363" i="2"/>
  <c r="J112" i="2"/>
  <c r="BK123" i="11"/>
  <c r="J123" i="11"/>
  <c r="J99" i="11" s="1"/>
  <c r="BK123" i="14"/>
  <c r="J123" i="14"/>
  <c r="J99" i="14"/>
  <c r="BK117" i="18"/>
  <c r="J117" i="18"/>
  <c r="J30" i="18" s="1"/>
  <c r="AG113" i="1" s="1"/>
  <c r="BK131" i="21"/>
  <c r="J131" i="21"/>
  <c r="J97" i="21"/>
  <c r="BK122" i="29"/>
  <c r="J122" i="29" s="1"/>
  <c r="J97" i="29" s="1"/>
  <c r="BK130" i="4"/>
  <c r="J130" i="4"/>
  <c r="J99" i="4"/>
  <c r="BK133" i="4"/>
  <c r="J133" i="4" s="1"/>
  <c r="J101" i="4" s="1"/>
  <c r="BK130" i="5"/>
  <c r="J130" i="5"/>
  <c r="J99" i="5"/>
  <c r="BK123" i="9"/>
  <c r="J123" i="9" s="1"/>
  <c r="J99" i="9" s="1"/>
  <c r="BK122" i="26"/>
  <c r="J122" i="26"/>
  <c r="J97" i="26"/>
  <c r="BK123" i="8"/>
  <c r="J123" i="8" s="1"/>
  <c r="J99" i="8" s="1"/>
  <c r="BK123" i="12"/>
  <c r="J123" i="12"/>
  <c r="J99" i="12"/>
  <c r="BK666" i="17"/>
  <c r="J666" i="17" s="1"/>
  <c r="J110" i="17" s="1"/>
  <c r="BK119" i="28"/>
  <c r="J119" i="28"/>
  <c r="J97" i="28"/>
  <c r="BK153" i="2"/>
  <c r="J153" i="2" s="1"/>
  <c r="J97" i="2" s="1"/>
  <c r="BK492" i="3"/>
  <c r="J492" i="3"/>
  <c r="J104" i="3"/>
  <c r="BK128" i="6"/>
  <c r="J128" i="6" s="1"/>
  <c r="J99" i="6" s="1"/>
  <c r="BK123" i="7"/>
  <c r="J123" i="7"/>
  <c r="J99" i="7"/>
  <c r="BK123" i="13"/>
  <c r="J123" i="13" s="1"/>
  <c r="J99" i="13" s="1"/>
  <c r="BK123" i="15"/>
  <c r="J123" i="15"/>
  <c r="J99" i="15"/>
  <c r="BK206" i="22"/>
  <c r="J206" i="22" s="1"/>
  <c r="J102" i="22" s="1"/>
  <c r="BK124" i="25"/>
  <c r="J124" i="25"/>
  <c r="J97" i="25"/>
  <c r="BK121" i="27"/>
  <c r="J121" i="27" s="1"/>
  <c r="J97" i="27" s="1"/>
  <c r="AG119" i="1"/>
  <c r="J96" i="24"/>
  <c r="J128" i="24"/>
  <c r="J97" i="24"/>
  <c r="J288" i="24"/>
  <c r="J100" i="24"/>
  <c r="J125" i="20"/>
  <c r="J98" i="20" s="1"/>
  <c r="BK123" i="20"/>
  <c r="J123" i="20" s="1"/>
  <c r="J30" i="20" s="1"/>
  <c r="AG115" i="1" s="1"/>
  <c r="J33" i="3"/>
  <c r="AV96" i="1" s="1"/>
  <c r="AT96" i="1" s="1"/>
  <c r="F33" i="3"/>
  <c r="AZ96" i="1" s="1"/>
  <c r="F35" i="4"/>
  <c r="AZ98" i="1"/>
  <c r="J35" i="5"/>
  <c r="AV99" i="1" s="1"/>
  <c r="AT99" i="1" s="1"/>
  <c r="F35" i="5"/>
  <c r="AZ99" i="1" s="1"/>
  <c r="F35" i="6"/>
  <c r="AZ100" i="1"/>
  <c r="BC97" i="1"/>
  <c r="AY97" i="1"/>
  <c r="J35" i="6"/>
  <c r="AV100" i="1" s="1"/>
  <c r="AT100" i="1" s="1"/>
  <c r="BB97" i="1"/>
  <c r="AX97" i="1" s="1"/>
  <c r="BD97" i="1"/>
  <c r="BA97" i="1"/>
  <c r="AW97" i="1" s="1"/>
  <c r="F35" i="7"/>
  <c r="AZ102" i="1"/>
  <c r="J35" i="8"/>
  <c r="AV103" i="1"/>
  <c r="AT103" i="1" s="1"/>
  <c r="F35" i="9"/>
  <c r="AZ104" i="1"/>
  <c r="J35" i="10"/>
  <c r="AV105" i="1" s="1"/>
  <c r="AT105" i="1" s="1"/>
  <c r="F35" i="11"/>
  <c r="AZ106" i="1" s="1"/>
  <c r="F35" i="12"/>
  <c r="AZ107" i="1"/>
  <c r="F35" i="13"/>
  <c r="AZ108" i="1"/>
  <c r="J35" i="14"/>
  <c r="AV109" i="1" s="1"/>
  <c r="AT109" i="1" s="1"/>
  <c r="F35" i="15"/>
  <c r="AZ110" i="1" s="1"/>
  <c r="F35" i="16"/>
  <c r="AZ111" i="1" s="1"/>
  <c r="J35" i="16"/>
  <c r="AV111" i="1"/>
  <c r="AT111" i="1"/>
  <c r="BA101" i="1"/>
  <c r="AW101" i="1"/>
  <c r="F33" i="17"/>
  <c r="AZ112" i="1" s="1"/>
  <c r="J33" i="18"/>
  <c r="AV113" i="1"/>
  <c r="AT113" i="1" s="1"/>
  <c r="J33" i="19"/>
  <c r="AV114" i="1" s="1"/>
  <c r="AT114" i="1" s="1"/>
  <c r="J33" i="22"/>
  <c r="AV117" i="1" s="1"/>
  <c r="AT117" i="1" s="1"/>
  <c r="F33" i="24"/>
  <c r="AZ119" i="1" s="1"/>
  <c r="F33" i="25"/>
  <c r="AZ120" i="1"/>
  <c r="F33" i="27"/>
  <c r="AZ122" i="1"/>
  <c r="J33" i="29"/>
  <c r="AV124" i="1" s="1"/>
  <c r="AT124" i="1" s="1"/>
  <c r="AU101" i="1"/>
  <c r="F33" i="2"/>
  <c r="AZ95" i="1"/>
  <c r="F33" i="20"/>
  <c r="AZ115" i="1" s="1"/>
  <c r="J33" i="21"/>
  <c r="AV116" i="1"/>
  <c r="AT116" i="1" s="1"/>
  <c r="J33" i="23"/>
  <c r="AV118" i="1"/>
  <c r="AT118" i="1" s="1"/>
  <c r="J33" i="26"/>
  <c r="AV121" i="1"/>
  <c r="AT121" i="1" s="1"/>
  <c r="F33" i="28"/>
  <c r="AZ123" i="1"/>
  <c r="F33" i="29"/>
  <c r="AZ124" i="1"/>
  <c r="J33" i="2"/>
  <c r="AV95" i="1" s="1"/>
  <c r="AT95" i="1" s="1"/>
  <c r="J33" i="20"/>
  <c r="AV115" i="1" s="1"/>
  <c r="AT115" i="1" s="1"/>
  <c r="F33" i="21"/>
  <c r="AZ116" i="1"/>
  <c r="F33" i="23"/>
  <c r="AZ118" i="1"/>
  <c r="F33" i="26"/>
  <c r="AZ121" i="1" s="1"/>
  <c r="J33" i="28"/>
  <c r="AV123" i="1"/>
  <c r="AT123" i="1" s="1"/>
  <c r="J35" i="4"/>
  <c r="AV98" i="1"/>
  <c r="AT98" i="1" s="1"/>
  <c r="J35" i="7"/>
  <c r="AV102" i="1"/>
  <c r="AT102" i="1" s="1"/>
  <c r="F35" i="8"/>
  <c r="AZ103" i="1"/>
  <c r="J35" i="9"/>
  <c r="AV104" i="1"/>
  <c r="AT104" i="1"/>
  <c r="F35" i="10"/>
  <c r="AZ105" i="1"/>
  <c r="J32" i="10"/>
  <c r="AG105" i="1" s="1"/>
  <c r="J35" i="11"/>
  <c r="AV106" i="1"/>
  <c r="AT106" i="1" s="1"/>
  <c r="J35" i="12"/>
  <c r="AV107" i="1"/>
  <c r="AT107" i="1" s="1"/>
  <c r="J35" i="13"/>
  <c r="AV108" i="1"/>
  <c r="AT108" i="1" s="1"/>
  <c r="F35" i="14"/>
  <c r="AZ109" i="1"/>
  <c r="J35" i="15"/>
  <c r="AV110" i="1"/>
  <c r="AT110" i="1"/>
  <c r="BC101" i="1"/>
  <c r="AY101" i="1"/>
  <c r="BD101" i="1"/>
  <c r="BB101" i="1"/>
  <c r="AX101" i="1"/>
  <c r="J32" i="16"/>
  <c r="AG111" i="1" s="1"/>
  <c r="J33" i="17"/>
  <c r="AV112" i="1"/>
  <c r="AT112" i="1" s="1"/>
  <c r="F33" i="18"/>
  <c r="AZ113" i="1"/>
  <c r="F33" i="19"/>
  <c r="AZ114" i="1"/>
  <c r="F33" i="22"/>
  <c r="AZ117" i="1" s="1"/>
  <c r="J33" i="24"/>
  <c r="AV119" i="1"/>
  <c r="AT119" i="1" s="1"/>
  <c r="AN119" i="1" s="1"/>
  <c r="J33" i="25"/>
  <c r="AV120" i="1" s="1"/>
  <c r="AT120" i="1" s="1"/>
  <c r="J33" i="27"/>
  <c r="AV122" i="1" s="1"/>
  <c r="AT122" i="1" s="1"/>
  <c r="AN113" i="1" l="1"/>
  <c r="BK129" i="3"/>
  <c r="J129" i="3" s="1"/>
  <c r="J30" i="3" s="1"/>
  <c r="AG96" i="1" s="1"/>
  <c r="AN96" i="1" s="1"/>
  <c r="BK123" i="22"/>
  <c r="J123" i="22" s="1"/>
  <c r="J96" i="22" s="1"/>
  <c r="R152" i="2"/>
  <c r="BK122" i="9"/>
  <c r="J122" i="9"/>
  <c r="J98" i="9" s="1"/>
  <c r="BK122" i="11"/>
  <c r="J122" i="11"/>
  <c r="J32" i="11" s="1"/>
  <c r="AG106" i="1" s="1"/>
  <c r="J96" i="18"/>
  <c r="BK127" i="6"/>
  <c r="J127" i="6"/>
  <c r="J98" i="6" s="1"/>
  <c r="BK126" i="19"/>
  <c r="J126" i="19"/>
  <c r="J96" i="19" s="1"/>
  <c r="BK131" i="17"/>
  <c r="J131" i="17"/>
  <c r="J30" i="17" s="1"/>
  <c r="AG112" i="1" s="1"/>
  <c r="BK121" i="29"/>
  <c r="J121" i="29"/>
  <c r="J96" i="29"/>
  <c r="BK122" i="15"/>
  <c r="J122" i="15"/>
  <c r="BK120" i="27"/>
  <c r="J120" i="27" s="1"/>
  <c r="J96" i="27" s="1"/>
  <c r="BK129" i="5"/>
  <c r="J129" i="5" s="1"/>
  <c r="J98" i="5" s="1"/>
  <c r="BK123" i="25"/>
  <c r="J123" i="25" s="1"/>
  <c r="J96" i="25" s="1"/>
  <c r="BK122" i="8"/>
  <c r="J122" i="8" s="1"/>
  <c r="J98" i="8" s="1"/>
  <c r="BK122" i="12"/>
  <c r="J122" i="12" s="1"/>
  <c r="J98" i="12" s="1"/>
  <c r="BK130" i="21"/>
  <c r="J130" i="21" s="1"/>
  <c r="J96" i="21" s="1"/>
  <c r="BK121" i="26"/>
  <c r="J121" i="26" s="1"/>
  <c r="J30" i="26" s="1"/>
  <c r="AG121" i="1" s="1"/>
  <c r="BK118" i="28"/>
  <c r="J118" i="28"/>
  <c r="J96" i="28" s="1"/>
  <c r="BK152" i="2"/>
  <c r="J152" i="2"/>
  <c r="BK129" i="4"/>
  <c r="J129" i="4"/>
  <c r="J98" i="4"/>
  <c r="BK122" i="7"/>
  <c r="J122" i="7"/>
  <c r="J98" i="7"/>
  <c r="BK122" i="13"/>
  <c r="J122" i="13"/>
  <c r="J98" i="13"/>
  <c r="BK122" i="14"/>
  <c r="J122" i="14"/>
  <c r="J98" i="14"/>
  <c r="BK130" i="23"/>
  <c r="J130" i="23"/>
  <c r="J96" i="23"/>
  <c r="J39" i="24"/>
  <c r="AN115" i="1"/>
  <c r="J96" i="20"/>
  <c r="J39" i="20"/>
  <c r="J39" i="18"/>
  <c r="AN111" i="1"/>
  <c r="J41" i="16"/>
  <c r="AN105" i="1"/>
  <c r="J41" i="10"/>
  <c r="J96" i="3"/>
  <c r="J39" i="3"/>
  <c r="AU94" i="1"/>
  <c r="J32" i="15"/>
  <c r="AG110" i="1" s="1"/>
  <c r="AZ97" i="1"/>
  <c r="AV97" i="1"/>
  <c r="AT97" i="1"/>
  <c r="BC94" i="1"/>
  <c r="W32" i="1"/>
  <c r="J30" i="2"/>
  <c r="AG95" i="1" s="1"/>
  <c r="AZ101" i="1"/>
  <c r="AV101" i="1"/>
  <c r="AT101" i="1" s="1"/>
  <c r="BA94" i="1"/>
  <c r="AW94" i="1"/>
  <c r="AK30" i="1" s="1"/>
  <c r="BD94" i="1"/>
  <c r="W33" i="1"/>
  <c r="BB94" i="1"/>
  <c r="W31" i="1"/>
  <c r="J30" i="22" l="1"/>
  <c r="AG117" i="1" s="1"/>
  <c r="AN117" i="1" s="1"/>
  <c r="J41" i="11"/>
  <c r="J39" i="26"/>
  <c r="J41" i="15"/>
  <c r="J39" i="17"/>
  <c r="J39" i="2"/>
  <c r="J96" i="26"/>
  <c r="J98" i="11"/>
  <c r="J96" i="2"/>
  <c r="J96" i="17"/>
  <c r="J98" i="15"/>
  <c r="J39" i="22"/>
  <c r="AN121" i="1"/>
  <c r="AN95" i="1"/>
  <c r="AN106" i="1"/>
  <c r="AN110" i="1"/>
  <c r="AN112" i="1"/>
  <c r="J32" i="13"/>
  <c r="AG108" i="1" s="1"/>
  <c r="J32" i="5"/>
  <c r="AG99" i="1" s="1"/>
  <c r="AN99" i="1" s="1"/>
  <c r="J32" i="9"/>
  <c r="AG104" i="1"/>
  <c r="J30" i="21"/>
  <c r="AG116" i="1"/>
  <c r="J32" i="8"/>
  <c r="AG103" i="1"/>
  <c r="AX94" i="1"/>
  <c r="J30" i="29"/>
  <c r="AG124" i="1" s="1"/>
  <c r="J32" i="12"/>
  <c r="AG107" i="1" s="1"/>
  <c r="J30" i="27"/>
  <c r="AG122" i="1"/>
  <c r="AN122" i="1"/>
  <c r="J32" i="4"/>
  <c r="AG98" i="1"/>
  <c r="J30" i="23"/>
  <c r="AG118" i="1"/>
  <c r="AN118" i="1"/>
  <c r="J30" i="19"/>
  <c r="AG114" i="1" s="1"/>
  <c r="AN114" i="1" s="1"/>
  <c r="W30" i="1"/>
  <c r="AZ94" i="1"/>
  <c r="W29" i="1"/>
  <c r="J32" i="7"/>
  <c r="AG102" i="1" s="1"/>
  <c r="J32" i="14"/>
  <c r="AG109" i="1" s="1"/>
  <c r="J30" i="25"/>
  <c r="AG120" i="1"/>
  <c r="J30" i="28"/>
  <c r="AG123" i="1" s="1"/>
  <c r="J32" i="6"/>
  <c r="AG100" i="1" s="1"/>
  <c r="AN100" i="1" s="1"/>
  <c r="AY94" i="1"/>
  <c r="J41" i="7" l="1"/>
  <c r="J39" i="21"/>
  <c r="J41" i="8"/>
  <c r="J41" i="6"/>
  <c r="J41" i="14"/>
  <c r="J39" i="29"/>
  <c r="J41" i="12"/>
  <c r="J39" i="23"/>
  <c r="J39" i="19"/>
  <c r="J39" i="25"/>
  <c r="J41" i="13"/>
  <c r="J41" i="5"/>
  <c r="J39" i="27"/>
  <c r="J39" i="28"/>
  <c r="J41" i="9"/>
  <c r="J41" i="4"/>
  <c r="AN103" i="1"/>
  <c r="AN109" i="1"/>
  <c r="AN124" i="1"/>
  <c r="AN116" i="1"/>
  <c r="AN123" i="1"/>
  <c r="AN98" i="1"/>
  <c r="AN102" i="1"/>
  <c r="AN104" i="1"/>
  <c r="AN107" i="1"/>
  <c r="AN108" i="1"/>
  <c r="AG101" i="1"/>
  <c r="AN120" i="1"/>
  <c r="AN101" i="1"/>
  <c r="AG97" i="1"/>
  <c r="AN97" i="1" s="1"/>
  <c r="AV94" i="1"/>
  <c r="AK29" i="1" s="1"/>
  <c r="AG94" i="1" l="1"/>
  <c r="AK26" i="1"/>
  <c r="AT94" i="1"/>
  <c r="AN94" i="1" l="1"/>
  <c r="AK35" i="1"/>
</calcChain>
</file>

<file path=xl/sharedStrings.xml><?xml version="1.0" encoding="utf-8"?>
<sst xmlns="http://schemas.openxmlformats.org/spreadsheetml/2006/main" count="74719" uniqueCount="9498">
  <si>
    <t>Export Komplet</t>
  </si>
  <si>
    <t/>
  </si>
  <si>
    <t>2.0</t>
  </si>
  <si>
    <t>ZAMOK</t>
  </si>
  <si>
    <t>False</t>
  </si>
  <si>
    <t>{2b3ad31a-430a-4ad5-ab60-5dd22e28179d}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</si>
  <si>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</si>
  <si>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</si>
  <si>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</si>
  <si>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</si>
  <si>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</si>
  <si>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</si>
  <si>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</si>
  <si>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</si>
  <si>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SONA6725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</si>
  <si>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</si>
  <si>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</si>
  <si>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Areál IZS Ostrov - stanice JSDH - revize 2022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</si>
  <si>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</si>
  <si>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</si>
  <si>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</si>
  <si>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</si>
  <si>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</si>
  <si>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</si>
  <si>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</si>
  <si>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Ostrov</t>
  </si>
  <si>
    <t>DIČ:</t>
  </si>
  <si>
    <t>Uchazeč:</t>
  </si>
  <si>
    <t>Vyplň údaj</t>
  </si>
  <si>
    <t>Projektant:</t>
  </si>
  <si>
    <t>BPO spol.s.r.o.Ostrov</t>
  </si>
  <si>
    <t>True</t>
  </si>
  <si>
    <t>Zpracovatel:</t>
  </si>
  <si>
    <t>Poznámka:</t>
  </si>
  <si>
    <t xml:space="preserve">„V případě, kdy jsou v zadávací dokumentaci vč. jejích příloh specifikovány jako příklad konkrétní materiály a výrobky, jedná se o vzorové, ale nikoli jediné zadavatelem/objednatelem požadované řešení. Uvedené materiály a výrobky je proto možné nahradit ekvivalenty, jejichž vlastnosti a technické parametry bude možné doložitelným způsobem hodnotit jako srovnatelné úrovně (nebo vyšší) se vzory navrženými v zadávací dokumentaci. Je-li tedy v zadávací dokumentaci definován konkrétní výrobek (nebo technologie), má se za to, že je tím definován minimální požadovaný standard a uchazeč/zhotovitel může nabídnout obdobné výrobky (nebo technologie) ve stejné nebo vyšší kvalitě (alternativní výrobky). V tomto případě musí uchazeč/zhotovitel doložit srovnatelné vlastnosti těchto výrobků příslušnými doklady. Pokud by mělo použití alternativních výrobků za následek změny v projektové dokumentaci, ponese náklady spojené se změnou uchazeč/zhotovitel. Zadavatel/objednatel si vyhrazuje právo odsouhlasit veškeré postupy prací, použité materiály a povrchové úpravy.“_x000D_
_x000D_
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</si>
  <si>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</si>
  <si>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</si>
  <si>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</si>
  <si>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</si>
  <si>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</si>
  <si>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</si>
  <si>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</si>
  <si>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</si>
  <si>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</si>
  <si>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</si>
  <si>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</si>
  <si>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</si>
  <si>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</si>
  <si>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</si>
  <si>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</si>
  <si>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</si>
  <si>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</si>
  <si>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</si>
  <si>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</si>
  <si>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</si>
  <si>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</si>
  <si>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</si>
  <si>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</si>
  <si>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</si>
  <si>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</si>
  <si>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</si>
  <si>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</si>
  <si>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</si>
  <si>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</si>
  <si>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</si>
  <si>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</si>
  <si>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</si>
  <si>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</si>
  <si>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</si>
  <si>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</si>
  <si>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</si>
  <si>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</si>
  <si>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</si>
  <si>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</si>
  <si>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</si>
  <si>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</si>
  <si>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</si>
  <si>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</si>
  <si>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</si>
  <si>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</si>
  <si>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</si>
  <si>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SO 253 Budova JSDH - Architektonicko-stavební část </t>
  </si>
  <si>
    <t>STA</t>
  </si>
  <si>
    <t>1</t>
  </si>
  <si>
    <t>{ce890593-1c47-4b65-b377-83df8d39d891}</t>
  </si>
  <si>
    <t>801 67</t>
  </si>
  <si>
    <t>2</t>
  </si>
  <si>
    <t>02</t>
  </si>
  <si>
    <t>SO 253 Budova JSDH - ZTI</t>
  </si>
  <si>
    <t>{7345b784-a7ef-4ff0-8854-c2c40ee01c2c}</t>
  </si>
  <si>
    <t>03</t>
  </si>
  <si>
    <t>SO 253 Budova JSDH - Vytápění</t>
  </si>
  <si>
    <t>{7e8fd715-48f7-48f0-ac42-3e2544ecaf1f}</t>
  </si>
  <si>
    <t>03-1</t>
  </si>
  <si>
    <t>Topný systém</t>
  </si>
  <si>
    <t>Soupis</t>
  </si>
  <si>
    <t>{01ce8d2f-e656-4f6b-885d-cffb339ce7b0}</t>
  </si>
  <si>
    <t>03-2</t>
  </si>
  <si>
    <t>Výměníková stanice</t>
  </si>
  <si>
    <t>{fb86d1b8-1071-4e46-bc33-9fa33a68ccc7}</t>
  </si>
  <si>
    <t>03-3</t>
  </si>
  <si>
    <t>Horkovodní přípojka</t>
  </si>
  <si>
    <t>{48ebe7c2-9324-432b-b124-f80d7cc1a5c1}</t>
  </si>
  <si>
    <t>04</t>
  </si>
  <si>
    <t>SO 253 Budova JSDH - Vzduchotechnika a chlazení</t>
  </si>
  <si>
    <t>{865b7350-8f66-4d28-8aea-cc30a6eca7d1}</t>
  </si>
  <si>
    <t>VZT-01</t>
  </si>
  <si>
    <t>Zařízení č.1 - Šatny a technické zázemí</t>
  </si>
  <si>
    <t>{c8b5e19c-066d-4038-a1f7-99d16726bac5}</t>
  </si>
  <si>
    <t>VZT-02</t>
  </si>
  <si>
    <t>Zařízení č.2 - Krizový štáb a tělocvična</t>
  </si>
  <si>
    <t>{9ee07b67-01cc-4bb5-bf71-99d5b3123aea}</t>
  </si>
  <si>
    <t>VZT-03</t>
  </si>
  <si>
    <t>Zařízení č.3 - Velitel a ložnice</t>
  </si>
  <si>
    <t>{a1ea090f-fa7e-4852-9c6f-c2596ad2a1d7}</t>
  </si>
  <si>
    <t>VZT-04</t>
  </si>
  <si>
    <t>Zařízení č.4 - Mycí box</t>
  </si>
  <si>
    <t>{f1074954-3ece-46ba-aa31-9868d90586d6}</t>
  </si>
  <si>
    <t>VZT-05</t>
  </si>
  <si>
    <t>Zařízení č.5 - Dílna</t>
  </si>
  <si>
    <t>{90bd46c5-6bfd-4a9f-9521-ba25f114e5b3}</t>
  </si>
  <si>
    <t>VZT-06</t>
  </si>
  <si>
    <t>Zařízení č.6 - Garáže</t>
  </si>
  <si>
    <t>{48a3f198-0994-467f-8ec3-d6c93cc91b37}</t>
  </si>
  <si>
    <t>VZT-08</t>
  </si>
  <si>
    <t>Zařízení č.8 - Sklad PHM</t>
  </si>
  <si>
    <t>{cb3503b2-344b-41bc-a7dc-1a08ebc8d364}</t>
  </si>
  <si>
    <t>VZT-09</t>
  </si>
  <si>
    <t>Zařízení č.9 - Strojovna na ÚT</t>
  </si>
  <si>
    <t>{49822c06-3cc1-42e8-8e0a-7f7e8b817ad3}</t>
  </si>
  <si>
    <t>VZT-10</t>
  </si>
  <si>
    <t>Zařízení č.10 - Rozvodna</t>
  </si>
  <si>
    <t>{81ccbb20-fdfc-4133-b411-4aa96433b0dd}</t>
  </si>
  <si>
    <t>VZT-11</t>
  </si>
  <si>
    <t>Ostatní</t>
  </si>
  <si>
    <t>{d98a47ca-9625-4f16-a41d-fcb1a471334c}</t>
  </si>
  <si>
    <t>05</t>
  </si>
  <si>
    <t>SO 253 Budova JSDH - Vodovodní přípojka</t>
  </si>
  <si>
    <t>{87abf02c-55ba-4400-96cb-119998e0484a}</t>
  </si>
  <si>
    <t>06</t>
  </si>
  <si>
    <t>SO 253 Budova JSDH - Technologie mycího boxu</t>
  </si>
  <si>
    <t>{4dfc84e2-daf2-4cb7-be20-5ac0c4cc83bc}</t>
  </si>
  <si>
    <t>07</t>
  </si>
  <si>
    <t>SO 253 Budova JSDH - Slaboproudé elektroinstalace</t>
  </si>
  <si>
    <t>{f5ab6d74-e104-42ce-862b-ea30d126f449}</t>
  </si>
  <si>
    <t>08</t>
  </si>
  <si>
    <t>SO 253 - Rozvody stlačeného vzduchu</t>
  </si>
  <si>
    <t>{464368c8-d6d7-4998-9ee9-b38649006d12}</t>
  </si>
  <si>
    <t>09</t>
  </si>
  <si>
    <t>SO 253 - Silnoproudá elektroinstalace</t>
  </si>
  <si>
    <t>{1bcc7d61-75d2-4ae7-b01c-8d26d26dba62}</t>
  </si>
  <si>
    <t>10</t>
  </si>
  <si>
    <t>SO 253 - Monitoring a přenos dat na dispečink OT a.s.</t>
  </si>
  <si>
    <t>{c9fb07d7-3936-4816-bc29-371d1e2f5f8f}</t>
  </si>
  <si>
    <t>11</t>
  </si>
  <si>
    <t>SO 253 - M a R</t>
  </si>
  <si>
    <t>{7433836b-6c12-4506-aae3-336dd7318b66}</t>
  </si>
  <si>
    <t>12</t>
  </si>
  <si>
    <t xml:space="preserve">SO 254 Komunikace a zpevněné plochy -  etapa 2b </t>
  </si>
  <si>
    <t>{e466ed01-4c25-46cf-a844-986f4dea7284}</t>
  </si>
  <si>
    <t>827 21</t>
  </si>
  <si>
    <t>13</t>
  </si>
  <si>
    <t>SO 255 Dešťová kanalizace -  etapa 2b</t>
  </si>
  <si>
    <t>{baa91be6-90f9-4cf4-be66-3e3578d9ebdb}</t>
  </si>
  <si>
    <t>14</t>
  </si>
  <si>
    <t>SO 256 Oplocení  -  etapa 2b</t>
  </si>
  <si>
    <t>{ea92c56f-c162-44bd-8065-7041d18888ce}</t>
  </si>
  <si>
    <t>Vybavení objektu</t>
  </si>
  <si>
    <t>{9397869b-4c04-4ee4-b678-19cb7479d075}</t>
  </si>
  <si>
    <t>16</t>
  </si>
  <si>
    <t>IT vybavení</t>
  </si>
  <si>
    <t>{cfb0e595-2444-42b0-a4c1-937aad0b839d}</t>
  </si>
  <si>
    <t>17</t>
  </si>
  <si>
    <t>VRN stavby</t>
  </si>
  <si>
    <t>{c52828bd-d1ff-4617-9959-ba73b5b24ff6}</t>
  </si>
  <si>
    <t>KRYCÍ LIST SOUPISU PRACÍ</t>
  </si>
  <si>
    <t>Objekt:</t>
  </si>
  <si>
    <t xml:space="preserve">01 - SO 253 Budova JSDH - Architektonicko-stavební část </t>
  </si>
  <si>
    <t>zak.č.9278-26</t>
  </si>
  <si>
    <t>Ostrov</t>
  </si>
  <si>
    <t>BPO spol. s r.o.,Lidická 1239,36317 OSTROV</t>
  </si>
  <si>
    <t>Tomanová Ing.</t>
  </si>
  <si>
    <t>veškeré položky týkající se montáží a dodávek jsou oceněny ,,dle popisu v PD"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</si>
  <si>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</si>
  <si>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</si>
  <si>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</si>
  <si>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</si>
  <si>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</si>
  <si>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</si>
  <si>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</si>
  <si>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</si>
  <si>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</si>
  <si>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3-OK - Svislé, vodorovné a kompletní ocelové konstrukce montované</t>
  </si>
  <si>
    <t xml:space="preserve">    4 - Vodorovné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</si>
  <si>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</si>
  <si>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</si>
  <si>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</si>
  <si>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</si>
  <si>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</si>
  <si>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</si>
  <si>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</si>
  <si>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</si>
  <si>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</si>
  <si>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</si>
  <si>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</si>
  <si>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</si>
  <si>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</si>
  <si>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</si>
  <si>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</si>
  <si>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</si>
  <si>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</si>
  <si>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</si>
  <si>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</si>
  <si>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</si>
  <si>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</si>
  <si>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</si>
  <si>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</si>
  <si>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</si>
  <si>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</si>
  <si>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</si>
  <si>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OTV 01 - Výplně otvorů - plastová okna</t>
  </si>
  <si>
    <t xml:space="preserve">    OTV 02 - Výplně otvorů - Al vnější dveře</t>
  </si>
  <si>
    <t xml:space="preserve">    OTV 03 - Výplně otvorů - Al vnitřní stěny</t>
  </si>
  <si>
    <t xml:space="preserve">    OTV 04 - Výplně otvorů - vnitřní dřevěné dveře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</si>
  <si>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</si>
  <si>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</si>
  <si>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</si>
  <si>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</si>
  <si>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</si>
  <si>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</si>
  <si>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</si>
  <si>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</si>
  <si>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</si>
  <si>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</si>
  <si>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</si>
  <si>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</si>
  <si>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</si>
  <si>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</si>
  <si>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</si>
  <si>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</si>
  <si>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</si>
  <si>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</si>
  <si>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122151105</t>
  </si>
  <si>
    <t>Odkopávky a prokopávky nezapažené v hornině třídy těžitelnosti I skupiny 1 a 2 objem do 1000 m3 strojně</t>
  </si>
  <si>
    <t>m3</t>
  </si>
  <si>
    <t>CS ÚRS 2022 01</t>
  </si>
  <si>
    <t>4</t>
  </si>
  <si>
    <t>-1646758226</t>
  </si>
  <si>
    <t>Online PSC</t>
  </si>
  <si>
    <t>https://podminky.urs.cz/item/CS_URS_2022_01/122151105</t>
  </si>
  <si>
    <t>VV</t>
  </si>
  <si>
    <t>současné navážky nad úroveň terénu -1,00 (hutněné podloží)</t>
  </si>
  <si>
    <t>výměra spočítána projektantem</t>
  </si>
  <si>
    <t>190,0</t>
  </si>
  <si>
    <t>Mezisoučet A</t>
  </si>
  <si>
    <t>3</t>
  </si>
  <si>
    <t xml:space="preserve">odkopávky pro případnou lokální sanaci podloží </t>
  </si>
  <si>
    <t>- bude upřesněno při realizaci dle naměřených hodnot únosnosti</t>
  </si>
  <si>
    <t>předpoklad: cca 15% nových násypů</t>
  </si>
  <si>
    <t>50,0*0,15+0,5</t>
  </si>
  <si>
    <t>Mezisoučet B</t>
  </si>
  <si>
    <t>nutná výměna zeminy podloží v tl. cca 0,5 m - předpoklad 100% zastavěné plochy</t>
  </si>
  <si>
    <t>1170*0,50</t>
  </si>
  <si>
    <t>Mezisoučet C</t>
  </si>
  <si>
    <t>Součet</t>
  </si>
  <si>
    <t>132251101</t>
  </si>
  <si>
    <t>Hloubení rýh nezapažených š do 800 mm v hornině třídy těžitelnosti I skupiny 3 objem do 20 m3 strojně</t>
  </si>
  <si>
    <t>559119329</t>
  </si>
  <si>
    <t>https://podminky.urs.cz/item/CS_URS_2022_01/132251101</t>
  </si>
  <si>
    <t>rýha pro drenáž</t>
  </si>
  <si>
    <t>0,4*0,4*120+0,8</t>
  </si>
  <si>
    <t>20,0*0,1</t>
  </si>
  <si>
    <t>132212121</t>
  </si>
  <si>
    <t>Hloubení zapažených rýh šířky do 800 mm v soudržných horninách třídy těžitelnosti I skupiny 3 ručně</t>
  </si>
  <si>
    <t>-2088371289</t>
  </si>
  <si>
    <t>https://podminky.urs.cz/item/CS_URS_2022_01/132212121</t>
  </si>
  <si>
    <t>rýhy pro jímky v m.č. H1.20 a H.16</t>
  </si>
  <si>
    <t>(0,6+0,9)/2*0,1*0,9*(8+2)</t>
  </si>
  <si>
    <t>0,325</t>
  </si>
  <si>
    <t>132251251</t>
  </si>
  <si>
    <t>Hloubení rýh nezapažených š do 2000 mm v hornině třídy těžitelnosti I skupiny 3 objem do 20 m3 strojně</t>
  </si>
  <si>
    <t>1482569620</t>
  </si>
  <si>
    <t>https://podminky.urs.cz/item/CS_URS_2022_01/132251251</t>
  </si>
  <si>
    <t>rýhy pro šachty Š1,Š2,Š3 a přilehlé pasy - pod úrovní -1,00 m</t>
  </si>
  <si>
    <t>0,4*1,1*1,3*3</t>
  </si>
  <si>
    <t>0,4*(0,8*1,4+0,425*2,0)</t>
  </si>
  <si>
    <t>0,7*0,6*1,1</t>
  </si>
  <si>
    <t>3,0*0,2+0,434</t>
  </si>
  <si>
    <t>5</t>
  </si>
  <si>
    <t>131251103</t>
  </si>
  <si>
    <t>Hloubení jam nezapažených v hornině třídy těžitelnosti I skupiny 3 objem do 100 m3 strojně</t>
  </si>
  <si>
    <t>626407196</t>
  </si>
  <si>
    <t>https://podminky.urs.cz/item/CS_URS_2022_01/131251103</t>
  </si>
  <si>
    <t>výkop pro sedimentační jímku - pod úrovní -1.00 m</t>
  </si>
  <si>
    <t>(1,8+4,0)/2*2,3*(4,4+2,0*2)</t>
  </si>
  <si>
    <t>56,0*0,05+0,172</t>
  </si>
  <si>
    <t>výkop pro základ věže - pod úrovní -1.00 m</t>
  </si>
  <si>
    <t>0,35*5,8*4,0</t>
  </si>
  <si>
    <t>8,12*0,05+0,474</t>
  </si>
  <si>
    <t>6</t>
  </si>
  <si>
    <t>162351103</t>
  </si>
  <si>
    <t>Vodorovné přemístění přes 50 do 500 m výkopku/sypaniny z horniny třídy těžitelnosti I skupiny 1 až 3</t>
  </si>
  <si>
    <t>55605099</t>
  </si>
  <si>
    <t>https://podminky.urs.cz/item/CS_URS_2022_01/162351103</t>
  </si>
  <si>
    <t>odkopávky dle pol.122151104 (na místo určené investorem)</t>
  </si>
  <si>
    <t>783</t>
  </si>
  <si>
    <t>výkopy na místo určené investorem</t>
  </si>
  <si>
    <t>pol.132251101+132212111+132251251+131251103</t>
  </si>
  <si>
    <t>22,0+1,0+4,0+68,0</t>
  </si>
  <si>
    <t>7</t>
  </si>
  <si>
    <t>162751117</t>
  </si>
  <si>
    <t>Vodorovné přemístění přes 9 000 do 10000 m výkopku/sypaniny z horniny třídy těžitelnosti I skupiny 1 až 3</t>
  </si>
  <si>
    <t>607552749</t>
  </si>
  <si>
    <t>https://podminky.urs.cz/item/CS_URS_2022_01/162751117</t>
  </si>
  <si>
    <t>dovoz zeminy vhodné na zásypy a násypy ze zemníku</t>
  </si>
  <si>
    <t>předpoklad 30km - pol.174101101</t>
  </si>
  <si>
    <t>42,5</t>
  </si>
  <si>
    <t>pol.122151104 mezisoučet C</t>
  </si>
  <si>
    <t>585,0</t>
  </si>
  <si>
    <t>8</t>
  </si>
  <si>
    <t>162751119</t>
  </si>
  <si>
    <t>Příplatek k vodorovnému přemístění výkopku/sypaniny z horniny třídy těžitelnosti I skupiny 1 až 3 ZKD 1000 m přes 10000 m</t>
  </si>
  <si>
    <t>-2023136692</t>
  </si>
  <si>
    <t>https://podminky.urs.cz/item/CS_URS_2022_01/162751119</t>
  </si>
  <si>
    <t>dovoz zeminy vhodné na zásypy ze zemníku</t>
  </si>
  <si>
    <t xml:space="preserve">předpoklad 30km - pol.162751117 </t>
  </si>
  <si>
    <t>627,5*(30-10)</t>
  </si>
  <si>
    <t>9</t>
  </si>
  <si>
    <t>171151112</t>
  </si>
  <si>
    <t>Uložení sypaniny z hornin nesoudržných kamenitých do násypů zhutněných strojně</t>
  </si>
  <si>
    <t>-1836355620</t>
  </si>
  <si>
    <t>https://podminky.urs.cz/item/CS_URS_2022_01/171151112</t>
  </si>
  <si>
    <t>hutněný násyp do úrovně terénu -1.00 m - štěrkodrtí</t>
  </si>
  <si>
    <t>předpoklad</t>
  </si>
  <si>
    <t>50,0</t>
  </si>
  <si>
    <t>pro případnou lokální sanaci - předpoklad</t>
  </si>
  <si>
    <t>50,0*0,15</t>
  </si>
  <si>
    <t>3,5</t>
  </si>
  <si>
    <t>případná sanace výměnou zeminy - pol.122251101mezisoučet C</t>
  </si>
  <si>
    <t>585</t>
  </si>
  <si>
    <t>M</t>
  </si>
  <si>
    <t>58344197</t>
  </si>
  <si>
    <t>štěrkodrť frakce 0/63</t>
  </si>
  <si>
    <t>t</t>
  </si>
  <si>
    <t>953941869</t>
  </si>
  <si>
    <t>dodávka, doprava k pol.171151112mezisoučet A</t>
  </si>
  <si>
    <t>61,0*2,0</t>
  </si>
  <si>
    <t>174101101</t>
  </si>
  <si>
    <t>Zásyp jam, šachet rýh nebo kolem objektů sypaninou se zhutněním</t>
  </si>
  <si>
    <t>-687395980</t>
  </si>
  <si>
    <t>https://podminky.urs.cz/item/CS_URS_2022_01/174101101</t>
  </si>
  <si>
    <t>zásyp vhodnou hutnitelnou zeminou</t>
  </si>
  <si>
    <t>výkop - pol.131251103 mezisoučet A</t>
  </si>
  <si>
    <t>59,0</t>
  </si>
  <si>
    <t>méně objem sedimentační jímky s obetonováním a obsypem (pod úrovní -1,00)</t>
  </si>
  <si>
    <t>-(1,3+3,1)/2*7,5</t>
  </si>
  <si>
    <t>1036420R</t>
  </si>
  <si>
    <t>zemina pro terénní úpravy - tříděná, vhodná pro hutněné zásypy</t>
  </si>
  <si>
    <t>-981392494</t>
  </si>
  <si>
    <t>dodávka (nákup ) k pol.174101101</t>
  </si>
  <si>
    <t>42,5*2,0</t>
  </si>
  <si>
    <t>dodávka (nákup) k pol.171151112mezisoučet B</t>
  </si>
  <si>
    <t>585*2,0</t>
  </si>
  <si>
    <t>zemina musí splňovat požadavky uvedené v PD</t>
  </si>
  <si>
    <t>122251407</t>
  </si>
  <si>
    <t>Vykopávky v zemníku na suchu v hornině třídy těžitelnosti I skupiny 3 objem přes 5000 m3 strojně</t>
  </si>
  <si>
    <t>-26159980</t>
  </si>
  <si>
    <t>https://podminky.urs.cz/item/CS_URS_2022_01/122251407</t>
  </si>
  <si>
    <t>naložení zeminy určené do zásypů</t>
  </si>
  <si>
    <t>pol.174101101</t>
  </si>
  <si>
    <t>181951112</t>
  </si>
  <si>
    <t>Úprava pláně v hornině třídy těžitelnosti I skupiny 1 až 3 se zhutněním strojně</t>
  </si>
  <si>
    <t>m2</t>
  </si>
  <si>
    <t>-994263944</t>
  </si>
  <si>
    <t>https://podminky.urs.cz/item/CS_URS_2022_01/181951112</t>
  </si>
  <si>
    <t>1200,0</t>
  </si>
  <si>
    <t>Únosnost pláně musí odpovídat požadavků v projektové dokumentaci.</t>
  </si>
  <si>
    <t>174151101</t>
  </si>
  <si>
    <t>-189682542</t>
  </si>
  <si>
    <t>https://podminky.urs.cz/item/CS_URS_2022_01/174151101</t>
  </si>
  <si>
    <t>finální vrstva podloží - zásyp mezi betonové zákl.pasy</t>
  </si>
  <si>
    <t>spočítáno projektantem</t>
  </si>
  <si>
    <t>485,0+40,5</t>
  </si>
  <si>
    <t>58935146</t>
  </si>
  <si>
    <t>mechanicky zpevněné kamenivo MZK</t>
  </si>
  <si>
    <t>304536938</t>
  </si>
  <si>
    <t>dodávka, doprava k pol.174151101, ztratné 4%</t>
  </si>
  <si>
    <t>525,5*1,04+0,48</t>
  </si>
  <si>
    <t>167151111</t>
  </si>
  <si>
    <t>Nakládání výkopku z hornin třídy těžitelnosti I skupiny 1 až 3 přes 100 m3</t>
  </si>
  <si>
    <t>-1910603228</t>
  </si>
  <si>
    <t>https://podminky.urs.cz/item/CS_URS_2022_01/167151111</t>
  </si>
  <si>
    <t>zemina z deponie bránící ve výstavbě</t>
  </si>
  <si>
    <t>500</t>
  </si>
  <si>
    <t>18</t>
  </si>
  <si>
    <t>1868647716</t>
  </si>
  <si>
    <t>19</t>
  </si>
  <si>
    <t>171251201</t>
  </si>
  <si>
    <t>Uložení sypaniny na skládky nebo meziskládky</t>
  </si>
  <si>
    <t>-1836218073</t>
  </si>
  <si>
    <t>https://podminky.urs.cz/item/CS_URS_2022_01/171251201</t>
  </si>
  <si>
    <t>20</t>
  </si>
  <si>
    <t>171201231</t>
  </si>
  <si>
    <t>Poplatek za uložení zeminy a kamení na recyklační skládce (skládkovné) kód odpadu 17 05 04</t>
  </si>
  <si>
    <t>-1480830001</t>
  </si>
  <si>
    <t>https://podminky.urs.cz/item/CS_URS_2022_01/171201231</t>
  </si>
  <si>
    <t>500*2,0</t>
  </si>
  <si>
    <t>Zakládání</t>
  </si>
  <si>
    <t>273313511</t>
  </si>
  <si>
    <t>Základové desky z betonu tř. C 12/15</t>
  </si>
  <si>
    <t>-625085867</t>
  </si>
  <si>
    <t>https://podminky.urs.cz/item/CS_URS_2022_01/273313511</t>
  </si>
  <si>
    <t>betonáž do výkopu + 5%</t>
  </si>
  <si>
    <t>podkladní beton pod základovou ŽB desku podlahy - tl. 50 mm - viz skladby podlah</t>
  </si>
  <si>
    <t>Mezisoučet</t>
  </si>
  <si>
    <t>0,05*(6,2*26,5+2,75*14,1+1,75*21,0+20,75*6,125+6,125*23,75)*1,05</t>
  </si>
  <si>
    <t>-0,05*(1,3*1,1*3)*1,05</t>
  </si>
  <si>
    <t>podkladní beton pod garážemi cca 100 mm - viz skladby podlah</t>
  </si>
  <si>
    <t>0,1*13,75*26,4*1,05</t>
  </si>
  <si>
    <t>38,1*0,02+0,238</t>
  </si>
  <si>
    <t>pod základem věže -  tl.100 mm</t>
  </si>
  <si>
    <t>0,1*5,8*4,0*1,05</t>
  </si>
  <si>
    <t>podbetonování kanalizace a další nevykázané podbetonávky</t>
  </si>
  <si>
    <t>5,0+3,77+0,004</t>
  </si>
  <si>
    <t>podkladní beton pod základové pasy</t>
  </si>
  <si>
    <t>0,10*1,20*255</t>
  </si>
  <si>
    <t>22</t>
  </si>
  <si>
    <t>273322611</t>
  </si>
  <si>
    <t>Základové desky ze ŽB se zvýšenými nároky na prostředí tř. C 30/37</t>
  </si>
  <si>
    <t>-1786889563</t>
  </si>
  <si>
    <t>https://podminky.urs.cz/item/CS_URS_2022_01/273322611</t>
  </si>
  <si>
    <t>pod věží - tl.1,0 m</t>
  </si>
  <si>
    <t>1,0*5,8*4,0</t>
  </si>
  <si>
    <t>podlahová deska tl. 250 mm</t>
  </si>
  <si>
    <t>0,25*14,9*27,2</t>
  </si>
  <si>
    <t>podlahová deska tl. 150 mm</t>
  </si>
  <si>
    <t>0,15*(6,425*30,0+14,8*3,0+15,0+20,9)</t>
  </si>
  <si>
    <t>dokončení desek</t>
  </si>
  <si>
    <t>8,5+0,022</t>
  </si>
  <si>
    <t>navíc pro kabelový kanál</t>
  </si>
  <si>
    <t>0,3</t>
  </si>
  <si>
    <t>23</t>
  </si>
  <si>
    <t>273351121</t>
  </si>
  <si>
    <t>Zřízení bednění základových desek</t>
  </si>
  <si>
    <t>796415649</t>
  </si>
  <si>
    <t>https://podminky.urs.cz/item/CS_URS_2022_01/273351121</t>
  </si>
  <si>
    <t>věž - tl. 1000 mm</t>
  </si>
  <si>
    <t>1,0*(5,8+4,0)*2</t>
  </si>
  <si>
    <t>podlahová deska tl.250 mm</t>
  </si>
  <si>
    <t>0,25*(28,0+15,0)</t>
  </si>
  <si>
    <t>podlahová deska tl.150 mm</t>
  </si>
  <si>
    <t>0,15*(6,4+30,0+6,0+21,0+15,0+24,0)</t>
  </si>
  <si>
    <t>ostatní nevykázané (pro šachty, kanály..)</t>
  </si>
  <si>
    <t>19,2+0,09</t>
  </si>
  <si>
    <t>24</t>
  </si>
  <si>
    <t>273351122</t>
  </si>
  <si>
    <t>Odstranění bednění základových desek</t>
  </si>
  <si>
    <t>1732142619</t>
  </si>
  <si>
    <t>https://podminky.urs.cz/item/CS_URS_2022_01/273351122</t>
  </si>
  <si>
    <t>25</t>
  </si>
  <si>
    <t>274322611</t>
  </si>
  <si>
    <t>Základové pasy ze ŽB se zvýšenými nároky na prostředí tř. C 30/37</t>
  </si>
  <si>
    <t>-1082409220</t>
  </si>
  <si>
    <t>https://podminky.urs.cz/item/CS_URS_2022_01/274322611</t>
  </si>
  <si>
    <t>0,6*(0,6+13,5+0,65*27,0+0,425*13,5)</t>
  </si>
  <si>
    <t>0,7*(0,8*24,7+0,6*21,2+0,425*(30,0+4,8))</t>
  </si>
  <si>
    <t>1,1*(0,425*2,0+0,8*1,4)</t>
  </si>
  <si>
    <t>1,4*0,425*1,1</t>
  </si>
  <si>
    <t>0,7*0,425*(5,6+21,0-1,1+14,2+2,4)</t>
  </si>
  <si>
    <t>0,7*0,6*(6,2+21,0+23,3)</t>
  </si>
  <si>
    <t>obvodový sokl pod zateplení</t>
  </si>
  <si>
    <t>0,175*0,4*(1,7+30,4+6,0+21,0+15,0+23,8+13,8)</t>
  </si>
  <si>
    <t>0,15*0,4*27,2</t>
  </si>
  <si>
    <t>podbetonování kanalizace a další nevykázané podbetonávky a obetonování</t>
  </si>
  <si>
    <t>21,47</t>
  </si>
  <si>
    <t>26</t>
  </si>
  <si>
    <t>274351121</t>
  </si>
  <si>
    <t>Zřízení bednění základových pasů rovného</t>
  </si>
  <si>
    <t>-909564251</t>
  </si>
  <si>
    <t>https://podminky.urs.cz/item/CS_URS_2022_01/274351121</t>
  </si>
  <si>
    <t>základové pasy</t>
  </si>
  <si>
    <t>1,4*1,1*2+1,0*1,9+1,1*(2,0+1,2+1,4+0,8)</t>
  </si>
  <si>
    <t>0,6*(13,45*4+14,0+27,0+5,65*2+19,9*2)</t>
  </si>
  <si>
    <t>0,7*(6,0+4,8+26,2+24,8+7,5+30,4+6,0)</t>
  </si>
  <si>
    <t>0,7*(21,0+15,0+24,0+23,4*4+13,8*2)</t>
  </si>
  <si>
    <t>0,7*(5,8*4+20,4+19,3)</t>
  </si>
  <si>
    <t>0,4*(1,7+30,4+6,0+21,0+15,0+23,8+27,2+13,8)</t>
  </si>
  <si>
    <t>399,0*0,05+42,17</t>
  </si>
  <si>
    <t>27</t>
  </si>
  <si>
    <t>274351122</t>
  </si>
  <si>
    <t>Odstranění bednění základových pasů rovného</t>
  </si>
  <si>
    <t>-1861532553</t>
  </si>
  <si>
    <t>https://podminky.urs.cz/item/CS_URS_2022_01/274351122</t>
  </si>
  <si>
    <t>28</t>
  </si>
  <si>
    <t>274361821</t>
  </si>
  <si>
    <t>Výztuž základových pasů betonářskou ocelí 10 505 (R)</t>
  </si>
  <si>
    <t>760964995</t>
  </si>
  <si>
    <t>https://podminky.urs.cz/item/CS_URS_2022_01/274361821</t>
  </si>
  <si>
    <t>předpoklad množství výztuže dle projektanta - 100kg oceli /1 m3 betonu</t>
  </si>
  <si>
    <t>pol.274322611</t>
  </si>
  <si>
    <t>123,0*0,1</t>
  </si>
  <si>
    <t>29</t>
  </si>
  <si>
    <t>273362021</t>
  </si>
  <si>
    <t>Výztuž základových desek svařovanými sítěmi Kari</t>
  </si>
  <si>
    <t>1113170409</t>
  </si>
  <si>
    <t>https://podminky.urs.cz/item/CS_URS_2022_01/273362021</t>
  </si>
  <si>
    <t>předpoklad množství výztuže dle projektanta - 165kg oceli /1 m3 betonu</t>
  </si>
  <si>
    <t>pro rozpočet množtví rozděleno 20% betonářská ocel + 80% výztužné sítě</t>
  </si>
  <si>
    <t>pol.273322611</t>
  </si>
  <si>
    <t>174,0*0,165*0,8</t>
  </si>
  <si>
    <t>30</t>
  </si>
  <si>
    <t>273361821</t>
  </si>
  <si>
    <t>Výztuž základových desek betonářskou ocelí 10 505 (R)</t>
  </si>
  <si>
    <t>-562803889</t>
  </si>
  <si>
    <t>https://podminky.urs.cz/item/CS_URS_2022_01/273361821</t>
  </si>
  <si>
    <t>174,0*0,165*0,2</t>
  </si>
  <si>
    <t>31</t>
  </si>
  <si>
    <t>27401010R</t>
  </si>
  <si>
    <t>Vytvoření prostupů do 0,05 m2 ve zdech nosných osazením chrániček z trub (bez dodání chrániček) - srovnatelně i pro základové prahy</t>
  </si>
  <si>
    <t>m</t>
  </si>
  <si>
    <t>-1881265034</t>
  </si>
  <si>
    <t xml:space="preserve">prostupy zákl.prahy pro rozvody ZTI a kabely - </t>
  </si>
  <si>
    <t>polohu a počet nutno koordinovat s projektem</t>
  </si>
  <si>
    <t>příslušných profesí</t>
  </si>
  <si>
    <t>chránička d= do 150 mm</t>
  </si>
  <si>
    <t>10+0,6*3</t>
  </si>
  <si>
    <t xml:space="preserve">chránička d= do250 mm </t>
  </si>
  <si>
    <t>10,0</t>
  </si>
  <si>
    <t>základovou podlahovou deskou</t>
  </si>
  <si>
    <t>chránicka do d=250 mm</t>
  </si>
  <si>
    <t>13,0</t>
  </si>
  <si>
    <t>32</t>
  </si>
  <si>
    <t>27401020R</t>
  </si>
  <si>
    <t>chránička pro rozvody d=do 150 mm - dodávka, doprava</t>
  </si>
  <si>
    <t>-213795907</t>
  </si>
  <si>
    <t>dodávka, doprava k pol.27401010R</t>
  </si>
  <si>
    <t>10,0+0,6*3</t>
  </si>
  <si>
    <t>33</t>
  </si>
  <si>
    <t>27401030R</t>
  </si>
  <si>
    <t>chránička pro rozvody d=do 250 mm - dodávka, doprava</t>
  </si>
  <si>
    <t>1962536152</t>
  </si>
  <si>
    <t>34</t>
  </si>
  <si>
    <t>212750104</t>
  </si>
  <si>
    <t>Trativod z drenážních trubek PVC-U SN 4 perforace 360° včetně lože otevřený výkop DN 200 pro budovy plocha pro vtékání vody min. 80 cm2/m</t>
  </si>
  <si>
    <t>-1776391216</t>
  </si>
  <si>
    <t>https://podminky.urs.cz/item/CS_URS_2022_01/212750104</t>
  </si>
  <si>
    <t>35</t>
  </si>
  <si>
    <t>211571111</t>
  </si>
  <si>
    <t>Výplň odvodňovacích žeber nebo trativodů štěrkopískem tříděným</t>
  </si>
  <si>
    <t>-1578984522</t>
  </si>
  <si>
    <t>https://podminky.urs.cz/item/CS_URS_2022_01/211571111</t>
  </si>
  <si>
    <t>0,4*0,5*120</t>
  </si>
  <si>
    <t>Svislé a kompletní konstrukce</t>
  </si>
  <si>
    <t>36</t>
  </si>
  <si>
    <t>311274124</t>
  </si>
  <si>
    <t>Zdivo nosné z tvárnic zvukově izolačních z betonu lehkého keramického tl 240 mm</t>
  </si>
  <si>
    <t>44619811</t>
  </si>
  <si>
    <t>https://podminky.urs.cz/item/CS_URS_2022_01/311274124</t>
  </si>
  <si>
    <t>pevnostní třída 12 MPa</t>
  </si>
  <si>
    <t>0,24*3,1*(21,5*2+24,5*2+14,5)</t>
  </si>
  <si>
    <t>0,24*3,1*(30,0+12,5+6,25*2)</t>
  </si>
  <si>
    <t>0,24*(3,1+1,8)*13,75</t>
  </si>
  <si>
    <t>méně otvory</t>
  </si>
  <si>
    <t>-0,24*(1,75*(1,25*5+1,0*9+2,65*2))</t>
  </si>
  <si>
    <t>-0,24*(0,75*0,75*2+1,0*0,75*11+0,45*0,45*3)</t>
  </si>
  <si>
    <t>-0,24*(2,65*1,6+2,1*(0,9+1,1))</t>
  </si>
  <si>
    <t>-0,24*(1,97*(0,9*7+1,0*2+0,8+0,7*2))</t>
  </si>
  <si>
    <t>5,6+0,091</t>
  </si>
  <si>
    <t>37</t>
  </si>
  <si>
    <t>311274123</t>
  </si>
  <si>
    <t>Zdivo nosné z tvárnic zvukově izolačních z betonu lehkého keramického tl 300 mm</t>
  </si>
  <si>
    <t>102535114</t>
  </si>
  <si>
    <t>https://podminky.urs.cz/item/CS_URS_2022_01/311274123</t>
  </si>
  <si>
    <t>0,3*(3,1+1,8)*13,75*2</t>
  </si>
  <si>
    <t>v místě nik pro uložení stř. konstrukce</t>
  </si>
  <si>
    <t>0,3*1,8*(3,15*4+2,0)</t>
  </si>
  <si>
    <t>-0,3*(1,97*1,0+0,75*3,0*3)</t>
  </si>
  <si>
    <t>2,307</t>
  </si>
  <si>
    <t>38</t>
  </si>
  <si>
    <t>31127412R</t>
  </si>
  <si>
    <t>Zdivo nosné z tvárnic  z betonu lehkého keramického 435/500 mm</t>
  </si>
  <si>
    <t>399853755</t>
  </si>
  <si>
    <t>zdivo v úrovni nad věnci</t>
  </si>
  <si>
    <t xml:space="preserve">nad vnitřní stěnou </t>
  </si>
  <si>
    <t>0,435*1,8*27</t>
  </si>
  <si>
    <t>méně zdivo tl.300 mm</t>
  </si>
  <si>
    <t>-0,3*1,8*(3,15*4+2,0)</t>
  </si>
  <si>
    <t>obvodová zeď s vraty - nad věncem V2</t>
  </si>
  <si>
    <t>0,435*0,5*27,0</t>
  </si>
  <si>
    <t>2,87</t>
  </si>
  <si>
    <t>39</t>
  </si>
  <si>
    <t>31127413R</t>
  </si>
  <si>
    <t>Zdivo nosné z tvárnic pro vyztužení zdiva z betonu lehkého keramického 435/500 mm</t>
  </si>
  <si>
    <t>1233638726</t>
  </si>
  <si>
    <t>zdivo do úrovně věnce - vnitřní stěna</t>
  </si>
  <si>
    <t>0,435*3,1*27,0</t>
  </si>
  <si>
    <t>-0,435*1,97*(0,9*2+1,0*3)</t>
  </si>
  <si>
    <t xml:space="preserve">obvodová zeď s vraty </t>
  </si>
  <si>
    <t>0,435*(4,15+0,5)*27,0</t>
  </si>
  <si>
    <t>méně vrata</t>
  </si>
  <si>
    <t>-0,435*4,15*3,5*5</t>
  </si>
  <si>
    <t>méně věněc V2</t>
  </si>
  <si>
    <t>-0,435*0,5*(12,6+4,1*2)</t>
  </si>
  <si>
    <t>3,205</t>
  </si>
  <si>
    <t>40</t>
  </si>
  <si>
    <t>311321611</t>
  </si>
  <si>
    <t>Nosná zeď ze ŽB tř. C 30/37 bez výztuže</t>
  </si>
  <si>
    <t>1351995548</t>
  </si>
  <si>
    <t>https://podminky.urs.cz/item/CS_URS_2022_01/311321611</t>
  </si>
  <si>
    <t>betonová výplň zdiva z tvárnic pro vyztužení - pol.31127413R</t>
  </si>
  <si>
    <t>54,0*0,85</t>
  </si>
  <si>
    <t>41</t>
  </si>
  <si>
    <t>311361821</t>
  </si>
  <si>
    <t>Výztuž nosných zdí betonářskou ocelí 10 505</t>
  </si>
  <si>
    <t>-235994688</t>
  </si>
  <si>
    <t>https://podminky.urs.cz/item/CS_URS_2022_01/311361821</t>
  </si>
  <si>
    <t>výztuž zdiva z tvárnic pro vyztužení - k pol.31127413R</t>
  </si>
  <si>
    <t>vyztužení ve vodorovném i svislém směru, svislá výztuž zakotvena do základů</t>
  </si>
  <si>
    <t>10,0kg výztuže /m2 zdiva</t>
  </si>
  <si>
    <t>3,1*27,0</t>
  </si>
  <si>
    <t>-1,97*(0,9*2+1,0*3)</t>
  </si>
  <si>
    <t>(4,15+0,5)*27,0</t>
  </si>
  <si>
    <t>-4,15*3,5*5</t>
  </si>
  <si>
    <t>-0,5*(12,6+4,1*2)</t>
  </si>
  <si>
    <t>Mezisoučet A - plocha zdiva</t>
  </si>
  <si>
    <t>116,8*10,0*0,001*1,1+0,015</t>
  </si>
  <si>
    <t>Mezisoučet B - hmotnost výztuže v t</t>
  </si>
  <si>
    <t>42</t>
  </si>
  <si>
    <t>342273110</t>
  </si>
  <si>
    <t>Příčka z bloků z lehkého keramického betonu tl 70 mm</t>
  </si>
  <si>
    <t>-702669604</t>
  </si>
  <si>
    <t>https://podminky.urs.cz/item/CS_URS_2022_01/342273110</t>
  </si>
  <si>
    <t>pevnostní třída 4 MPa</t>
  </si>
  <si>
    <t>3,1*(1,8+1,2+1,5+2,0+1,4+1,8)</t>
  </si>
  <si>
    <t>-1,97*0,7*3</t>
  </si>
  <si>
    <t>3,1*(3,1+1,9*4+2,05)</t>
  </si>
  <si>
    <t>-1,97*0,7*4</t>
  </si>
  <si>
    <t>3,058</t>
  </si>
  <si>
    <t>věž - hrazděné zdivo do ocelové konstrukce</t>
  </si>
  <si>
    <t>vyzdívání musí probíhat současně s montáží OK</t>
  </si>
  <si>
    <t>13,5*(2,8+4,5)*2</t>
  </si>
  <si>
    <t>-(1,2*1,5*4+1,325*2,65*2)</t>
  </si>
  <si>
    <t>10,123</t>
  </si>
  <si>
    <t>43</t>
  </si>
  <si>
    <t>342241192</t>
  </si>
  <si>
    <t>Příplatek k příčkám z cihel za vyzdívání do ocelové kostry</t>
  </si>
  <si>
    <t>-1040320564</t>
  </si>
  <si>
    <t>https://podminky.urs.cz/item/CS_URS_2022_01/342241192</t>
  </si>
  <si>
    <t>věž - hrázděné zdivo do ocelové konstrukce</t>
  </si>
  <si>
    <t>pol.342273110 mezisoučet B</t>
  </si>
  <si>
    <t>193,0</t>
  </si>
  <si>
    <t>44</t>
  </si>
  <si>
    <t>34227300R</t>
  </si>
  <si>
    <t>Příplatek pro hrázděné zdivo pro vyplnění spár a doklínování k ocelové konstrukci</t>
  </si>
  <si>
    <t>-1921441048</t>
  </si>
  <si>
    <t>45</t>
  </si>
  <si>
    <t>342273111</t>
  </si>
  <si>
    <t>Příčka tl 115 mm z bloků z lehkého keramického betonu tl 115 mm</t>
  </si>
  <si>
    <t>1981616089</t>
  </si>
  <si>
    <t>https://podminky.urs.cz/item/CS_URS_2022_01/342273111</t>
  </si>
  <si>
    <t>3,1*(6,2*7+2,4*2+5,1+1,5*2+4,0)</t>
  </si>
  <si>
    <t>3,1*(6,25*6+3,1+2,05+2,75)</t>
  </si>
  <si>
    <t>3,1*(3,0+2,5+3,4+3,3+2,0+1,75)</t>
  </si>
  <si>
    <t>-1,97*(0,7*2+0,8*5+0,9*3+1,0*2)</t>
  </si>
  <si>
    <t>17,782</t>
  </si>
  <si>
    <t>46</t>
  </si>
  <si>
    <t>342273112</t>
  </si>
  <si>
    <t>Příčka tl 175 mm z bloků z lehkého keramického betonu tl 175 mm</t>
  </si>
  <si>
    <t>853824865</t>
  </si>
  <si>
    <t>https://podminky.urs.cz/item/CS_URS_2022_01/342273112</t>
  </si>
  <si>
    <t>3,1*4,5+0,05</t>
  </si>
  <si>
    <t>47</t>
  </si>
  <si>
    <t>317144152</t>
  </si>
  <si>
    <t>Překlad z lehkého betonu střední š 240 v 240 dl 990 mm</t>
  </si>
  <si>
    <t>kus</t>
  </si>
  <si>
    <t>-196869670</t>
  </si>
  <si>
    <t>https://podminky.urs.cz/item/CS_URS_2022_01/317144152</t>
  </si>
  <si>
    <t>48</t>
  </si>
  <si>
    <t>317144153</t>
  </si>
  <si>
    <t>Překlad z lehkého betonu střední š 240 v 240 dl 1240 mm</t>
  </si>
  <si>
    <t>-1228495057</t>
  </si>
  <si>
    <t>https://podminky.urs.cz/item/CS_URS_2022_01/317144153</t>
  </si>
  <si>
    <t>49</t>
  </si>
  <si>
    <t>317144154</t>
  </si>
  <si>
    <t>Překlad z lehkého betonu střední š 240 v 240 dl 1490 mm</t>
  </si>
  <si>
    <t>-658334965</t>
  </si>
  <si>
    <t>https://podminky.urs.cz/item/CS_URS_2022_01/317144154</t>
  </si>
  <si>
    <t>50</t>
  </si>
  <si>
    <t>317144155</t>
  </si>
  <si>
    <t>Překlad z lehkého betonu střední š 240 v 240 dl 1740 mm</t>
  </si>
  <si>
    <t>-1560855316</t>
  </si>
  <si>
    <t>https://podminky.urs.cz/item/CS_URS_2022_01/317144155</t>
  </si>
  <si>
    <t>51</t>
  </si>
  <si>
    <t>317144158</t>
  </si>
  <si>
    <t>Překlad z lehkého betonu střední š 240 v 240 dl 2490 mm</t>
  </si>
  <si>
    <t>1305762901</t>
  </si>
  <si>
    <t>https://podminky.urs.cz/item/CS_URS_2022_01/317144158</t>
  </si>
  <si>
    <t>52</t>
  </si>
  <si>
    <t>317144157</t>
  </si>
  <si>
    <t>Překlad z lehkého betonu střední š 240 v 240 dl 2240 mm</t>
  </si>
  <si>
    <t>771743999</t>
  </si>
  <si>
    <t>https://podminky.urs.cz/item/CS_URS_2022_01/317144157</t>
  </si>
  <si>
    <t>53</t>
  </si>
  <si>
    <t>317144142</t>
  </si>
  <si>
    <t>Překlad z lehkého betonu střední š 175 v 240 dl 990 mm</t>
  </si>
  <si>
    <t>-576825795</t>
  </si>
  <si>
    <t>https://podminky.urs.cz/item/CS_URS_2022_01/317144142</t>
  </si>
  <si>
    <t>54</t>
  </si>
  <si>
    <t>317144144</t>
  </si>
  <si>
    <t>Překlad z lehkého betonu střední š 175 v 240 dl 1490 mm</t>
  </si>
  <si>
    <t>1868629988</t>
  </si>
  <si>
    <t>https://podminky.urs.cz/item/CS_URS_2022_01/317144144</t>
  </si>
  <si>
    <t>55</t>
  </si>
  <si>
    <t>317144132</t>
  </si>
  <si>
    <t>Překlad z lehkého betonu střední š 115 v 240 dl 990 mm</t>
  </si>
  <si>
    <t>329576512</t>
  </si>
  <si>
    <t>https://podminky.urs.cz/item/CS_URS_2022_01/317144132</t>
  </si>
  <si>
    <t>56</t>
  </si>
  <si>
    <t>317144134</t>
  </si>
  <si>
    <t>Překlad z lehkého betonu střední š 115 v 240 dl 1490 mm</t>
  </si>
  <si>
    <t>-1372930403</t>
  </si>
  <si>
    <t>https://podminky.urs.cz/item/CS_URS_2022_01/317144134</t>
  </si>
  <si>
    <t>57</t>
  </si>
  <si>
    <t>317144133</t>
  </si>
  <si>
    <t>Překlad z lehkého betonu střední š 115 v 240 dl 1240 mm</t>
  </si>
  <si>
    <t>2029401810</t>
  </si>
  <si>
    <t>https://podminky.urs.cz/item/CS_URS_2022_01/317144133</t>
  </si>
  <si>
    <t>58</t>
  </si>
  <si>
    <t>317941121</t>
  </si>
  <si>
    <t>Osazování ocelových válcovaných nosníků na zdivu I, IE, U, UE nebo L do č. 12 nebo výšky do 120 mm</t>
  </si>
  <si>
    <t>-1446811388</t>
  </si>
  <si>
    <t>https://podminky.urs.cz/item/CS_URS_2022_01/317941121</t>
  </si>
  <si>
    <t>překlady - výkres č.2</t>
  </si>
  <si>
    <t>2x L25/25/3  (1,12kg/m) - dl. 1100 mm ....14 ks</t>
  </si>
  <si>
    <t>2*1,12*1,1*14*0,001*1,1</t>
  </si>
  <si>
    <t xml:space="preserve">ostatní nevykázané - např. nad otvory pro VZT ve zdivu </t>
  </si>
  <si>
    <t>250,0*0,001</t>
  </si>
  <si>
    <t>59</t>
  </si>
  <si>
    <t>13010402</t>
  </si>
  <si>
    <t>úhelník ocelový rovnostranný jakost S235JR (11 375) 25x25x3mm</t>
  </si>
  <si>
    <t>-1045036842</t>
  </si>
  <si>
    <t>P</t>
  </si>
  <si>
    <t>Poznámka k položce:_x000D_
Hmotnost: 1,21 kg/m</t>
  </si>
  <si>
    <t>dodávka, doprava k pol.317941121</t>
  </si>
  <si>
    <t>0,288*1,05</t>
  </si>
  <si>
    <t>60</t>
  </si>
  <si>
    <t>317234410</t>
  </si>
  <si>
    <t>Vyzdívka mezi nosníky z cihel pálených na MC</t>
  </si>
  <si>
    <t>-930533942</t>
  </si>
  <si>
    <t>https://podminky.urs.cz/item/CS_URS_2022_01/317234410</t>
  </si>
  <si>
    <t>osazené oc. nosníky L 25/25/3 - včetně vyklínování</t>
  </si>
  <si>
    <t>0,1*0,05*1,1*14</t>
  </si>
  <si>
    <t>ostatní nevykázané nosníky</t>
  </si>
  <si>
    <t>0,4</t>
  </si>
  <si>
    <t>61</t>
  </si>
  <si>
    <t>342291121</t>
  </si>
  <si>
    <t>Ukotvení příček k cihelným konstrukcím plochými kotvami</t>
  </si>
  <si>
    <t>155479324</t>
  </si>
  <si>
    <t>https://podminky.urs.cz/item/CS_URS_2022_01/342291121</t>
  </si>
  <si>
    <t>3,1*83</t>
  </si>
  <si>
    <t>25,7</t>
  </si>
  <si>
    <t>62</t>
  </si>
  <si>
    <t>30011100R</t>
  </si>
  <si>
    <t>Příplatek na vytvoření prostupů zděnými konstrukcemi podle projektu VZT a jejich utěsnění a úpravu povrchu</t>
  </si>
  <si>
    <t>-815282468</t>
  </si>
  <si>
    <t>množství se upřesní při realizaci</t>
  </si>
  <si>
    <t>70</t>
  </si>
  <si>
    <t>3-OK</t>
  </si>
  <si>
    <t>Svislé, vodorovné a kompletní ocelové konstrukce montované</t>
  </si>
  <si>
    <t>63</t>
  </si>
  <si>
    <t>337173111</t>
  </si>
  <si>
    <t>Montáž ocelových kcí skeletů 3 až 4 podlažních budov</t>
  </si>
  <si>
    <t>443441245</t>
  </si>
  <si>
    <t>https://podminky.urs.cz/item/CS_URS_2022_01/337173111</t>
  </si>
  <si>
    <t>ocelová konstrukce věže</t>
  </si>
  <si>
    <t>dle výkazu oceli na výkresu č.6 (konstrukční část)</t>
  </si>
  <si>
    <t>včetně přirážky na svary a drobný materiál</t>
  </si>
  <si>
    <t>bez hmotnosti pororoštů - viz pol.65,66,67</t>
  </si>
  <si>
    <t>bez hmotnosti zábradlí a žebříků - viz pol.341-346 oddíl 767</t>
  </si>
  <si>
    <t>(4670+620)/1000</t>
  </si>
  <si>
    <t>64</t>
  </si>
  <si>
    <t>3300110R</t>
  </si>
  <si>
    <t>dodávka, doprava ocelové konstrukce k pol.337173111, materiál ocel S235</t>
  </si>
  <si>
    <t>kg</t>
  </si>
  <si>
    <t>971572340</t>
  </si>
  <si>
    <t>4670+620</t>
  </si>
  <si>
    <t>65</t>
  </si>
  <si>
    <t>411171132</t>
  </si>
  <si>
    <t>Montáž ocelových kcí podlah a plošin hmotnosti přes 30 do 50 kg/m2 pokrytých rošty</t>
  </si>
  <si>
    <t>-250857321</t>
  </si>
  <si>
    <t>https://podminky.urs.cz/item/CS_URS_2022_01/411171132</t>
  </si>
  <si>
    <t xml:space="preserve">porošty SP </t>
  </si>
  <si>
    <t>(420+34)/1000</t>
  </si>
  <si>
    <t>66</t>
  </si>
  <si>
    <t>3300120R</t>
  </si>
  <si>
    <t>pororošt SP 30x30/30x2-2860x700 mm pozink</t>
  </si>
  <si>
    <t>-388270124</t>
  </si>
  <si>
    <t>dodávka, doprava k pol.411171132</t>
  </si>
  <si>
    <t>cca 70 kg/1ks</t>
  </si>
  <si>
    <t>67</t>
  </si>
  <si>
    <t>3300130R</t>
  </si>
  <si>
    <t>pororošt SP 30x30/30x2-875x1075 mm pozink</t>
  </si>
  <si>
    <t>1102618960</t>
  </si>
  <si>
    <t>cca 34 kg/1ks</t>
  </si>
  <si>
    <t>68</t>
  </si>
  <si>
    <t>33710010R</t>
  </si>
  <si>
    <t>Zavětrování střechy věže ocelovou tyčí pr.10 mm + napínák - montáž, dodávka, doprava</t>
  </si>
  <si>
    <t>1600311450</t>
  </si>
  <si>
    <t>zavětrování dle výkresu č.5</t>
  </si>
  <si>
    <t>3,0*2,9</t>
  </si>
  <si>
    <t>Vodorovné konstrukce</t>
  </si>
  <si>
    <t>69</t>
  </si>
  <si>
    <t>417351711</t>
  </si>
  <si>
    <t>Ztracené bednění věnců z U-profilů z lehkého keramického betonu pro zdivo tl 240 mm</t>
  </si>
  <si>
    <t>-1751560695</t>
  </si>
  <si>
    <t>https://podminky.urs.cz/item/CS_URS_2022_01/417351711</t>
  </si>
  <si>
    <t>dle výkresu č.15 Věnce</t>
  </si>
  <si>
    <t>věnec V1</t>
  </si>
  <si>
    <t>13,75*2+6,5+30,0+12,7+15,0+20,75*2+23,75*2</t>
  </si>
  <si>
    <t>4,3</t>
  </si>
  <si>
    <t>417351712</t>
  </si>
  <si>
    <t>Ztracené bednění věnců z U-profilů z lehkého keramického betonu pro zdivo tl 300 mm</t>
  </si>
  <si>
    <t>-379497407</t>
  </si>
  <si>
    <t>https://podminky.urs.cz/item/CS_URS_2022_01/417351712</t>
  </si>
  <si>
    <t>věnec V4</t>
  </si>
  <si>
    <t>13,75*4</t>
  </si>
  <si>
    <t>2,0</t>
  </si>
  <si>
    <t>71</t>
  </si>
  <si>
    <t>417321414</t>
  </si>
  <si>
    <t>Ztužující pásy a věnce ze ŽB tř. C 20/25</t>
  </si>
  <si>
    <t>-1075083966</t>
  </si>
  <si>
    <t>https://podminky.urs.cz/item/CS_URS_2022_01/417321414</t>
  </si>
  <si>
    <t>věnec V1 - dle pol.417351711</t>
  </si>
  <si>
    <t>185,0*0,15*0,2</t>
  </si>
  <si>
    <t xml:space="preserve">věnec V2 </t>
  </si>
  <si>
    <t>0,5*0,5*(12,6+4,1*2)</t>
  </si>
  <si>
    <t>věnec V3</t>
  </si>
  <si>
    <t>0,5*0,25*27,0*3</t>
  </si>
  <si>
    <t>věnec V4 - dle pol.417351712</t>
  </si>
  <si>
    <t>57,0*0,2*0,2</t>
  </si>
  <si>
    <t>věnec příček 125 - rozměr 120/100 mm</t>
  </si>
  <si>
    <t>122,0*0,12*0,1</t>
  </si>
  <si>
    <t>1,381</t>
  </si>
  <si>
    <t>72</t>
  </si>
  <si>
    <t>417351115</t>
  </si>
  <si>
    <t>Zřízení bednění ztužujících věnců</t>
  </si>
  <si>
    <t>1291764154</t>
  </si>
  <si>
    <t>https://podminky.urs.cz/item/CS_URS_2022_01/417351115</t>
  </si>
  <si>
    <t>věnec V2</t>
  </si>
  <si>
    <t>2*0,5*(12,6+4,1*2)+0,5*3,5*5</t>
  </si>
  <si>
    <t>2*0,25*27,0*3</t>
  </si>
  <si>
    <t>122,0*0,1*2</t>
  </si>
  <si>
    <t>9,55</t>
  </si>
  <si>
    <t>73</t>
  </si>
  <si>
    <t>417351116</t>
  </si>
  <si>
    <t>Odstranění bednění ztužujících věnců</t>
  </si>
  <si>
    <t>1411929987</t>
  </si>
  <si>
    <t>https://podminky.urs.cz/item/CS_URS_2022_01/417351116</t>
  </si>
  <si>
    <t>74</t>
  </si>
  <si>
    <t>417361821</t>
  </si>
  <si>
    <t>Výztuž ztužujících pásů a věnců betonářskou ocelí 10 505</t>
  </si>
  <si>
    <t>-1324916307</t>
  </si>
  <si>
    <t>https://podminky.urs.cz/item/CS_URS_2022_01/417361821</t>
  </si>
  <si>
    <t>věnec V1 - 4kg/m - dle pol.417351711</t>
  </si>
  <si>
    <t>185,0*4,0*0,001</t>
  </si>
  <si>
    <t>věnec V2 - 20kg/m</t>
  </si>
  <si>
    <t>20,0*(12,6+4,1*2)*0,001</t>
  </si>
  <si>
    <t>věnec V3 - 10kg/m</t>
  </si>
  <si>
    <t>10,0*27,0*3*0,001</t>
  </si>
  <si>
    <t>věnec V4 - 5kg/m - dle pol.417351712</t>
  </si>
  <si>
    <t>57,0*5,0*0,001</t>
  </si>
  <si>
    <t>věnec příček 125 - rozměr 120/100 mm - 1,5kg/m</t>
  </si>
  <si>
    <t>122,0*1,5*0,001</t>
  </si>
  <si>
    <t>0,122</t>
  </si>
  <si>
    <t>Souče</t>
  </si>
  <si>
    <t>75</t>
  </si>
  <si>
    <t>452311171</t>
  </si>
  <si>
    <t>Podkladní desky z betonu prostého tř. C 30/37 otevřený výkop</t>
  </si>
  <si>
    <t>709137618</t>
  </si>
  <si>
    <t>https://podminky.urs.cz/item/CS_URS_2022_01/452311171</t>
  </si>
  <si>
    <t>pod čistící jímkou</t>
  </si>
  <si>
    <t>0,2*1,4*5,2*1,04</t>
  </si>
  <si>
    <t>pod vodoměrnou šachtou</t>
  </si>
  <si>
    <t>0,1*4,0*3,5</t>
  </si>
  <si>
    <t>0,386</t>
  </si>
  <si>
    <t>Komunikace pozemní</t>
  </si>
  <si>
    <t>76</t>
  </si>
  <si>
    <t>564871111</t>
  </si>
  <si>
    <t>Podklad ze štěrkodrtě ŠD plochy přes 100 m2 tl 250 mm</t>
  </si>
  <si>
    <t>-326639628</t>
  </si>
  <si>
    <t>https://podminky.urs.cz/item/CS_URS_2022_01/564871111</t>
  </si>
  <si>
    <t>podkladní vrstva okapového chodníku - dle pol.637211321</t>
  </si>
  <si>
    <t>28,0</t>
  </si>
  <si>
    <t>Úprava povrchů vnitřních</t>
  </si>
  <si>
    <t>77</t>
  </si>
  <si>
    <t>615142012</t>
  </si>
  <si>
    <t>Potažení vnitřních nosníků rabicovým pletivem</t>
  </si>
  <si>
    <t>-216874889</t>
  </si>
  <si>
    <t>https://podminky.urs.cz/item/CS_URS_2022_01/615142012</t>
  </si>
  <si>
    <t>ocelové překlady L 25/25/3</t>
  </si>
  <si>
    <t>0,05*1,1*2*14</t>
  </si>
  <si>
    <t>ostatní nevykázané oc. nosníky</t>
  </si>
  <si>
    <t>0,46</t>
  </si>
  <si>
    <t>78</t>
  </si>
  <si>
    <t>612331121</t>
  </si>
  <si>
    <t>Cementová omítka hladká jednovrstvá vnitřních stěn nanášená ručně</t>
  </si>
  <si>
    <t>641182045</t>
  </si>
  <si>
    <t>https://podminky.urs.cz/item/CS_URS_2022_01/612331121</t>
  </si>
  <si>
    <t>omítka na rabicové pletivo - dle pol.615142012</t>
  </si>
  <si>
    <t>12,0</t>
  </si>
  <si>
    <t>79</t>
  </si>
  <si>
    <t>612331191</t>
  </si>
  <si>
    <t>Příplatek k cementové omítce vnitřních stěn za každých dalších 5 mm tloušťky ručně</t>
  </si>
  <si>
    <t>-1879014316</t>
  </si>
  <si>
    <t>https://podminky.urs.cz/item/CS_URS_2022_01/612331191</t>
  </si>
  <si>
    <t>celková tl. omítka cca 20 mm</t>
  </si>
  <si>
    <t>k pol.612331121</t>
  </si>
  <si>
    <t>2,0*2</t>
  </si>
  <si>
    <t>80</t>
  </si>
  <si>
    <t>612311121</t>
  </si>
  <si>
    <t>Vápenná omítka hladká jednovrstvá vnitřních stěn nanášená ručně</t>
  </si>
  <si>
    <t>-2052874855</t>
  </si>
  <si>
    <t>https://podminky.urs.cz/item/CS_URS_2022_01/612311121</t>
  </si>
  <si>
    <t>pod keramický obklad - dle pol.781474114</t>
  </si>
  <si>
    <t>354,0</t>
  </si>
  <si>
    <t>81</t>
  </si>
  <si>
    <t>612311141</t>
  </si>
  <si>
    <t>Vápenná omítka štuková dvouvrstvá vnitřních stěn nanášená ručně</t>
  </si>
  <si>
    <t>301864644</t>
  </si>
  <si>
    <t>https://podminky.urs.cz/item/CS_URS_2022_01/612311141</t>
  </si>
  <si>
    <t>místnost H1.01 až H1.11</t>
  </si>
  <si>
    <t>2,65*(11,4*2+1,75)-(2,65*1,75+1,97*(0,7*2+0,9*2))</t>
  </si>
  <si>
    <t>2,65*(44,7-1,75)-(2,65*1,6+1,97*(0,8+0,9*6+1,0*3))</t>
  </si>
  <si>
    <t>2,65*13,3-(1,97*1,0+1,0*0,75)</t>
  </si>
  <si>
    <t>2,65*18,4-(1,97*0,9+1,0*0,75*2)</t>
  </si>
  <si>
    <t>2,4*11,3-1,97*0,7*3</t>
  </si>
  <si>
    <t>2,4*13,4-(1,97*0,7*3+1,0*0,75)</t>
  </si>
  <si>
    <t>2,65*19,4-(1,97*1,0*2+1,0*0,75*2)</t>
  </si>
  <si>
    <t>2,4*12,3-1,97*(0,7+1,0)</t>
  </si>
  <si>
    <t>2,95*8,0-(1,97*0,8+1,0*0,75)</t>
  </si>
  <si>
    <t>2,65*15,3-(1,97*(0,8+0,9)+1,0*0,75*2)</t>
  </si>
  <si>
    <t>2,4*5,5-1,97*0,7</t>
  </si>
  <si>
    <t>místnost H1.12 až H1.18</t>
  </si>
  <si>
    <t>2,65*11,2-(2,1*1,1+1,0*0,75)</t>
  </si>
  <si>
    <t>2,65*15,6-1,97*0,7</t>
  </si>
  <si>
    <t>2,95*12,8-1,97*0,9*2</t>
  </si>
  <si>
    <t>2,95*9,4-1,97*0,9</t>
  </si>
  <si>
    <t>2,65*17,5-(2,65*1,75+1,97*1,0)</t>
  </si>
  <si>
    <t>2,65*10,5-(1,97*0,9+1,0*0,75)</t>
  </si>
  <si>
    <t>2,65*14,8-(2,1*0,9+1,97*1,0)</t>
  </si>
  <si>
    <t>místnost H1.19, H1.20</t>
  </si>
  <si>
    <t>5,0*39,4-(1,97*1,0*3+3,45*4,0+0,75*3,0*3)</t>
  </si>
  <si>
    <t>5,0*56,0-(1,97*1,0*3+1,25*2,5+3,45*4,0*3)</t>
  </si>
  <si>
    <t>5,0*39,0-(1,97*(1,0*2+0,9*2)+3,45*4)</t>
  </si>
  <si>
    <t>-(5,0*13,75*2-1,97*1,0*2)</t>
  </si>
  <si>
    <t>místnost H1.22 až H1.30</t>
  </si>
  <si>
    <t>2,65*27,0-(1,97*(0,8+0,9)+1,0*1,75*4)</t>
  </si>
  <si>
    <t>2,65*8,3-1,97*0,8</t>
  </si>
  <si>
    <t>2,65*8,5</t>
  </si>
  <si>
    <t>2,4*25,7-1,97*0,7*3</t>
  </si>
  <si>
    <t>2,4*10,58-1,97*0,7*3</t>
  </si>
  <si>
    <t>2,65*21,0-(1,97*0,9+1,25*1,75)*3</t>
  </si>
  <si>
    <t>2,65*10,6-(1,97*0,8+1,25*1,75)</t>
  </si>
  <si>
    <t>místnost H1.31 až H1.37</t>
  </si>
  <si>
    <t>2,65*20,2-(1,97*1,0+1,25*1,75)</t>
  </si>
  <si>
    <t>2,65*11,6-1,97*0,9</t>
  </si>
  <si>
    <t>2,65*18,3-1,97*0,9</t>
  </si>
  <si>
    <t>2,4*5,7-1,97*0,8</t>
  </si>
  <si>
    <t>2,4*11,4-1,97*0,8</t>
  </si>
  <si>
    <t>2,65*10,2-1,97*0,8</t>
  </si>
  <si>
    <t>2,65*30,3-(1,97*(0,9+0,8*2)+1,0*1,75*5)</t>
  </si>
  <si>
    <t>79,726</t>
  </si>
  <si>
    <t>méně keramický obklad - pol.781474114</t>
  </si>
  <si>
    <t>-354,0</t>
  </si>
  <si>
    <t>ostění, nadpraží otvorů, výklenky, niky</t>
  </si>
  <si>
    <t>1282,0*0,06+0,08</t>
  </si>
  <si>
    <t>82</t>
  </si>
  <si>
    <t>612131101</t>
  </si>
  <si>
    <t>Cementový postřik vnitřních stěn nanášený celoplošně ručně</t>
  </si>
  <si>
    <t>-1451138399</t>
  </si>
  <si>
    <t>https://podminky.urs.cz/item/CS_URS_2022_01/612131101</t>
  </si>
  <si>
    <t>příprava podkladu před provedením omítek</t>
  </si>
  <si>
    <t>pol.612311121+612311141</t>
  </si>
  <si>
    <t>354,0+1391,0</t>
  </si>
  <si>
    <t>83</t>
  </si>
  <si>
    <t>612142001</t>
  </si>
  <si>
    <t>Potažení vnitřních stěn sklovláknitým pletivem vtlačeným do tenkovrstvé hmoty</t>
  </si>
  <si>
    <t>609351912</t>
  </si>
  <si>
    <t>https://podminky.urs.cz/item/CS_URS_2022_01/612142001</t>
  </si>
  <si>
    <t>přechod mezi různými druhy konstrukčních materiálů</t>
  </si>
  <si>
    <t>zdivo x betonové věnce</t>
  </si>
  <si>
    <t>0,8*(4,1*2+12,6)</t>
  </si>
  <si>
    <t>0,85*27,5*2</t>
  </si>
  <si>
    <t>vnitřní plocha obvodové stěny garáží s vraty (W4a+W4b)</t>
  </si>
  <si>
    <t>5,0*(1,75+2,375+2,5+0,75*21,375-0,3*2+0,25*2)</t>
  </si>
  <si>
    <t>1,0*3,5*5</t>
  </si>
  <si>
    <t>20,329</t>
  </si>
  <si>
    <t>Úprava povrchů vnějších</t>
  </si>
  <si>
    <t>84</t>
  </si>
  <si>
    <t>622135002</t>
  </si>
  <si>
    <t>Vyrovnání podkladu vnějších stěn maltou cementovou tl do 10 mm</t>
  </si>
  <si>
    <t>-1294607150</t>
  </si>
  <si>
    <t>https://podminky.urs.cz/item/CS_URS_2022_01/622135002</t>
  </si>
  <si>
    <t>stěna W4b - sokl nad terénem</t>
  </si>
  <si>
    <t>stěna W6b - sokl nad terénem</t>
  </si>
  <si>
    <t>5,0</t>
  </si>
  <si>
    <t>stěna W2 - sokl nad terénem</t>
  </si>
  <si>
    <t>33,0</t>
  </si>
  <si>
    <t>sokl pod stěnou W7</t>
  </si>
  <si>
    <t>0,8*4,7+0,24</t>
  </si>
  <si>
    <t>85</t>
  </si>
  <si>
    <t>622135092</t>
  </si>
  <si>
    <t>Příplatek k vyrovnání vnějších stěn maltou cementovou za každých dalších 5 mm tl</t>
  </si>
  <si>
    <t>-478071520</t>
  </si>
  <si>
    <t>https://podminky.urs.cz/item/CS_URS_2022_01/622135092</t>
  </si>
  <si>
    <t>86</t>
  </si>
  <si>
    <t>622321141</t>
  </si>
  <si>
    <t>Vápenocementová omítka štuková dvouvrstvá vnějších stěn nanášená ručně</t>
  </si>
  <si>
    <t>-792686765</t>
  </si>
  <si>
    <t>https://podminky.urs.cz/item/CS_URS_2022_01/622321141</t>
  </si>
  <si>
    <t>věž - vnitřní povrchy stěn</t>
  </si>
  <si>
    <t>14,3*13,5-(1,4*2,4*2+1,3*2,6*2)</t>
  </si>
  <si>
    <t>9,43</t>
  </si>
  <si>
    <t>87</t>
  </si>
  <si>
    <t>62232000R</t>
  </si>
  <si>
    <t>Příplatek na dotmelení styku omítly stěn věžě s ocelovou konstrukcí pružným tmelem</t>
  </si>
  <si>
    <t>-808760962</t>
  </si>
  <si>
    <t>88</t>
  </si>
  <si>
    <t>621211011</t>
  </si>
  <si>
    <t>Montáž kontaktního zateplení vnějších podhledů lepením a mechanickým kotvením polystyrénových desek do betonu nebo zdiva tl přes 40 do 80 mm</t>
  </si>
  <si>
    <t>116209063</t>
  </si>
  <si>
    <t>https://podminky.urs.cz/item/CS_URS_2022_01/621211011</t>
  </si>
  <si>
    <t>nadpraží vrat - tl.50 mm</t>
  </si>
  <si>
    <t>0,55*3,5*5+0,375</t>
  </si>
  <si>
    <t>89</t>
  </si>
  <si>
    <t>622211011</t>
  </si>
  <si>
    <t>Montáž kontaktního zateplení vnějších stěn lepením a mechanickým kotvením polystyrénových desek do betonu a zdiva tl přes 40 do 80 mm</t>
  </si>
  <si>
    <t>1130441298</t>
  </si>
  <si>
    <t>https://podminky.urs.cz/item/CS_URS_2022_01/622211011</t>
  </si>
  <si>
    <t>ostění vrat</t>
  </si>
  <si>
    <t>nad soklem - tl.50 mm</t>
  </si>
  <si>
    <t>0,55*4,0*2*5</t>
  </si>
  <si>
    <t>1,0</t>
  </si>
  <si>
    <t>sokl nad terénem - tl. 50 mm</t>
  </si>
  <si>
    <t>0,3*0,55*2*5+0,35</t>
  </si>
  <si>
    <t>90</t>
  </si>
  <si>
    <t>28375933</t>
  </si>
  <si>
    <t>deska EPS 70 fasádní λ=0,039 tl 50mm</t>
  </si>
  <si>
    <t>-565547876</t>
  </si>
  <si>
    <t>ztratné 2%</t>
  </si>
  <si>
    <t>dodávka, doprava k pol.621211011+622211011 mezisoučet A</t>
  </si>
  <si>
    <t>10,0*1,02+23,0*1,02</t>
  </si>
  <si>
    <t>0,34</t>
  </si>
  <si>
    <t>91</t>
  </si>
  <si>
    <t>28376440</t>
  </si>
  <si>
    <t>deska z polystyrénu XPS, hrana rovná a strukturovaný povrch 300kPa tl 50mm</t>
  </si>
  <si>
    <t>1969835464</t>
  </si>
  <si>
    <t>dodávka, doprava k pol.622211011 mezisoučet A</t>
  </si>
  <si>
    <t>2,0*1,02+0,46</t>
  </si>
  <si>
    <t>92</t>
  </si>
  <si>
    <t>622211021</t>
  </si>
  <si>
    <t>Montáž kontaktního zateplení vnějších stěn lepením a mechanickým kotvením polystyrénových desek do betonu a zdiva tl přes 80 do 120 mm</t>
  </si>
  <si>
    <t>1082645382</t>
  </si>
  <si>
    <t>https://podminky.urs.cz/item/CS_URS_2022_01/622211021</t>
  </si>
  <si>
    <t>EPS tl.120 mm</t>
  </si>
  <si>
    <t>stěna W4a</t>
  </si>
  <si>
    <t>5,0*(1,75+2,375+2,3+0,75*2+1,375)</t>
  </si>
  <si>
    <t>5,5</t>
  </si>
  <si>
    <t>stěna W6a</t>
  </si>
  <si>
    <t>1,25*3,5*5</t>
  </si>
  <si>
    <t>1,7*7,0*5*2+0,5*15,0+7,5*1,6*0,5*2</t>
  </si>
  <si>
    <t>5,0*14,6-0,75*3,0*3</t>
  </si>
  <si>
    <t>23,375</t>
  </si>
  <si>
    <t xml:space="preserve">XPS tl.100 </t>
  </si>
  <si>
    <t>stěna W4b</t>
  </si>
  <si>
    <t>0,3*(1,75+2,375+2,5+0,75*2+1,375)</t>
  </si>
  <si>
    <t>0,65</t>
  </si>
  <si>
    <t>stěna W6b</t>
  </si>
  <si>
    <t>0,3*14,6</t>
  </si>
  <si>
    <t>0,62</t>
  </si>
  <si>
    <t>Mezisoučet D</t>
  </si>
  <si>
    <t>93</t>
  </si>
  <si>
    <t>28375939</t>
  </si>
  <si>
    <t>deska EPS 70 fasádní λ=0,039 tl 120mm</t>
  </si>
  <si>
    <t>-1543637596</t>
  </si>
  <si>
    <t>dodávka doprava k pol.622211021 mezisoučet A+B</t>
  </si>
  <si>
    <t>(52,0+250,0)*1,02+0,96</t>
  </si>
  <si>
    <t>94</t>
  </si>
  <si>
    <t>28376443</t>
  </si>
  <si>
    <t>deska z polystyrénu XPS, hrana rovná a strukturovaný povrch 300kPa tl 100mm</t>
  </si>
  <si>
    <t>1611377958</t>
  </si>
  <si>
    <t>dodávka doprava k pol.622211021 mezisoučet C+D</t>
  </si>
  <si>
    <t>(3,5+5,0)*1,02+0,33</t>
  </si>
  <si>
    <t>95</t>
  </si>
  <si>
    <t>622211031</t>
  </si>
  <si>
    <t>Montáž kontaktního zateplení vnějších stěn lepením a mechanickým kotvením polystyrénových desek  do betonu a zdiva tl přes 120 do 160 mm</t>
  </si>
  <si>
    <t>1351110330</t>
  </si>
  <si>
    <t>https://podminky.urs.cz/item/CS_URS_2022_01/622211031</t>
  </si>
  <si>
    <t>XPS tl.140</t>
  </si>
  <si>
    <t>stěna W2 (včetně soklu stěny W7)</t>
  </si>
  <si>
    <t>0,3*(4,3+30,0+15,0+2,5+24,5+21,1+4,7-3,0-1,7)</t>
  </si>
  <si>
    <t>3,78</t>
  </si>
  <si>
    <t>EPS 160</t>
  </si>
  <si>
    <t>stěna W1</t>
  </si>
  <si>
    <t>3,0*(6,1+30,0+2,5)</t>
  </si>
  <si>
    <t>-(2,6*2,7+0,75*1,0*11+0,5*0,6+1,75*2,6+1,2*2,6)</t>
  </si>
  <si>
    <t>3,0*(15,0+24,5+21,1)</t>
  </si>
  <si>
    <t>-(3,0*2,65+1,7*2,6+1,0*1,75*9+0,75*0,75*2+1,25*1,75*5)</t>
  </si>
  <si>
    <t>7,8*1,7*0,5*2</t>
  </si>
  <si>
    <t>25,563</t>
  </si>
  <si>
    <t>stěna W7 - EPS 160</t>
  </si>
  <si>
    <t>3,2*4,7+4,7*(2,0+1,0)/2</t>
  </si>
  <si>
    <t>2,91</t>
  </si>
  <si>
    <t>96</t>
  </si>
  <si>
    <t>28375952</t>
  </si>
  <si>
    <t>deska EPS 70 fasádní λ=0,039 tl 160mm</t>
  </si>
  <si>
    <t>-1494985188</t>
  </si>
  <si>
    <t>dodávka doprava k pol.622211031 mezisoučet B+C</t>
  </si>
  <si>
    <t>(273,0+25,0)*1,02+0,04</t>
  </si>
  <si>
    <t>97</t>
  </si>
  <si>
    <t>28376445</t>
  </si>
  <si>
    <t>deska z polystyrénu XPS, hrana rovná a strukturovaný povrch 300kPa tl 140mm</t>
  </si>
  <si>
    <t>1204428623</t>
  </si>
  <si>
    <t>dodávka doprava k pol.622211031 mezisoučet A</t>
  </si>
  <si>
    <t>33,0*1,02+0,34</t>
  </si>
  <si>
    <t>98</t>
  </si>
  <si>
    <t>622221031</t>
  </si>
  <si>
    <t>Montáž kontaktního zateplení vnějších stěn lepením a mechanickým kotvením TI z minerální vlny s podélnou orientací do zdiva a betonu tl přes 120 do 160 mm</t>
  </si>
  <si>
    <t>-591848783</t>
  </si>
  <si>
    <t>https://podminky.urs.cz/item/CS_URS_2022_01/622221031</t>
  </si>
  <si>
    <t>stěna W3</t>
  </si>
  <si>
    <t>1,0*2,8+3,2*2,65*2</t>
  </si>
  <si>
    <t>2,24</t>
  </si>
  <si>
    <t>99</t>
  </si>
  <si>
    <t>63151538</t>
  </si>
  <si>
    <t>deska tepelně izolační minerální kontaktních fasád podélné vlákno λ=0,036 tl 160mm</t>
  </si>
  <si>
    <t>-1560067029</t>
  </si>
  <si>
    <t xml:space="preserve">dodávka doprava k pol.622221031 </t>
  </si>
  <si>
    <t>22,0*1,02+0,56</t>
  </si>
  <si>
    <t>100</t>
  </si>
  <si>
    <t>621251101</t>
  </si>
  <si>
    <t>Příplatek k cenám kontaktního zateplení podhledů za zápustnou montáž a použití  použití tepelněizolačních zátek z polystyrenu</t>
  </si>
  <si>
    <t>1183199784</t>
  </si>
  <si>
    <t>https://podminky.urs.cz/item/CS_URS_2022_01/621251101</t>
  </si>
  <si>
    <t>pol.621211011</t>
  </si>
  <si>
    <t>101</t>
  </si>
  <si>
    <t>622251101</t>
  </si>
  <si>
    <t>Příplatek k cenám kontaktního zateplení vnějších stěn za zápustnou montáž a použití tepelněizolačních zátek z polystyrenu</t>
  </si>
  <si>
    <t>-522433481</t>
  </si>
  <si>
    <t>https://podminky.urs.cz/item/CS_URS_2022_01/622251101</t>
  </si>
  <si>
    <t>pol.622211011+622211021+622211031</t>
  </si>
  <si>
    <t>25,0+310,5+331,0</t>
  </si>
  <si>
    <t>102</t>
  </si>
  <si>
    <t>622251105</t>
  </si>
  <si>
    <t>Příplatek k cenám kontaktního zateplení vnějších stěn za zápustnou montáž a použití použití tepelněizolačních zátek z minerální vlny</t>
  </si>
  <si>
    <t>-1077865007</t>
  </si>
  <si>
    <t>https://podminky.urs.cz/item/CS_URS_2022_01/622251105</t>
  </si>
  <si>
    <t xml:space="preserve">pol.622221031 </t>
  </si>
  <si>
    <t>22,0</t>
  </si>
  <si>
    <t>103</t>
  </si>
  <si>
    <t>629991011</t>
  </si>
  <si>
    <t>Zakrytí výplní otvorů a svislých ploch fólií přilepenou lepící páskou</t>
  </si>
  <si>
    <t>1643829488</t>
  </si>
  <si>
    <t>https://podminky.urs.cz/item/CS_URS_2022_01/629991011</t>
  </si>
  <si>
    <t>1,25*1,75*5+1,0*1,75*9+1,0*0,75*11+0,75*3,0*3+0,75*0,75*2</t>
  </si>
  <si>
    <t>1,75*2,65*2+1,25*2,65+1,05*2,65+1,6*2,65</t>
  </si>
  <si>
    <t>3,5*4,0*5</t>
  </si>
  <si>
    <t>13,577</t>
  </si>
  <si>
    <t>104</t>
  </si>
  <si>
    <t>622252001</t>
  </si>
  <si>
    <t>Montáž profilů kontaktního zateplení připevněných mechanicky</t>
  </si>
  <si>
    <t>2068793804</t>
  </si>
  <si>
    <t>https://podminky.urs.cz/item/CS_URS_2022_01/622252001</t>
  </si>
  <si>
    <t>XPS 50 mm</t>
  </si>
  <si>
    <t>0,5*2*5</t>
  </si>
  <si>
    <t>XPS 100 -  W4b+W6b</t>
  </si>
  <si>
    <t>1,75+2,375+2,5+0,75*2+1,375</t>
  </si>
  <si>
    <t>14,6</t>
  </si>
  <si>
    <t>2,9</t>
  </si>
  <si>
    <t>EPS 120 mm - W4a+W6a</t>
  </si>
  <si>
    <t>3,5*5+30,0+14,6+0,75*3</t>
  </si>
  <si>
    <t>8,15</t>
  </si>
  <si>
    <t>XPS 140 mm - W2</t>
  </si>
  <si>
    <t>4,3+30,0+15,0+2,5+24,5+21,2-3-1,7</t>
  </si>
  <si>
    <t>10,2</t>
  </si>
  <si>
    <t>mineral 160 mm + EPS 160 mm</t>
  </si>
  <si>
    <t>W3</t>
  </si>
  <si>
    <t>2,8+3,2</t>
  </si>
  <si>
    <t>W7</t>
  </si>
  <si>
    <t>W1</t>
  </si>
  <si>
    <t>6,1+30,0+2,5+15,0+24,5+21,1+15,0</t>
  </si>
  <si>
    <t>-12-1,75-3-1,7</t>
  </si>
  <si>
    <t>11,25</t>
  </si>
  <si>
    <t>Mezisoučet E</t>
  </si>
  <si>
    <t>105</t>
  </si>
  <si>
    <t>59051663</t>
  </si>
  <si>
    <t>profil zakládací Al tl 0,7mm pro ETICS pro izolant tl 50mm</t>
  </si>
  <si>
    <t>344767415</t>
  </si>
  <si>
    <t>ztratné 5%</t>
  </si>
  <si>
    <t>pol.622252001 mezisoučet A</t>
  </si>
  <si>
    <t>5,0*1,05+0,05</t>
  </si>
  <si>
    <t>106</t>
  </si>
  <si>
    <t>59051647</t>
  </si>
  <si>
    <t>profil zakládací Al tl 0,7mm pro ETICS pro izolant tl 100mm</t>
  </si>
  <si>
    <t>-492179865</t>
  </si>
  <si>
    <t>pol.622252001 mezisoučet B</t>
  </si>
  <si>
    <t>27,0*1,05+0,05</t>
  </si>
  <si>
    <t>107</t>
  </si>
  <si>
    <t>59051649</t>
  </si>
  <si>
    <t>profil zakládací Al tl 0,7mm pro ETICS pro izolant tl 120mm</t>
  </si>
  <si>
    <t>-410385352</t>
  </si>
  <si>
    <t>pol.622252001 mezisoučet C</t>
  </si>
  <si>
    <t>82,0*1,05</t>
  </si>
  <si>
    <t>108</t>
  </si>
  <si>
    <t>59051651</t>
  </si>
  <si>
    <t>profil zakládací Al tl 0,7mm pro ETICS pro izolant tl 140mm</t>
  </si>
  <si>
    <t>868330219</t>
  </si>
  <si>
    <t>pol.622252001 mezisoučet D</t>
  </si>
  <si>
    <t>103,0*1,05+0,05</t>
  </si>
  <si>
    <t>109</t>
  </si>
  <si>
    <t>59051653</t>
  </si>
  <si>
    <t>profil zakládací Al tl 0,7mm pro ETICS pro izolant tl 160mm</t>
  </si>
  <si>
    <t>499390651</t>
  </si>
  <si>
    <t>pol.622252001 mezisoučet E</t>
  </si>
  <si>
    <t>118,0*1,05</t>
  </si>
  <si>
    <t>110</t>
  </si>
  <si>
    <t>622252002</t>
  </si>
  <si>
    <t>Montáž profilů kontaktního zateplení lepených</t>
  </si>
  <si>
    <t>1785200556</t>
  </si>
  <si>
    <t>https://podminky.urs.cz/item/CS_URS_2022_01/622252002</t>
  </si>
  <si>
    <t>profil rohový s tkaninou - pro svislé rohy otvorů</t>
  </si>
  <si>
    <t>1,75*28+0,75*26+3,0*6+2,65*10,0</t>
  </si>
  <si>
    <t>profil rohový s tkaninou - pro svislé rohy budovy</t>
  </si>
  <si>
    <t>3,3*4+5,3*2+1,5+0,5</t>
  </si>
  <si>
    <t>3,2</t>
  </si>
  <si>
    <t>profil s okapnicí pro nadpraží</t>
  </si>
  <si>
    <t>1,25*5+1,0*20+0,75*5+1,75*2+1,25+1,05+1,6</t>
  </si>
  <si>
    <t>detail 1</t>
  </si>
  <si>
    <t>15,0</t>
  </si>
  <si>
    <t>5,6</t>
  </si>
  <si>
    <t>profil parapetní</t>
  </si>
  <si>
    <t>1,25*5+1,0*20+0,75*5</t>
  </si>
  <si>
    <t>3,0</t>
  </si>
  <si>
    <t>profil okenní připojovací</t>
  </si>
  <si>
    <t>(1,25+1,75)*2*5</t>
  </si>
  <si>
    <t>(1,0+1,75)*2*9</t>
  </si>
  <si>
    <t>(1,0+0,75)*2*11</t>
  </si>
  <si>
    <t>(0,75+3,0)*2*3</t>
  </si>
  <si>
    <t>0,75*4*2+1,75*2+1,25+1,05+1,6+2,65*10</t>
  </si>
  <si>
    <t>18,6</t>
  </si>
  <si>
    <t>dilatační profil rohový</t>
  </si>
  <si>
    <t>20,0</t>
  </si>
  <si>
    <t>Mezisoučet F</t>
  </si>
  <si>
    <t>dilatace stěnová</t>
  </si>
  <si>
    <t>Mezisoučet G</t>
  </si>
  <si>
    <t>111</t>
  </si>
  <si>
    <t>63127464</t>
  </si>
  <si>
    <t>profil rohový Al 15x15mm s výztužnou tkaninou š 100mm pro ETICS</t>
  </si>
  <si>
    <t>-1844907062</t>
  </si>
  <si>
    <t>dodávka, doprava k pol.622252002 mezisoučet A</t>
  </si>
  <si>
    <t>125,0*1,05+0,05</t>
  </si>
  <si>
    <t>112</t>
  </si>
  <si>
    <t>63127466</t>
  </si>
  <si>
    <t>profil rohový Al 23x23mm s výztužnou tkaninou š 100mm pro ETICS</t>
  </si>
  <si>
    <t>2026324822</t>
  </si>
  <si>
    <t>dodávka, doprava k pol.622252002 mezisoučet B</t>
  </si>
  <si>
    <t>29,0*1,05+0,05</t>
  </si>
  <si>
    <t>113</t>
  </si>
  <si>
    <t>59051510</t>
  </si>
  <si>
    <t>profil začišťovací s okapnicí PVC s výztužnou tkaninou pro nadpraží ETICS</t>
  </si>
  <si>
    <t>107014292</t>
  </si>
  <si>
    <t>dodávka, doprava k pol.622252002 mezisoučet C</t>
  </si>
  <si>
    <t>58,0*1,05+0,1</t>
  </si>
  <si>
    <t>114</t>
  </si>
  <si>
    <t>59051512</t>
  </si>
  <si>
    <t>profil začišťovací s okapnicí PVC s výztužnou tkaninou pro parapet ETICS</t>
  </si>
  <si>
    <t>380820590</t>
  </si>
  <si>
    <t>dodávka, doprava k pol.622252002 mezisoučet D</t>
  </si>
  <si>
    <t>33,0*1,05+0,05</t>
  </si>
  <si>
    <t>115</t>
  </si>
  <si>
    <t>59051476</t>
  </si>
  <si>
    <t>profil začišťovací PVC 9mm s výztužnou tkaninou pro ostění ETICS</t>
  </si>
  <si>
    <t>-628570142</t>
  </si>
  <si>
    <t>dodávka, doprava k pol.622252002 mezisoučet E</t>
  </si>
  <si>
    <t>199,0*1,05+0,05</t>
  </si>
  <si>
    <t>116</t>
  </si>
  <si>
    <t>59051502</t>
  </si>
  <si>
    <t>profil dilatační rohový PVC s výztužnou tkaninou pro ETICS</t>
  </si>
  <si>
    <t>738621727</t>
  </si>
  <si>
    <t>dodávka, doprava k pol.622252002 mezisoučet F</t>
  </si>
  <si>
    <t>20,0*1,05</t>
  </si>
  <si>
    <t>117</t>
  </si>
  <si>
    <t>59051500</t>
  </si>
  <si>
    <t>profil dilatační stěnový PVC s výztužnou tkaninou pro ETICS</t>
  </si>
  <si>
    <t>-1367591556</t>
  </si>
  <si>
    <t>dodávka, doprava k pol.622252002 mezisoučet G</t>
  </si>
  <si>
    <t>10,0*1,05</t>
  </si>
  <si>
    <t>118</t>
  </si>
  <si>
    <t>622521002</t>
  </si>
  <si>
    <t>Tenkovrstvá silikátová zatíraná omítka zrnitost 1,0 mm vnějších stěn</t>
  </si>
  <si>
    <t>-540318058</t>
  </si>
  <si>
    <t>https://podminky.urs.cz/item/CS_URS_2022_01/622521002</t>
  </si>
  <si>
    <t>výkres č.8 - plocha ,,d"</t>
  </si>
  <si>
    <t>2,8*1,75*2+1,0*0,75+0,5*1,75*3+0,9*0,7*3</t>
  </si>
  <si>
    <t>1,9*1,75+0,5*1,75*4</t>
  </si>
  <si>
    <t>1,25*3,5*5+0,75*0,7*3+0,75*1,1*3</t>
  </si>
  <si>
    <t>5,185</t>
  </si>
  <si>
    <t>Barva omítky dle projektové dokumentace.</t>
  </si>
  <si>
    <t>119</t>
  </si>
  <si>
    <t>622521022</t>
  </si>
  <si>
    <t>Tenkovrstvá silikátová zatíraná omítka zrnitost 2,0 mm vnějších stěn</t>
  </si>
  <si>
    <t>-489281038</t>
  </si>
  <si>
    <t>https://podminky.urs.cz/item/CS_URS_2022_01/622521022</t>
  </si>
  <si>
    <t>výkres č.8 - plocha ,,a"</t>
  </si>
  <si>
    <t>plocha W1</t>
  </si>
  <si>
    <t>273,0</t>
  </si>
  <si>
    <t>méně plocha ,,d"</t>
  </si>
  <si>
    <t>-(2,8*1,75*2+1,0*0,75+0,5*1,75*3+0,9*0,7*3)</t>
  </si>
  <si>
    <t>-(1,9*1,75+0,5*1,75*4)</t>
  </si>
  <si>
    <t>12,89</t>
  </si>
  <si>
    <t>120</t>
  </si>
  <si>
    <t>621521032</t>
  </si>
  <si>
    <t>Tenkovrstvá silikátová zatíraná omítka zrnitost 3,0 mm vnějších podhledů</t>
  </si>
  <si>
    <t>566646230</t>
  </si>
  <si>
    <t>https://podminky.urs.cz/item/CS_URS_2022_01/621521032</t>
  </si>
  <si>
    <t>plocha ,,c" - nadpraží vrat</t>
  </si>
  <si>
    <t>0,55*3,5*5</t>
  </si>
  <si>
    <t>1,375</t>
  </si>
  <si>
    <t>121</t>
  </si>
  <si>
    <t>622521032</t>
  </si>
  <si>
    <t>Tenkovrstvá silikátová zatíraná omítka zrnitost 3,0 mm vnějších stěn</t>
  </si>
  <si>
    <t>-869368384</t>
  </si>
  <si>
    <t>https://podminky.urs.cz/item/CS_URS_2022_01/622521032</t>
  </si>
  <si>
    <t>výkres č.8 - plocha ,,c"</t>
  </si>
  <si>
    <t>plocha W4a+W6a</t>
  </si>
  <si>
    <t>52,0+250,0</t>
  </si>
  <si>
    <t>stění vrat</t>
  </si>
  <si>
    <t>122</t>
  </si>
  <si>
    <t>621151011</t>
  </si>
  <si>
    <t>Penetrační silikátový nátěr vnějších pastovitých tenkovrstvých omítek podhledů</t>
  </si>
  <si>
    <t>-1053815397</t>
  </si>
  <si>
    <t>https://podminky.urs.cz/item/CS_URS_2022_01/621151011</t>
  </si>
  <si>
    <t>123</t>
  </si>
  <si>
    <t>622151011</t>
  </si>
  <si>
    <t>Penetrační silikátový nátěr vnějších pastovitých tenkovrstvých omítek stěn</t>
  </si>
  <si>
    <t>-769772404</t>
  </si>
  <si>
    <t>https://podminky.urs.cz/item/CS_URS_2022_01/622151011</t>
  </si>
  <si>
    <t>53+264+324</t>
  </si>
  <si>
    <t>124</t>
  </si>
  <si>
    <t>622511112</t>
  </si>
  <si>
    <t>Tenkovrstvá akrylátová mozaiková střednězrnná omítka vnějších stěn</t>
  </si>
  <si>
    <t>-1165779719</t>
  </si>
  <si>
    <t>https://podminky.urs.cz/item/CS_URS_2022_01/622511112</t>
  </si>
  <si>
    <t>výkres č.8 - plocha ,,e"</t>
  </si>
  <si>
    <t>plocha W2+W4b+W6b</t>
  </si>
  <si>
    <t>33,0+3,5+5,0</t>
  </si>
  <si>
    <t>125</t>
  </si>
  <si>
    <t>622151001</t>
  </si>
  <si>
    <t>Penetrační akrylátový nátěr vnějších pastovitých tenkovrstvých omítek stěn</t>
  </si>
  <si>
    <t>-2005323721</t>
  </si>
  <si>
    <t>https://podminky.urs.cz/item/CS_URS_2022_01/622151001</t>
  </si>
  <si>
    <t>126</t>
  </si>
  <si>
    <t>62999904R</t>
  </si>
  <si>
    <t>Příplatek k úpravám vnějších povrchů za větší pracnost (časté střídání barev a různých druhů omítek)</t>
  </si>
  <si>
    <t>-932554531</t>
  </si>
  <si>
    <t>53,0+264,0+11,0+324,0+41,5</t>
  </si>
  <si>
    <t>127</t>
  </si>
  <si>
    <t>622142001</t>
  </si>
  <si>
    <t>Potažení vnějších stěn sklovláknitým pletivem vtlačeným do tenkovrstvé hmoty</t>
  </si>
  <si>
    <t>-18298689</t>
  </si>
  <si>
    <t>https://podminky.urs.cz/item/CS_URS_2022_01/622142001</t>
  </si>
  <si>
    <t>armovaci vrstva tl.5 mm</t>
  </si>
  <si>
    <t>stěna W5a</t>
  </si>
  <si>
    <t>3,1*13,45</t>
  </si>
  <si>
    <t>4,7*13,45*2+1,3*2,3</t>
  </si>
  <si>
    <t>8,885</t>
  </si>
  <si>
    <t>stěna W5b</t>
  </si>
  <si>
    <t>3,1*13,45-1,5*1,2*4</t>
  </si>
  <si>
    <t>3,505</t>
  </si>
  <si>
    <t>Podlahy a podlahové konstrukce</t>
  </si>
  <si>
    <t>128</t>
  </si>
  <si>
    <t>632481213</t>
  </si>
  <si>
    <t>Separační vrstva z PE fólie</t>
  </si>
  <si>
    <t>1225143974</t>
  </si>
  <si>
    <t>https://podminky.urs.cz/item/CS_URS_2022_01/632481213</t>
  </si>
  <si>
    <t>separační fólie pod :</t>
  </si>
  <si>
    <t>podkladní beton tl.50 mm pod základovou ŽB desku podlahy  - viz skladby podlah</t>
  </si>
  <si>
    <t>6,2*26,5+2,75*14,1+1,75*21,0+20,75*6,125+6,125*23,75</t>
  </si>
  <si>
    <t>podkladní beton tl.100 mm pod garážemi  - viz skladby podlah</t>
  </si>
  <si>
    <t>13,75*26,4</t>
  </si>
  <si>
    <t>podkladní beton základu věže</t>
  </si>
  <si>
    <t>5,8*4,0</t>
  </si>
  <si>
    <t>další nevykázané plochy</t>
  </si>
  <si>
    <t>54,412</t>
  </si>
  <si>
    <t>129</t>
  </si>
  <si>
    <t>631311115</t>
  </si>
  <si>
    <t>Mazanina tl přes 50 do 80 mm z betonu prostého bez zvýšených nároků na prostředí tř. C 20/25</t>
  </si>
  <si>
    <t>-1461838759</t>
  </si>
  <si>
    <t>https://podminky.urs.cz/item/CS_URS_2022_01/631311115</t>
  </si>
  <si>
    <t>nad ŽB podlahovou deskou</t>
  </si>
  <si>
    <t>podlaha F1.3 - spádová mazanina ve spádu 50-60 mm</t>
  </si>
  <si>
    <t>dle pol.713121111 mezisoučet F1.3</t>
  </si>
  <si>
    <t>43,0*(0,05+0,06)/2+0,135</t>
  </si>
  <si>
    <t>podbetonování ocelových překladů(L25/25/3) na zeď</t>
  </si>
  <si>
    <t>0,05*0,05*0,05*14*2*1,15</t>
  </si>
  <si>
    <t>0,096</t>
  </si>
  <si>
    <t>130</t>
  </si>
  <si>
    <t>631311117</t>
  </si>
  <si>
    <t>Mazanina tl přes 50 do 80 mm z betonu prostého bez zvýšených nároků na prostředí tř. C 30/37</t>
  </si>
  <si>
    <t>-1319757535</t>
  </si>
  <si>
    <t>https://podminky.urs.cz/item/CS_URS_2022_01/631311117</t>
  </si>
  <si>
    <t>výplň šachtového poklopu - šachta Š1+Š2+Š3</t>
  </si>
  <si>
    <t>0,06*1,2*1,2*3+0,041</t>
  </si>
  <si>
    <t>131</t>
  </si>
  <si>
    <t>631311125</t>
  </si>
  <si>
    <t>Mazanina tl přes 80 do 120 mm z betonu prostého bez zvýšených nároků na prostředí tř. C 20/25</t>
  </si>
  <si>
    <t>-771354631</t>
  </si>
  <si>
    <t>https://podminky.urs.cz/item/CS_URS_2022_01/631311125</t>
  </si>
  <si>
    <t>podlaha F1.6 - spádová mazanina ve spádu 90-140 mm</t>
  </si>
  <si>
    <t>14,0*(0,09+0,14)/2+0,09</t>
  </si>
  <si>
    <t>132</t>
  </si>
  <si>
    <t>631311137</t>
  </si>
  <si>
    <t>Mazanina tl přes 120 do 240 mm z betonu prostého bez zvýšených nároků na prostředí tř. C 30/37</t>
  </si>
  <si>
    <t>1668304393</t>
  </si>
  <si>
    <t>https://podminky.urs.cz/item/CS_URS_2022_01/631311137</t>
  </si>
  <si>
    <t>podlaha F1.4 - spádová mazanina ve spádu 130-150 mm</t>
  </si>
  <si>
    <t>dle pol.711141559 mezisoučet F1.4</t>
  </si>
  <si>
    <t>391,0*(0,13+0,15)/2+0,06</t>
  </si>
  <si>
    <t>133</t>
  </si>
  <si>
    <t>63245000R</t>
  </si>
  <si>
    <t>Litý cementový potěr (CF 25) provedený v ploše tl.60 mm</t>
  </si>
  <si>
    <t>-1446704556</t>
  </si>
  <si>
    <t>podlaha F1.1, F1.2, F1.7, F1.8</t>
  </si>
  <si>
    <t>181,0+52,0+170,0+46,0</t>
  </si>
  <si>
    <t>134</t>
  </si>
  <si>
    <t>631319011</t>
  </si>
  <si>
    <t>Příplatek k mazanině tl přes 50 do 80 mm za přehlazení povrchu</t>
  </si>
  <si>
    <t>507480088</t>
  </si>
  <si>
    <t>https://podminky.urs.cz/item/CS_URS_2022_01/631319011</t>
  </si>
  <si>
    <t>pol.631311117</t>
  </si>
  <si>
    <t>pol.631311115</t>
  </si>
  <si>
    <t>2,6</t>
  </si>
  <si>
    <t>135</t>
  </si>
  <si>
    <t>631319012</t>
  </si>
  <si>
    <t>Příplatek k mazanině tl přes 80 do 120 mm za přehlazení povrchu</t>
  </si>
  <si>
    <t>477460668</t>
  </si>
  <si>
    <t>https://podminky.urs.cz/item/CS_URS_2022_01/631319012</t>
  </si>
  <si>
    <t xml:space="preserve">pol.631311125 </t>
  </si>
  <si>
    <t>136</t>
  </si>
  <si>
    <t>631319013</t>
  </si>
  <si>
    <t>Příplatek k mazanině tl přes 120 do 240 mm za přehlazení povrchu</t>
  </si>
  <si>
    <t>-1810757643</t>
  </si>
  <si>
    <t>https://podminky.urs.cz/item/CS_URS_2022_01/631319013</t>
  </si>
  <si>
    <t>pol.631311137</t>
  </si>
  <si>
    <t>54,8</t>
  </si>
  <si>
    <t>137</t>
  </si>
  <si>
    <t>631319171</t>
  </si>
  <si>
    <t>Příplatek k mazanině tl přes 50 do 80 mm za stržení povrchu spodní vrstvy před vložením výztuže</t>
  </si>
  <si>
    <t>1376354838</t>
  </si>
  <si>
    <t>https://podminky.urs.cz/item/CS_URS_2022_01/631319171</t>
  </si>
  <si>
    <t>pol.63131117</t>
  </si>
  <si>
    <t>138</t>
  </si>
  <si>
    <t>631362021</t>
  </si>
  <si>
    <t>Výztuž mazanin svařovanými sítěmi Kari</t>
  </si>
  <si>
    <t>1957597489</t>
  </si>
  <si>
    <t>https://podminky.urs.cz/item/CS_URS_2022_01/631362021</t>
  </si>
  <si>
    <t>Q188 (3,01kg/m2</t>
  </si>
  <si>
    <t>1,2*1,2*3*3,01*1,25*0,001</t>
  </si>
  <si>
    <t>139</t>
  </si>
  <si>
    <t>632451021</t>
  </si>
  <si>
    <t>Vyrovnávací potěr tl od 10 do 20 mm z MC 15 provedený v pásu</t>
  </si>
  <si>
    <t>-1161459312</t>
  </si>
  <si>
    <t>https://podminky.urs.cz/item/CS_URS_2022_01/632451021</t>
  </si>
  <si>
    <t>výkres č.13 - detail parapetu oken - XPS tl.20 mm</t>
  </si>
  <si>
    <t>0,1*32,0+0,8</t>
  </si>
  <si>
    <t>140</t>
  </si>
  <si>
    <t>637211321</t>
  </si>
  <si>
    <t>Okapový chodník z betonových vymývaných dlaždic do tl 50 mm kladených do písku se zalitím spár MC</t>
  </si>
  <si>
    <t>-1220388678</t>
  </si>
  <si>
    <t>https://podminky.urs.cz/item/CS_URS_2022_01/637211321</t>
  </si>
  <si>
    <t>0,5*(20,5+20,5+6,0+7,0)</t>
  </si>
  <si>
    <t>Osazování výplní otvorů</t>
  </si>
  <si>
    <t>141</t>
  </si>
  <si>
    <t>642942111</t>
  </si>
  <si>
    <t>Osazování zárubní nebo rámů dveřních kovových do 2,5 m2 na MC</t>
  </si>
  <si>
    <t>1001048503</t>
  </si>
  <si>
    <t>https://podminky.urs.cz/item/CS_URS_2022_01/642942111</t>
  </si>
  <si>
    <t>pro dveře D6a+D7a+D8+D9+D10+D11</t>
  </si>
  <si>
    <t>4+9+6+3+1+7</t>
  </si>
  <si>
    <t>142</t>
  </si>
  <si>
    <t>55331350</t>
  </si>
  <si>
    <t>zárubeň jednokřídlá ocelová pro zdění tl stěny 75-100mm rozměru 800/1970, 2100mm</t>
  </si>
  <si>
    <t>-18276436</t>
  </si>
  <si>
    <t>Poznámka k položce:_x000D_
YH, YH s drážkou, YZP</t>
  </si>
  <si>
    <t>dodávka, doprava k pol.642942111</t>
  </si>
  <si>
    <t>pro dveře D11</t>
  </si>
  <si>
    <t>popis a rozměra viz výkres č.11</t>
  </si>
  <si>
    <t>Výrobu zajistit až po přeměření skutečné velikosti otvorů.</t>
  </si>
  <si>
    <t>143</t>
  </si>
  <si>
    <t>55331371</t>
  </si>
  <si>
    <t>zárubeň jednokřídlá ocelová pro zdění tl stěny 110-150mm rozměru 800/1970, 2100mm</t>
  </si>
  <si>
    <t>1187312769</t>
  </si>
  <si>
    <t>pro dveře D9+D10</t>
  </si>
  <si>
    <t>3+1</t>
  </si>
  <si>
    <t>144</t>
  </si>
  <si>
    <t>55331373</t>
  </si>
  <si>
    <t>zárubeň jednokřídlá ocelová pro zdění tl stěny 110-150mm rozměru 900/1970, 2100mm</t>
  </si>
  <si>
    <t>286169424</t>
  </si>
  <si>
    <t>pro dveře D8</t>
  </si>
  <si>
    <t>145</t>
  </si>
  <si>
    <t>55331375</t>
  </si>
  <si>
    <t>zárubeň jednokřídlá ocelová pro zdění tl stěny 110-150mm rozměru 1100/1970, 2100mm</t>
  </si>
  <si>
    <t>1672059427</t>
  </si>
  <si>
    <t>pro dveře D6a</t>
  </si>
  <si>
    <t>146</t>
  </si>
  <si>
    <t>5533137R</t>
  </si>
  <si>
    <t>zárubeň ocelová pro běžné zdění a pórobeton 125 levá/pravá 1000</t>
  </si>
  <si>
    <t>-1465926065</t>
  </si>
  <si>
    <t>pro dveře D7a</t>
  </si>
  <si>
    <t>147</t>
  </si>
  <si>
    <t>642945111</t>
  </si>
  <si>
    <t>Osazování protipožárních nebo protiplynových zárubní dveří jednokřídlových do 2,5 m2</t>
  </si>
  <si>
    <t>-693029995</t>
  </si>
  <si>
    <t>https://podminky.urs.cz/item/CS_URS_2022_01/642945111</t>
  </si>
  <si>
    <t>dveře D6+D7</t>
  </si>
  <si>
    <t>4+4</t>
  </si>
  <si>
    <t>148</t>
  </si>
  <si>
    <t>5530110R</t>
  </si>
  <si>
    <t>zárubeň ocelová protipožární pro zdění š1000 mm, hloubka 125 mm, pravá/levá</t>
  </si>
  <si>
    <t>-108136846</t>
  </si>
  <si>
    <t>dodávka, doprava k pol.642945111</t>
  </si>
  <si>
    <t>pro dveře D7</t>
  </si>
  <si>
    <t>požární odolnost EW 30DP3-C2, popis a rozměra viz výkres č.11</t>
  </si>
  <si>
    <t>149</t>
  </si>
  <si>
    <t>5530120R</t>
  </si>
  <si>
    <t>zárubeň ocelová protipožární pro zdění š 1100 mm hloubka 125 mm, pravá/levá</t>
  </si>
  <si>
    <t>271181699</t>
  </si>
  <si>
    <t>pro dveře D6</t>
  </si>
  <si>
    <t>Trubní vedení</t>
  </si>
  <si>
    <t>150</t>
  </si>
  <si>
    <t>89331211R</t>
  </si>
  <si>
    <t>Šachty armaturní z ŽB půdorysné pl do 1,50 m2 (bez poklopu) - šachta Š1 (obestavěný prostor 2,15 m3 OP) - montáž, dodávka, doprava</t>
  </si>
  <si>
    <t>-325335427</t>
  </si>
  <si>
    <t>V položce je zahrnuto:</t>
  </si>
  <si>
    <t xml:space="preserve">ŽB šachta +přizdívky ze ztraceného bednění z beton. tvarovek + výztuž a výplň tvarovek </t>
  </si>
  <si>
    <t>betonem C12/15 + podkladní bet.deska tl.100 z betonu C 12/15 + hydroizolace</t>
  </si>
  <si>
    <t>viz výkres č.14</t>
  </si>
  <si>
    <t>obestavěný prostor 2,15 m3 OP</t>
  </si>
  <si>
    <t>151</t>
  </si>
  <si>
    <t>89331212R</t>
  </si>
  <si>
    <t>Šachty armaturní z ŽB půdorysné pl do 1,50 m2 (bez poklopu) - šachta Š2 (obestavěný prostor 2,72 m3 OP) - montáž, dodávka, doprava</t>
  </si>
  <si>
    <t>461177154</t>
  </si>
  <si>
    <t>obestavěný prostor 2,72 m3 OP</t>
  </si>
  <si>
    <t>152</t>
  </si>
  <si>
    <t>89331213R</t>
  </si>
  <si>
    <t>Šachty armaturní z ŽB půdorysné pl do 1,50 m2 (bez poklopu) - šachta Š3 (obestavěný prostor 2,58 m3 OP) - montáž, dodávka, doprava</t>
  </si>
  <si>
    <t>-696941687</t>
  </si>
  <si>
    <t>obestavěný prostor 2,58 m3 OP</t>
  </si>
  <si>
    <t>153</t>
  </si>
  <si>
    <t>899102112</t>
  </si>
  <si>
    <t>Osazení poklopů litinových nebo ocelových včetně rámů pro třídu zatížení A15, A50</t>
  </si>
  <si>
    <t>1740275932</t>
  </si>
  <si>
    <t>https://podminky.urs.cz/item/CS_URS_2022_01/899102112</t>
  </si>
  <si>
    <t>šachta Š1-Š3</t>
  </si>
  <si>
    <t>154</t>
  </si>
  <si>
    <t>6630010R</t>
  </si>
  <si>
    <t>hliníkový šachtový poklop s rámem s volitelným povrchem (keramická dlažba) vel. cca 1,2 x 1,2 m</t>
  </si>
  <si>
    <t>1636488569</t>
  </si>
  <si>
    <t>dodávka, doprava k pol.899102112</t>
  </si>
  <si>
    <t>Poznámka :</t>
  </si>
  <si>
    <t>Zálivka poklopu betonem+ výztuž - vykázáno v od.63</t>
  </si>
  <si>
    <t>155</t>
  </si>
  <si>
    <t>899503111</t>
  </si>
  <si>
    <t>Stupadla do šachet polyetylenová zapouštěcí kapsová osazovaná při zdění a betonování</t>
  </si>
  <si>
    <t>1448355558</t>
  </si>
  <si>
    <t>https://podminky.urs.cz/item/CS_URS_2022_01/899503111</t>
  </si>
  <si>
    <t>šachta Š1</t>
  </si>
  <si>
    <t>šachta Š2</t>
  </si>
  <si>
    <t>šachta Š3</t>
  </si>
  <si>
    <t>156</t>
  </si>
  <si>
    <t>8933001_R</t>
  </si>
  <si>
    <t>Chránička ze sedimentační jímky d= do 200 mm, vyvedeno obloukem nad podlahu, délka cca 3 m - montáž, dodávka, doprava (vč.případného lože a obsypu)</t>
  </si>
  <si>
    <t>286598912</t>
  </si>
  <si>
    <t>157</t>
  </si>
  <si>
    <t>89922000R</t>
  </si>
  <si>
    <t>Osazení a montáž prefabrikované vodoměrné šachty + zkouška vodotěsnosti</t>
  </si>
  <si>
    <t>194299160</t>
  </si>
  <si>
    <t>včetně všech doplňků a zajišťujících prvků</t>
  </si>
  <si>
    <t>158</t>
  </si>
  <si>
    <t>8992220R</t>
  </si>
  <si>
    <t>vodoměrná šachta - prefabrikovaná nádrž obdélníková cca 2700/2000/2100 (vnitřní rozměr) včetně poklopu</t>
  </si>
  <si>
    <t>-424423617</t>
  </si>
  <si>
    <t>dodávka, doprava k pol.89922000R</t>
  </si>
  <si>
    <t>Beton C40/50 XC4/XF3/XA2 (vodonepropustná konstrukce)</t>
  </si>
  <si>
    <t>Vnitřní rozměry a vnější rozměry a další neuvedené údaje na výkresu č.14</t>
  </si>
  <si>
    <t>Vztlaková pojistka u paty nádrže 250x200mm po celém obvodu</t>
  </si>
  <si>
    <t>• 1x základní díl nádrže</t>
  </si>
  <si>
    <t>• 1x zákrytová deska</t>
  </si>
  <si>
    <t>• 1x šachtový vstup 700x800 včetně nabetonovaného komínku výšky 250mm</t>
  </si>
  <si>
    <t>• zabetonovaný poklop Kompozit 700x800mm A15 vodotěsný</t>
  </si>
  <si>
    <t xml:space="preserve">   protiskluzný, uzamykatelný</t>
  </si>
  <si>
    <t xml:space="preserve">• 8 x osazeny oplastovaná stupadla </t>
  </si>
  <si>
    <t>• 4 x jádrový vývrt pro napojovací potrubí</t>
  </si>
  <si>
    <t>• hmotnost nejtěžšího dílce 16,6t</t>
  </si>
  <si>
    <t>kompet :</t>
  </si>
  <si>
    <t>ocel.nosníky pro potrubí vykázány v odd.767</t>
  </si>
  <si>
    <t>podkladní deska vykázána v odd.4</t>
  </si>
  <si>
    <t>159</t>
  </si>
  <si>
    <t>89394210R</t>
  </si>
  <si>
    <t>Pojezdový rošt s rámem ze zátěžového plastu, rozměr 400x400x45mm + atypická záchytná jímka 300x300x250mm z nerezového plechu tl.3mm s lemem pro natavení hydroizolace - montáž a dodávka vč.dopravy</t>
  </si>
  <si>
    <t>kpl</t>
  </si>
  <si>
    <t>906845811</t>
  </si>
  <si>
    <t>160</t>
  </si>
  <si>
    <t>89394220R</t>
  </si>
  <si>
    <t>Rošt s rámem z plastu, rozměr 400x400x45mm + atypická záchytná jímka 300x300x250mm z nerezového plechu tl.3mm s lemem pro natavení hydroizolace - věž - montáž a dodávka vč.dopravy</t>
  </si>
  <si>
    <t>433155674</t>
  </si>
  <si>
    <t>161</t>
  </si>
  <si>
    <t>89394230R</t>
  </si>
  <si>
    <t>Vodotěsný poklop 600x600mm ze zátěžového plastu vč.těsnění a dalšího příslušenství (pro sedimentační jímku) - montáž a dodávka vč.dopravy</t>
  </si>
  <si>
    <t>1124170242</t>
  </si>
  <si>
    <t>162</t>
  </si>
  <si>
    <t>899620141</t>
  </si>
  <si>
    <t>Obetonování plastové šachty z polypropylenu betonem prostým tř. C 20/25 otevřený výkop</t>
  </si>
  <si>
    <t>1650105297</t>
  </si>
  <si>
    <t>https://podminky.urs.cz/item/CS_URS_2022_01/899620141</t>
  </si>
  <si>
    <t>srovnatelně pro sedimentační jímku</t>
  </si>
  <si>
    <t>do výkopu</t>
  </si>
  <si>
    <t>0,2*1,25*(4,5+1,4)*2</t>
  </si>
  <si>
    <t>1,25*0,85*0,5*(4,5+1,4)*2</t>
  </si>
  <si>
    <t>1,013</t>
  </si>
  <si>
    <t>do bednění</t>
  </si>
  <si>
    <t>0,3*0,6*(4,5+1,6)*2</t>
  </si>
  <si>
    <t>2,072</t>
  </si>
  <si>
    <t xml:space="preserve">Obetonování se provede dle pokynů a požadavků </t>
  </si>
  <si>
    <t>dodavatele.</t>
  </si>
  <si>
    <t>163</t>
  </si>
  <si>
    <t>899640111</t>
  </si>
  <si>
    <t>Bednění pro obetonování plastových šachet hranatých otevřený výkop</t>
  </si>
  <si>
    <t>-426307820</t>
  </si>
  <si>
    <t>https://podminky.urs.cz/item/CS_URS_2022_01/899640111</t>
  </si>
  <si>
    <t>část sedim.jímky</t>
  </si>
  <si>
    <t>0,6*(5,4+1,4+1,6)*2</t>
  </si>
  <si>
    <t>1,92</t>
  </si>
  <si>
    <t>164</t>
  </si>
  <si>
    <t>893941240R</t>
  </si>
  <si>
    <t>Odtokový žlab štěrbinový nerezový bez krycí mřížky, dl. žlabu 7,95 m + 1x svislý odtok do dna žlabu - montáž, dodávka vč.dopravy</t>
  </si>
  <si>
    <t>-1749828461</t>
  </si>
  <si>
    <t>Lešení a stavební výtahy</t>
  </si>
  <si>
    <t>165</t>
  </si>
  <si>
    <t>949101111</t>
  </si>
  <si>
    <t>Lešení pomocné pro objekty pozemních staveb s lešeňovou podlahou v do 1,9 m zatížení do 150 kg/m2</t>
  </si>
  <si>
    <t>501679287</t>
  </si>
  <si>
    <t>https://podminky.urs.cz/item/CS_URS_2022_01/949101111</t>
  </si>
  <si>
    <t>166</t>
  </si>
  <si>
    <t>949101112</t>
  </si>
  <si>
    <t>Lešení pomocné pro objekty pozemních staveb s lešeňovou podlahou v přes 1,9 do 3,5 m zatížení do 150 kg/m2</t>
  </si>
  <si>
    <t>576113558</t>
  </si>
  <si>
    <t>https://podminky.urs.cz/item/CS_URS_2022_01/949101112</t>
  </si>
  <si>
    <t>167</t>
  </si>
  <si>
    <t>941111121</t>
  </si>
  <si>
    <t>Montáž lešení řadového trubkového lehkého s podlahami zatížení do 200 kg/m2 š přes 0,9 do 1,2 m v do 10 m</t>
  </si>
  <si>
    <t>-538252018</t>
  </si>
  <si>
    <t>https://podminky.urs.cz/item/CS_URS_2022_01/941111121</t>
  </si>
  <si>
    <t>fasáda</t>
  </si>
  <si>
    <t>(3,7-1,54)*(24,0+1,2*2+15,0+1,2*2+21,0+1,2)</t>
  </si>
  <si>
    <t>(3,7-1,5)*(6,0+1,2+30,0+1,2*2+7,0+1,2)</t>
  </si>
  <si>
    <t>8,28</t>
  </si>
  <si>
    <t>168</t>
  </si>
  <si>
    <t>941111221</t>
  </si>
  <si>
    <t>Příplatek k lešení řadovému trubkovému lehkému s podlahami š 1,2 m v 10 m za první a ZKD den použití</t>
  </si>
  <si>
    <t>336690956</t>
  </si>
  <si>
    <t>https://podminky.urs.cz/item/CS_URS_2022_01/941111221</t>
  </si>
  <si>
    <t>celkem 60 dní</t>
  </si>
  <si>
    <t>256,0*60</t>
  </si>
  <si>
    <t>169</t>
  </si>
  <si>
    <t>941111821</t>
  </si>
  <si>
    <t>Demontáž lešení řadového trubkového lehkého s podlahami zatížení do 200 kg/m2 š přes 0,9 do 1,2 m v do 10 m</t>
  </si>
  <si>
    <t>1896434610</t>
  </si>
  <si>
    <t>https://podminky.urs.cz/item/CS_URS_2022_01/941111821</t>
  </si>
  <si>
    <t>170</t>
  </si>
  <si>
    <t>941111122</t>
  </si>
  <si>
    <t>Montáž lešení řadového trubkového lehkého s podlahami zatížení do 200 kg/m2 š přes 0,9 do 1,2 m v přes 10 do 25 m</t>
  </si>
  <si>
    <t>320557151</t>
  </si>
  <si>
    <t>https://podminky.urs.cz/item/CS_URS_2022_01/941111122</t>
  </si>
  <si>
    <t>věž - fasáda</t>
  </si>
  <si>
    <t>(14,2-1,5)*(4,7+1,2*2)</t>
  </si>
  <si>
    <t>(13,5-1,5)*(3,1+1,2*2)*2</t>
  </si>
  <si>
    <t>(8,5-1,5)*(4,7+1,2*2)</t>
  </si>
  <si>
    <t>6,13</t>
  </si>
  <si>
    <t>171</t>
  </si>
  <si>
    <t>941111222</t>
  </si>
  <si>
    <t>Příplatek k lešení řadovému trubkovému lehkému s podlahami š 1,2 m v 25 m za první a ZKD den použití</t>
  </si>
  <si>
    <t>-1148139869</t>
  </si>
  <si>
    <t>https://podminky.urs.cz/item/CS_URS_2022_01/941111222</t>
  </si>
  <si>
    <t>278,0*60</t>
  </si>
  <si>
    <t>172</t>
  </si>
  <si>
    <t>941111822</t>
  </si>
  <si>
    <t>Demontáž lešení řadového trubkového lehkého s podlahami zatížení do 200 kg/m2 š přes 0,9 do 1,2 m v přes 10 do 25 m</t>
  </si>
  <si>
    <t>2096993877</t>
  </si>
  <si>
    <t>https://podminky.urs.cz/item/CS_URS_2022_01/941111822</t>
  </si>
  <si>
    <t>173</t>
  </si>
  <si>
    <t>944511111</t>
  </si>
  <si>
    <t>Montáž ochranné sítě z textilie z umělých vláken</t>
  </si>
  <si>
    <t>1664361776</t>
  </si>
  <si>
    <t>https://podminky.urs.cz/item/CS_URS_2022_01/944511111</t>
  </si>
  <si>
    <t>256,0+278,0</t>
  </si>
  <si>
    <t>174</t>
  </si>
  <si>
    <t>944511211</t>
  </si>
  <si>
    <t>Příplatek k ochranné síti za první a ZKD den použití</t>
  </si>
  <si>
    <t>-1500719982</t>
  </si>
  <si>
    <t>https://podminky.urs.cz/item/CS_URS_2022_01/944511211</t>
  </si>
  <si>
    <t>534,0*60</t>
  </si>
  <si>
    <t>175</t>
  </si>
  <si>
    <t>944511811</t>
  </si>
  <si>
    <t>Demontáž ochranné sítě z textilie z umělých vláken</t>
  </si>
  <si>
    <t>131786664</t>
  </si>
  <si>
    <t>https://podminky.urs.cz/item/CS_URS_2022_01/944511811</t>
  </si>
  <si>
    <t>176</t>
  </si>
  <si>
    <t>943211112</t>
  </si>
  <si>
    <t>Montáž lešení prostorového rámového lehkého s podlahami zatížení do 200 kg/m2 v přes 10 do 25 m</t>
  </si>
  <si>
    <t>491665333</t>
  </si>
  <si>
    <t>https://podminky.urs.cz/item/CS_URS_2022_01/943211112</t>
  </si>
  <si>
    <t>uvnitř věžě</t>
  </si>
  <si>
    <t>13,5*14,2+0,3</t>
  </si>
  <si>
    <t>177</t>
  </si>
  <si>
    <t>943211212</t>
  </si>
  <si>
    <t>Příplatek k lešení prostorovému rámovému lehkému s podlahami v přes 10 do 25 m za první a ZKD den použití</t>
  </si>
  <si>
    <t>-312431458</t>
  </si>
  <si>
    <t>https://podminky.urs.cz/item/CS_URS_2022_01/943211212</t>
  </si>
  <si>
    <t>celkem 45 cdní</t>
  </si>
  <si>
    <t>192,0*45</t>
  </si>
  <si>
    <t>178</t>
  </si>
  <si>
    <t>943211812</t>
  </si>
  <si>
    <t>Demontáž lešení prostorového rámového lehkého s podlahami zatížení do 200 kg/m2 v přes 10 do 25 m</t>
  </si>
  <si>
    <t>426553487</t>
  </si>
  <si>
    <t>https://podminky.urs.cz/item/CS_URS_2022_01/943211812</t>
  </si>
  <si>
    <t>Různé dokončovací konstrukce a práce pozemních staveb</t>
  </si>
  <si>
    <t>179</t>
  </si>
  <si>
    <t>953312125</t>
  </si>
  <si>
    <t>Vložky do svislých dilatačních spár z extrudovaných polystyrénových desek tl. přes 40 do 50 mm</t>
  </si>
  <si>
    <t>-2065608875</t>
  </si>
  <si>
    <t>https://podminky.urs.cz/item/CS_URS_2022_01/953312125</t>
  </si>
  <si>
    <t>mezi konstrukce mi pod terénem</t>
  </si>
  <si>
    <t>bude upřesněno při stavbě</t>
  </si>
  <si>
    <t>25,0</t>
  </si>
  <si>
    <t>180</t>
  </si>
  <si>
    <t>95333010R</t>
  </si>
  <si>
    <t>Plynotěsný prostup základovou deskou - montáž, dodávka, doprava</t>
  </si>
  <si>
    <t>-1387252296</t>
  </si>
  <si>
    <t>systémové řešeí</t>
  </si>
  <si>
    <t>ocel.chránička s vodotěsně navařenou přírubou + natavená</t>
  </si>
  <si>
    <t>protiradonová hydroizolace + tmelení a mikropryžové těsnění</t>
  </si>
  <si>
    <t>181</t>
  </si>
  <si>
    <t>95333020R</t>
  </si>
  <si>
    <t>Prostupy stropem pro rozvody VZT d do 450 mm</t>
  </si>
  <si>
    <t>1910655455</t>
  </si>
  <si>
    <t>182</t>
  </si>
  <si>
    <t>95333030R</t>
  </si>
  <si>
    <t>Prostupy pro VZTa ostatní rozvody zděnými konstrukcemi a jejich úprava</t>
  </si>
  <si>
    <t>926023523</t>
  </si>
  <si>
    <t>183</t>
  </si>
  <si>
    <t>953945231</t>
  </si>
  <si>
    <t>Kotvy mechanické M 12 dl 135 mm pro těžká kotvení do betonu, ŽB nebo kamene s vyvrtáním otvoru</t>
  </si>
  <si>
    <t>1538537524</t>
  </si>
  <si>
    <t>https://podminky.urs.cz/item/CS_URS_2022_01/953945231</t>
  </si>
  <si>
    <t>kotvení OK věže - výkres č.6 (konstrukční část) - detail 2</t>
  </si>
  <si>
    <t>184</t>
  </si>
  <si>
    <t>953945251</t>
  </si>
  <si>
    <t>Kotvy mechanické M 20 dl 185 mm pro těžká kotvení do betonu, ŽB nebo kamene s vyvrtáním otvoru</t>
  </si>
  <si>
    <t>-538006073</t>
  </si>
  <si>
    <t>https://podminky.urs.cz/item/CS_URS_2022_01/953945251</t>
  </si>
  <si>
    <t>kotvení OK věže - výkres č.6 (konstrukční část) - detail 1</t>
  </si>
  <si>
    <t>185</t>
  </si>
  <si>
    <t>952901111</t>
  </si>
  <si>
    <t>Vyčištění budov bytové a občanské výstavby při výšce podlaží do 4 m</t>
  </si>
  <si>
    <t>-855497686</t>
  </si>
  <si>
    <t>https://podminky.urs.cz/item/CS_URS_2022_01/952901111</t>
  </si>
  <si>
    <t>186</t>
  </si>
  <si>
    <t>95005010R</t>
  </si>
  <si>
    <t>Typové požární ucpávky prostupů požárními konstrukcemi (požární tmely, malty...)</t>
  </si>
  <si>
    <t>-424010648</t>
  </si>
  <si>
    <t>bude upřesněno při realizace</t>
  </si>
  <si>
    <t>4,0</t>
  </si>
  <si>
    <t>187</t>
  </si>
  <si>
    <t>95000011R</t>
  </si>
  <si>
    <t>Osazení ručních hasicích přístrojů</t>
  </si>
  <si>
    <t>800201442</t>
  </si>
  <si>
    <t>188</t>
  </si>
  <si>
    <t>44932111R</t>
  </si>
  <si>
    <t>ruční hasící přístroj práškový s hasící schopností 21A (6HJl) - dodávka vč.dopravy</t>
  </si>
  <si>
    <t>-1368954206</t>
  </si>
  <si>
    <t>189</t>
  </si>
  <si>
    <t>44932112R</t>
  </si>
  <si>
    <t>ruční hasící přístroj pěnový nebo práškový s hasící schopností 183B (10HJl) - dodávka vč.dopravy</t>
  </si>
  <si>
    <t>-821742058</t>
  </si>
  <si>
    <t>190</t>
  </si>
  <si>
    <t>9500000R2</t>
  </si>
  <si>
    <t>Požárně bezpečnostní značky - osazení + dodávka vč.dopravy</t>
  </si>
  <si>
    <t>-821828897</t>
  </si>
  <si>
    <t>191</t>
  </si>
  <si>
    <t>936174311</t>
  </si>
  <si>
    <t>Montáž stojanu na kola pro 5 kol kotevními šrouby na pevný podklad</t>
  </si>
  <si>
    <t>-1744717741</t>
  </si>
  <si>
    <t>https://podminky.urs.cz/item/CS_URS_2022_01/936174311</t>
  </si>
  <si>
    <t>192</t>
  </si>
  <si>
    <t>74910151</t>
  </si>
  <si>
    <t>stojan na kola na 5 kol jednostranný, kov 570x1750x500mm</t>
  </si>
  <si>
    <t>348047859</t>
  </si>
  <si>
    <t>998</t>
  </si>
  <si>
    <t>Přesun hmot</t>
  </si>
  <si>
    <t>193</t>
  </si>
  <si>
    <t>998011003</t>
  </si>
  <si>
    <t>Přesun hmot pro budovy zděné v přes 12 do 24 m</t>
  </si>
  <si>
    <t>-1068844778</t>
  </si>
  <si>
    <t>https://podminky.urs.cz/item/CS_URS_2022_01/998011003</t>
  </si>
  <si>
    <t>PSV</t>
  </si>
  <si>
    <t>Práce a dodávky PSV</t>
  </si>
  <si>
    <t>711</t>
  </si>
  <si>
    <t>Izolace proti vodě, vlhkosti a plynům</t>
  </si>
  <si>
    <t>194</t>
  </si>
  <si>
    <t>711111001</t>
  </si>
  <si>
    <t>Provedení izolace proti zemní vlhkosti vodorovné za studena nátěrem penetračním</t>
  </si>
  <si>
    <t>1157966691</t>
  </si>
  <si>
    <t>https://podminky.urs.cz/item/CS_URS_2022_01/711111001</t>
  </si>
  <si>
    <t>dle pol.711141559</t>
  </si>
  <si>
    <t>883,0</t>
  </si>
  <si>
    <t>195</t>
  </si>
  <si>
    <t>711112001</t>
  </si>
  <si>
    <t>Provedení izolace proti zemní vlhkosti svislé za studena nátěrem penetračním</t>
  </si>
  <si>
    <t>669302064</t>
  </si>
  <si>
    <t>https://podminky.urs.cz/item/CS_URS_2022_01/711112001</t>
  </si>
  <si>
    <t>0,7*4,7+0,71</t>
  </si>
  <si>
    <t>sokl pod terénem</t>
  </si>
  <si>
    <t>1,0*(24,0+15,0+21,0+6,0+30,0+6,0)</t>
  </si>
  <si>
    <t>1,0*(27,0+0,5+14,2)</t>
  </si>
  <si>
    <t>10,3</t>
  </si>
  <si>
    <t>196</t>
  </si>
  <si>
    <t>11163150</t>
  </si>
  <si>
    <t>lak penetrační asfaltový</t>
  </si>
  <si>
    <t>-1903348786</t>
  </si>
  <si>
    <t>Poznámka k položce:_x000D_
Spotřeba 0,3-0,4kg/m2</t>
  </si>
  <si>
    <t>dodávka, doprava k pol.711111001, koef.množství = 0,0003</t>
  </si>
  <si>
    <t>883,0*0,0003</t>
  </si>
  <si>
    <t>dodávka, doprava k pol.711112001, koef.množství = 0,00035</t>
  </si>
  <si>
    <t>205,0*0,00035</t>
  </si>
  <si>
    <t>197</t>
  </si>
  <si>
    <t>711141559</t>
  </si>
  <si>
    <t>Provedení izolace proti zemní vlhkosti pásy přitavením vodorovné NAIP</t>
  </si>
  <si>
    <t>-1050886866</t>
  </si>
  <si>
    <t>https://podminky.urs.cz/item/CS_URS_2022_01/711141559</t>
  </si>
  <si>
    <t>podlaha F1.1.</t>
  </si>
  <si>
    <t>dle pol.713121111 mezisoučet F1.1</t>
  </si>
  <si>
    <t>181,0</t>
  </si>
  <si>
    <t>podlaha F1.2</t>
  </si>
  <si>
    <t>dle pol.713121111 mezisoučet F1.2</t>
  </si>
  <si>
    <t>52,0</t>
  </si>
  <si>
    <t>podlaha F1.3</t>
  </si>
  <si>
    <t>43,0</t>
  </si>
  <si>
    <t>podlaha F1.7</t>
  </si>
  <si>
    <t>dle pol.713121111 mezisoučet F1.7</t>
  </si>
  <si>
    <t>170,0</t>
  </si>
  <si>
    <t>podlaha F1.8</t>
  </si>
  <si>
    <t>dle pol.713121111 mezisoučet F1.8</t>
  </si>
  <si>
    <t>46,0</t>
  </si>
  <si>
    <t>podlaha  F1.4</t>
  </si>
  <si>
    <t>13,1+84,0+282,2</t>
  </si>
  <si>
    <t>11,7</t>
  </si>
  <si>
    <t>Mezisoučet  F1.4</t>
  </si>
  <si>
    <t>198</t>
  </si>
  <si>
    <t>711142559</t>
  </si>
  <si>
    <t>Provedení izolace proti zemní vlhkosti pásy přitavením svislé NAIP</t>
  </si>
  <si>
    <t>1079787487</t>
  </si>
  <si>
    <t>https://podminky.urs.cz/item/CS_URS_2022_01/711142559</t>
  </si>
  <si>
    <t>dle pol.711112001</t>
  </si>
  <si>
    <t>205,0</t>
  </si>
  <si>
    <t>199</t>
  </si>
  <si>
    <t>62855001</t>
  </si>
  <si>
    <t>pás asfaltový natavitelný modifikovaný SBS tl 4,0mm s vložkou z polyesterové rohože a spalitelnou PE fólií nebo jemnozrnným minerálním posypem na horním povrchu</t>
  </si>
  <si>
    <t>-13860399</t>
  </si>
  <si>
    <t>dodávka, doprava k pol.711141559, ztratné 15%</t>
  </si>
  <si>
    <t>883,0*1,15+0,55</t>
  </si>
  <si>
    <t>dodávka, doprava k pol.711141559, ztratné 20%</t>
  </si>
  <si>
    <t>205,0*1,2</t>
  </si>
  <si>
    <t>200</t>
  </si>
  <si>
    <t>711113117</t>
  </si>
  <si>
    <t>Izolace proti vlhkosti vodorovná za studena těsnicí stěrkou jednosložkovou na bázi cementu</t>
  </si>
  <si>
    <t>739412127</t>
  </si>
  <si>
    <t>https://podminky.urs.cz/item/CS_URS_2022_01/711113117</t>
  </si>
  <si>
    <t>podlaha F1.2+F1.3</t>
  </si>
  <si>
    <t>52,0+43,0</t>
  </si>
  <si>
    <t>sokl</t>
  </si>
  <si>
    <t>140,0*0,15</t>
  </si>
  <si>
    <t>201</t>
  </si>
  <si>
    <t>711199101</t>
  </si>
  <si>
    <t>Provedení těsnícího pásu do spoje dilatační nebo styčné spáry podlaha - stěna</t>
  </si>
  <si>
    <t>1145371340</t>
  </si>
  <si>
    <t>https://podminky.urs.cz/item/CS_URS_2022_01/711199101</t>
  </si>
  <si>
    <t>přechod podlaha x stěna</t>
  </si>
  <si>
    <t>140,0</t>
  </si>
  <si>
    <t>202</t>
  </si>
  <si>
    <t>28355020</t>
  </si>
  <si>
    <t>páska pružná těsnící hydroizolační š do 85mm</t>
  </si>
  <si>
    <t>-2075419581</t>
  </si>
  <si>
    <t>dodávka, doprava k pol.7111991001</t>
  </si>
  <si>
    <t>140,0*1,05</t>
  </si>
  <si>
    <t>203</t>
  </si>
  <si>
    <t>71146120R</t>
  </si>
  <si>
    <t>Provedení parozábrany vodorovné fólií zesílením spojů páskem</t>
  </si>
  <si>
    <t>-105727643</t>
  </si>
  <si>
    <t>včetně kotvení</t>
  </si>
  <si>
    <t>střecha R2 nad garážemí</t>
  </si>
  <si>
    <t>26,5*14,0</t>
  </si>
  <si>
    <t>střecha přízemí R1</t>
  </si>
  <si>
    <t>23,7*14,5+29,5*6,5</t>
  </si>
  <si>
    <t>45,6</t>
  </si>
  <si>
    <t>204</t>
  </si>
  <si>
    <t>63150800R</t>
  </si>
  <si>
    <t>parozábrana foliová, faktor dif.odporu min.100000, plošná hmotnost 120g/m2</t>
  </si>
  <si>
    <t>-1202358287</t>
  </si>
  <si>
    <t>dodávka, doprava k pol.71146120R, ztarné, přesahy 20%</t>
  </si>
  <si>
    <t>952,0*1,2+0,6</t>
  </si>
  <si>
    <t>205</t>
  </si>
  <si>
    <t>2832220R</t>
  </si>
  <si>
    <t>páska těsnící pro parozábranu</t>
  </si>
  <si>
    <t>-1297447322</t>
  </si>
  <si>
    <t>dodávka, doprava k pol.71146120R, ztarné, 5%</t>
  </si>
  <si>
    <t>1904,0*1,05+0,8</t>
  </si>
  <si>
    <t>206</t>
  </si>
  <si>
    <t>998711103</t>
  </si>
  <si>
    <t>Přesun hmot tonážní pro izolace proti vodě, vlhkosti a plynům v objektech v přes 12 do 60 m</t>
  </si>
  <si>
    <t>-678946822</t>
  </si>
  <si>
    <t>https://podminky.urs.cz/item/CS_URS_2022_01/998711103</t>
  </si>
  <si>
    <t>712</t>
  </si>
  <si>
    <t>Povlakové krytiny</t>
  </si>
  <si>
    <t>207</t>
  </si>
  <si>
    <t>712361701</t>
  </si>
  <si>
    <t>Provedení povlakové krytiny střech do 10° fólií položenou volně s přilepením spojů</t>
  </si>
  <si>
    <t>-1580163107</t>
  </si>
  <si>
    <t>https://podminky.urs.cz/item/CS_URS_2022_01/712361701</t>
  </si>
  <si>
    <t>včetně vytažení (napojení) na sousední navazující svislé plochy</t>
  </si>
  <si>
    <t>dle pol.762341210 mezisoučet A</t>
  </si>
  <si>
    <t>462,0</t>
  </si>
  <si>
    <t>dle pol.762341210 mezisoučet B</t>
  </si>
  <si>
    <t>631,0</t>
  </si>
  <si>
    <t>208</t>
  </si>
  <si>
    <t>2832928R</t>
  </si>
  <si>
    <t>fólie nekontaktní difuzní, výztužná mřížka, lepené spoje min. 160g/m2</t>
  </si>
  <si>
    <t>406402444</t>
  </si>
  <si>
    <t>dodávka, doprava k pol.712361701, přesahy, ztratné 15%</t>
  </si>
  <si>
    <t>1093,0*1,15+0,05</t>
  </si>
  <si>
    <t>209</t>
  </si>
  <si>
    <t>712441559</t>
  </si>
  <si>
    <t>Provedení povlakové krytiny střech přes 10° do 30° pásy přitavením NAIP v plné ploše</t>
  </si>
  <si>
    <t>228093101</t>
  </si>
  <si>
    <t>https://podminky.urs.cz/item/CS_URS_2022_01/712441559</t>
  </si>
  <si>
    <t>pol.764121411</t>
  </si>
  <si>
    <t>1110,0</t>
  </si>
  <si>
    <t>pol.76422140R</t>
  </si>
  <si>
    <t>27,0*0,8+0,4</t>
  </si>
  <si>
    <t>210</t>
  </si>
  <si>
    <t>6283200R</t>
  </si>
  <si>
    <t>pás podkladní pod Al falcovanou krytinu</t>
  </si>
  <si>
    <t>165463888</t>
  </si>
  <si>
    <t>dodávka, doprava k pol.712441559, ztratné 15%</t>
  </si>
  <si>
    <t>1132,0*1,15+0,2</t>
  </si>
  <si>
    <t>211</t>
  </si>
  <si>
    <t>712363001</t>
  </si>
  <si>
    <t>Provedení povlakové krytiny střech do 10° termoplastickou fólií PVC rozvinutím a natažením v ploše</t>
  </si>
  <si>
    <t>-551611341</t>
  </si>
  <si>
    <t>https://podminky.urs.cz/item/CS_URS_2022_01/712363001</t>
  </si>
  <si>
    <t>markýza</t>
  </si>
  <si>
    <t>2,9*1,0+0,25*(2,9+1,0)</t>
  </si>
  <si>
    <t>(0,1+0,1)*(2,9+1,0)</t>
  </si>
  <si>
    <t>0,345</t>
  </si>
  <si>
    <t>212</t>
  </si>
  <si>
    <t>28322012</t>
  </si>
  <si>
    <t>fólie hydroizolační střešní mPVC mechanicky kotvená tl 1,5mm šedá</t>
  </si>
  <si>
    <t>-635299515</t>
  </si>
  <si>
    <t xml:space="preserve">dodávka, doprava </t>
  </si>
  <si>
    <t>k pol.712363001 - ztratné 15%</t>
  </si>
  <si>
    <t>5,0*1,15</t>
  </si>
  <si>
    <t xml:space="preserve">pol.712363008 </t>
  </si>
  <si>
    <t>8,0*0,06*1,15</t>
  </si>
  <si>
    <t>pol.712363112</t>
  </si>
  <si>
    <t>30*0,1*0,1*1,15</t>
  </si>
  <si>
    <t>6,6*0,1+0,193</t>
  </si>
  <si>
    <t>213</t>
  </si>
  <si>
    <t>712363003</t>
  </si>
  <si>
    <t>Provedení povlakové krytina střech do 10° spoj 2 pásů fólií PVC horkovzdušným navařením</t>
  </si>
  <si>
    <t>-1073573015</t>
  </si>
  <si>
    <t>https://podminky.urs.cz/item/CS_URS_2022_01/712363003</t>
  </si>
  <si>
    <t>214</t>
  </si>
  <si>
    <t>712363008</t>
  </si>
  <si>
    <t>Provedení krytiny střech do 10° pojištění spoje nalepením pruhu fólie horkým vzduchem</t>
  </si>
  <si>
    <t>-1781283937</t>
  </si>
  <si>
    <t>https://podminky.urs.cz/item/CS_URS_2022_01/712363008</t>
  </si>
  <si>
    <t>pol.712363003</t>
  </si>
  <si>
    <t>8,0</t>
  </si>
  <si>
    <t>215</t>
  </si>
  <si>
    <t>712363112</t>
  </si>
  <si>
    <t>Provedení povlakové krytiny střech do 10° překrytí talířové hmoždinky pruhem navařené fólie</t>
  </si>
  <si>
    <t>-2102384876</t>
  </si>
  <si>
    <t>https://podminky.urs.cz/item/CS_URS_2022_01/712363112</t>
  </si>
  <si>
    <t>5,0*6</t>
  </si>
  <si>
    <t>216</t>
  </si>
  <si>
    <t>712391176</t>
  </si>
  <si>
    <t>Provedení povlakové krytiny střech do 10° připevnění izolace kotvícími terči</t>
  </si>
  <si>
    <t>1427108428</t>
  </si>
  <si>
    <t>https://podminky.urs.cz/item/CS_URS_2022_01/712391176</t>
  </si>
  <si>
    <t>217</t>
  </si>
  <si>
    <t>59000001R</t>
  </si>
  <si>
    <t>kotvící terč do cementotřískových desek - dodávka včetně dopravy</t>
  </si>
  <si>
    <t>173046783</t>
  </si>
  <si>
    <t>ztratné 10%- pol.712391176</t>
  </si>
  <si>
    <t>30*1,1</t>
  </si>
  <si>
    <t>218</t>
  </si>
  <si>
    <t>7120000R2</t>
  </si>
  <si>
    <t>Vpusť střešní z měkčeného PVC  DN 750, opatřená lapačem listí - montáž a dodávka vč.dopravy</t>
  </si>
  <si>
    <t>1095415563</t>
  </si>
  <si>
    <t>219</t>
  </si>
  <si>
    <t>712391171</t>
  </si>
  <si>
    <t>Provedení povlakové krytiny střech do 10° podkladní textilní vrstvy</t>
  </si>
  <si>
    <t>1852607266</t>
  </si>
  <si>
    <t>https://podminky.urs.cz/item/CS_URS_2022_01/712391171</t>
  </si>
  <si>
    <t>dle pol.712363001</t>
  </si>
  <si>
    <t>220</t>
  </si>
  <si>
    <t>69311060</t>
  </si>
  <si>
    <t>geotextilie netkaná separační, ochranná, filtrační, drenážní PP 200g/m2</t>
  </si>
  <si>
    <t>-681240864</t>
  </si>
  <si>
    <t>dodávka, doprava k pol.712391171, ztratné 15%</t>
  </si>
  <si>
    <t>5,0*1,15+0,25</t>
  </si>
  <si>
    <t>221</t>
  </si>
  <si>
    <t>998712103</t>
  </si>
  <si>
    <t>Přesun hmot tonážní tonážní pro krytiny povlakové v objektech v přes 12 do 24 m</t>
  </si>
  <si>
    <t>1235659779</t>
  </si>
  <si>
    <t>https://podminky.urs.cz/item/CS_URS_2022_01/998712103</t>
  </si>
  <si>
    <t>713</t>
  </si>
  <si>
    <t>Izolace tepelné</t>
  </si>
  <si>
    <t>222</t>
  </si>
  <si>
    <t>713111111</t>
  </si>
  <si>
    <t>Montáž izolace tepelné vrchem stropů volně kladenými rohožemi, pásy, dílci, deskami</t>
  </si>
  <si>
    <t>1134576503</t>
  </si>
  <si>
    <t>https://podminky.urs.cz/item/CS_URS_2022_01/713111111</t>
  </si>
  <si>
    <t>minerální izolace mezi spodní pás vazníků - tl.100 mm</t>
  </si>
  <si>
    <t>27,9*15,65</t>
  </si>
  <si>
    <t>minerální izolace mezi rošt pod vazníky - tl.100</t>
  </si>
  <si>
    <t>16,365</t>
  </si>
  <si>
    <t>24,45*15,9+30,58*7,0+0,185</t>
  </si>
  <si>
    <t>minerální izolace mezi rošt pod vazníky - 2x tl.100</t>
  </si>
  <si>
    <t>34,2</t>
  </si>
  <si>
    <t>223</t>
  </si>
  <si>
    <t>6314810R</t>
  </si>
  <si>
    <t>deska tepelně izolační minerální  tl 100mm</t>
  </si>
  <si>
    <t>-172339234</t>
  </si>
  <si>
    <t>dodávka, doprava k pol.713111111, ztratné 2%</t>
  </si>
  <si>
    <t>2532,0*1,02+0,36</t>
  </si>
  <si>
    <t>224</t>
  </si>
  <si>
    <t>713121111</t>
  </si>
  <si>
    <t>Montáž izolace tepelné podlah volně kladenými rohožemi, pásy, dílci, deskami 1 vrstva</t>
  </si>
  <si>
    <t>259402784</t>
  </si>
  <si>
    <t>https://podminky.urs.cz/item/CS_URS_2022_01/713121111</t>
  </si>
  <si>
    <t>podlahový polystytén EPS 150 S tl.80 mm</t>
  </si>
  <si>
    <t>podlaha F1.1</t>
  </si>
  <si>
    <t>20,0+45,03+24,21+25,0+4,0+7,59+13,2</t>
  </si>
  <si>
    <t>6,75+11,95+1,91+7,92+6,48</t>
  </si>
  <si>
    <t>6,96</t>
  </si>
  <si>
    <t>Mezisoučet  F1.1</t>
  </si>
  <si>
    <t>podlaha  F1.2</t>
  </si>
  <si>
    <t>3,59+5,59+14,22+1,75+4,69+5,0+10,92+3,38</t>
  </si>
  <si>
    <t>2,86</t>
  </si>
  <si>
    <t>Mezisoučet  F1.2</t>
  </si>
  <si>
    <t>podlaha  F1.3</t>
  </si>
  <si>
    <t>10,66+8,25+5,63+16,25</t>
  </si>
  <si>
    <t>2,21</t>
  </si>
  <si>
    <t>Mezisoučet  F1.3</t>
  </si>
  <si>
    <t>23,3+24,5+24,5+6,9+22,66+7,5+53,59</t>
  </si>
  <si>
    <t>7,05</t>
  </si>
  <si>
    <t>Mezisoučet  F1.7</t>
  </si>
  <si>
    <t>podlaha  F1.8</t>
  </si>
  <si>
    <t>43,95</t>
  </si>
  <si>
    <t>2,05</t>
  </si>
  <si>
    <t>Mezisoučet  F1.8</t>
  </si>
  <si>
    <t>225</t>
  </si>
  <si>
    <t>28375912</t>
  </si>
  <si>
    <t>deska EPS 150 pro konstrukce s vysokým zatížením λ=0,035 tl 80mm</t>
  </si>
  <si>
    <t>-2111256216</t>
  </si>
  <si>
    <t>EPS 150S stabil</t>
  </si>
  <si>
    <t>dodávka, doprava k pol.713121111, ztratné 2%</t>
  </si>
  <si>
    <t>492,0*1,02+0,16</t>
  </si>
  <si>
    <t>226</t>
  </si>
  <si>
    <t>713191132</t>
  </si>
  <si>
    <t>Montáž izolace tepelné podlah, stropů vrchem nebo střech překrytí separační fólií z PE</t>
  </si>
  <si>
    <t>813722852</t>
  </si>
  <si>
    <t>https://podminky.urs.cz/item/CS_URS_2022_01/713191132</t>
  </si>
  <si>
    <t>překrytí tepelné izolace - separační vrstva fólie</t>
  </si>
  <si>
    <t>dle pol.713121111</t>
  </si>
  <si>
    <t>492,0*1,1+0,8</t>
  </si>
  <si>
    <t>227</t>
  </si>
  <si>
    <t>28323058</t>
  </si>
  <si>
    <t>fólie PE (500 kg/m3) separační podlahová oddělující tepelnou izolaci tl 1,5mm</t>
  </si>
  <si>
    <t>-1013349045</t>
  </si>
  <si>
    <t>dodávka, doprava k pol.713191132, ztratné , přesahy +15%</t>
  </si>
  <si>
    <t>542,0*1,15+0,7</t>
  </si>
  <si>
    <t>228</t>
  </si>
  <si>
    <t>713131141</t>
  </si>
  <si>
    <t>Montáž izolace tepelné stěn a základů lepením celoplošně rohoží, pásů, dílců, desek</t>
  </si>
  <si>
    <t>-1795946039</t>
  </si>
  <si>
    <t>https://podminky.urs.cz/item/CS_URS_2022_01/713131141</t>
  </si>
  <si>
    <t>výkres č.13 - detail 1</t>
  </si>
  <si>
    <t>0,35*15,0</t>
  </si>
  <si>
    <t>0,75</t>
  </si>
  <si>
    <t xml:space="preserve">Mezisoučet A </t>
  </si>
  <si>
    <t>229</t>
  </si>
  <si>
    <t>1567335503</t>
  </si>
  <si>
    <t>dodávka, doprava k pol.713131141 mezisoučet A</t>
  </si>
  <si>
    <t>6,0*1,05</t>
  </si>
  <si>
    <t>230</t>
  </si>
  <si>
    <t>28376470</t>
  </si>
  <si>
    <t>deska z polystyrénu XPS, hrana rovná a strukturovaný povrch 200kPa tl 20mm</t>
  </si>
  <si>
    <t>353394961</t>
  </si>
  <si>
    <t>dodávka, doprava k pol.713131141 mezisoučet B</t>
  </si>
  <si>
    <t>4,0*1,05</t>
  </si>
  <si>
    <t>231</t>
  </si>
  <si>
    <t>713121211</t>
  </si>
  <si>
    <t>Montáž izolace tepelné podlah volně kladenými okrajovými pásky</t>
  </si>
  <si>
    <t>1479451622</t>
  </si>
  <si>
    <t>https://podminky.urs.cz/item/CS_URS_2022_01/713121211</t>
  </si>
  <si>
    <t>pásek š. do 150 mm, tl.5 mm</t>
  </si>
  <si>
    <t>podlaha F1.4</t>
  </si>
  <si>
    <t>17,5+39,4+68,0</t>
  </si>
  <si>
    <t>13,1</t>
  </si>
  <si>
    <t>pásek š. do 100 mm, tl.5 mm</t>
  </si>
  <si>
    <t>podlaha F1.1 až F1.3, F1.5, F1.7, F1.8</t>
  </si>
  <si>
    <t>26,2+44,7+13,3+22,6+11,3+13,4+19,4+12,25+8,0+15,3+5,5+11,2</t>
  </si>
  <si>
    <t>15,6+12,8+9,4+10,5+14,8+39,0+27,0+8,3+8,5+25,7+10,5</t>
  </si>
  <si>
    <t>21,0*3+10,6+20,2+11,6+18,3+5,7+11,4+10,2+30,3</t>
  </si>
  <si>
    <t>28,45</t>
  </si>
  <si>
    <t>232</t>
  </si>
  <si>
    <t>6315201R</t>
  </si>
  <si>
    <t>pásek izolační podlahový tl.5 mm š.do100 mm</t>
  </si>
  <si>
    <t>-762971633</t>
  </si>
  <si>
    <t>dodávka, doprava k pol.713121211 mezisoučet B, ztratné 5%</t>
  </si>
  <si>
    <t>595,0*1,05+0,25</t>
  </si>
  <si>
    <t>233</t>
  </si>
  <si>
    <t>6315202R</t>
  </si>
  <si>
    <t>pásek izolační podlahový tl.5 mm š.do150 mm</t>
  </si>
  <si>
    <t>-580545741</t>
  </si>
  <si>
    <t>dodávka, doprava k pol.713121211 mezisoučet A, ztratné 5%</t>
  </si>
  <si>
    <t>138,0*1,05+0,1</t>
  </si>
  <si>
    <t>234</t>
  </si>
  <si>
    <t>395583106</t>
  </si>
  <si>
    <t>základy obvodové stěny garáží - tl.100 mm</t>
  </si>
  <si>
    <t>základy obvodové stěny vytápěných místností - tl.140 mm</t>
  </si>
  <si>
    <t>11,0</t>
  </si>
  <si>
    <t>235</t>
  </si>
  <si>
    <t>768774129</t>
  </si>
  <si>
    <t>dodávka doprava k pol.713131141 mezisoučet A</t>
  </si>
  <si>
    <t>46,0*1,02+0,08</t>
  </si>
  <si>
    <t>236</t>
  </si>
  <si>
    <t>-1393332384</t>
  </si>
  <si>
    <t>dodávka doprava k pol.713131141 mezisoučet B</t>
  </si>
  <si>
    <t>113,0*1,02+0,74</t>
  </si>
  <si>
    <t>237</t>
  </si>
  <si>
    <t>998713102</t>
  </si>
  <si>
    <t>Přesun hmot tonážní pro izolace tepelné v objektech v přes 6 do 12 m</t>
  </si>
  <si>
    <t>79684397</t>
  </si>
  <si>
    <t>https://podminky.urs.cz/item/CS_URS_2022_01/998713102</t>
  </si>
  <si>
    <t>762</t>
  </si>
  <si>
    <t>Konstrukce tesařské</t>
  </si>
  <si>
    <t>238</t>
  </si>
  <si>
    <t>762341210</t>
  </si>
  <si>
    <t>Montáž bednění střech rovných a šikmých sklonu do 60° z hrubých prken na sraz tl do 32 mm</t>
  </si>
  <si>
    <t>1531022976</t>
  </si>
  <si>
    <t>https://podminky.urs.cz/item/CS_URS_2022_01/762341210</t>
  </si>
  <si>
    <t>(27,9+12,5)/2*7,85/Cos(12)*2</t>
  </si>
  <si>
    <t>15,65*8,0*0,5/Cos(12)*2</t>
  </si>
  <si>
    <t>9,778</t>
  </si>
  <si>
    <t>(24,3+16,35)/2*8,0/Cos(12)*2</t>
  </si>
  <si>
    <t>15,9*8,0*0,5/Cos(12)</t>
  </si>
  <si>
    <t>30,9*7,0/Cos(12)</t>
  </si>
  <si>
    <t>12,382</t>
  </si>
  <si>
    <t>střecha věže</t>
  </si>
  <si>
    <t>5,3*3,1/Cos(12)</t>
  </si>
  <si>
    <t>0,203</t>
  </si>
  <si>
    <t>239</t>
  </si>
  <si>
    <t>76234100R</t>
  </si>
  <si>
    <t xml:space="preserve">Montáž pozedního prkna 25/160 mm včetně kotevních prvků </t>
  </si>
  <si>
    <t>-84238084</t>
  </si>
  <si>
    <t>(27,0+14,0)*2</t>
  </si>
  <si>
    <t>24,0+15,0+21,0+6,0+30,0+24,0+21,0+6,5</t>
  </si>
  <si>
    <t>3,15*4+1,7</t>
  </si>
  <si>
    <t>12,2</t>
  </si>
  <si>
    <t>240</t>
  </si>
  <si>
    <t>76234200R</t>
  </si>
  <si>
    <t>Montáž hranolů spádového klínu (detail 2), včetně spojovacích a kotvících prvků</t>
  </si>
  <si>
    <t>-1532697139</t>
  </si>
  <si>
    <t>dřevěné hranoly 80/40-200 á 900 mm</t>
  </si>
  <si>
    <t>výkres č.13 - detail 2</t>
  </si>
  <si>
    <t>4,5/0,9*0,85+0,75</t>
  </si>
  <si>
    <t>241</t>
  </si>
  <si>
    <t>76234300R</t>
  </si>
  <si>
    <t>Montáž hranolů ke stěně včetně spojovacích a kotvících prvků</t>
  </si>
  <si>
    <t>-1817728685</t>
  </si>
  <si>
    <t>napojení pultové střechy</t>
  </si>
  <si>
    <t>hranoly 40/60-250mm  á 600 mm</t>
  </si>
  <si>
    <t>27/0,6*0,25*1,1+0,125</t>
  </si>
  <si>
    <t>242</t>
  </si>
  <si>
    <t>762342316</t>
  </si>
  <si>
    <t>Montáž laťování na střechách složitých sklonu do 60° osové vzdálenosti přes 360 do 600 mm</t>
  </si>
  <si>
    <t>1767575375</t>
  </si>
  <si>
    <t>https://podminky.urs.cz/item/CS_URS_2022_01/762342316</t>
  </si>
  <si>
    <t>srovnatelná položka pro :</t>
  </si>
  <si>
    <t>montáž latí mezi horní pásy vaznílů (zapuštěné pomocné latě50/60 mm po 1 m)</t>
  </si>
  <si>
    <t>1093,0</t>
  </si>
  <si>
    <t>243</t>
  </si>
  <si>
    <t>762341610</t>
  </si>
  <si>
    <t>Montáž bednění štítových okapových říms z hrubých prken tl do 32 mm</t>
  </si>
  <si>
    <t>-1343910145</t>
  </si>
  <si>
    <t>https://podminky.urs.cz/item/CS_URS_2022_01/762341610</t>
  </si>
  <si>
    <t xml:space="preserve">dle pol.764121415 </t>
  </si>
  <si>
    <t>valbová střecha - čelo římsy</t>
  </si>
  <si>
    <t>57,0</t>
  </si>
  <si>
    <t xml:space="preserve">sedlová střecha </t>
  </si>
  <si>
    <t>čelo římsy</t>
  </si>
  <si>
    <t>štít sedlové střechy</t>
  </si>
  <si>
    <t>3,7</t>
  </si>
  <si>
    <t>dle pol.76422140 - podhled římsy</t>
  </si>
  <si>
    <t>valbová střecha</t>
  </si>
  <si>
    <t>42,0</t>
  </si>
  <si>
    <t>sedlová střecha</t>
  </si>
  <si>
    <t>244</t>
  </si>
  <si>
    <t>762342441</t>
  </si>
  <si>
    <t>Montáž lišt trojúhelníkových sklonu do 60°</t>
  </si>
  <si>
    <t>-2019515632</t>
  </si>
  <si>
    <t>https://podminky.urs.cz/item/CS_URS_2022_01/762342441</t>
  </si>
  <si>
    <t>1260,0</t>
  </si>
  <si>
    <t>63,0</t>
  </si>
  <si>
    <t>245</t>
  </si>
  <si>
    <t>762395000</t>
  </si>
  <si>
    <t>Spojovací prostředky krovů, bednění, laťování, nadstřešních konstrukcí</t>
  </si>
  <si>
    <t>-816914691</t>
  </si>
  <si>
    <t>https://podminky.urs.cz/item/CS_URS_2022_01/762395000</t>
  </si>
  <si>
    <t>pol.60511081 mezisoučet A</t>
  </si>
  <si>
    <t>31,184</t>
  </si>
  <si>
    <t>pol.60514114</t>
  </si>
  <si>
    <t>7,973</t>
  </si>
  <si>
    <t>pol.60512126 mezisoučet C</t>
  </si>
  <si>
    <t>0,1</t>
  </si>
  <si>
    <t>pol.762341037</t>
  </si>
  <si>
    <t>3,5*0,024</t>
  </si>
  <si>
    <t>pol.60726280</t>
  </si>
  <si>
    <t>3,0*0,024</t>
  </si>
  <si>
    <t>246</t>
  </si>
  <si>
    <t>762521104</t>
  </si>
  <si>
    <t>Položení podlahy z hrubých prken na sraz</t>
  </si>
  <si>
    <t>-2127850791</t>
  </si>
  <si>
    <t>https://podminky.urs.cz/item/CS_URS_2022_01/762521104</t>
  </si>
  <si>
    <t>pochozí lávka na půdě</t>
  </si>
  <si>
    <t>0,6*(16,45+19,5+18,0)</t>
  </si>
  <si>
    <t>32,4*0,02+0,982</t>
  </si>
  <si>
    <t>247</t>
  </si>
  <si>
    <t>762595001</t>
  </si>
  <si>
    <t>Spojovací prostředky pro položení dřevěných podlah a zakrytí kanálů</t>
  </si>
  <si>
    <t>-1882033147</t>
  </si>
  <si>
    <t>https://podminky.urs.cz/item/CS_URS_2022_01/762595001</t>
  </si>
  <si>
    <t>pro lávky</t>
  </si>
  <si>
    <t>248</t>
  </si>
  <si>
    <t>60511081</t>
  </si>
  <si>
    <t>řezivo jehličnaté středové smrk tl 18-32mm dl 4-5m</t>
  </si>
  <si>
    <t>432793396</t>
  </si>
  <si>
    <t>dodávka, doprava k pol.762341210, ztratné 10%</t>
  </si>
  <si>
    <t>1110,0*0,025*1,1</t>
  </si>
  <si>
    <t>dodávka, doprava k pol.76234100R, ztratné 10%</t>
  </si>
  <si>
    <t>256,0*0,16*0,025*1,1</t>
  </si>
  <si>
    <t>dodávka, doprava k pol.762521104, ztratné 10%</t>
  </si>
  <si>
    <t>34,0*0,025*1,1</t>
  </si>
  <si>
    <t>Mezisoučet  B</t>
  </si>
  <si>
    <t>dodávka, doprava k pol.762341610, ztratné 10%</t>
  </si>
  <si>
    <t>107,0*0,025*1,1</t>
  </si>
  <si>
    <t>249</t>
  </si>
  <si>
    <t>60514114</t>
  </si>
  <si>
    <t>řezivo jehličnaté lať impregnovaná dl 4 m</t>
  </si>
  <si>
    <t>-221313208</t>
  </si>
  <si>
    <t>dodávka, doprava k pol.762762342316, ztratné 10% - latě 50/60</t>
  </si>
  <si>
    <t>1m/1m2</t>
  </si>
  <si>
    <t>1093,0*0,05*0,06*1,1</t>
  </si>
  <si>
    <t>dodávka, doprava k pol.762342441, ztratné 10% - latě 50/60 mm</t>
  </si>
  <si>
    <t>1323,0*0,05*0,06*1,1</t>
  </si>
  <si>
    <t>250</t>
  </si>
  <si>
    <t>762429001</t>
  </si>
  <si>
    <t>Montáž obložení stropu podkladový rošt</t>
  </si>
  <si>
    <t>439874947</t>
  </si>
  <si>
    <t>https://podminky.urs.cz/item/CS_URS_2022_01/762429001</t>
  </si>
  <si>
    <t>rošt z hranolů 1x 50/100 po 0,9 m - pro minerální izolaci</t>
  </si>
  <si>
    <t>krov nad garážemi</t>
  </si>
  <si>
    <t>26,3*17</t>
  </si>
  <si>
    <t>22,9</t>
  </si>
  <si>
    <t>rošt z hranolů 2x 50/100 po 0,9 m křížem - pro minerální izolaci</t>
  </si>
  <si>
    <t>krov přízemní části</t>
  </si>
  <si>
    <t>14,5*28+24,0*18+6,5*34+29,5*8</t>
  </si>
  <si>
    <t>39,0</t>
  </si>
  <si>
    <t>251</t>
  </si>
  <si>
    <t>76242121R</t>
  </si>
  <si>
    <t>Montáž obložení ostění a parapetu okenních otvorů ve věži z dubových fošen včetně kotevních prvků</t>
  </si>
  <si>
    <t>1597950368</t>
  </si>
  <si>
    <t>4x otvor 1,3x1,5 m, kotveno M10 po 250 mm</t>
  </si>
  <si>
    <t>0,225*(1,3+1,5)*2*4</t>
  </si>
  <si>
    <t>0,06</t>
  </si>
  <si>
    <t>252</t>
  </si>
  <si>
    <t>6051410R</t>
  </si>
  <si>
    <t>dubové fošny broušené tl.50 mm, impregnace do vnějšího prostředí, upravený povrch</t>
  </si>
  <si>
    <t>1767241779</t>
  </si>
  <si>
    <t>dodávka, doprava k pol.76242121R, ztratné 10%</t>
  </si>
  <si>
    <t>5,1*1,1+0,09</t>
  </si>
  <si>
    <t>253</t>
  </si>
  <si>
    <t>762495000</t>
  </si>
  <si>
    <t>Spojovací prostředky pro montáž olištování, obložení stropů, střešních podhledů a stěn</t>
  </si>
  <si>
    <t>1050931318</t>
  </si>
  <si>
    <t>https://podminky.urs.cz/item/CS_URS_2022_01/762495000</t>
  </si>
  <si>
    <t>dle pol.60512126 mezisoučet A</t>
  </si>
  <si>
    <t>254</t>
  </si>
  <si>
    <t>762713110</t>
  </si>
  <si>
    <t>Montáž prostorové vázané kce z hraněného řeziva průřezové pl do 120 cm2</t>
  </si>
  <si>
    <t>1698845250</t>
  </si>
  <si>
    <t>https://podminky.urs.cz/item/CS_URS_2022_01/762713110</t>
  </si>
  <si>
    <t>zábradlí pochozí půdní lávky</t>
  </si>
  <si>
    <t>(16,45+19,5+18,0)*1,1/0,90+0,061</t>
  </si>
  <si>
    <t>255</t>
  </si>
  <si>
    <t>762795000</t>
  </si>
  <si>
    <t>Spojovací prostředky pro montáž prostorových vázaných kcí</t>
  </si>
  <si>
    <t>-1996195698</t>
  </si>
  <si>
    <t>https://podminky.urs.cz/item/CS_URS_2022_01/762795000</t>
  </si>
  <si>
    <t>dle pol.60512126 mezisoučet B</t>
  </si>
  <si>
    <t>0,33</t>
  </si>
  <si>
    <t>pol.60512125</t>
  </si>
  <si>
    <t>0,102</t>
  </si>
  <si>
    <t>256</t>
  </si>
  <si>
    <t>60512126</t>
  </si>
  <si>
    <t>hranol stavební řezivo průřezu do 120cm2 dl 6-8m</t>
  </si>
  <si>
    <t>-2019587555</t>
  </si>
  <si>
    <t>dodávka, doprava k pol.762429001, ztratné 10%</t>
  </si>
  <si>
    <t>hranol 50/100 mm</t>
  </si>
  <si>
    <t>1804,0*0,05*0,1*1,1+0,078</t>
  </si>
  <si>
    <t>dodávka, doprava k pol.762713110, ztratné 10%</t>
  </si>
  <si>
    <t>hranol 50/50 mm</t>
  </si>
  <si>
    <t>0,05*0,05*120*1,10</t>
  </si>
  <si>
    <t>hranol spádový 80/40-200mm k pol.76234200R, ztratné 10%</t>
  </si>
  <si>
    <t>5,0*0,08*0,2*1,1+0,012</t>
  </si>
  <si>
    <t>hranol 40/60-250 mm k pol.76234300R, ztratné 10%</t>
  </si>
  <si>
    <t>12,5*0,04*0,06*1,1</t>
  </si>
  <si>
    <t>257</t>
  </si>
  <si>
    <t>762430023</t>
  </si>
  <si>
    <t>Obložení stěn z cementotřískových desek tl 16 mm nebroušených na pero a drážku šroubovaných</t>
  </si>
  <si>
    <t>-910593776</t>
  </si>
  <si>
    <t>https://podminky.urs.cz/item/CS_URS_2022_01/762430023</t>
  </si>
  <si>
    <t>pod plechový obklad - W3+W5a - pol.76401010R</t>
  </si>
  <si>
    <t>258</t>
  </si>
  <si>
    <t>762439001</t>
  </si>
  <si>
    <t>Montáž obložení stěn podkladový rošt</t>
  </si>
  <si>
    <t>-1032164937</t>
  </si>
  <si>
    <t>https://podminky.urs.cz/item/CS_URS_2022_01/762439001</t>
  </si>
  <si>
    <t>stěna W3 - z hranolů 50/125 mm - kotveno přes zateplovací systém</t>
  </si>
  <si>
    <t>2,8*3+3,2*7+0,2</t>
  </si>
  <si>
    <t>stěna W5a - z hranolů 50/75 mm - kotveno do zdiva</t>
  </si>
  <si>
    <t>13,45*(7+11)</t>
  </si>
  <si>
    <t>(9,2+8,0)/2*11</t>
  </si>
  <si>
    <t>7,3</t>
  </si>
  <si>
    <t>259</t>
  </si>
  <si>
    <t>60512127</t>
  </si>
  <si>
    <t>hranol stavební řezivo průřezu do 120cm2 přes dl 8m</t>
  </si>
  <si>
    <t>1915149419</t>
  </si>
  <si>
    <t>ztratné 10%</t>
  </si>
  <si>
    <t>dodávka doprava k pol.762439201 mezisoučet A</t>
  </si>
  <si>
    <t>31,0*0,125*0,05*1,1</t>
  </si>
  <si>
    <t>dodávka doprava k pol.762439201 mezisoučet B</t>
  </si>
  <si>
    <t>344,0*0,05*0,075*1,1</t>
  </si>
  <si>
    <t>260</t>
  </si>
  <si>
    <t>762495000.1</t>
  </si>
  <si>
    <t>-934157740</t>
  </si>
  <si>
    <t>https://podminky.urs.cz/item/CS_URS_2022_01/762495000.1</t>
  </si>
  <si>
    <t>obložení stěn - pol.762430023</t>
  </si>
  <si>
    <t>rošt</t>
  </si>
  <si>
    <t>261</t>
  </si>
  <si>
    <t>76249500R</t>
  </si>
  <si>
    <t>Příplatek na kotevní prvky do zatepleného zdiva</t>
  </si>
  <si>
    <t>858492384</t>
  </si>
  <si>
    <t>262</t>
  </si>
  <si>
    <t>7620000R1</t>
  </si>
  <si>
    <t>Systémový větrací hřeben 150/500mm podle typového detailu krytiny - montáž, dodávka, doprava materiálu vč.spojovacích prvků a impregnace</t>
  </si>
  <si>
    <t>-819032830</t>
  </si>
  <si>
    <t>11,8+15,2</t>
  </si>
  <si>
    <t>263</t>
  </si>
  <si>
    <t>76236131R</t>
  </si>
  <si>
    <t>Konstrukční a vyrovnávací vrstva pod klempířské prvkyz z desek dřevoštěpkových tl. 20 mm - montáž, dodávka, doprava včetně kotevních prvků</t>
  </si>
  <si>
    <t>-179091711</t>
  </si>
  <si>
    <t>0,25*15,0</t>
  </si>
  <si>
    <t>0,25</t>
  </si>
  <si>
    <t>264</t>
  </si>
  <si>
    <t>76236132R</t>
  </si>
  <si>
    <t>Konstrukční a vyrovnávací vrstva pod klempířské prvkyz z desek dřevoštěpkových tl. 12-15 mm - montáž, dodávka, doprava včetně kotevních prvků</t>
  </si>
  <si>
    <t>-899354743</t>
  </si>
  <si>
    <t>napojení pultové střechy u stěny</t>
  </si>
  <si>
    <t>0,15*27,0+0,1*27,0</t>
  </si>
  <si>
    <t>265</t>
  </si>
  <si>
    <t>762341037</t>
  </si>
  <si>
    <t>Bednění střech rovných sklon do 60° z desek OSB tl 25 mm na sraz šroubovaných na rošt</t>
  </si>
  <si>
    <t>-1576184744</t>
  </si>
  <si>
    <t>https://podminky.urs.cz/item/CS_URS_2022_01/762341037</t>
  </si>
  <si>
    <t>2,8*1,0+0,1*(2,8+1,0*2)</t>
  </si>
  <si>
    <t>0,22</t>
  </si>
  <si>
    <t>266</t>
  </si>
  <si>
    <t>762341670</t>
  </si>
  <si>
    <t>Montáž bednění štítových okapových říms z dřevotřískových na sraz</t>
  </si>
  <si>
    <t>-1584752368</t>
  </si>
  <si>
    <t>https://podminky.urs.cz/item/CS_URS_2022_01/762341670</t>
  </si>
  <si>
    <t>0,25*2,9+0,35*(2,9+1,0)+0,01</t>
  </si>
  <si>
    <t>267</t>
  </si>
  <si>
    <t>60726280</t>
  </si>
  <si>
    <t>deska dřevoštěpková OSB 3 P+D nebroušená tl 25mm</t>
  </si>
  <si>
    <t>-392907965</t>
  </si>
  <si>
    <t>dodávka, doprava k pol.762341670, ztratné 10%</t>
  </si>
  <si>
    <t>2,1*1,1+0,69</t>
  </si>
  <si>
    <t>268</t>
  </si>
  <si>
    <t>762713210</t>
  </si>
  <si>
    <t>Montáž prostorové vázané kce s ocelovými spojkami z hraněného řeziva průřezové pl do 120 cm2</t>
  </si>
  <si>
    <t>-1754431970</t>
  </si>
  <si>
    <t>https://podminky.urs.cz/item/CS_URS_2022_01/762713210</t>
  </si>
  <si>
    <t>srovnatelná položka pro montáž dřevěných  hranolů markýzy</t>
  </si>
  <si>
    <t>hranol 60/180</t>
  </si>
  <si>
    <t>2,9+1,0+0,1</t>
  </si>
  <si>
    <t>hranol 60/50</t>
  </si>
  <si>
    <t>(2,9+0,1)+2*1,0</t>
  </si>
  <si>
    <t>hranol 60/60</t>
  </si>
  <si>
    <t>hranol 60/85</t>
  </si>
  <si>
    <t>hranol 60/100</t>
  </si>
  <si>
    <t>0,25*6</t>
  </si>
  <si>
    <t>2,5</t>
  </si>
  <si>
    <t>269</t>
  </si>
  <si>
    <t>60512125</t>
  </si>
  <si>
    <t>hranol stavební řezivo průřezu do 120cm2 do dl 6m</t>
  </si>
  <si>
    <t>992453292</t>
  </si>
  <si>
    <t>dodávka, doprava k pol.762713210, ztratné 10%</t>
  </si>
  <si>
    <t>4,0*0,06*0,18*1,1</t>
  </si>
  <si>
    <t>((2,9+0,1)+2*1,0)*0,06*0,05*1,1</t>
  </si>
  <si>
    <t>1,0*0,06*0,06*1,1</t>
  </si>
  <si>
    <t>1,0*0,06*0,085*1,1</t>
  </si>
  <si>
    <t>0,25*6*0,06*0,1*1,1</t>
  </si>
  <si>
    <t>2,5*0,06*0,1*1,1</t>
  </si>
  <si>
    <t>270</t>
  </si>
  <si>
    <t>76277010R</t>
  </si>
  <si>
    <t>Univerzální montážní deska tl.160 mm, svislá únosnost Fvr,k=min.5 kN, moment únosnosti Mr,k=min.3kN.m - montáž, dodávka, doprava vč.kotevních prvků</t>
  </si>
  <si>
    <t>-1917512646</t>
  </si>
  <si>
    <t>kotvení markýzy n afasádu, dle výkresu č.12 + TZ</t>
  </si>
  <si>
    <t>271</t>
  </si>
  <si>
    <t>762083121</t>
  </si>
  <si>
    <t>Impregnace řeziva proti dřevokaznému hmyzu, houbám a plísním máčením třída ohrožení 1 a 2</t>
  </si>
  <si>
    <t>-1042318776</t>
  </si>
  <si>
    <t>https://podminky.urs.cz/item/CS_URS_2022_01/762083121</t>
  </si>
  <si>
    <t>z odd.766 - pol.60512125</t>
  </si>
  <si>
    <t>0,412</t>
  </si>
  <si>
    <t>z odd.762</t>
  </si>
  <si>
    <t>pol.60511081+60512126+60512127</t>
  </si>
  <si>
    <t>35,529+10,83+1,632</t>
  </si>
  <si>
    <t>pol.60512125+6072628</t>
  </si>
  <si>
    <t>0,102+3,0*0,025</t>
  </si>
  <si>
    <t>pol.76236131R + 76236132R</t>
  </si>
  <si>
    <t>4,0*0,02+7,0*0,015</t>
  </si>
  <si>
    <t>272</t>
  </si>
  <si>
    <t>998762103</t>
  </si>
  <si>
    <t>Přesun hmot tonážní pro kce tesařské v objektech v přes 12 do 24 m</t>
  </si>
  <si>
    <t>-40460373</t>
  </si>
  <si>
    <t>https://podminky.urs.cz/item/CS_URS_2022_01/998762103</t>
  </si>
  <si>
    <t>763</t>
  </si>
  <si>
    <t>Konstrukce suché výstavby</t>
  </si>
  <si>
    <t>273</t>
  </si>
  <si>
    <t>76311331R</t>
  </si>
  <si>
    <t>SDK příčka instalační tl 155 mm zdvojený profil CW+UW 50 desky 2xA 12,5 s minerální izolací</t>
  </si>
  <si>
    <t>-2036588961</t>
  </si>
  <si>
    <t>hygienické zázemí v.1200 mm</t>
  </si>
  <si>
    <t>1,2*(1,25+0,9*2+1,0)</t>
  </si>
  <si>
    <t>1,14</t>
  </si>
  <si>
    <t>274</t>
  </si>
  <si>
    <t>763121714</t>
  </si>
  <si>
    <t>SDK stěna předsazená základní penetrační nátěr</t>
  </si>
  <si>
    <t>-1133089051</t>
  </si>
  <si>
    <t>https://podminky.urs.cz/item/CS_URS_2022_01/763121714</t>
  </si>
  <si>
    <t>6,0+0,15*(1,25+0,9*2+1,0)+0,392</t>
  </si>
  <si>
    <t>275</t>
  </si>
  <si>
    <t>763331113</t>
  </si>
  <si>
    <t>Cementovláknitý podhled desky 1x12,5 dvouvrstvá spodní kce profil CD+UD bez izolace EI 15</t>
  </si>
  <si>
    <t>1414464991</t>
  </si>
  <si>
    <t>https://podminky.urs.cz/item/CS_URS_2022_01/763331113</t>
  </si>
  <si>
    <t>podhled stropu věže</t>
  </si>
  <si>
    <t>4,5*3,0+0,5</t>
  </si>
  <si>
    <t>276</t>
  </si>
  <si>
    <t>7631322R1</t>
  </si>
  <si>
    <t>SDK podhled samostatný požární předěl 2xA 12,5 mm bez TI EI 15 dvouvrstvá spodní kce CD+UD</t>
  </si>
  <si>
    <t>-1243684107</t>
  </si>
  <si>
    <t>parametry tohoto podhledu dle PBŘ  (REI 15)</t>
  </si>
  <si>
    <t>místnosti, které mají pouze tento podhled (pod vazníky) - SDP 1</t>
  </si>
  <si>
    <t>místnost H1.03, H1.09, H1.14, H1.15, H1.33</t>
  </si>
  <si>
    <t>10,7+4,0+9,8+5,6+3,0+0,9</t>
  </si>
  <si>
    <t>místnosti, které mají 2 podhledy  - SDP</t>
  </si>
  <si>
    <t>protipožární podhled (pod vazníky)</t>
  </si>
  <si>
    <t>883,0-7,2-13,5</t>
  </si>
  <si>
    <t>méně mezisoučet A</t>
  </si>
  <si>
    <t>-34,0</t>
  </si>
  <si>
    <t>10,7</t>
  </si>
  <si>
    <t>Položka pro SDK konstrukce zahrnují také náklady na tmelení a všechny</t>
  </si>
  <si>
    <t>závěsné, ukončovací, výztužné a doplňkové profily.</t>
  </si>
  <si>
    <t>277</t>
  </si>
  <si>
    <t>763131411</t>
  </si>
  <si>
    <t>SDK podhled desky 1xA 12,5 bez izolace dvouvrstvá spodní kce profil CD+UD</t>
  </si>
  <si>
    <t>1011939647</t>
  </si>
  <si>
    <t>https://podminky.urs.cz/item/CS_URS_2022_01/763131411</t>
  </si>
  <si>
    <t>spodní podhled místností</t>
  </si>
  <si>
    <t>pol.763132252 mezisoučet B</t>
  </si>
  <si>
    <t>828,3</t>
  </si>
  <si>
    <t>méně pol.763131451</t>
  </si>
  <si>
    <t>-10,5</t>
  </si>
  <si>
    <t>278</t>
  </si>
  <si>
    <t>763131451</t>
  </si>
  <si>
    <t>SDK podhled deska 1xH2 12,5 bez izolace dvouvrstvá spodní kce profil CD+UD</t>
  </si>
  <si>
    <t>-846539556</t>
  </si>
  <si>
    <t>https://podminky.urs.cz/item/CS_URS_2022_01/763131451</t>
  </si>
  <si>
    <t>spodní podhled místnosti - smáčené</t>
  </si>
  <si>
    <t>část místností (sprchy) H1.05, H1.06, H1.24</t>
  </si>
  <si>
    <t>1,7+3,8+5,0</t>
  </si>
  <si>
    <t>279</t>
  </si>
  <si>
    <t>763131714</t>
  </si>
  <si>
    <t>SDK podhled základní penetrační nátěr</t>
  </si>
  <si>
    <t>-1056182191</t>
  </si>
  <si>
    <t>https://podminky.urs.cz/item/CS_URS_2022_01/763131714</t>
  </si>
  <si>
    <t>873,0+828,0+10,5</t>
  </si>
  <si>
    <t>280</t>
  </si>
  <si>
    <t>763131761</t>
  </si>
  <si>
    <t>Příplatek k SDK podhledu za plochu do 3 m2 jednotlivě</t>
  </si>
  <si>
    <t>-1878620133</t>
  </si>
  <si>
    <t>https://podminky.urs.cz/item/CS_URS_2022_01/763131761</t>
  </si>
  <si>
    <t>(1,75+1,91)*2+0,08</t>
  </si>
  <si>
    <t>281</t>
  </si>
  <si>
    <t>76317121R</t>
  </si>
  <si>
    <t>Montáž revizních dvířek SDK kcí vel. do 0,5 m2 pro podhledy</t>
  </si>
  <si>
    <t>235371327</t>
  </si>
  <si>
    <t>revizní dvířka podhledů - předpoklad</t>
  </si>
  <si>
    <t>Množství se upřesní při provádění stavby. Bude se fakturovat dle skutečnosti.</t>
  </si>
  <si>
    <t>282</t>
  </si>
  <si>
    <t>5903016R</t>
  </si>
  <si>
    <t>dvířka revizní pro SDK podhledy tl 12,5mm 600x600mm</t>
  </si>
  <si>
    <t>-790167788</t>
  </si>
  <si>
    <t>dodávka, doprava k pol.763171213</t>
  </si>
  <si>
    <t>283</t>
  </si>
  <si>
    <t>76341111R</t>
  </si>
  <si>
    <t>Sanitární příčky do mokrého prostředí, kompaktní desky s HPL laminátem</t>
  </si>
  <si>
    <t>-1149369062</t>
  </si>
  <si>
    <t>sprchy</t>
  </si>
  <si>
    <t>2,0*(1,0+0,3*3+0,9+0,3*4)</t>
  </si>
  <si>
    <t>284</t>
  </si>
  <si>
    <t>76300330R</t>
  </si>
  <si>
    <t>Montáž, výroba,dodávka a doprava dřevěných příhradových vazníků se spoji z hřebíkových desek včetně impregnace, včetně potřebného kotvení a zavětrování - garáže a přízemní část</t>
  </si>
  <si>
    <t>-416765311</t>
  </si>
  <si>
    <t>výměra v:</t>
  </si>
  <si>
    <t>půdorysná plocha střechy - dle výkresu č.4 Krov</t>
  </si>
  <si>
    <t>nad garážemi</t>
  </si>
  <si>
    <t>27,575*15,65</t>
  </si>
  <si>
    <t>přízemní část</t>
  </si>
  <si>
    <t>21,0*15,9+3,5*22,0</t>
  </si>
  <si>
    <t>(30,9-3,5)*6,95</t>
  </si>
  <si>
    <t>0,121</t>
  </si>
  <si>
    <t>285</t>
  </si>
  <si>
    <t>76300340R</t>
  </si>
  <si>
    <t>Montáž, výroba,dodávka a doprava dřevěných příhradových vazníků se spoji z hřebíkových desek včetně impregnace, včetně potřebného kotvení a zavětrování - věž</t>
  </si>
  <si>
    <t>1831808480</t>
  </si>
  <si>
    <t>výměra v :</t>
  </si>
  <si>
    <t>půdorysná plocha střechy věže - dle výkresu č.4 Krov</t>
  </si>
  <si>
    <t>5,3*3,1</t>
  </si>
  <si>
    <t>0,57</t>
  </si>
  <si>
    <t>286</t>
  </si>
  <si>
    <t>76333110R</t>
  </si>
  <si>
    <t>Podhled z cementotřískových desek 1x10,0 mm s upraveným povrchem do vnějšího prostředí,  dvouvrstvá spodní kce profil CD+UD bez izolace  - montáž, dodávka, doprava</t>
  </si>
  <si>
    <t>189702741</t>
  </si>
  <si>
    <t>markýza, barva dle PD</t>
  </si>
  <si>
    <t>2,8*1,0</t>
  </si>
  <si>
    <t>287</t>
  </si>
  <si>
    <t>998763102</t>
  </si>
  <si>
    <t>Přesun hmot tonážní pro dřevostavby v objektech v přes 12 do 24 m</t>
  </si>
  <si>
    <t>385959291</t>
  </si>
  <si>
    <t>https://podminky.urs.cz/item/CS_URS_2022_01/998763102</t>
  </si>
  <si>
    <t>764</t>
  </si>
  <si>
    <t>Konstrukce klempířské</t>
  </si>
  <si>
    <t>288</t>
  </si>
  <si>
    <t>76401010R</t>
  </si>
  <si>
    <t>Obklad stěny z Al plechu 0,7mm s jednoduchou ležatou drážkou,výška rastru lamel 250 mm</t>
  </si>
  <si>
    <t>1708619481</t>
  </si>
  <si>
    <t>3,1*13,45+4,7*13,45-1,3*2,3</t>
  </si>
  <si>
    <t>4,7*(9,2+8,0)/2</t>
  </si>
  <si>
    <t>16,66</t>
  </si>
  <si>
    <t>289</t>
  </si>
  <si>
    <t>764121411</t>
  </si>
  <si>
    <t>Krytina střechy rovné drážkováním ze svitků z Al plechu rš 670 mm sklonu do 30°</t>
  </si>
  <si>
    <t>-1884010335</t>
  </si>
  <si>
    <t>https://podminky.urs.cz/item/CS_URS_2022_01/764121411</t>
  </si>
  <si>
    <t>výkres č.5 Střecha , včetně vytažení na príléhající svislé plochy stěn</t>
  </si>
  <si>
    <t>valbová střecha - dle pol.762341210 A+B</t>
  </si>
  <si>
    <t>462+631,0</t>
  </si>
  <si>
    <t>sedlová střecha - dle pol.762341210 C</t>
  </si>
  <si>
    <t>17,0</t>
  </si>
  <si>
    <t>Krytina s dvojitou drážkou na bednění z Al plechu pro falcované krytiny s upraveným</t>
  </si>
  <si>
    <t xml:space="preserve">povrchem. Vlastnosti, požadavky,úprava povrchu , tloušťka a barva Al plechu </t>
  </si>
  <si>
    <t>dle PD a techn.zprávy.</t>
  </si>
  <si>
    <t>V položkách klempířských prvků je uvažováno a vykázáno všechno pomocné</t>
  </si>
  <si>
    <t>příslušenství  (háky, příponky,pomocné a lemovací plechy atd.....)</t>
  </si>
  <si>
    <t>290</t>
  </si>
  <si>
    <t>764121491</t>
  </si>
  <si>
    <t>Příplatek k cenám krytiny z Al plechu za těsnění drážek sklonu do 10°</t>
  </si>
  <si>
    <t>1550710333</t>
  </si>
  <si>
    <t>https://podminky.urs.cz/item/CS_URS_2022_01/764121491</t>
  </si>
  <si>
    <t>dle pol.764121411</t>
  </si>
  <si>
    <t>291</t>
  </si>
  <si>
    <t>764121415</t>
  </si>
  <si>
    <t>Krytina střechy rovné drážkováním ze svitků z Al plechu rš 670 mm sklonu přes 60°</t>
  </si>
  <si>
    <t>-849446040</t>
  </si>
  <si>
    <t>https://podminky.urs.cz/item/CS_URS_2022_01/764121415</t>
  </si>
  <si>
    <t>výkres č.5 Střecha - výměry dle projektanta</t>
  </si>
  <si>
    <t>292</t>
  </si>
  <si>
    <t>76412110R</t>
  </si>
  <si>
    <t>Oplechování spodní plochy střešní římsy s jednoduchou ležatou drážkou - montáž, dodávka, doprava</t>
  </si>
  <si>
    <t>-1429060101</t>
  </si>
  <si>
    <t>293</t>
  </si>
  <si>
    <t>76422140R</t>
  </si>
  <si>
    <t>Oplechování větraného hřebene bez větrací mřížky z Al plechu rš 600-800 mm</t>
  </si>
  <si>
    <t>1667174227</t>
  </si>
  <si>
    <t xml:space="preserve">šířka větracích štěrbin min.50 mm, štěrbiny zakryty perforovaným plechem + </t>
  </si>
  <si>
    <t>PE síťkou</t>
  </si>
  <si>
    <t>položka nezahrnuje větrací mřížku a PE síťku</t>
  </si>
  <si>
    <t xml:space="preserve">Vlastnosti, požadavky,úprava povrchu , tloušťka a barva Al plechu </t>
  </si>
  <si>
    <t>294</t>
  </si>
  <si>
    <t>76422200R</t>
  </si>
  <si>
    <t>Větrací mřížka jednoduchá z perforovaného plechu rš.100 mm - montáž, dodávka, doprava</t>
  </si>
  <si>
    <t>-1268722078</t>
  </si>
  <si>
    <t>dle výkresu č.5 Střecha</t>
  </si>
  <si>
    <t>provětrání okapu</t>
  </si>
  <si>
    <t>187,0</t>
  </si>
  <si>
    <t>provětrání hřebeny + střecha u stěny</t>
  </si>
  <si>
    <t>83,0</t>
  </si>
  <si>
    <t>6,0</t>
  </si>
  <si>
    <t>295</t>
  </si>
  <si>
    <t>76422300R</t>
  </si>
  <si>
    <t>PE síťka větrací mřížky - montáž, dodávka, doprava</t>
  </si>
  <si>
    <t>51595405</t>
  </si>
  <si>
    <t>dle pol.76422200R</t>
  </si>
  <si>
    <t>276,0</t>
  </si>
  <si>
    <t>296</t>
  </si>
  <si>
    <t>764021421</t>
  </si>
  <si>
    <t>Dilatační připojovací lišta z Al plechu včetně tmelení rš 100 mm</t>
  </si>
  <si>
    <t>725057028</t>
  </si>
  <si>
    <t>https://podminky.urs.cz/item/CS_URS_2022_01/764021421</t>
  </si>
  <si>
    <t>297</t>
  </si>
  <si>
    <t>764021424</t>
  </si>
  <si>
    <t>Dilatační připojovací lišta z Al plechu včetně tmelení rš 200 mm</t>
  </si>
  <si>
    <t>593942099</t>
  </si>
  <si>
    <t>https://podminky.urs.cz/item/CS_URS_2022_01/764021424</t>
  </si>
  <si>
    <t>4,5</t>
  </si>
  <si>
    <t>298</t>
  </si>
  <si>
    <t>764222431</t>
  </si>
  <si>
    <t>Oplechování rovné okapové hrany z Al plechu rš 150 mm</t>
  </si>
  <si>
    <t>-1667392915</t>
  </si>
  <si>
    <t>https://podminky.urs.cz/item/CS_URS_2022_01/764222431</t>
  </si>
  <si>
    <t>okapnice k difúzní fólii</t>
  </si>
  <si>
    <t>299</t>
  </si>
  <si>
    <t>764222432</t>
  </si>
  <si>
    <t>Oplechování rovné okapové hrany z Al plechu rš 200 mm</t>
  </si>
  <si>
    <t>-1666615578</t>
  </si>
  <si>
    <t>https://podminky.urs.cz/item/CS_URS_2022_01/764222432</t>
  </si>
  <si>
    <t>nad otvory ve věži</t>
  </si>
  <si>
    <t>300</t>
  </si>
  <si>
    <t>764222433</t>
  </si>
  <si>
    <t>Oplechování rovné okapové hrany z Al plechu rš 250 mm</t>
  </si>
  <si>
    <t>-44181834</t>
  </si>
  <si>
    <t>https://podminky.urs.cz/item/CS_URS_2022_01/764222433</t>
  </si>
  <si>
    <t>srovnatelně pro zatahovací plech okapu rš 250 mm</t>
  </si>
  <si>
    <t>301</t>
  </si>
  <si>
    <t>764324412</t>
  </si>
  <si>
    <t>Lemování prostupů střech s krytinou skládanou nebo plechovou bez lišty z Al plechu</t>
  </si>
  <si>
    <t>-1938706557</t>
  </si>
  <si>
    <t>https://podminky.urs.cz/item/CS_URS_2022_01/764324412</t>
  </si>
  <si>
    <t>prostupy VZT + výlezy na střechu</t>
  </si>
  <si>
    <t>0,6*(0,4+1,0)*2*2</t>
  </si>
  <si>
    <t>0,6*(0,6+1,2)*2*3</t>
  </si>
  <si>
    <t>ostatní nevykázané</t>
  </si>
  <si>
    <t>10,16</t>
  </si>
  <si>
    <t>302</t>
  </si>
  <si>
    <t>764325423</t>
  </si>
  <si>
    <t>Lemování trub, konzol nebo držáků z Al plechu střech s krytinou skládanou D přes 100 do 150 mm</t>
  </si>
  <si>
    <t>1185969913</t>
  </si>
  <si>
    <t>https://podminky.urs.cz/item/CS_URS_2022_01/764325423</t>
  </si>
  <si>
    <t>větrací hlavice</t>
  </si>
  <si>
    <t>ostatní</t>
  </si>
  <si>
    <t>303</t>
  </si>
  <si>
    <t>76432542R</t>
  </si>
  <si>
    <t>Lemování trub, konzol nebo držáků z Al plechu střech s krytinou z plechu průměru do 355 mm</t>
  </si>
  <si>
    <t>-772223282</t>
  </si>
  <si>
    <t>oplechování VZT</t>
  </si>
  <si>
    <t>304</t>
  </si>
  <si>
    <t>764226404</t>
  </si>
  <si>
    <t>Oplechování parapetů rovných mechanicky kotvené z Al plechu rš 330 mm</t>
  </si>
  <si>
    <t>1184303301</t>
  </si>
  <si>
    <t>https://podminky.urs.cz/item/CS_URS_2022_01/764226404</t>
  </si>
  <si>
    <t>okenní parapety</t>
  </si>
  <si>
    <t>1,3*5+1,05*9+1,05*11+0,8*3+0,8*2</t>
  </si>
  <si>
    <t>0,5</t>
  </si>
  <si>
    <t>305</t>
  </si>
  <si>
    <t>764226402</t>
  </si>
  <si>
    <t>Oplechování parapetů rovných mechanicky kotvené z Al plechu rš 200 mm</t>
  </si>
  <si>
    <t>1599645679</t>
  </si>
  <si>
    <t>https://podminky.urs.cz/item/CS_URS_2022_01/764226402</t>
  </si>
  <si>
    <t>parapety věže</t>
  </si>
  <si>
    <t>306</t>
  </si>
  <si>
    <t>76432141R</t>
  </si>
  <si>
    <t>Lemování šikmého parapetu z Al plechu rš 330 mm</t>
  </si>
  <si>
    <t>-799351004</t>
  </si>
  <si>
    <t>výkres č.13 - detail parapetu oken</t>
  </si>
  <si>
    <t>32,0</t>
  </si>
  <si>
    <t>307</t>
  </si>
  <si>
    <t>764222404</t>
  </si>
  <si>
    <t>Oplechování štítu závětrnou lištou z Al plechu rš 330 mm</t>
  </si>
  <si>
    <t>1587715021</t>
  </si>
  <si>
    <t>https://podminky.urs.cz/item/CS_URS_2022_01/764222404</t>
  </si>
  <si>
    <t>srovnatelná položka pro oplechování dř.desky v detailu</t>
  </si>
  <si>
    <t>27,0</t>
  </si>
  <si>
    <t>308</t>
  </si>
  <si>
    <t>764521403</t>
  </si>
  <si>
    <t>Žlab podokapní půlkruhový z Al plechu rš 250 mm</t>
  </si>
  <si>
    <t>-1801691221</t>
  </si>
  <si>
    <t>https://podminky.urs.cz/item/CS_URS_2022_01/764521403</t>
  </si>
  <si>
    <t>dle výkresu č.5 Střecha, d=110 mm</t>
  </si>
  <si>
    <t>309</t>
  </si>
  <si>
    <t>764521404</t>
  </si>
  <si>
    <t>Žlab podokapní půlkruhový z Al plechu rš 330 mm</t>
  </si>
  <si>
    <t>-1105287741</t>
  </si>
  <si>
    <t>https://podminky.urs.cz/item/CS_URS_2022_01/764521404</t>
  </si>
  <si>
    <t>dle výkresu č.5 Střecha, d=153 mm</t>
  </si>
  <si>
    <t>310</t>
  </si>
  <si>
    <t>764527404</t>
  </si>
  <si>
    <t>Dilatace žlabů z Al plechu dilatačního vložením pásu s pryžovou vložkou rš 330 mm</t>
  </si>
  <si>
    <t>-418089041</t>
  </si>
  <si>
    <t>https://podminky.urs.cz/item/CS_URS_2022_01/764527404</t>
  </si>
  <si>
    <t>311</t>
  </si>
  <si>
    <t>764521424</t>
  </si>
  <si>
    <t>Roh nebo kout půlkruhového podokapního žlabu z Al plechu rš 330 mm</t>
  </si>
  <si>
    <t>1294259029</t>
  </si>
  <si>
    <t>https://podminky.urs.cz/item/CS_URS_2022_01/764521424</t>
  </si>
  <si>
    <t>312</t>
  </si>
  <si>
    <t>764521443</t>
  </si>
  <si>
    <t>Kotlík oválný (trychtýřový) pro podokapní žlaby z Al plechu 250/80 mm</t>
  </si>
  <si>
    <t>407726952</t>
  </si>
  <si>
    <t>https://podminky.urs.cz/item/CS_URS_2022_01/764521443</t>
  </si>
  <si>
    <t>313</t>
  </si>
  <si>
    <t>764521444</t>
  </si>
  <si>
    <t>Kotlík oválný (trychtýřový) pro podokapní žlaby z Al plechu 330/100 mm</t>
  </si>
  <si>
    <t>-602147550</t>
  </si>
  <si>
    <t>https://podminky.urs.cz/item/CS_URS_2022_01/764521444</t>
  </si>
  <si>
    <t>314</t>
  </si>
  <si>
    <t>55350174</t>
  </si>
  <si>
    <t>lapač nečistot plast 103mm univerzální</t>
  </si>
  <si>
    <t>1272672867</t>
  </si>
  <si>
    <t>lapač listí ke kotlíku</t>
  </si>
  <si>
    <t>315</t>
  </si>
  <si>
    <t>55350175</t>
  </si>
  <si>
    <t>objímka k lapači nečistot plast univerzální</t>
  </si>
  <si>
    <t>-1303203449</t>
  </si>
  <si>
    <t>316</t>
  </si>
  <si>
    <t>764528421</t>
  </si>
  <si>
    <t>Svody kruhové včetně objímek, kolen, odskoků z Al plechu průměru 80 mm</t>
  </si>
  <si>
    <t>-1801484618</t>
  </si>
  <si>
    <t>https://podminky.urs.cz/item/CS_URS_2022_01/764528421</t>
  </si>
  <si>
    <t>13,6*2</t>
  </si>
  <si>
    <t>0,8</t>
  </si>
  <si>
    <t>317</t>
  </si>
  <si>
    <t>764528422</t>
  </si>
  <si>
    <t>Svody kruhové včetně objímek, kolen, odskoků z Al plechu průměru 100 mm</t>
  </si>
  <si>
    <t>522059604</t>
  </si>
  <si>
    <t>https://podminky.urs.cz/item/CS_URS_2022_01/764528422</t>
  </si>
  <si>
    <t>5,25*6+0,8*6+3,6*11</t>
  </si>
  <si>
    <t>1,1</t>
  </si>
  <si>
    <t>318</t>
  </si>
  <si>
    <t>76422345R</t>
  </si>
  <si>
    <t>Střešní výlez pro nevytápěnou krytinu plechovou 600x600 mm, rám dřevěný impregnovaný+křídlo z Al plechu práškově lakovaného+tvrzené sklo včetně lemování pro falcované krytuny - montáž, dodávka, doprava</t>
  </si>
  <si>
    <t>1522867877</t>
  </si>
  <si>
    <t>319</t>
  </si>
  <si>
    <t>76422340R</t>
  </si>
  <si>
    <t>Sněhový zachytávač krytiny z Al plechu dvoutrubkový dl.3 m včetně spojek a držáků pro falcovanou krytinu - montáž, dodávka, doprava</t>
  </si>
  <si>
    <t>-1651472381</t>
  </si>
  <si>
    <t>320</t>
  </si>
  <si>
    <t>76422350R</t>
  </si>
  <si>
    <t>Sněhový zachytávač krytiny z Al plechu dvoutrubkový dl.1,5 m včetně spojek a držáků pro falcovanou krytinu - montáž, dodávka, doprava</t>
  </si>
  <si>
    <t>1413246769</t>
  </si>
  <si>
    <t>321</t>
  </si>
  <si>
    <t>76422360R</t>
  </si>
  <si>
    <t>Nalepovací prostup pr.120-170 mm pro falcovanou krytinu - montáž, dodávka, doprava</t>
  </si>
  <si>
    <t>-1838645683</t>
  </si>
  <si>
    <t>322</t>
  </si>
  <si>
    <t>76422370R</t>
  </si>
  <si>
    <t>Nástavec odvětrávací pr.120 mm ( barva dle PD) - montáž, dodávka, doprava</t>
  </si>
  <si>
    <t>-1452671844</t>
  </si>
  <si>
    <t>323</t>
  </si>
  <si>
    <t>76422380R</t>
  </si>
  <si>
    <t>Stoupací plošina 250x600 včetně držáků pro falcovanou krytinu - montáž, dodávka, doprava</t>
  </si>
  <si>
    <t>2078926245</t>
  </si>
  <si>
    <t>324</t>
  </si>
  <si>
    <t>76422390R</t>
  </si>
  <si>
    <t>Stoupací plošina 250x1200 mm včetně držáků pro falcovanou krytinu - montáž, dodávka, doprava</t>
  </si>
  <si>
    <t>-1002721722</t>
  </si>
  <si>
    <t>325</t>
  </si>
  <si>
    <t>76422510R</t>
  </si>
  <si>
    <t>K1 - typové oplechování atiky rš 300 mm, lakovaný Al plech tl.0,7 mm, včetně příponek - montáž, dodávka, doprava</t>
  </si>
  <si>
    <t>-555181138</t>
  </si>
  <si>
    <t>výkres č.12</t>
  </si>
  <si>
    <t>typový výrobek součástí systému krytiny PVC</t>
  </si>
  <si>
    <t>326</t>
  </si>
  <si>
    <t>764021423</t>
  </si>
  <si>
    <t>Dilatační připojovací lišta z Al plechu včetně tmelení rš 150 mm</t>
  </si>
  <si>
    <t>1061585354</t>
  </si>
  <si>
    <t>https://podminky.urs.cz/item/CS_URS_2022_01/764021423</t>
  </si>
  <si>
    <t>K2 - dilatační lišta rš 150 mm, lakovaný Al plech tl.0,7 mm</t>
  </si>
  <si>
    <t>327</t>
  </si>
  <si>
    <t>998764103</t>
  </si>
  <si>
    <t>Přesun hmot tonážní pro konstrukce klempířské v objektech v přes 12 do 24 m</t>
  </si>
  <si>
    <t>-632823342</t>
  </si>
  <si>
    <t>https://podminky.urs.cz/item/CS_URS_2022_01/998764103</t>
  </si>
  <si>
    <t>766</t>
  </si>
  <si>
    <t>Konstrukce truhlářské</t>
  </si>
  <si>
    <t>328</t>
  </si>
  <si>
    <t>76623111R</t>
  </si>
  <si>
    <t>Montáž sklápěcích půdních schodů  s vyřezáním otvoru a kompletizací</t>
  </si>
  <si>
    <t>-888245862</t>
  </si>
  <si>
    <t>329</t>
  </si>
  <si>
    <t>5534758R</t>
  </si>
  <si>
    <t>schody skládací protipožární,mech. z Al profilů, pro výšku max. 310 cm, s tepelnou izolací U=1,1 stropní zaklápěcí desky, rozměr půdního otvoru 1,3x0,6 m</t>
  </si>
  <si>
    <t>-988299719</t>
  </si>
  <si>
    <t>330</t>
  </si>
  <si>
    <t>766412233</t>
  </si>
  <si>
    <t>Montáž obložení stěn pl přes 1 m2 palubkami z tvrdého dřeva š přes 80 do 100 mm</t>
  </si>
  <si>
    <t>-1534683800</t>
  </si>
  <si>
    <t>https://podminky.urs.cz/item/CS_URS_2022_01/766412233</t>
  </si>
  <si>
    <t>331</t>
  </si>
  <si>
    <t>6119000R</t>
  </si>
  <si>
    <t>palubky z tvrdého dřeva do vnějšího prostředí 35/100 mm s impregnací a upraveným povrchem</t>
  </si>
  <si>
    <t>1375734031</t>
  </si>
  <si>
    <t>dodávka, doprava k pol.766412233, ztratné 10%</t>
  </si>
  <si>
    <t>38,0*1,1+0,2</t>
  </si>
  <si>
    <t>332</t>
  </si>
  <si>
    <t>766417211</t>
  </si>
  <si>
    <t>Montáž obložení stěn podkladového roštu</t>
  </si>
  <si>
    <t>1504852012</t>
  </si>
  <si>
    <t>https://podminky.urs.cz/item/CS_URS_2022_01/766417211</t>
  </si>
  <si>
    <t>W5b - z hranolů 60/60 mm, kotveno do zdiva</t>
  </si>
  <si>
    <t>7*13,45</t>
  </si>
  <si>
    <t>9,85</t>
  </si>
  <si>
    <t>333</t>
  </si>
  <si>
    <t>1274219693</t>
  </si>
  <si>
    <t>dodávka, doprava k pol.766417211, ztratné 10%</t>
  </si>
  <si>
    <t>104,0*0,06*0,06*1,1</t>
  </si>
  <si>
    <t>334</t>
  </si>
  <si>
    <t>998766103</t>
  </si>
  <si>
    <t>Přesun hmot tonážní pro kce truhlářské v objektech v přes 12 do 24 m</t>
  </si>
  <si>
    <t>-1399803079</t>
  </si>
  <si>
    <t>https://podminky.urs.cz/item/CS_URS_2022_01/998766103</t>
  </si>
  <si>
    <t>767</t>
  </si>
  <si>
    <t>Konstrukce zámečnické</t>
  </si>
  <si>
    <t>335</t>
  </si>
  <si>
    <t>7670011R1</t>
  </si>
  <si>
    <t>Automatická sekční vrata 3500x4000 mm (š x v) z poplastovaného plechu, zateplená, 2 části prosklené tep.izol.dvojsklem, povrch stucco,barva bílá (RAL 9002), vč.kování a doplňků, zárubeň-vodící lišty - montáž, dodávka, doprava</t>
  </si>
  <si>
    <t>-1836720125</t>
  </si>
  <si>
    <t>Poznámka k položce:_x000D_
prvek V1</t>
  </si>
  <si>
    <t xml:space="preserve">Všechy požadavky, vlastnosti a doplňky(např.elektropohon,ovládání a další) </t>
  </si>
  <si>
    <t>jsou uvedeny na výkrese č.11 Výpis výplní a v technické zprávě.</t>
  </si>
  <si>
    <t>součinitel prostupu tepla max.1,7W/m2K</t>
  </si>
  <si>
    <t>počet kusů :</t>
  </si>
  <si>
    <t xml:space="preserve">Položka zahrnuje též všechny pomocné konstrukce, kotvící prvky a doplňkové </t>
  </si>
  <si>
    <t>práce nutné k montáži výplní.</t>
  </si>
  <si>
    <t>336</t>
  </si>
  <si>
    <t>7670011R2</t>
  </si>
  <si>
    <t>Příplatek za montáž a dodávku integrovaných únikových dveří 800/2000mm do sekčních vrat V1</t>
  </si>
  <si>
    <t>-315465588</t>
  </si>
  <si>
    <t>337</t>
  </si>
  <si>
    <t>767995113</t>
  </si>
  <si>
    <t>Montáž atypických zámečnických konstrukcí hm přes 10 do 20 kg</t>
  </si>
  <si>
    <t>-536605621</t>
  </si>
  <si>
    <t>https://podminky.urs.cz/item/CS_URS_2022_01/767995113</t>
  </si>
  <si>
    <t>vodoměrná šachta</t>
  </si>
  <si>
    <t>ocel.nosníky pro podporu potrubí U80 (cca 5 m) včetně</t>
  </si>
  <si>
    <t>kotevních plechů a mechan.kotev</t>
  </si>
  <si>
    <t>výkres č.14</t>
  </si>
  <si>
    <t>338</t>
  </si>
  <si>
    <t>76700100R</t>
  </si>
  <si>
    <t xml:space="preserve">dodávka, doprava k pol.767995113 </t>
  </si>
  <si>
    <t>-56097393</t>
  </si>
  <si>
    <t>339</t>
  </si>
  <si>
    <t>767995112</t>
  </si>
  <si>
    <t>Montáž atypických zámečnických konstrukcí hm přes 5 do 10 kg</t>
  </si>
  <si>
    <t>144378657</t>
  </si>
  <si>
    <t>https://podminky.urs.cz/item/CS_URS_2022_01/767995112</t>
  </si>
  <si>
    <t>konzoly markýzy U100 s kotevní deskou P8x120x120 (4x)</t>
  </si>
  <si>
    <t>60,0</t>
  </si>
  <si>
    <t>340</t>
  </si>
  <si>
    <t>76700111R</t>
  </si>
  <si>
    <t>dodávka, doprava k pol.767995112 - materiál ocel.S235, včetně kotevních prvků</t>
  </si>
  <si>
    <t>279919112</t>
  </si>
  <si>
    <t>341</t>
  </si>
  <si>
    <t>767161126</t>
  </si>
  <si>
    <t>Montáž zábradlí rovného z trubek do ocelové konstrukce hm přes 20 do 30 kg</t>
  </si>
  <si>
    <t>909704639</t>
  </si>
  <si>
    <t>https://podminky.urs.cz/item/CS_URS_2022_01/767161126</t>
  </si>
  <si>
    <t>zábradlí ocelové plošiny ve věži</t>
  </si>
  <si>
    <t>10,8</t>
  </si>
  <si>
    <t>342</t>
  </si>
  <si>
    <t>76700110R</t>
  </si>
  <si>
    <t>ocelové trubkové zábradlí, materiál S235</t>
  </si>
  <si>
    <t>-1137030844</t>
  </si>
  <si>
    <t>dodávka, doprva a k pol.767161126</t>
  </si>
  <si>
    <t>270,0</t>
  </si>
  <si>
    <t>343</t>
  </si>
  <si>
    <t>767861012</t>
  </si>
  <si>
    <t>Montáž vnitřních kovových žebříků přímých dl přes 2 do 5 m kotvených do ocelové konstrukce</t>
  </si>
  <si>
    <t>670609658</t>
  </si>
  <si>
    <t>https://podminky.urs.cz/item/CS_URS_2022_01/767861012</t>
  </si>
  <si>
    <t>žebřík dl.4,97 m</t>
  </si>
  <si>
    <t>žebřík dl.3,2 m</t>
  </si>
  <si>
    <t>344</t>
  </si>
  <si>
    <t>767834112</t>
  </si>
  <si>
    <t>Příplatek k ceně za montáž ochranného koše svařovaný</t>
  </si>
  <si>
    <t>-1967254041</t>
  </si>
  <si>
    <t>https://podminky.urs.cz/item/CS_URS_2022_01/767834112</t>
  </si>
  <si>
    <t>1,0*4</t>
  </si>
  <si>
    <t>345</t>
  </si>
  <si>
    <t>76700210R</t>
  </si>
  <si>
    <t>žebřík štěřinový vnitřní dl.3,2m s ochranným košem dl. 970 mm, matriál S235</t>
  </si>
  <si>
    <t>-437937076</t>
  </si>
  <si>
    <t>dodávka, doprava k pol.767861012</t>
  </si>
  <si>
    <t>cca 142 kg/1 žebřík</t>
  </si>
  <si>
    <t>346</t>
  </si>
  <si>
    <t>76700220R</t>
  </si>
  <si>
    <t>žebřík štěřinový vnitřní dl.4,97m s ochranným košem dl. 970 mm, matriál S235</t>
  </si>
  <si>
    <t>-651073068</t>
  </si>
  <si>
    <t>cca 220 kg/1 žebřík</t>
  </si>
  <si>
    <t>347</t>
  </si>
  <si>
    <t>767881132</t>
  </si>
  <si>
    <t>Montáž bodů záchytného systému do šikmé střechy se střešní krytinou falcovanou</t>
  </si>
  <si>
    <t>504072182</t>
  </si>
  <si>
    <t>https://podminky.urs.cz/item/CS_URS_2022_01/767881132</t>
  </si>
  <si>
    <t>cetrifikovaný kotvící bod pro falcované šikmé střechy</t>
  </si>
  <si>
    <t>min. tl. Al plechu 0,7 mm</t>
  </si>
  <si>
    <t>kotvení shora na dojitou stojatou drážku</t>
  </si>
  <si>
    <t>348</t>
  </si>
  <si>
    <t>70921424</t>
  </si>
  <si>
    <t>kotvicí bod pro šikmé střechy s falcovanou krytinou</t>
  </si>
  <si>
    <t>-309456610</t>
  </si>
  <si>
    <t>Poznámka k položce:_x000D_
kotvení shora na dvojitou stojatou drážku pomocí přítlačných šroubů</t>
  </si>
  <si>
    <t>kotvení shora na dojitou stojatou drážku - materiál: nerezová ocel 1.430</t>
  </si>
  <si>
    <t>349</t>
  </si>
  <si>
    <t>767531111</t>
  </si>
  <si>
    <t>Montáž vstupních kovových nebo plastových rohoží čistících zón</t>
  </si>
  <si>
    <t>1889615170</t>
  </si>
  <si>
    <t>https://podminky.urs.cz/item/CS_URS_2022_01/767531111</t>
  </si>
  <si>
    <t>vnitřní čistící zóna ČZ2</t>
  </si>
  <si>
    <t>1,6*1,5+2,3*1,75</t>
  </si>
  <si>
    <t>0,075</t>
  </si>
  <si>
    <t>350</t>
  </si>
  <si>
    <t>6975212R</t>
  </si>
  <si>
    <t>rohož - vnitřní čistící zóna</t>
  </si>
  <si>
    <t>1512571273</t>
  </si>
  <si>
    <t>vlastnosti dle TZ</t>
  </si>
  <si>
    <t>dodávka, doprava k pol.767531111</t>
  </si>
  <si>
    <t>6,5*1,05+0,175</t>
  </si>
  <si>
    <t>351</t>
  </si>
  <si>
    <t>767531121</t>
  </si>
  <si>
    <t>Osazení zapuštěného rámu z L profilů k čistícím rohožím</t>
  </si>
  <si>
    <t>-1253843521</t>
  </si>
  <si>
    <t>https://podminky.urs.cz/item/CS_URS_2022_01/767531121</t>
  </si>
  <si>
    <t>ČZ 2</t>
  </si>
  <si>
    <t>(1,6+1,5)*2</t>
  </si>
  <si>
    <t>(2,3+1,75)*2</t>
  </si>
  <si>
    <t>0,2</t>
  </si>
  <si>
    <t>352</t>
  </si>
  <si>
    <t>6975216R1</t>
  </si>
  <si>
    <t>rám nerezový pro zapuštění rohože</t>
  </si>
  <si>
    <t>-1351656740</t>
  </si>
  <si>
    <t>dodávka, doprava k pol.767531121</t>
  </si>
  <si>
    <t>14,5*1,02+0,21</t>
  </si>
  <si>
    <t>353</t>
  </si>
  <si>
    <t>7675310R1</t>
  </si>
  <si>
    <t>ČZ 1 - venkovní čistící zóna na hrubé nečistoty - venkovní rošt pozinkovaný (oka 30x10mm) zapuštěn do venkovní dlažby + box z polymerbetonu hl. 80 mm s odvodněním štěrkovým trativodem - montáž, dodávka vč,dopravy</t>
  </si>
  <si>
    <t>1601122359</t>
  </si>
  <si>
    <t>ČZ 1 - 2 ks</t>
  </si>
  <si>
    <t>0,5*1,0*2</t>
  </si>
  <si>
    <t>354</t>
  </si>
  <si>
    <t>7675310R2</t>
  </si>
  <si>
    <t>ČZ 1 - venkovní čistící zóna na hrubé nečistoty - venkovní rošt pozinkovaný (oka 30x10mm) zapuštěn do venkovní dlažby + 6x box z polymerbetonu hl. 80 mm s odvodněním štěrkovým trativodem - montáž, dodávka vč,dopravy</t>
  </si>
  <si>
    <t>1210939279</t>
  </si>
  <si>
    <t>ČZ 1 - 1 ks</t>
  </si>
  <si>
    <t>1,5*1,5</t>
  </si>
  <si>
    <t>355</t>
  </si>
  <si>
    <t>76700222R</t>
  </si>
  <si>
    <t>Tabule s číslicí 150 - zámečnický prvek o rozměru 2250x1125, plech tl.10mm - kotven s odsazením do fasády 100mm, opatřen nátěrem do vnějšího prostředí (hmotnost cca 115 kg) - montáž a dodávka vč.dopravy</t>
  </si>
  <si>
    <t>1677559472</t>
  </si>
  <si>
    <t>356</t>
  </si>
  <si>
    <t>7670033R1</t>
  </si>
  <si>
    <t>Al lamelový horizontální slunolam 1000/2000 s vyložením 1,2 m před fasádu, povrch prášková polyesterová barva, kotvení do univerzální montážní desky pro tl.zateplení 160 mm</t>
  </si>
  <si>
    <t>-301776007</t>
  </si>
  <si>
    <t>včetně montáže a dodávka kotevní desky pro zateplení</t>
  </si>
  <si>
    <t>fasády v tl.160 mm</t>
  </si>
  <si>
    <t>popis slunolamů v PD, jejich celková délka = 12,5 m</t>
  </si>
  <si>
    <t>počet kusů délky 2 m - 3ks</t>
  </si>
  <si>
    <t>357</t>
  </si>
  <si>
    <t>7670033R2</t>
  </si>
  <si>
    <t>Al lamelový horizontální slunolam 1000/6500mm s vyložením 1,2 m před fasádu, povrch prášková polyesterová barva, kotvení do univerzální montážní desky pro tl.zateplení 160 mm</t>
  </si>
  <si>
    <t>-1453405457</t>
  </si>
  <si>
    <t>včetně montáže a dodávky kotevní desky pro zateplení</t>
  </si>
  <si>
    <t>počet kusů délky 6,5 m - 1ks</t>
  </si>
  <si>
    <t>358</t>
  </si>
  <si>
    <t>998767103</t>
  </si>
  <si>
    <t>Přesun hmot tonážní pro zámečnické konstrukce v objektech v přes 12 do 24 m</t>
  </si>
  <si>
    <t>-1564255892</t>
  </si>
  <si>
    <t>https://podminky.urs.cz/item/CS_URS_2022_01/998767103</t>
  </si>
  <si>
    <t>771</t>
  </si>
  <si>
    <t>Podlahy z dlaždic</t>
  </si>
  <si>
    <t>359</t>
  </si>
  <si>
    <t>771574266</t>
  </si>
  <si>
    <t>Montáž podlah keramických pro mechanické zatížení protiskluzných lepených flexibilním lepidlem přes 22 do 25 ks/m2</t>
  </si>
  <si>
    <t>-896128768</t>
  </si>
  <si>
    <t>https://podminky.urs.cz/item/CS_URS_2022_01/771574266</t>
  </si>
  <si>
    <t>srovnatelná položka pro vodovzdorný tmel</t>
  </si>
  <si>
    <t>protiskluzná dlažba - protiskluznost dle TZ (ČSN 744505)</t>
  </si>
  <si>
    <t>dilatační spáry v rastru 3,0x3,0 m</t>
  </si>
  <si>
    <t>20,0+45,03+10,66+24,21+3,59+5,59+25,0+8,25+4,0+14,22</t>
  </si>
  <si>
    <t>1,75+1,59+5,63+4,69+5,0+10,92+3,38+16,25+1,91+7,92+6,48+13,5</t>
  </si>
  <si>
    <t>12,43</t>
  </si>
  <si>
    <t>360</t>
  </si>
  <si>
    <t>5976140R</t>
  </si>
  <si>
    <t xml:space="preserve">dlažba keramická protiskluzná (vlastnosti, barva a protiskluznost dle PD a technické zprávy - ČSN 744505 </t>
  </si>
  <si>
    <t>-1469073856</t>
  </si>
  <si>
    <t>dodávka, doprava k pol.771574266, ztratné 10%</t>
  </si>
  <si>
    <t>252,0*1,1+0,8</t>
  </si>
  <si>
    <t>361</t>
  </si>
  <si>
    <t>771474113</t>
  </si>
  <si>
    <t>Montáž soklů z dlaždic keramických rovných flexibilní lepidlo v přes 90 do 120 mm</t>
  </si>
  <si>
    <t>982019300</t>
  </si>
  <si>
    <t>https://podminky.urs.cz/item/CS_URS_2022_01/771474113</t>
  </si>
  <si>
    <t>srovnatelně pro montáž do vodovzdornýho tmelu a flexubilní spárování</t>
  </si>
  <si>
    <t>místnost H1.33 až H1.36</t>
  </si>
  <si>
    <t>(3,0+6,125+1,125+1,7+2,7+2,4+2,4+3,3)*2-(0,8*3+0,9)</t>
  </si>
  <si>
    <t>místnost H1.01 až H1.04</t>
  </si>
  <si>
    <t>(9,045+2,3)*2-(0,7*2+0,9*2)</t>
  </si>
  <si>
    <t>(10,125+2,75+8,3+9,5+12,3)-(0,8+0,9*6+1,0*3+1,6)</t>
  </si>
  <si>
    <t>(2,75+3,875)*2-1,0</t>
  </si>
  <si>
    <t>(3,5+6,25+2,1)*2-(0,9+0,7*2+1,1)</t>
  </si>
  <si>
    <t>místnost H1.07, H1.09, H1.12, H1.15</t>
  </si>
  <si>
    <t>(4,0+6,25)*2-(1,0+1,1)</t>
  </si>
  <si>
    <t>2,0*4-0,8</t>
  </si>
  <si>
    <t>(3,4+2,2)*2-1,1</t>
  </si>
  <si>
    <t>(2,5+2,2)*2-0,9</t>
  </si>
  <si>
    <t>9,385</t>
  </si>
  <si>
    <t>362</t>
  </si>
  <si>
    <t>5976100R</t>
  </si>
  <si>
    <t>dlažba keramická - sokl v.do 100 mm</t>
  </si>
  <si>
    <t>-1905350932</t>
  </si>
  <si>
    <t>dodávka, doprava k pol.771474113, ztratné 10%</t>
  </si>
  <si>
    <t>180,0*1,1</t>
  </si>
  <si>
    <t>363</t>
  </si>
  <si>
    <t>771577111</t>
  </si>
  <si>
    <t>Příplatek k montáži podlah keramických lepených flexibilním lepidlem za plochu do 5 m2</t>
  </si>
  <si>
    <t>-1319569550</t>
  </si>
  <si>
    <t>https://podminky.urs.cz/item/CS_URS_2022_01/771577111</t>
  </si>
  <si>
    <t>4,0+1,75+1,59+4,69+5,0+3,38+1,91+0,18</t>
  </si>
  <si>
    <t>364</t>
  </si>
  <si>
    <t>77157711R</t>
  </si>
  <si>
    <t>Příplatek k montáži podlah keramických za vodovzdorné flexibilní spárování</t>
  </si>
  <si>
    <t>1826730763</t>
  </si>
  <si>
    <t>365</t>
  </si>
  <si>
    <t>771121011</t>
  </si>
  <si>
    <t>Nátěr penetrační na podlahu</t>
  </si>
  <si>
    <t>682190232</t>
  </si>
  <si>
    <t>https://podminky.urs.cz/item/CS_URS_2022_01/771121011</t>
  </si>
  <si>
    <t>366</t>
  </si>
  <si>
    <t>771591115</t>
  </si>
  <si>
    <t>Podlahy spárování silikonem</t>
  </si>
  <si>
    <t>2113255476</t>
  </si>
  <si>
    <t>https://podminky.urs.cz/item/CS_URS_2022_01/771591115</t>
  </si>
  <si>
    <t>srovnatelně pro spárování trvale pružným tmelem</t>
  </si>
  <si>
    <t>přechod dlažba x keramický sokl</t>
  </si>
  <si>
    <t>dle pol.771474113</t>
  </si>
  <si>
    <t>180,0</t>
  </si>
  <si>
    <t>přechod dlažba x keram. obklad</t>
  </si>
  <si>
    <t>9,2+11,3+8,9+11,9+4,8+33,0</t>
  </si>
  <si>
    <t>7,5+8,5+20,8+8,4</t>
  </si>
  <si>
    <t>v ploše a mezi dveřmi</t>
  </si>
  <si>
    <t>304,0*0,2</t>
  </si>
  <si>
    <t>18,9</t>
  </si>
  <si>
    <t>367</t>
  </si>
  <si>
    <t>77142100R</t>
  </si>
  <si>
    <t>Montáž přechodových šroubovaných lišt</t>
  </si>
  <si>
    <t>496040098</t>
  </si>
  <si>
    <t>https://podminky.urs.cz/item/CS_URS_2022_01/77142100R</t>
  </si>
  <si>
    <t>srovnatelně i pro přechodovou dveřní lištu</t>
  </si>
  <si>
    <t>35,0</t>
  </si>
  <si>
    <t>mezi různými podlahami</t>
  </si>
  <si>
    <t>368</t>
  </si>
  <si>
    <t>5905010R</t>
  </si>
  <si>
    <t>profil přechodový (lišta) nerezový dveřní</t>
  </si>
  <si>
    <t>-1869586579</t>
  </si>
  <si>
    <t>dpdávka, doprava k pol.77142100R mezisoučet A, tratné 10%</t>
  </si>
  <si>
    <t>35,0*1,1+0,5</t>
  </si>
  <si>
    <t>369</t>
  </si>
  <si>
    <t>5905020R</t>
  </si>
  <si>
    <t>profi (lišta)l přechodový nerezový pro přechod dlažba x jiná podlaha</t>
  </si>
  <si>
    <t>-1836898280</t>
  </si>
  <si>
    <t>dpdávka, doprava k pol.77142100R mezisoučet 5, tratné 10%</t>
  </si>
  <si>
    <t>5,0*1,1+0,5</t>
  </si>
  <si>
    <t>370</t>
  </si>
  <si>
    <t>998771101</t>
  </si>
  <si>
    <t>Přesun hmot tonážní pro podlahy z dlaždic v objektech v do 6 m</t>
  </si>
  <si>
    <t>-468768850</t>
  </si>
  <si>
    <t>https://podminky.urs.cz/item/CS_URS_2022_01/998771101</t>
  </si>
  <si>
    <t>776</t>
  </si>
  <si>
    <t>Podlahy povlakové</t>
  </si>
  <si>
    <t>371</t>
  </si>
  <si>
    <t>77622112R</t>
  </si>
  <si>
    <t xml:space="preserve">Lepení antistatických pásů z PVC </t>
  </si>
  <si>
    <t>878826512</t>
  </si>
  <si>
    <t>místnost H1.17  rozvodna</t>
  </si>
  <si>
    <t>6,8</t>
  </si>
  <si>
    <t>372</t>
  </si>
  <si>
    <t>2841102R</t>
  </si>
  <si>
    <t xml:space="preserve">PVC homogenní zátěžová antistatické </t>
  </si>
  <si>
    <t>-679341514</t>
  </si>
  <si>
    <t>vlastnosti, barva dle PD a TZ</t>
  </si>
  <si>
    <t>dodávka, doprava k pol.77622112R, ztratné 10%</t>
  </si>
  <si>
    <t>6,8*1,1+0,52</t>
  </si>
  <si>
    <t>373</t>
  </si>
  <si>
    <t>776421111</t>
  </si>
  <si>
    <t>Montáž obvodových lišt lepením</t>
  </si>
  <si>
    <t>-165084675</t>
  </si>
  <si>
    <t>https://podminky.urs.cz/item/CS_URS_2022_01/776421111</t>
  </si>
  <si>
    <t>374</t>
  </si>
  <si>
    <t>28411010</t>
  </si>
  <si>
    <t>lišta soklová PVC 20x100mm</t>
  </si>
  <si>
    <t>213094876</t>
  </si>
  <si>
    <t>dodávka,doprava k pol.776421111, ztratné 5%</t>
  </si>
  <si>
    <t>375</t>
  </si>
  <si>
    <t>776223112</t>
  </si>
  <si>
    <t>Spoj povlakových podlahovin z PVC svařováním za studena</t>
  </si>
  <si>
    <t>804147570</t>
  </si>
  <si>
    <t>https://podminky.urs.cz/item/CS_URS_2022_01/776223112</t>
  </si>
  <si>
    <t>376</t>
  </si>
  <si>
    <t>776251211</t>
  </si>
  <si>
    <t>Lepení čtverců z přírodního linolea (marmolea) standardním lepidlem</t>
  </si>
  <si>
    <t>-72409032</t>
  </si>
  <si>
    <t>https://podminky.urs.cz/item/CS_URS_2022_01/776251211</t>
  </si>
  <si>
    <t>místnost H1.27 až H1.32, H1.37</t>
  </si>
  <si>
    <t>23,3+24,5+24,5+6,9+22,7+7,5+53,6</t>
  </si>
  <si>
    <t>vytažení marmolea na soklový fabionový profil do výšky100-150 mm</t>
  </si>
  <si>
    <t>dle pol.77641111R</t>
  </si>
  <si>
    <t>142,0*0,15</t>
  </si>
  <si>
    <t>9,7</t>
  </si>
  <si>
    <t>377</t>
  </si>
  <si>
    <t>2841107R</t>
  </si>
  <si>
    <t xml:space="preserve">podlahová krytina z linolea přírodního zátěž, čtverce </t>
  </si>
  <si>
    <t>-1641798003</t>
  </si>
  <si>
    <t>vlastnosti, odolnost, barva dle PD a TZ</t>
  </si>
  <si>
    <t>dodávka, doprava k pol.776251211, ztratné 10%</t>
  </si>
  <si>
    <t>194,0*1,1+0,6</t>
  </si>
  <si>
    <t>378</t>
  </si>
  <si>
    <t>77641111R</t>
  </si>
  <si>
    <t>Montáž fabionového profilu pro nalepení marmolea a vytvořené soklové lišty</t>
  </si>
  <si>
    <t>-1469963739</t>
  </si>
  <si>
    <t>(4,05+6,125+0,25)*2-0,9</t>
  </si>
  <si>
    <t>(4,0+6,125+0,25)*2-0,9</t>
  </si>
  <si>
    <t>(2,875+2,4)*2-0,8</t>
  </si>
  <si>
    <t>(3,7+6,125+0,25)*2-(0,8+1,0)</t>
  </si>
  <si>
    <t>(2,4+3,125+0,25)*2-0,9</t>
  </si>
  <si>
    <t>(8,75+6,125+0,25)*2</t>
  </si>
  <si>
    <t>13,35</t>
  </si>
  <si>
    <t>379</t>
  </si>
  <si>
    <t>2841100R</t>
  </si>
  <si>
    <t>podlahová krytina z linolea přírodního - fabionový lištový profil</t>
  </si>
  <si>
    <t>1471654877</t>
  </si>
  <si>
    <t>dodávka, doprava k pol.77641111R, ztratné 5%</t>
  </si>
  <si>
    <t>142,0*1,05+0,9</t>
  </si>
  <si>
    <t>380</t>
  </si>
  <si>
    <t>776251411</t>
  </si>
  <si>
    <t>Spoj podlah z přírodního linolea (marmolea) svařováním za tepla</t>
  </si>
  <si>
    <t>451623018</t>
  </si>
  <si>
    <t>https://podminky.urs.cz/item/CS_URS_2022_01/776251411</t>
  </si>
  <si>
    <t>381</t>
  </si>
  <si>
    <t>776262121</t>
  </si>
  <si>
    <t>Lepení čtverců z pryže 2-složkovým lepidlem</t>
  </si>
  <si>
    <t>2035887993</t>
  </si>
  <si>
    <t>https://podminky.urs.cz/item/CS_URS_2022_01/776262121</t>
  </si>
  <si>
    <t>místnost H1.22 tělocvična</t>
  </si>
  <si>
    <t>44,0</t>
  </si>
  <si>
    <t>26,0*0,1</t>
  </si>
  <si>
    <t>2,4</t>
  </si>
  <si>
    <t>382</t>
  </si>
  <si>
    <t>2841020R</t>
  </si>
  <si>
    <t>krytina podlahová pryžová s protiskluzným reliéfem (penízky)</t>
  </si>
  <si>
    <t>1242722899</t>
  </si>
  <si>
    <t>dodávka, doprava k pol.776262121, ztratné 10%</t>
  </si>
  <si>
    <t>49,0*1,1+0,1</t>
  </si>
  <si>
    <t>383</t>
  </si>
  <si>
    <t>998776101</t>
  </si>
  <si>
    <t>Přesun hmot tonážní pro podlahy povlakové v objektech v do 6 m</t>
  </si>
  <si>
    <t>1457793604</t>
  </si>
  <si>
    <t>https://podminky.urs.cz/item/CS_URS_2022_01/998776101</t>
  </si>
  <si>
    <t>777</t>
  </si>
  <si>
    <t>Podlahy lité</t>
  </si>
  <si>
    <t>384</t>
  </si>
  <si>
    <t>777611121</t>
  </si>
  <si>
    <t>Krycí epoxidový průmyslový nátěr podlahy</t>
  </si>
  <si>
    <t>1697334899</t>
  </si>
  <si>
    <t>https://podminky.urs.cz/item/CS_URS_2022_01/777611121</t>
  </si>
  <si>
    <t>místnost H1.13, H1.14, H1.16, H1.18 až H1.20</t>
  </si>
  <si>
    <t>13,2+9,8+13,8+12,0+84,0+284,0</t>
  </si>
  <si>
    <t>sokl - EN v.0,1 m</t>
  </si>
  <si>
    <t>místnost H1.13, H1.16, H1.18</t>
  </si>
  <si>
    <t>0,1*((3,9+3,4+0,5)*2-0,9)</t>
  </si>
  <si>
    <t>0,1*((2,0+6,25+0,5)*2-(1,75+1,0))</t>
  </si>
  <si>
    <t>0,1*((3,9+3,0+0,5)*2-(0,9+1,0))</t>
  </si>
  <si>
    <t>8,965</t>
  </si>
  <si>
    <t>385</t>
  </si>
  <si>
    <t>777611161</t>
  </si>
  <si>
    <t>Protiskluzná úprava lité podlahy prosypem křemenným pískem</t>
  </si>
  <si>
    <t>-76706774</t>
  </si>
  <si>
    <t>https://podminky.urs.cz/item/CS_URS_2022_01/777611161</t>
  </si>
  <si>
    <t>386</t>
  </si>
  <si>
    <t>998777101</t>
  </si>
  <si>
    <t>Přesun hmot tonážní pro podlahy lité v objektech v do 6 m</t>
  </si>
  <si>
    <t>-959461740</t>
  </si>
  <si>
    <t>https://podminky.urs.cz/item/CS_URS_2022_01/998777101</t>
  </si>
  <si>
    <t>781</t>
  </si>
  <si>
    <t>Dokončovací práce - obklady</t>
  </si>
  <si>
    <t>387</t>
  </si>
  <si>
    <t>781474114</t>
  </si>
  <si>
    <t>Montáž obkladů vnitřních keramických hladkých přes 19 do 22 ks/m2 lepených flexibilním lepidlem</t>
  </si>
  <si>
    <t>1602467250</t>
  </si>
  <si>
    <t>https://podminky.urs.cz/item/CS_URS_2022_01/781474114</t>
  </si>
  <si>
    <t>místnost H1.05, H1.06, H1.08, H1.10, H1.11</t>
  </si>
  <si>
    <t>2,0*(1,9*4+0,9*2+0,95*2-0,7*3)</t>
  </si>
  <si>
    <t>2,0*(1,9*4+0,9*2+2,0*2-0,7*3)</t>
  </si>
  <si>
    <t>2,0*(4,125+2,0)*2-2,0*(0,7+1,0)</t>
  </si>
  <si>
    <t>2,0*(3,25+4,375)*2-2,0*(0,8+0,9)</t>
  </si>
  <si>
    <t>2,0*(1,75*2+1,0*2-0,7)</t>
  </si>
  <si>
    <t>místnost H1.23 až H1.26</t>
  </si>
  <si>
    <t>2,0*(1,875*2+2,5+2,0-0,8)</t>
  </si>
  <si>
    <t>2,0*(2,0*2+2,5+2,0)</t>
  </si>
  <si>
    <t>2,0*(2,5+1,5+2,575+1,3*2+1,875+0,9*2)*2-2,0*0,7*7</t>
  </si>
  <si>
    <t>2,0*(1,25+1,0+1,5*2)*2-2,0*0,7*3</t>
  </si>
  <si>
    <t>7,9</t>
  </si>
  <si>
    <t>H1.19 mycí box</t>
  </si>
  <si>
    <t>4,0*(5,95+13,75)*2</t>
  </si>
  <si>
    <t>-(3,45*4,0+0,75*2,5*3+1,95*1,0*3)</t>
  </si>
  <si>
    <t>5,675</t>
  </si>
  <si>
    <t>KO za kuchyňskou linkou a umyvadlem (H1.36 a H1.27)</t>
  </si>
  <si>
    <t>1,5*(2,7+2,4+0,6*2)</t>
  </si>
  <si>
    <t>1,5*(4,5+0,6*2)</t>
  </si>
  <si>
    <t>388</t>
  </si>
  <si>
    <t>59761040</t>
  </si>
  <si>
    <t>obklad keramický hladký přes 19 do 22ks/m2</t>
  </si>
  <si>
    <t>598556223</t>
  </si>
  <si>
    <t>vlastnosti, rozměry,typ a barva dle PD a TZ</t>
  </si>
  <si>
    <t>dodávka, doprava k pol.781474114, ztratné 10%</t>
  </si>
  <si>
    <t>354,0*1,1+0,6</t>
  </si>
  <si>
    <t>389</t>
  </si>
  <si>
    <t>781477111</t>
  </si>
  <si>
    <t>Příplatek k montáži obkladů vnitřních keramických hladkých za plochu do 10 m2</t>
  </si>
  <si>
    <t>-2124442962</t>
  </si>
  <si>
    <t>https://podminky.urs.cz/item/CS_URS_2022_01/781477111</t>
  </si>
  <si>
    <t>390</t>
  </si>
  <si>
    <t>78147711R</t>
  </si>
  <si>
    <t>Příplatek k montáži obkladů vnitřních keramických hladkých za spárování bílé nebo barevné</t>
  </si>
  <si>
    <t>-1189923758</t>
  </si>
  <si>
    <t>8,9</t>
  </si>
  <si>
    <t>391</t>
  </si>
  <si>
    <t>781494111</t>
  </si>
  <si>
    <t>Plastové profily rohové lepené flexibilním lepidlem</t>
  </si>
  <si>
    <t>1335677486</t>
  </si>
  <si>
    <t>https://podminky.urs.cz/item/CS_URS_2022_01/781494111</t>
  </si>
  <si>
    <t xml:space="preserve">svislé rohy </t>
  </si>
  <si>
    <t>2,0*(3+14+6+6+10+4+12)</t>
  </si>
  <si>
    <t>1,25*3+3,0*2*3</t>
  </si>
  <si>
    <t>vodorovné rohy</t>
  </si>
  <si>
    <t>3,0+0,75*2*3+0,7*2*3+1,25+0,9*2</t>
  </si>
  <si>
    <t>15,5</t>
  </si>
  <si>
    <t>vnitřní kouty</t>
  </si>
  <si>
    <t>1,5*5+2,0*(6+14+12+4+8+12+4+16)</t>
  </si>
  <si>
    <t>4,0*4</t>
  </si>
  <si>
    <t>18,5</t>
  </si>
  <si>
    <t>392</t>
  </si>
  <si>
    <t>781494511</t>
  </si>
  <si>
    <t>Plastové profily ukončovací lepené flexibilním lepidlem</t>
  </si>
  <si>
    <t>793660293</t>
  </si>
  <si>
    <t>https://podminky.urs.cz/item/CS_URS_2022_01/781494511</t>
  </si>
  <si>
    <t>přechod obklad x omítka</t>
  </si>
  <si>
    <t>pol.781474114 mezisoučet A</t>
  </si>
  <si>
    <t>197,0/2,0</t>
  </si>
  <si>
    <t>pol.781474114 mezisoučet B</t>
  </si>
  <si>
    <t>138,0/4,0</t>
  </si>
  <si>
    <t>obklad kuch.linek</t>
  </si>
  <si>
    <t>2,7+2,4+0,6*2+1,5*2</t>
  </si>
  <si>
    <t>4,5+0,6*2+1,5*2</t>
  </si>
  <si>
    <t>393</t>
  </si>
  <si>
    <t>781121011</t>
  </si>
  <si>
    <t>Nátěr penetrační na stěnu</t>
  </si>
  <si>
    <t>-848312203</t>
  </si>
  <si>
    <t>https://podminky.urs.cz/item/CS_URS_2022_01/781121011</t>
  </si>
  <si>
    <t>394</t>
  </si>
  <si>
    <t>998781101</t>
  </si>
  <si>
    <t>Přesun hmot tonážní pro obklady keramické v objektech v do 6 m</t>
  </si>
  <si>
    <t>-628183013</t>
  </si>
  <si>
    <t>https://podminky.urs.cz/item/CS_URS_2022_01/998781101</t>
  </si>
  <si>
    <t>Dokončovací práce - nátěry</t>
  </si>
  <si>
    <t>395</t>
  </si>
  <si>
    <t>78381000R</t>
  </si>
  <si>
    <t>Omyvatelný nátěr hladkých, zrnitých tenkovrstvých nebo štukových omítek</t>
  </si>
  <si>
    <t>1742235787</t>
  </si>
  <si>
    <t>místnost H1.04, H1.07, H1.13, H1.16, H1.18, H1.22</t>
  </si>
  <si>
    <t>2,0*(20,3+18,4+16,7+15,0+13,0+25,5)</t>
  </si>
  <si>
    <t>místnost H1.14, H1.20</t>
  </si>
  <si>
    <t>3,0*(2,5+3,9)*2+0,5*2*2-1,97*0,9</t>
  </si>
  <si>
    <t>4,0*(13,75+20,2)*2+0,5*2*2+0,5*2,5*2</t>
  </si>
  <si>
    <t>-(3,4*4,0*4+1,97*1*3+1,25*2,5+1,97*0,9*2)</t>
  </si>
  <si>
    <t>věž</t>
  </si>
  <si>
    <t>32,884</t>
  </si>
  <si>
    <t>396</t>
  </si>
  <si>
    <t>783118211</t>
  </si>
  <si>
    <t>Lakovací dvojnásobný syntetický nátěr truhlářských konstrukcí s mezibroušením</t>
  </si>
  <si>
    <t>342935719</t>
  </si>
  <si>
    <t>https://podminky.urs.cz/item/CS_URS_2022_01/783118211</t>
  </si>
  <si>
    <t>obložení palubkama W5b - pol.766412233</t>
  </si>
  <si>
    <t>38,0</t>
  </si>
  <si>
    <t>397</t>
  </si>
  <si>
    <t>783337101</t>
  </si>
  <si>
    <t>Krycí jednonásobný epoxidový nátěr zámečnických konstrukcí</t>
  </si>
  <si>
    <t>336145105</t>
  </si>
  <si>
    <t>https://podminky.urs.cz/item/CS_URS_2022_01/783337101</t>
  </si>
  <si>
    <t>zárubně (předpoklad - dodány se základním nátěrem)</t>
  </si>
  <si>
    <t>0,8*(7+1+3)</t>
  </si>
  <si>
    <t>0,85*6</t>
  </si>
  <si>
    <t>0,9*(9+4+4+5)</t>
  </si>
  <si>
    <t>2,3</t>
  </si>
  <si>
    <t>398</t>
  </si>
  <si>
    <t>78376005R</t>
  </si>
  <si>
    <t>Nátěrový systém pro ocelové a zámečnické konstrukce do prostředí C1, životnost 15 let barva RAL dle projektové dokumentace</t>
  </si>
  <si>
    <t>1308863404</t>
  </si>
  <si>
    <t>OK  - pol.767995113</t>
  </si>
  <si>
    <t>50,0*0,032</t>
  </si>
  <si>
    <t>399</t>
  </si>
  <si>
    <t>78376010R</t>
  </si>
  <si>
    <t>Nátěrový systém pro ocelové a zámečnické konstrukce do vnějšího prostředí C3, životnost 20 let barva RAL dle projektové dokumentace</t>
  </si>
  <si>
    <t>-1443772584</t>
  </si>
  <si>
    <t>OK věže</t>
  </si>
  <si>
    <t>pol.337173111 (odd.3-OK)</t>
  </si>
  <si>
    <t>5647,0*0,032+0,296</t>
  </si>
  <si>
    <t xml:space="preserve">zábradlí - věž </t>
  </si>
  <si>
    <t>pol.76700110R (odd.767)</t>
  </si>
  <si>
    <t>10,8*1,2+0,04</t>
  </si>
  <si>
    <t>žebříky ve věži</t>
  </si>
  <si>
    <t>pol.76700210R+76700220R (odd.767)</t>
  </si>
  <si>
    <t>(142,0+693,0)*0,032+0,28</t>
  </si>
  <si>
    <t>OK markýzy - pol.76700111R</t>
  </si>
  <si>
    <t>60,0*0,032+0,08</t>
  </si>
  <si>
    <t>400</t>
  </si>
  <si>
    <t>783301303</t>
  </si>
  <si>
    <t>Bezoplachové odrezivění zámečnických konstrukcí</t>
  </si>
  <si>
    <t>-1223406685</t>
  </si>
  <si>
    <t>https://podminky.urs.cz/item/CS_URS_2022_01/783301303</t>
  </si>
  <si>
    <t>401</t>
  </si>
  <si>
    <t>783301401</t>
  </si>
  <si>
    <t>Ometení zámečnických konstrukcí</t>
  </si>
  <si>
    <t>1178300043</t>
  </si>
  <si>
    <t>https://podminky.urs.cz/item/CS_URS_2022_01/783301401</t>
  </si>
  <si>
    <t>784</t>
  </si>
  <si>
    <t>Dokončovací práce - malby a tapety</t>
  </si>
  <si>
    <t>402</t>
  </si>
  <si>
    <t>784211101</t>
  </si>
  <si>
    <t>Dvojnásobné bílé malby ze směsí za mokra výborně oděruvzdorných v místnostech v do 3,80 m</t>
  </si>
  <si>
    <t>-1512039744</t>
  </si>
  <si>
    <t>https://podminky.urs.cz/item/CS_URS_2022_01/784211101</t>
  </si>
  <si>
    <t>stropy</t>
  </si>
  <si>
    <t>3,59+5,59+8,25+4,0+14,22+1,75+4,69+5,0+10,92</t>
  </si>
  <si>
    <t>3,38+23,3+16,25+1,91+7,92+6,48</t>
  </si>
  <si>
    <t>6,75</t>
  </si>
  <si>
    <t>místnost H1.05, H1.06, H1.08 až H1.11</t>
  </si>
  <si>
    <t>2,4*(11,3+13,4+12,25+5,5)</t>
  </si>
  <si>
    <t>2,95*8,0</t>
  </si>
  <si>
    <t>místnost H1.23 až H1.26, H1.33 až H1.36, H1.27</t>
  </si>
  <si>
    <t>2,65*(8,3+8,5+18,3+10,2+21,0)</t>
  </si>
  <si>
    <t>2,4*(25,7+10,5+5,7+11,4)</t>
  </si>
  <si>
    <t>21,905</t>
  </si>
  <si>
    <t>méně keram obklad - pol.781474111</t>
  </si>
  <si>
    <t>-(354,0-4,0*33)</t>
  </si>
  <si>
    <t>403</t>
  </si>
  <si>
    <t>784211103</t>
  </si>
  <si>
    <t>Dvojnásobné bílé malby ze směsí za mokra výborně oděruvzdorných v místnostech v přes 3,80 do 5,00 m</t>
  </si>
  <si>
    <t>310492807</t>
  </si>
  <si>
    <t>https://podminky.urs.cz/item/CS_URS_2022_01/784211103</t>
  </si>
  <si>
    <t>místnost H1.19</t>
  </si>
  <si>
    <t>strop</t>
  </si>
  <si>
    <t>84,0</t>
  </si>
  <si>
    <t>stěny</t>
  </si>
  <si>
    <t>(5,0-4,0)*39,4</t>
  </si>
  <si>
    <t>místnos H1.20</t>
  </si>
  <si>
    <t>282,2</t>
  </si>
  <si>
    <t>(5,0-4,0)*(13,75+20,2)*2</t>
  </si>
  <si>
    <t>24,5</t>
  </si>
  <si>
    <t>404</t>
  </si>
  <si>
    <t>784211141</t>
  </si>
  <si>
    <t>Příplatek k cenám 2x maleb ze směsí za mokra oděruvzdorných za provádění pl do 5 m2</t>
  </si>
  <si>
    <t>-1057694093</t>
  </si>
  <si>
    <t>https://podminky.urs.cz/item/CS_URS_2022_01/784211141</t>
  </si>
  <si>
    <t>3,59+4,0+5,0+3,38+1,91+0,12</t>
  </si>
  <si>
    <t>405</t>
  </si>
  <si>
    <t>784221101</t>
  </si>
  <si>
    <t>Dvojnásobné bílé malby ze směsí za sucha dobře otěruvzdorných v místnostech do 3,80 m</t>
  </si>
  <si>
    <t>-1822338716</t>
  </si>
  <si>
    <t>https://podminky.urs.cz/item/CS_URS_2022_01/784221101</t>
  </si>
  <si>
    <t>862,01</t>
  </si>
  <si>
    <t>méně pol.784211101mezisoučet A + p.784211103 mezisoučet A</t>
  </si>
  <si>
    <t>-(124,0+84,0)</t>
  </si>
  <si>
    <t>méně pol.784221103 mezisoučet A</t>
  </si>
  <si>
    <t>-293,0</t>
  </si>
  <si>
    <t>místnost č.H1.01až H1.04, H1.07, H1.12 ažH1.18</t>
  </si>
  <si>
    <t>2,65*(26,2+44,7+22,6+19,4+11,2+15,6+17,5++10,5+14,8)</t>
  </si>
  <si>
    <t>2,95*(13,3+12,8+9,4)</t>
  </si>
  <si>
    <t>místnost č.H1.22, H1.28 až H1.32, H1.37</t>
  </si>
  <si>
    <t>2,65*(27,0+21,0+21,0+10,6+20,2+11,6+30,3)</t>
  </si>
  <si>
    <t>méně omyvatelný nátěr</t>
  </si>
  <si>
    <t>z pol.78381000R</t>
  </si>
  <si>
    <t>-2,0*(20,3+18,4+16,7+15,0+13,0+25,5)</t>
  </si>
  <si>
    <t>-2,0*(2,5+3,9)*2+0,5*2*2-1,97*0,9</t>
  </si>
  <si>
    <t>22,318</t>
  </si>
  <si>
    <t>406</t>
  </si>
  <si>
    <t>784221103</t>
  </si>
  <si>
    <t>Dvojnásobné bílé malby ze směsí za sucha dobře otěruvzdorných v místnostech přes 3,80 do 5,00 m</t>
  </si>
  <si>
    <t>-801043327</t>
  </si>
  <si>
    <t>https://podminky.urs.cz/item/CS_URS_2022_01/784221103</t>
  </si>
  <si>
    <t>místnos H1.20, H1.21</t>
  </si>
  <si>
    <t>203,48+80,78</t>
  </si>
  <si>
    <t>8,74</t>
  </si>
  <si>
    <t>(5,0-4,0)*(56,0+39,0)</t>
  </si>
  <si>
    <t>786</t>
  </si>
  <si>
    <t>Dokončovací práce - čalounické úpravy</t>
  </si>
  <si>
    <t>407</t>
  </si>
  <si>
    <t>786626111</t>
  </si>
  <si>
    <t>Montáž lamelové žaluzie vnitřní nebo do oken dvojitých dřevěných</t>
  </si>
  <si>
    <t>-263592685</t>
  </si>
  <si>
    <t>https://podminky.urs.cz/item/CS_URS_2022_01/786626111</t>
  </si>
  <si>
    <t>srovnatelná položka pro montáž vnitřních horizontálních žaluzií pro</t>
  </si>
  <si>
    <t>plostová okna</t>
  </si>
  <si>
    <t>okno O1+O2+O3+O5</t>
  </si>
  <si>
    <t>1,25*1,75*5+1,0*1,75*9+1,0*0,75*11+0,75*0,75*2</t>
  </si>
  <si>
    <t>0,937</t>
  </si>
  <si>
    <t>408</t>
  </si>
  <si>
    <t>7860010R</t>
  </si>
  <si>
    <t>vnitřní horizontální žaluzie plastových oken, hliníkové lakované, řetízkové - dodávka a doprava</t>
  </si>
  <si>
    <t>2051333634</t>
  </si>
  <si>
    <t>dodávka, doprava k pol.786626111</t>
  </si>
  <si>
    <t>37,0*1,05+0,15</t>
  </si>
  <si>
    <t>409</t>
  </si>
  <si>
    <t>998786101</t>
  </si>
  <si>
    <t>Přesun hmot tonážní pro stínění a čalounické úpravy v objektech v do 6 m</t>
  </si>
  <si>
    <t>1783413596</t>
  </si>
  <si>
    <t>https://podminky.urs.cz/item/CS_URS_2022_01/998786101</t>
  </si>
  <si>
    <t>787</t>
  </si>
  <si>
    <t>Dokončovací práce - zasklívání</t>
  </si>
  <si>
    <t>410</t>
  </si>
  <si>
    <t>787911115</t>
  </si>
  <si>
    <t>Montáž neprůhledné fólie na sklo</t>
  </si>
  <si>
    <t>-194685650</t>
  </si>
  <si>
    <t>https://podminky.urs.cz/item/CS_URS_2022_01/787911115</t>
  </si>
  <si>
    <t>vnější dveře D4</t>
  </si>
  <si>
    <t>0,9*2,1+0,9*0,475+0,182</t>
  </si>
  <si>
    <t>411</t>
  </si>
  <si>
    <t>6347901R</t>
  </si>
  <si>
    <t>fólie na sklo neprůhledná</t>
  </si>
  <si>
    <t>-1113776809</t>
  </si>
  <si>
    <t>dodávka, doprava k pol.787911115, ztratné 5%</t>
  </si>
  <si>
    <t>2,5*1,05+0,375</t>
  </si>
  <si>
    <t>412</t>
  </si>
  <si>
    <t>998787102</t>
  </si>
  <si>
    <t>Přesun hmot tonážní pro zasklívání v objektech v přes 6 do 12 m</t>
  </si>
  <si>
    <t>2104070429</t>
  </si>
  <si>
    <t>https://podminky.urs.cz/item/CS_URS_2022_01/998787102</t>
  </si>
  <si>
    <t>OTV 01</t>
  </si>
  <si>
    <t>Výplně otvorů - plastová okna</t>
  </si>
  <si>
    <t>413</t>
  </si>
  <si>
    <t>76600100R</t>
  </si>
  <si>
    <t>Prvek O1 - plastové okno výklopné a otevíravé 1250x1750mm,bílé, rámy 5-komor.,tep.izol dvojsklo 1,1 W/m2K vč.kování, vč.vnitřního parapetu  - montáž a dodávka vč.dopravy</t>
  </si>
  <si>
    <t>-1982573465</t>
  </si>
  <si>
    <t xml:space="preserve">Všechy požadavky, vlastnosti a doplňky pro výplně otvorů jsou uvedeny </t>
  </si>
  <si>
    <t>na výkrese č.11 Výpis výplní a v technické zprávě.</t>
  </si>
  <si>
    <t>414</t>
  </si>
  <si>
    <t>76600110R</t>
  </si>
  <si>
    <t>Prvek O2 - plastové okno výklopné a otevíravé 1000x1750mm, bílé, rámy 5-komor.,tep.izol dvojsklo 1,1 W/m2K vč.kování, vč.vnitřního parapetu - montáž a dodávka vč.dopravy</t>
  </si>
  <si>
    <t>1507139176</t>
  </si>
  <si>
    <t>415</t>
  </si>
  <si>
    <t>76600120R</t>
  </si>
  <si>
    <t>Prvek O3 - plastové okno výklopné 1000x750mm, rámy 5-komor.,tep.izol dvojsklo 1,1 W/m2K vč.pákového ovládání 1,5m nad podlahou, vč.vnitřního parapetu - montáž a dodávka vč.dopravy</t>
  </si>
  <si>
    <t>-1728784970</t>
  </si>
  <si>
    <t>416</t>
  </si>
  <si>
    <t>76600130R</t>
  </si>
  <si>
    <t>Prvek O4 - plastové okno výklopné pevné750x3000mm, spodní1/4 výklopná, rámy 5-komor.,tep.izol dvojsklo 1,1 W/m2K vč.pákového ovládání 1,5m nad podlahou, vč.vnitřního parapetu - montáž a dodávka vč.dopravy</t>
  </si>
  <si>
    <t>-1582385907</t>
  </si>
  <si>
    <t>417</t>
  </si>
  <si>
    <t>76600150R</t>
  </si>
  <si>
    <t>Prvek O5 - plastové okno výklopné 750x750mm, rámy 5-komor.,tep.izol dvojsklo 1,1 W/m2K vč.pákového ovládání 1,5m nad podlahou, vč.vnitřního parapetu - montáž a dodávka vč.dopravy</t>
  </si>
  <si>
    <t>-815034916</t>
  </si>
  <si>
    <t>OTV 02</t>
  </si>
  <si>
    <t>Výplně otvorů - Al vnější dveře</t>
  </si>
  <si>
    <t>418</t>
  </si>
  <si>
    <t>76701100R</t>
  </si>
  <si>
    <t>Prvek D1 - Vnější Al 2-kř.dveře prosklené otevíravé 1600/2100mm + proskl.nadsvětlík pevný (1600/475mm), bílé, Al konstrukce vč.kování a doplňků, zarubeň Al rámová - montáž  a dodávka vč.dopravy</t>
  </si>
  <si>
    <t>1357702881</t>
  </si>
  <si>
    <t xml:space="preserve">Všechy požadavky, vlastnosti a doplňky (např.stavěč dveří, samozavirač...) pro Al dveře </t>
  </si>
  <si>
    <t>celá výplň Un,max = 1,1 W/m2K, bezpečnostní třída RC3</t>
  </si>
  <si>
    <t xml:space="preserve">počet kusů </t>
  </si>
  <si>
    <t>419</t>
  </si>
  <si>
    <t>76701200R</t>
  </si>
  <si>
    <t>Prvek D2 - Vnější Al 2-kř.dveře plné otevíravé 1600/2100mm plné + proskl.nadsvětlík výklopný s otvorem pro VZT (1600/475mm), bílé, Al konstrukce vč.kování a doplňků, zarubeň Al rámová - montáž  a dodávka vč.dopravy</t>
  </si>
  <si>
    <t>777307868</t>
  </si>
  <si>
    <t xml:space="preserve">Všechy požadavky, vlastnosti a doplňky (např.stavěč dveří) pro Al dveře jsou uvedeny </t>
  </si>
  <si>
    <t>celá výplň Un,max = 1,1 W/m2K</t>
  </si>
  <si>
    <t>420</t>
  </si>
  <si>
    <t>76701300R</t>
  </si>
  <si>
    <t>Prvek D3 - Vnější Al 1-kř.dveře plné otevíravé 1100/2100mm + proskl.nadsvětlík výklopný(1100/475mm) Al rámová konstrukce, bílé, vč.kování a doplňků, zarubeň Al rámová - montáž  a dodávka vč.dopravy</t>
  </si>
  <si>
    <t>-381640348</t>
  </si>
  <si>
    <t>počet kusů - levé</t>
  </si>
  <si>
    <t>421</t>
  </si>
  <si>
    <t>76701400R</t>
  </si>
  <si>
    <t>Prvek D4 - Vnější protipožární (EW30DP3-C2) Al 1-kř.dveře proskl.otevíravé 900/2100mm+proskl.nadsvětlík výklop.(1100/475mm) Al konstrukce vč.kování a doplňků, zárubeň Al protipožární,výplň bezp.tř.RC2  - montáž,dodávka,doprava</t>
  </si>
  <si>
    <t>-2019196412</t>
  </si>
  <si>
    <t xml:space="preserve">Všechy požadavky, vlastnosti a doplňky (např.stavěč dveří,samozavírač) pro Al dveře </t>
  </si>
  <si>
    <t>počet kusů - pravé</t>
  </si>
  <si>
    <t>422</t>
  </si>
  <si>
    <t>76701500R</t>
  </si>
  <si>
    <t>Prvek D5 - Vnější 1-kř.dveře prosklené 1000/2100mm + proskl.nadsvětlík pevný (v 475mm), boční světlík (š 350 mm), celá výplň bezp.tř.RC2, Al konstrukce vč.kování a doplňků, zarubeň Al rámová - montáž,dodávka, doprava</t>
  </si>
  <si>
    <t>-956326624</t>
  </si>
  <si>
    <t>OTV 03</t>
  </si>
  <si>
    <t>Výplně otvorů - Al vnitřní stěny</t>
  </si>
  <si>
    <t>423</t>
  </si>
  <si>
    <t>76702100R</t>
  </si>
  <si>
    <t>Prvek D12 - vnitřní stěna prosklená 1750x2650mm, Al rám.konstr., 1-kř.dveře otevíravé 1000/2100mm, proskl.nadsvětlík pevný, boční světlík,jednoduché sklo kromě nadsvětlíku, bezpečnostní čiré, vč.kování a doplňků, zárubeň kovová - montáž,dodávka, doprava</t>
  </si>
  <si>
    <t>-1002420376</t>
  </si>
  <si>
    <t xml:space="preserve">Všechy požadavky, vlastnosti a doplňky (např.stavěč dveří, samozavirač...) pro Al stěnu </t>
  </si>
  <si>
    <t>počet kusů - levé dveře</t>
  </si>
  <si>
    <t>424</t>
  </si>
  <si>
    <t>76702200R</t>
  </si>
  <si>
    <t>Prvek D13 - vnitřní stěna prosklená 1750x2650mm, Al rám.konstr., 1-kř.dveře otevíravé 1000/2100mm, proskl.nadsvětlík pevný,2x boční světlík,jednoduché sklo kromě nadsvětlíku, bezpečnostní čiré, vč.kování a doplňků, zárubeň kovová - montáž,dodávka, doprava</t>
  </si>
  <si>
    <t>1961891235</t>
  </si>
  <si>
    <t>počet kusů - pravé dveře</t>
  </si>
  <si>
    <t>OTV 04</t>
  </si>
  <si>
    <t>Výplně otvorů - vnitřní dřevěné dveře</t>
  </si>
  <si>
    <t>425</t>
  </si>
  <si>
    <t>766660001</t>
  </si>
  <si>
    <t>Montáž dveřních křídel otvíravých jednokřídlových š do 0,8 m do ocelové zárubně</t>
  </si>
  <si>
    <t>577071617</t>
  </si>
  <si>
    <t>https://podminky.urs.cz/item/CS_URS_2022_01/766660001</t>
  </si>
  <si>
    <t>dveře D8 + D9 + D10 + D11</t>
  </si>
  <si>
    <t>6+3+1+7</t>
  </si>
  <si>
    <t>Zárubně jsou vykázány v odd.64.</t>
  </si>
  <si>
    <t>426</t>
  </si>
  <si>
    <t>766660002</t>
  </si>
  <si>
    <t>Montáž dveřních křídel otvíravých jednokřídlových š přes 0,8 m do ocelové zárubně</t>
  </si>
  <si>
    <t>396165889</t>
  </si>
  <si>
    <t>https://podminky.urs.cz/item/CS_URS_2022_01/766660002</t>
  </si>
  <si>
    <t>dveře D6a + D7a</t>
  </si>
  <si>
    <t>4+9</t>
  </si>
  <si>
    <t>427</t>
  </si>
  <si>
    <t>766660022</t>
  </si>
  <si>
    <t>Montáž dveřních křídel otvíravých jednokřídlových š přes 0,8 m požárních do ocelové zárubně</t>
  </si>
  <si>
    <t>-647660960</t>
  </si>
  <si>
    <t>https://podminky.urs.cz/item/CS_URS_2022_01/766660022</t>
  </si>
  <si>
    <t>dveře D6 + D7</t>
  </si>
  <si>
    <t>428</t>
  </si>
  <si>
    <t>6116110R</t>
  </si>
  <si>
    <t>D6a - dveře jednokřídlé dřevěné plné hladké,  povrch HPL laminát 1000/1970 mm</t>
  </si>
  <si>
    <t>-1120996936</t>
  </si>
  <si>
    <t>dodávka, doprava k pol.766660002</t>
  </si>
  <si>
    <t>levé</t>
  </si>
  <si>
    <t xml:space="preserve">Všechy požadavky, vlastnosti a doplňky pro vnitřní dveře jsou uvedeny </t>
  </si>
  <si>
    <t>429</t>
  </si>
  <si>
    <t>6116120R</t>
  </si>
  <si>
    <t>D7a - dveře jednokřídlé dřevěné plné hladké,  povrch HPL laminát 900/1970 mm</t>
  </si>
  <si>
    <t>-1897562470</t>
  </si>
  <si>
    <t>pravé</t>
  </si>
  <si>
    <t>430</t>
  </si>
  <si>
    <t>6116130R</t>
  </si>
  <si>
    <t>D6 - dveře jednokřídlé dřevěné plné hladké,  povrch HPL laminát 1000/1970 mm, požární (EW 30DP3-C2)</t>
  </si>
  <si>
    <t>-1542644418</t>
  </si>
  <si>
    <t>dodávka, doprava k pol.766660022</t>
  </si>
  <si>
    <t>požární odolnost EW 30DP3-C2</t>
  </si>
  <si>
    <t xml:space="preserve">Všechy požadavky, vlastnosti a doplňky (bez samozavírače )pro vnitřní dveře jsou uvedeny </t>
  </si>
  <si>
    <t>431</t>
  </si>
  <si>
    <t>6116140R</t>
  </si>
  <si>
    <t>D7 - dveře jednokřídlé dřevěné plné hladké,  povrch HPL laminát 900/1970 mm, požární (EW 30DP3-C2)</t>
  </si>
  <si>
    <t>-2104995172</t>
  </si>
  <si>
    <t>432</t>
  </si>
  <si>
    <t>6116150R</t>
  </si>
  <si>
    <t>D8 - dveře jednokřídlé dřevěné plné hladké,  povrch HPL laminát 800/1970 mm</t>
  </si>
  <si>
    <t>1499487667</t>
  </si>
  <si>
    <t>dodávka, doprava k pol.766660001</t>
  </si>
  <si>
    <t>433</t>
  </si>
  <si>
    <t>6116160R</t>
  </si>
  <si>
    <t>D9 - dveře jednokřídlé dřevěné plné hladké,  povrch HPL laminát 700/1970 mm, s větrací mřížkou</t>
  </si>
  <si>
    <t>-984666565</t>
  </si>
  <si>
    <t>434</t>
  </si>
  <si>
    <t>6116170R</t>
  </si>
  <si>
    <t>D10 - dveře jednokřídlé dřevěné plné hladké,  povrch HPL laminát 700/1970 mm, s větrací mřížkou</t>
  </si>
  <si>
    <t>1626925141</t>
  </si>
  <si>
    <t>435</t>
  </si>
  <si>
    <t>6116180R</t>
  </si>
  <si>
    <t>D11 - dveře jednokřídlé dřevěné plné hladké,  povrch HPL laminát 700/1970 mm, s větrací mřížkou</t>
  </si>
  <si>
    <t>-1074482202</t>
  </si>
  <si>
    <t>436</t>
  </si>
  <si>
    <t>766660717</t>
  </si>
  <si>
    <t>Montáž dveřních křídel samozavírače na ocelovou zárubeň</t>
  </si>
  <si>
    <t>-1856314185</t>
  </si>
  <si>
    <t>https://podminky.urs.cz/item/CS_URS_2022_01/766660717</t>
  </si>
  <si>
    <t>437</t>
  </si>
  <si>
    <t>5491726R</t>
  </si>
  <si>
    <t xml:space="preserve">samozavírač požárních dveří </t>
  </si>
  <si>
    <t>380079650</t>
  </si>
  <si>
    <t>dodávka, doprava k pol.766660717</t>
  </si>
  <si>
    <t>438</t>
  </si>
  <si>
    <t>766660728</t>
  </si>
  <si>
    <t>Montáž dveřního interiérového kování - zámku</t>
  </si>
  <si>
    <t>-2007709158</t>
  </si>
  <si>
    <t>https://podminky.urs.cz/item/CS_URS_2022_01/766660728</t>
  </si>
  <si>
    <t>zámek vložkový</t>
  </si>
  <si>
    <t>dveře D6+D6a+D7+D7a+D8</t>
  </si>
  <si>
    <t>4+4+4+9+6</t>
  </si>
  <si>
    <t>zámšk dózický</t>
  </si>
  <si>
    <t>dveře D9+D10+D11</t>
  </si>
  <si>
    <t>3+1+4</t>
  </si>
  <si>
    <t>WC zámek</t>
  </si>
  <si>
    <t>dveře D11</t>
  </si>
  <si>
    <t>439</t>
  </si>
  <si>
    <t>766660729</t>
  </si>
  <si>
    <t>Montáž dveřního interiérového kování - štítku s klikou</t>
  </si>
  <si>
    <t>1109080821</t>
  </si>
  <si>
    <t>https://podminky.urs.cz/item/CS_URS_2022_01/766660729</t>
  </si>
  <si>
    <t>440</t>
  </si>
  <si>
    <t>7660011R</t>
  </si>
  <si>
    <t>kování : klika-klika + zámek (vožkový, dózický, WC zámek)</t>
  </si>
  <si>
    <t>325411147</t>
  </si>
  <si>
    <t>dodávka, doprava k pol.766660728+766660728</t>
  </si>
  <si>
    <t>441</t>
  </si>
  <si>
    <t>998766101</t>
  </si>
  <si>
    <t>Přesun hmot tonážní pro kce truhlářské v objektech v do 6 m</t>
  </si>
  <si>
    <t>-718067093</t>
  </si>
  <si>
    <t>https://podminky.urs.cz/item/CS_URS_2022_01/998766101</t>
  </si>
  <si>
    <t>02 - SO 253 Budova JSDH - ZTI</t>
  </si>
  <si>
    <t xml:space="preserve">    45 - Podkladní a vedlejší konstrukce kromě vozovek a železničního svršku</t>
  </si>
  <si>
    <t xml:space="preserve">    87 - Potrubí z trub plastických a skleněných</t>
  </si>
  <si>
    <t xml:space="preserve">    89 - Ostatní konstrukce</t>
  </si>
  <si>
    <t xml:space="preserve">    99 - Přesuny hmot a suti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</si>
  <si>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</si>
  <si>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</si>
  <si>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</si>
  <si>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</si>
  <si>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</si>
  <si>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>132251255</t>
  </si>
  <si>
    <t>Hloubení rýh nezapažených š do 2000 mm v hornině třídy těžitelnosti I skupiny 3 objem do 1000 m3 strojně</t>
  </si>
  <si>
    <t>-739798184</t>
  </si>
  <si>
    <t>https://podminky.urs.cz/item/CS_URS_2022_01/132251255</t>
  </si>
  <si>
    <t>výkopy v zemině tř.3 - 70% a v zemině tř.4 - 30%</t>
  </si>
  <si>
    <t>dešťová kanalizace podél objektu</t>
  </si>
  <si>
    <t>větev1</t>
  </si>
  <si>
    <t>1,1*((2,37+1,54)/2-0,15)*22,0</t>
  </si>
  <si>
    <t>1,1*((1,44+1,2)/2-0,15)*30,0</t>
  </si>
  <si>
    <t>1,1*((2,4+1,73)/2-0,15)*8,5</t>
  </si>
  <si>
    <t>1,1*((1,85+1,73)/2-0,15)*7,4</t>
  </si>
  <si>
    <t>1,1*(1,7-0,15)*7,6</t>
  </si>
  <si>
    <t>1,1*(1,5-0,15)*3,2</t>
  </si>
  <si>
    <t>1,1*(1,5-0,15)*2,5</t>
  </si>
  <si>
    <t>1,1*(1,4-0,15)*2,5</t>
  </si>
  <si>
    <t>1,1*(1,3-0,15)*2,1</t>
  </si>
  <si>
    <t xml:space="preserve">větev 2 </t>
  </si>
  <si>
    <t>1,1*((2,3+1,9)/2-0,15)*22,0</t>
  </si>
  <si>
    <t>1,1*((1,9+1,5)/2-0,15)*30,0</t>
  </si>
  <si>
    <t>1,1*(1,5-0,15)*(2,4+1,8+2,0+2,1+1,3+1,8*3+2,0)</t>
  </si>
  <si>
    <t>1,1*(1,95-0,15)*2,4</t>
  </si>
  <si>
    <t>1,1*(2,0-0,15)*1,8</t>
  </si>
  <si>
    <t>1,1*(1,9-0,15)*2,0</t>
  </si>
  <si>
    <t>1,1*(1,8-0,15)*(2,1+1,3)</t>
  </si>
  <si>
    <t>1,1*(1,7-0,15)*(1,8+1,8)</t>
  </si>
  <si>
    <t>1,1*(1,5-0,15)*(1,8+2,0)</t>
  </si>
  <si>
    <t>rozšíření pro šachty</t>
  </si>
  <si>
    <t>4,0*5</t>
  </si>
  <si>
    <t>splašková kanalizace - přípojka</t>
  </si>
  <si>
    <t>1,1*((2,54+2,01)/2-0,15)*11,2</t>
  </si>
  <si>
    <t>ležatá  kanalizace ZTI mimo objekt</t>
  </si>
  <si>
    <t>1,1*(1,7-0,15)*(10,0+2,0)</t>
  </si>
  <si>
    <t>ležatá kanalizace ZTI uvnitř objektu</t>
  </si>
  <si>
    <t>1,1*1,6*(90,0+30,0-10,0-2,0)</t>
  </si>
  <si>
    <t>551,5*0,02+0,384</t>
  </si>
  <si>
    <t>Mezisoučet A - 100% výkopku</t>
  </si>
  <si>
    <t>z toho 70 %</t>
  </si>
  <si>
    <t>563,0*0,7+0,9</t>
  </si>
  <si>
    <t>Mezisoučet B - 70% výkopku</t>
  </si>
  <si>
    <t>V položce je započten svislý přesun výkopku a lepivost horniny.</t>
  </si>
  <si>
    <t>132351255</t>
  </si>
  <si>
    <t>Hloubení rýh nezapažených š do 2000 mm v hornině třídy těžitelnosti II skupiny 4 objem do 1000 m3 strojně</t>
  </si>
  <si>
    <t>707895639</t>
  </si>
  <si>
    <t>https://podminky.urs.cz/item/CS_URS_2022_01/132351255</t>
  </si>
  <si>
    <t>z toho 30 %</t>
  </si>
  <si>
    <t>563,0*0,3+0,1</t>
  </si>
  <si>
    <t>Mezisoučet B - 30% výkopku</t>
  </si>
  <si>
    <t>151101101</t>
  </si>
  <si>
    <t>Zřízení příložného pažení a rozepření stěn rýh hl do 2 m</t>
  </si>
  <si>
    <t>233461635</t>
  </si>
  <si>
    <t>https://podminky.urs.cz/item/CS_URS_2022_01/151101101</t>
  </si>
  <si>
    <t>2*((2,37+1,54)/2-0,15)*22,0</t>
  </si>
  <si>
    <t>2*((1,44+1,2)/2-0,15)*30,0</t>
  </si>
  <si>
    <t>2*((2,4+1,73)/2-0,15)*8,5</t>
  </si>
  <si>
    <t>2*((1,85+1,73)/2-0,15)*7,4</t>
  </si>
  <si>
    <t>2*(1,7-0,15)*7,6</t>
  </si>
  <si>
    <t>2*(1,5-0,15)*3,2</t>
  </si>
  <si>
    <t>2*(1,5-0,15)*2,5</t>
  </si>
  <si>
    <t>2*(1,4-0,15)*2,5</t>
  </si>
  <si>
    <t>2*(1,3-0,15)*2,1</t>
  </si>
  <si>
    <t>2*((2,3+1,9)/2-0,15)*22,0</t>
  </si>
  <si>
    <t>2*((1,9+1,5)/2-0,15)*30,0</t>
  </si>
  <si>
    <t>2*(1,5-0,15)*(2,4+1,8+2,0+2,1+1,3+1,8*3+2,0)</t>
  </si>
  <si>
    <t>2*(1,95-0,15)*2,4</t>
  </si>
  <si>
    <t>2*(2,0-0,15)*1,8</t>
  </si>
  <si>
    <t>2*(1,9-0,15)*2,0</t>
  </si>
  <si>
    <t>2*(1,8-0,15)*(2,1+1,3)</t>
  </si>
  <si>
    <t>2*(1,7-0,15)*(1,8+1,8)</t>
  </si>
  <si>
    <t>2*(1,5-0,15)*(1,8+2,0)</t>
  </si>
  <si>
    <t>8,0*5</t>
  </si>
  <si>
    <t>2*(1,7-0,15)*(10,0+2,0)</t>
  </si>
  <si>
    <t>2*1,6*(90,0+30,0-10,0-2,0)</t>
  </si>
  <si>
    <t>0,083</t>
  </si>
  <si>
    <t>151101111</t>
  </si>
  <si>
    <t>Odstranění příložného pažení a rozepření stěn rýh hl do 2 m</t>
  </si>
  <si>
    <t>1462499649</t>
  </si>
  <si>
    <t>https://podminky.urs.cz/item/CS_URS_2022_01/151101111</t>
  </si>
  <si>
    <t>151101102</t>
  </si>
  <si>
    <t>Zřízení příložného pažení a rozepření stěn rýh hl přes 2 do 4 m</t>
  </si>
  <si>
    <t>-1709951576</t>
  </si>
  <si>
    <t>https://podminky.urs.cz/item/CS_URS_2022_01/151101102</t>
  </si>
  <si>
    <t>2*((2,54+2,01)/2-0,15)*11,2</t>
  </si>
  <si>
    <t>151101112</t>
  </si>
  <si>
    <t>Odstranění příložného pažení a rozepření stěn rýh hl přes 2 do 4 m</t>
  </si>
  <si>
    <t>294478146</t>
  </si>
  <si>
    <t>https://podminky.urs.cz/item/CS_URS_2022_01/151101112</t>
  </si>
  <si>
    <t>162251102</t>
  </si>
  <si>
    <t>Vodorovné přemístění přes 20 do 50 m výkopku/sypaniny z horniny třídy těžitelnosti I skupiny 1 až 3</t>
  </si>
  <si>
    <t>1939316796</t>
  </si>
  <si>
    <t>https://podminky.urs.cz/item/CS_URS_2022_01/162251102</t>
  </si>
  <si>
    <t>přemístění materiálu pro podsypy a obsypy</t>
  </si>
  <si>
    <t>po stavbě k místu upotřebení</t>
  </si>
  <si>
    <t>náhrada přesunu hmot dle 827-1</t>
  </si>
  <si>
    <t>dle ÚRS Praha</t>
  </si>
  <si>
    <t>pol.175151101+451572111</t>
  </si>
  <si>
    <t>107,0+34,0</t>
  </si>
  <si>
    <t>162751137</t>
  </si>
  <si>
    <t>Vodorovné přemístění přes 9 000 do 10000 m výkopku/sypaniny z horniny třídy těžitelnosti II skupiny 4 a 5</t>
  </si>
  <si>
    <t>-1634759799</t>
  </si>
  <si>
    <t>https://podminky.urs.cz/item/CS_URS_2022_01/162751137</t>
  </si>
  <si>
    <t>přebytečná zemina</t>
  </si>
  <si>
    <t xml:space="preserve">na placenou skládku do 15km </t>
  </si>
  <si>
    <t>výkop rýh - pol.132251255+132351255</t>
  </si>
  <si>
    <t>395,0+169,0</t>
  </si>
  <si>
    <t>méně zásyp rýh - pol.174101101</t>
  </si>
  <si>
    <t>-408,0</t>
  </si>
  <si>
    <t>162751139</t>
  </si>
  <si>
    <t>Příplatek k vodorovnému přemístění výkopku/sypaniny z horniny třídy těžitelnosti II skupiny 4 a 5 ZKD 1000 m přes 10000 m</t>
  </si>
  <si>
    <t>1103836410</t>
  </si>
  <si>
    <t>https://podminky.urs.cz/item/CS_URS_2022_01/162751139</t>
  </si>
  <si>
    <t>na placenou skládku do 15km</t>
  </si>
  <si>
    <t>156,0*(15-10)</t>
  </si>
  <si>
    <t>-1399518504</t>
  </si>
  <si>
    <t>přebytečná zemina - pol.162701105</t>
  </si>
  <si>
    <t>156,0</t>
  </si>
  <si>
    <t>171201211</t>
  </si>
  <si>
    <t>Poplatek za uložení odpadu ze sypaniny na skládce (skládkovné)</t>
  </si>
  <si>
    <t>CS ÚRS 2016 01</t>
  </si>
  <si>
    <t>-550005984</t>
  </si>
  <si>
    <t>156,0*2,0</t>
  </si>
  <si>
    <t>1285297872</t>
  </si>
  <si>
    <t>zpětný zásyp vykopanou zeminou (hutnitelnou, vhodnou pro zásyp)</t>
  </si>
  <si>
    <t>méně podsypy a obsypy a šachty</t>
  </si>
  <si>
    <t>méně pol.175151101mezisoučet A+ pol.451572111</t>
  </si>
  <si>
    <t>-(111,0+34,0)</t>
  </si>
  <si>
    <t>-3,14*0,6*0,6*(2,3+1,7+1,5+2,0+1,7)-0,6</t>
  </si>
  <si>
    <t>175151101</t>
  </si>
  <si>
    <t>Obsypání potrubí strojně sypaninou bez prohození, uloženou do 3 m</t>
  </si>
  <si>
    <t>64215497</t>
  </si>
  <si>
    <t>https://podminky.urs.cz/item/CS_URS_2022_01/175151101</t>
  </si>
  <si>
    <t>obsyp pískem</t>
  </si>
  <si>
    <t>dešťová kanalizace</t>
  </si>
  <si>
    <t>1,1*(0,1+0,3)*18,0</t>
  </si>
  <si>
    <t>1,1*(0,125+0,3)*56,0</t>
  </si>
  <si>
    <t>1,1*(0,15*0,3)*108,0</t>
  </si>
  <si>
    <t>přípojka splaškové kanalizace</t>
  </si>
  <si>
    <t>1,1*(0,15+0,3)*12,0</t>
  </si>
  <si>
    <t>lažatá kanalizace ZTI</t>
  </si>
  <si>
    <t>1,1*(0,125+0,3)*90,0</t>
  </si>
  <si>
    <t>1,1*(0,1+0,3)*30,0</t>
  </si>
  <si>
    <t>0,639</t>
  </si>
  <si>
    <t>97,0*0,1</t>
  </si>
  <si>
    <t>méně potrubí</t>
  </si>
  <si>
    <t>-3,14*0,05*0,05*(18,0+30,0)</t>
  </si>
  <si>
    <t>-3,14*0,0625*0,0625*(56+90,0)</t>
  </si>
  <si>
    <t>-3,14*0,075*0,075*(108,0+12,0)</t>
  </si>
  <si>
    <t>0,288</t>
  </si>
  <si>
    <t>58331351</t>
  </si>
  <si>
    <t>kamenivo těžené drobné frakce 0/4</t>
  </si>
  <si>
    <t>740908012</t>
  </si>
  <si>
    <t>obsyp kanalizačního potrubí - pískem</t>
  </si>
  <si>
    <t>dodávka, doprava k pol.175151101, ztratné + hutnění 11%</t>
  </si>
  <si>
    <t>107,0*1,8*1,11+0,214</t>
  </si>
  <si>
    <t>31011110R</t>
  </si>
  <si>
    <t>Těsnění  prostupu kanalizace DN 100 stropem v kvalitě a požární odolnosti jako konstrukce, kterou prochází - montáž a dodávka vč.dopravy</t>
  </si>
  <si>
    <t>-776119314</t>
  </si>
  <si>
    <t>31011120R</t>
  </si>
  <si>
    <t>Těsnění  prostupu vodovodu (cca 300x150mm) stěnou tl.250 mm v kvalitě a požární odolnosti jako konstrukce, kterou prochází - montáž a dodávka vč.dopravy</t>
  </si>
  <si>
    <t>103580555</t>
  </si>
  <si>
    <t>31011130R</t>
  </si>
  <si>
    <t>Těsnění  prostupu vodovodu (cca 380x150mm) stěnou tl.125 mm v kvalitě a požární odolnosti jako konstrukce, kterou prochází - montáž a dodávka vč.dopravy</t>
  </si>
  <si>
    <t>516628411</t>
  </si>
  <si>
    <t>31011140R</t>
  </si>
  <si>
    <t>Těsnění  prostupu vodovodu (cca 270x100mm) stěnou tl.125 mm v kvalitě a požární odolnosti jako konstrukce, kterou prochází - montáž a dodávka vč.dopravy</t>
  </si>
  <si>
    <t>-739636958</t>
  </si>
  <si>
    <t>31011150R</t>
  </si>
  <si>
    <t>Těsnění  prostupu vodovodu (cca 180x100mm) stěnou tl.125 mm v kvalitě a požární odolnosti jako konstrukce, kterou prochází - montáž a dodávka vč.dopravy</t>
  </si>
  <si>
    <t>-386187140</t>
  </si>
  <si>
    <t>31011160R</t>
  </si>
  <si>
    <t>Těsnění  prostupu vodovodu (cca 100x100mm) stěnou tl.125 mm v kvalitě a požární odolnosti jako konstrukce, kterou prochází - montáž a dodávka vč.dopravy</t>
  </si>
  <si>
    <t>-46007559</t>
  </si>
  <si>
    <t>310000001</t>
  </si>
  <si>
    <t>Zednické vypomoci pro ZTI</t>
  </si>
  <si>
    <t>kč</t>
  </si>
  <si>
    <t>-1098655693</t>
  </si>
  <si>
    <t>drobné zednické práce položkově nevykázané</t>
  </si>
  <si>
    <t>Podkladní a vedlejší konstrukce kromě vozovek a železničního svršku</t>
  </si>
  <si>
    <t>451572111</t>
  </si>
  <si>
    <t>Lože pod potrubí otevřený výkop z kameniva drobného těženého</t>
  </si>
  <si>
    <t>-2020929475</t>
  </si>
  <si>
    <t>https://podminky.urs.cz/item/CS_URS_2022_01/451572111</t>
  </si>
  <si>
    <t>1,0*0,1*(18,0+56,0+108,0)</t>
  </si>
  <si>
    <t>1,1*0,1*12,0</t>
  </si>
  <si>
    <t>1,1*0,1*90,0</t>
  </si>
  <si>
    <t>1,1*0,1*30,0</t>
  </si>
  <si>
    <t>32,7*0,03+0,299</t>
  </si>
  <si>
    <t>452112111</t>
  </si>
  <si>
    <t>Osazení betonových prstenců nebo rámů v do 100 mm</t>
  </si>
  <si>
    <t>-1854040073</t>
  </si>
  <si>
    <t>https://podminky.urs.cz/item/CS_URS_2022_01/452112111</t>
  </si>
  <si>
    <t>prstenec v 40 mm</t>
  </si>
  <si>
    <t>šachta Šd4</t>
  </si>
  <si>
    <t>prstenec v 60 mm</t>
  </si>
  <si>
    <t>šachta Šs</t>
  </si>
  <si>
    <t>prstenec v 100 mm</t>
  </si>
  <si>
    <t>šachta Šd1+Šd2+Šd3</t>
  </si>
  <si>
    <t>1+1+1</t>
  </si>
  <si>
    <t>59224010</t>
  </si>
  <si>
    <t>prstenec šachtový vyrovnávací betonový 625x100x40mm</t>
  </si>
  <si>
    <t>362192199</t>
  </si>
  <si>
    <t>dodávka, doprava k pol.452112111 mezisoučet A</t>
  </si>
  <si>
    <t>59224011</t>
  </si>
  <si>
    <t>prstenec šachtový vyrovnávací betonový 625x100x60mm</t>
  </si>
  <si>
    <t>-149226083</t>
  </si>
  <si>
    <t>dodávka, doprava k pol.452112111 mezisoučet B</t>
  </si>
  <si>
    <t>59224013</t>
  </si>
  <si>
    <t>prstenec šachtový vyrovnávací betonový 625x100x100mm</t>
  </si>
  <si>
    <t>616221678</t>
  </si>
  <si>
    <t>dodávka, doprava k pol.452112111 mezisoučet C</t>
  </si>
  <si>
    <t>Potrubí z trub plastických a skleněných</t>
  </si>
  <si>
    <t>871265211</t>
  </si>
  <si>
    <t>Kanalizační potrubí z tvrdého PVC jednovrstvé tuhost třídy SN4 DN 110</t>
  </si>
  <si>
    <t>1443051590</t>
  </si>
  <si>
    <t>https://podminky.urs.cz/item/CS_URS_2022_01/871265211</t>
  </si>
  <si>
    <t xml:space="preserve">dešťová kanalizace svislá pod terénem - pro napojení ležaté kanalizace </t>
  </si>
  <si>
    <t>na lapač střešních splavenin</t>
  </si>
  <si>
    <t>1,1*16+0,4</t>
  </si>
  <si>
    <t>871275211</t>
  </si>
  <si>
    <t>Kanalizační potrubí z tvrdého PVC jednovrstvé tuhost třídy SN4 DN 125</t>
  </si>
  <si>
    <t>1722826626</t>
  </si>
  <si>
    <t>https://podminky.urs.cz/item/CS_URS_2022_01/871275211</t>
  </si>
  <si>
    <t>dešťová kanalizace - napojení dešťových svodů</t>
  </si>
  <si>
    <t>8,5+7,4+7,6+3,2+2,5+2,5+2,1</t>
  </si>
  <si>
    <t>2,4+1,8+2,0+2,1+1,3+1,8+1,8+1,8+2,0</t>
  </si>
  <si>
    <t>50,8*0,1+0,12</t>
  </si>
  <si>
    <t>871315211</t>
  </si>
  <si>
    <t>Kanalizační potrubí z tvrdého PVC jednovrstvé tuhost třídy SN4 DN 160</t>
  </si>
  <si>
    <t>1827348866</t>
  </si>
  <si>
    <t>https://podminky.urs.cz/item/CS_URS_2022_01/871315211</t>
  </si>
  <si>
    <t>odvodnění dešťových svodů do stávající kanalizace</t>
  </si>
  <si>
    <t>potrubí PVC DN 150</t>
  </si>
  <si>
    <t>větev 1</t>
  </si>
  <si>
    <t>51,0</t>
  </si>
  <si>
    <t>větev 2</t>
  </si>
  <si>
    <t>102,0*0,05+0,9</t>
  </si>
  <si>
    <t>11,2+0,8</t>
  </si>
  <si>
    <t>877275211</t>
  </si>
  <si>
    <t>Montáž tvarovek z tvrdého PVC-systém KG nebo z polypropylenu-systém KG 2000 jednoosé DN 125</t>
  </si>
  <si>
    <t>-1250530123</t>
  </si>
  <si>
    <t>https://podminky.urs.cz/item/CS_URS_2022_01/877275211</t>
  </si>
  <si>
    <t>napojení lapače střešních splavenin</t>
  </si>
  <si>
    <t>koleno PVC DN 125  -  45°</t>
  </si>
  <si>
    <t>2*16</t>
  </si>
  <si>
    <t>redukce PVC 125/100 mm</t>
  </si>
  <si>
    <t>šachtová vložka DN 125</t>
  </si>
  <si>
    <t>šachta Šd1, Šd2, Šd4</t>
  </si>
  <si>
    <t>28611356</t>
  </si>
  <si>
    <t>koleno kanalizační PVC KG 125x45°</t>
  </si>
  <si>
    <t>1520719413</t>
  </si>
  <si>
    <t>dodávka, doprava k pol.877275211 mezisoučet A</t>
  </si>
  <si>
    <t>28611502</t>
  </si>
  <si>
    <t>redukce kanalizační PVC 125/110</t>
  </si>
  <si>
    <t>1613996837</t>
  </si>
  <si>
    <t>dodávka, doprava k pol.877275211 mezisoučet B</t>
  </si>
  <si>
    <t>2861200R</t>
  </si>
  <si>
    <t xml:space="preserve">vložka šachtová kanalizační DN 125 </t>
  </si>
  <si>
    <t>-1124236225</t>
  </si>
  <si>
    <t>dodávka, doprava k pol.877275211 mezisoučet C</t>
  </si>
  <si>
    <t>877315211</t>
  </si>
  <si>
    <t>Montáž tvarovek z tvrdého PVC-systém KG nebo z polypropylenu-systém KG 2000 jednoosé DN 160</t>
  </si>
  <si>
    <t>-1810163132</t>
  </si>
  <si>
    <t>https://podminky.urs.cz/item/CS_URS_2022_01/877315211</t>
  </si>
  <si>
    <t>šachtová vložka DN 150</t>
  </si>
  <si>
    <t>šachta Šd1, Šd2, Šd3, Šd4</t>
  </si>
  <si>
    <t>2+1+2+1</t>
  </si>
  <si>
    <t>28612250</t>
  </si>
  <si>
    <t>vložka šachtová kanalizační DN 160</t>
  </si>
  <si>
    <t>2113246629</t>
  </si>
  <si>
    <t>dodávka, doprava k pol.877315211</t>
  </si>
  <si>
    <t>Ostatní konstrukce</t>
  </si>
  <si>
    <t>894411111</t>
  </si>
  <si>
    <t>Zřízení šachet kanalizačních z betonových dílců na potrubí DN do 200 dno beton tř. C 25/30</t>
  </si>
  <si>
    <t>-870503992</t>
  </si>
  <si>
    <t>https://podminky.urs.cz/item/CS_URS_2022_01/894411111</t>
  </si>
  <si>
    <t>1+1+1+1</t>
  </si>
  <si>
    <t>894118001</t>
  </si>
  <si>
    <t>Příplatek ZKD 0,60 m výšky vstupu na potrubí</t>
  </si>
  <si>
    <t>-372881579</t>
  </si>
  <si>
    <t>https://podminky.urs.cz/item/CS_URS_2022_01/894118001</t>
  </si>
  <si>
    <t>šachta Šd3</t>
  </si>
  <si>
    <t>59224168</t>
  </si>
  <si>
    <t>skruž betonová přechodová 62,5/100x60x12cm, stupadla poplastovaná kapsová</t>
  </si>
  <si>
    <t>884817104</t>
  </si>
  <si>
    <t>dodávka, doprava k pol.894411111</t>
  </si>
  <si>
    <t>59224065</t>
  </si>
  <si>
    <t>skruž betonová DN 1000x250, 100x25x12cm</t>
  </si>
  <si>
    <t>-1799201580</t>
  </si>
  <si>
    <t>šachta Šd1, Šd3, Šd4</t>
  </si>
  <si>
    <t>1+3+1</t>
  </si>
  <si>
    <t>59224348</t>
  </si>
  <si>
    <t>těsnění elastomerové pro spojení šachetních dílů DN 1000</t>
  </si>
  <si>
    <t>1169859294</t>
  </si>
  <si>
    <t>525904431</t>
  </si>
  <si>
    <t>161999910</t>
  </si>
  <si>
    <t xml:space="preserve">dodávka, doprava k pol.877275211 </t>
  </si>
  <si>
    <t>899104112</t>
  </si>
  <si>
    <t>Osazení poklopů litinových nebo ocelových včetně rámů pro třídu zatížení D400, E600</t>
  </si>
  <si>
    <t>209159300</t>
  </si>
  <si>
    <t>https://podminky.urs.cz/item/CS_URS_2022_01/899104112</t>
  </si>
  <si>
    <t>28661935</t>
  </si>
  <si>
    <t>poklop šachtový litinový  DN 600 pro třídu zatížení D400</t>
  </si>
  <si>
    <t>-683739365</t>
  </si>
  <si>
    <t>dodávka, doprava k pol.899104112</t>
  </si>
  <si>
    <t>892312121</t>
  </si>
  <si>
    <t>Tlaková zkouška vzduchem potrubí DN 150 těsnícím vakem ucpávkovým</t>
  </si>
  <si>
    <t>úsek</t>
  </si>
  <si>
    <t>-982869708</t>
  </si>
  <si>
    <t>https://podminky.urs.cz/item/CS_URS_2022_01/892312121</t>
  </si>
  <si>
    <t>899722114</t>
  </si>
  <si>
    <t>Krytí potrubí z plastů výstražnou fólií z PVC 40 cm</t>
  </si>
  <si>
    <t>-1385971402</t>
  </si>
  <si>
    <t>https://podminky.urs.cz/item/CS_URS_2022_01/899722114</t>
  </si>
  <si>
    <t>(18,0+56,0+108,0)</t>
  </si>
  <si>
    <t>lažatá kanalizace ZTImimo objekt</t>
  </si>
  <si>
    <t>206,0*0,05+0,7</t>
  </si>
  <si>
    <t>Přesuny hmot a suti</t>
  </si>
  <si>
    <t>998276101</t>
  </si>
  <si>
    <t>Přesun hmot pro trubní vedení z trub z plastických hmot otevřený výkop</t>
  </si>
  <si>
    <t>-1474011813</t>
  </si>
  <si>
    <t>https://podminky.urs.cz/item/CS_URS_2022_01/998276101</t>
  </si>
  <si>
    <t>Přesun hmot pro podsypy, obsypy potrubí nakoupeným  sypkým</t>
  </si>
  <si>
    <t>materiálem je započten v položce 162251102</t>
  </si>
  <si>
    <t>721</t>
  </si>
  <si>
    <t>Zdravotechnika - vnitřní kanalizace</t>
  </si>
  <si>
    <t>721173401</t>
  </si>
  <si>
    <t>Potrubí kanalizační z PVC SN 4 svodné DN 110</t>
  </si>
  <si>
    <t>-1825478633</t>
  </si>
  <si>
    <t>https://podminky.urs.cz/item/CS_URS_2022_01/721173401</t>
  </si>
  <si>
    <t>splašková kanalizace vnitřní (včetně tvarovek)</t>
  </si>
  <si>
    <t>30,0</t>
  </si>
  <si>
    <t>721173402</t>
  </si>
  <si>
    <t>Potrubí kanalizační z PVC SN 4 svodné DN 125</t>
  </si>
  <si>
    <t>375512894</t>
  </si>
  <si>
    <t>https://podminky.urs.cz/item/CS_URS_2022_01/721173402</t>
  </si>
  <si>
    <t>90,0</t>
  </si>
  <si>
    <t>721174025</t>
  </si>
  <si>
    <t>Potrubí kanalizační z PP odpadní DN 110</t>
  </si>
  <si>
    <t>1912628142</t>
  </si>
  <si>
    <t>https://podminky.urs.cz/item/CS_URS_2022_01/721174025</t>
  </si>
  <si>
    <t>stoupačky + připojovací potrubí (včetně tvarovek)</t>
  </si>
  <si>
    <t>40,0</t>
  </si>
  <si>
    <t>7211740R1</t>
  </si>
  <si>
    <t>Potrubí kanalizační z PP připojovací DN 32</t>
  </si>
  <si>
    <t>-1810131855</t>
  </si>
  <si>
    <t>připojovací potrubí (včetně tvarovek)</t>
  </si>
  <si>
    <t>montáž, dodávka, doprava</t>
  </si>
  <si>
    <t>721174042</t>
  </si>
  <si>
    <t>Potrubí kanalizační z PP připojovací DN 40</t>
  </si>
  <si>
    <t>56764639</t>
  </si>
  <si>
    <t>https://podminky.urs.cz/item/CS_URS_2022_01/721174042</t>
  </si>
  <si>
    <t>721174043</t>
  </si>
  <si>
    <t>Potrubí kanalizační z PP připojovací DN 50</t>
  </si>
  <si>
    <t>482199514</t>
  </si>
  <si>
    <t>https://podminky.urs.cz/item/CS_URS_2022_01/721174043</t>
  </si>
  <si>
    <t>721174044</t>
  </si>
  <si>
    <t>Potrubí kanalizační z PP připojovací DN 75</t>
  </si>
  <si>
    <t>1941702941</t>
  </si>
  <si>
    <t>https://podminky.urs.cz/item/CS_URS_2022_01/721174044</t>
  </si>
  <si>
    <t>721211421</t>
  </si>
  <si>
    <t>Vpusť podlahová se svislým odtokem DN 50/75/110 mřížka nerez 115x115</t>
  </si>
  <si>
    <t>-1232354281</t>
  </si>
  <si>
    <t>https://podminky.urs.cz/item/CS_URS_2022_01/721211421</t>
  </si>
  <si>
    <t>7212114R1</t>
  </si>
  <si>
    <t>Vpusť podlahová se svislým odtokem DN 50/75/110 mřížka nerez,  s velkým průtokem a se zápachovou uzávěrou</t>
  </si>
  <si>
    <t>-1938596816</t>
  </si>
  <si>
    <t>7212265R1</t>
  </si>
  <si>
    <t>Zápachová uzávěrka pro průmyslovou pračku DN 100</t>
  </si>
  <si>
    <t>182304622</t>
  </si>
  <si>
    <t>721274126</t>
  </si>
  <si>
    <t>Přivzdušňovací ventil vnitřní odpadních potrubí DN 110</t>
  </si>
  <si>
    <t>-892575982</t>
  </si>
  <si>
    <t>https://podminky.urs.cz/item/CS_URS_2022_01/721274126</t>
  </si>
  <si>
    <t>721194105</t>
  </si>
  <si>
    <t>Vyvedení a upevnění odpadních výpustek DN 50</t>
  </si>
  <si>
    <t>-547927731</t>
  </si>
  <si>
    <t>https://podminky.urs.cz/item/CS_URS_2022_01/721194105</t>
  </si>
  <si>
    <t>7212264R1</t>
  </si>
  <si>
    <t>Vodní zápachová uzávěrka pro odvod kondenzátu s přídavnou mechanickou zápachovou uzávěrkou DN 40</t>
  </si>
  <si>
    <t>-1079089879</t>
  </si>
  <si>
    <t>7212265R2</t>
  </si>
  <si>
    <t>Kalich pro úkapy se zápachovou uzávěrkou DN 32</t>
  </si>
  <si>
    <t>kud</t>
  </si>
  <si>
    <t>-1437174495</t>
  </si>
  <si>
    <t>montáž. dodávka, doprava</t>
  </si>
  <si>
    <t>721242115</t>
  </si>
  <si>
    <t>Lapač střešních splavenin z PP s kulovým kloubem na odtoku DN 110</t>
  </si>
  <si>
    <t>902479888</t>
  </si>
  <si>
    <t>https://podminky.urs.cz/item/CS_URS_2022_01/721242115</t>
  </si>
  <si>
    <t>lapač střešních splavenin se zápachovou klapkou a lapacím košem DN 110</t>
  </si>
  <si>
    <t>721273153</t>
  </si>
  <si>
    <t>Hlavice ventilační polypropylen PP DN 110</t>
  </si>
  <si>
    <t>443655137</t>
  </si>
  <si>
    <t>https://podminky.urs.cz/item/CS_URS_2022_01/721273153</t>
  </si>
  <si>
    <t>721290111</t>
  </si>
  <si>
    <t>Zkouška těsnosti potrubí kanalizace vodou DN do 125</t>
  </si>
  <si>
    <t>-1367568531</t>
  </si>
  <si>
    <t>https://podminky.urs.cz/item/CS_URS_2022_01/721290111</t>
  </si>
  <si>
    <t>30,0+90,0+40,0+30,0+5,0+10,0+20,0</t>
  </si>
  <si>
    <t>998721102</t>
  </si>
  <si>
    <t>Přesun hmot tonážní pro vnitřní kanalizace v objektech v přes 6 do 12 m</t>
  </si>
  <si>
    <t>-991040215</t>
  </si>
  <si>
    <t>https://podminky.urs.cz/item/CS_URS_2022_01/998721102</t>
  </si>
  <si>
    <t>722</t>
  </si>
  <si>
    <t>Zdravotechnika - vnitřní vodovod</t>
  </si>
  <si>
    <t>722130233</t>
  </si>
  <si>
    <t>Potrubí vodovodní ocelové závitové pozinkované svařované běžné DN 25</t>
  </si>
  <si>
    <t>-1155385024</t>
  </si>
  <si>
    <t>https://podminky.urs.cz/item/CS_URS_2022_01/722130233</t>
  </si>
  <si>
    <t>požární vodovod - montáž, dodávka, doprava vč.tvarovek</t>
  </si>
  <si>
    <t>722130234</t>
  </si>
  <si>
    <t>Potrubí vodovodní ocelové závitové pozinkované svařované běžné DN 32</t>
  </si>
  <si>
    <t>-1800439717</t>
  </si>
  <si>
    <t>https://podminky.urs.cz/item/CS_URS_2022_01/722130234</t>
  </si>
  <si>
    <t>722130236</t>
  </si>
  <si>
    <t>Potrubí vodovodní ocelové závitové pozinkované svařované běžné DN 50</t>
  </si>
  <si>
    <t>-1933155700</t>
  </si>
  <si>
    <t>https://podminky.urs.cz/item/CS_URS_2022_01/722130236</t>
  </si>
  <si>
    <t>722174002</t>
  </si>
  <si>
    <t>Potrubí vodovodní plastové PPR svar polyfúze PN 16 D 20x2,8 mm</t>
  </si>
  <si>
    <t>-147075811</t>
  </si>
  <si>
    <t>https://podminky.urs.cz/item/CS_URS_2022_01/722174002</t>
  </si>
  <si>
    <t>stoupačky a připojovací potrubí</t>
  </si>
  <si>
    <t>722174003</t>
  </si>
  <si>
    <t>Potrubí vodovodní plastové PPR svar polyfúze PN 16 D 25x3,5 mm</t>
  </si>
  <si>
    <t>439588204</t>
  </si>
  <si>
    <t>https://podminky.urs.cz/item/CS_URS_2022_01/722174003</t>
  </si>
  <si>
    <t>733321213</t>
  </si>
  <si>
    <t>Potrubí plastové z PP-RCT spojované svařováním D 25x3,5</t>
  </si>
  <si>
    <t>1313663249</t>
  </si>
  <si>
    <t>https://podminky.urs.cz/item/CS_URS_2022_01/733321213</t>
  </si>
  <si>
    <t>3 vrstvé potrubí PPR-RCT s čedičovýcm vláknem DN20 včetně tvarovek</t>
  </si>
  <si>
    <t>(např.Fiber basalt plus)</t>
  </si>
  <si>
    <t>150,0</t>
  </si>
  <si>
    <t>733321214</t>
  </si>
  <si>
    <t>Potrubí plastové z PP-RCT spojované svařováním D 32x4,4</t>
  </si>
  <si>
    <t>-1046230679</t>
  </si>
  <si>
    <t>https://podminky.urs.cz/item/CS_URS_2022_01/733321214</t>
  </si>
  <si>
    <t>3 vrstvé potrubí PPR-RCT s čedičovýcm vláknem DN25 včetně tvarovek</t>
  </si>
  <si>
    <t>733321215</t>
  </si>
  <si>
    <t>Potrubí plastové z PP-RCT spojované svařováním D 40x5,5</t>
  </si>
  <si>
    <t>590017</t>
  </si>
  <si>
    <t>https://podminky.urs.cz/item/CS_URS_2022_01/733321215</t>
  </si>
  <si>
    <t>3 vrstvé potrubí PPR-RCT s čedičovýcm vláknem DN32 včetně tvarovek</t>
  </si>
  <si>
    <t>733321216</t>
  </si>
  <si>
    <t>Potrubí plastové z PP-RCT spojované svařováním D 50x6,9</t>
  </si>
  <si>
    <t>728918302</t>
  </si>
  <si>
    <t>https://podminky.urs.cz/item/CS_URS_2022_01/733321216</t>
  </si>
  <si>
    <t>3 vrstvé potrubí PPR-RCT s čedičovýcm vláknem DN40  včetně tvarovek</t>
  </si>
  <si>
    <t>722181231</t>
  </si>
  <si>
    <t>Ochrana vodovodního potrubí přilepenými termoizolačními trubicemi z PE tl přes 9 do 13 mm DN do 22 mm</t>
  </si>
  <si>
    <t>163355254</t>
  </si>
  <si>
    <t>https://podminky.urs.cz/item/CS_URS_2022_01/722181231</t>
  </si>
  <si>
    <t>pol.722174002+722174003</t>
  </si>
  <si>
    <t>30,0+60,0</t>
  </si>
  <si>
    <t>722181232</t>
  </si>
  <si>
    <t>Ochrana vodovodního potrubí přilepenými termoizolačními trubicemi z PE tl přes 9 do 13 mm DN přes 22 do 45 mm</t>
  </si>
  <si>
    <t>-485224258</t>
  </si>
  <si>
    <t>https://podminky.urs.cz/item/CS_URS_2022_01/722181232</t>
  </si>
  <si>
    <t>pol.722130233</t>
  </si>
  <si>
    <t>722181251</t>
  </si>
  <si>
    <t>Ochrana vodovodního potrubí přilepenými termoizolačními trubicemi z PE tl přes 20 do 25 mm DN do 22 mm</t>
  </si>
  <si>
    <t>-363414461</t>
  </si>
  <si>
    <t>https://podminky.urs.cz/item/CS_URS_2022_01/722181251</t>
  </si>
  <si>
    <t>pol.733321213</t>
  </si>
  <si>
    <t>722181252</t>
  </si>
  <si>
    <t>Ochrana vodovodního potrubí přilepenými termoizolačními trubicemi z PE tl přes 20 do 25 mm DN přes 22 do 45 mm</t>
  </si>
  <si>
    <t>-1704159698</t>
  </si>
  <si>
    <t>https://podminky.urs.cz/item/CS_URS_2022_01/722181252</t>
  </si>
  <si>
    <t>pol.722130234</t>
  </si>
  <si>
    <t>pol.733321214+733321215+733321216</t>
  </si>
  <si>
    <t>60,0+35,0+10,0</t>
  </si>
  <si>
    <t>722181253</t>
  </si>
  <si>
    <t>Ochrana vodovodního potrubí přilepenými termoizolačními trubicemi z PE tl přes 20 do 25 mm DN přes 45 do 63 mm</t>
  </si>
  <si>
    <t>-1513860981</t>
  </si>
  <si>
    <t>https://podminky.urs.cz/item/CS_URS_2022_01/722181253</t>
  </si>
  <si>
    <t>pol.722130236</t>
  </si>
  <si>
    <t>722230102</t>
  </si>
  <si>
    <t>Ventil přímý G 3/4" se dvěma závity</t>
  </si>
  <si>
    <t>1691640555</t>
  </si>
  <si>
    <t>https://podminky.urs.cz/item/CS_URS_2022_01/722230102</t>
  </si>
  <si>
    <t>uzavírací ventil DN 20</t>
  </si>
  <si>
    <t>722230103</t>
  </si>
  <si>
    <t>Ventil přímý G 1" se dvěma závity</t>
  </si>
  <si>
    <t>1682175585</t>
  </si>
  <si>
    <t>https://podminky.urs.cz/item/CS_URS_2022_01/722230103</t>
  </si>
  <si>
    <t>uzavírací ventil DN 25</t>
  </si>
  <si>
    <t>722230104</t>
  </si>
  <si>
    <t>Ventil přímý G 5/4" se dvěma závity</t>
  </si>
  <si>
    <t>1382406478</t>
  </si>
  <si>
    <t>https://podminky.urs.cz/item/CS_URS_2022_01/722230104</t>
  </si>
  <si>
    <t>uzavírací ventil DN 32</t>
  </si>
  <si>
    <t>722230106</t>
  </si>
  <si>
    <t>Ventil přímý G 2" se dvěma závity</t>
  </si>
  <si>
    <t>136945979</t>
  </si>
  <si>
    <t>https://podminky.urs.cz/item/CS_URS_2022_01/722230106</t>
  </si>
  <si>
    <t>uzavírací ventil DN 50</t>
  </si>
  <si>
    <t>722230112</t>
  </si>
  <si>
    <t>Ventil přímý G 3/4" s odvodněním a dvěma závity</t>
  </si>
  <si>
    <t>-2123497444</t>
  </si>
  <si>
    <t>https://podminky.urs.cz/item/CS_URS_2022_01/722230112</t>
  </si>
  <si>
    <t>uzavírací ventil s odvodněním DN 20</t>
  </si>
  <si>
    <t>722230114</t>
  </si>
  <si>
    <t>Ventil přímý G 5/4" s odvodněním a dvěma závity</t>
  </si>
  <si>
    <t>-1370191046</t>
  </si>
  <si>
    <t>https://podminky.urs.cz/item/CS_URS_2022_01/722230114</t>
  </si>
  <si>
    <t>uzavírací ventil s odvodněním DN 32</t>
  </si>
  <si>
    <t>72222113R</t>
  </si>
  <si>
    <t>Ventil výtokový G 1/2 s s přípojkou na hadici</t>
  </si>
  <si>
    <t>soubor</t>
  </si>
  <si>
    <t>-1718720522</t>
  </si>
  <si>
    <t>72222114R</t>
  </si>
  <si>
    <t>Ventil výtokový G 3/4 s přípojkou na hadici</t>
  </si>
  <si>
    <t>-1736399639</t>
  </si>
  <si>
    <t>722231073</t>
  </si>
  <si>
    <t>Ventil zpětný mosazný G 3/4" PN 10 do 110°C se dvěma závity</t>
  </si>
  <si>
    <t>-1249523265</t>
  </si>
  <si>
    <t>https://podminky.urs.cz/item/CS_URS_2022_01/722231073</t>
  </si>
  <si>
    <t>72223107R</t>
  </si>
  <si>
    <t xml:space="preserve">Zpětná klapka G 1 </t>
  </si>
  <si>
    <t>-1650993468</t>
  </si>
  <si>
    <t>72223108R</t>
  </si>
  <si>
    <t xml:space="preserve">Zpětná klapka G 1 1/4 </t>
  </si>
  <si>
    <t>-1824807345</t>
  </si>
  <si>
    <t>722250132</t>
  </si>
  <si>
    <t>Hydrantový systém s tvarově stálou hadicí D 25 x 20 m celoplechový</t>
  </si>
  <si>
    <t>889097158</t>
  </si>
  <si>
    <t>https://podminky.urs.cz/item/CS_URS_2022_01/722250132</t>
  </si>
  <si>
    <t>hydrant s tvarově stálou hadicí 19/20 do zdi</t>
  </si>
  <si>
    <t>722290215</t>
  </si>
  <si>
    <t>Zkouška těsnosti vodovodního potrubí hrdlového nebo přírubového DN do 100</t>
  </si>
  <si>
    <t>628275042</t>
  </si>
  <si>
    <t>https://podminky.urs.cz/item/CS_URS_2022_01/722290215</t>
  </si>
  <si>
    <t>plastové potrubí</t>
  </si>
  <si>
    <t>30,0+60,0+150,0+60,0+35,0+10,0</t>
  </si>
  <si>
    <t>722290226</t>
  </si>
  <si>
    <t>Zkouška těsnosti vodovodního potrubí závitového DN do 50</t>
  </si>
  <si>
    <t>1830263197</t>
  </si>
  <si>
    <t>https://podminky.urs.cz/item/CS_URS_2022_01/722290226</t>
  </si>
  <si>
    <t>ocelové potrubí</t>
  </si>
  <si>
    <t>2+30+2</t>
  </si>
  <si>
    <t>722290234</t>
  </si>
  <si>
    <t>Proplach a dezinfekce vodovodního potrubí DN do 80</t>
  </si>
  <si>
    <t>1139184926</t>
  </si>
  <si>
    <t>https://podminky.urs.cz/item/CS_URS_2022_01/722290234</t>
  </si>
  <si>
    <t>345,0+34,0</t>
  </si>
  <si>
    <t>725535212</t>
  </si>
  <si>
    <t>Ventil pojistný G 3/4"</t>
  </si>
  <si>
    <t>1277569212</t>
  </si>
  <si>
    <t>https://podminky.urs.cz/item/CS_URS_2022_01/725535212</t>
  </si>
  <si>
    <t>722220121</t>
  </si>
  <si>
    <t>Nástěnka pro baterii G 1/2" s jedním závitem</t>
  </si>
  <si>
    <t>pár</t>
  </si>
  <si>
    <t>-38841945</t>
  </si>
  <si>
    <t>https://podminky.urs.cz/item/CS_URS_2022_01/722220121</t>
  </si>
  <si>
    <t>umyvadlová baterie</t>
  </si>
  <si>
    <t>2*8</t>
  </si>
  <si>
    <t>baterie pro dřez</t>
  </si>
  <si>
    <t>2*2</t>
  </si>
  <si>
    <t>baterie pro výlevku</t>
  </si>
  <si>
    <t>sprchová nástěnná páková baterie</t>
  </si>
  <si>
    <t>pro urinál</t>
  </si>
  <si>
    <t>1*2</t>
  </si>
  <si>
    <t>sprchy tlakové nástěné</t>
  </si>
  <si>
    <t>734421101</t>
  </si>
  <si>
    <t>Tlakoměr s pevným stonkem a zpětnou klapkou tlak 0-16 bar průměr 50 mm spodní připojení</t>
  </si>
  <si>
    <t>-1017835017</t>
  </si>
  <si>
    <t>https://podminky.urs.cz/item/CS_URS_2022_01/734421101</t>
  </si>
  <si>
    <t>998722102</t>
  </si>
  <si>
    <t>Přesun hmot tonážní pro vnitřní vodovod v objektech v přes 6 do 12 m</t>
  </si>
  <si>
    <t>-857363818</t>
  </si>
  <si>
    <t>https://podminky.urs.cz/item/CS_URS_2022_01/998722102</t>
  </si>
  <si>
    <t>725</t>
  </si>
  <si>
    <t>Zdravotechnika - zařizovací předměty</t>
  </si>
  <si>
    <t>725112022</t>
  </si>
  <si>
    <t>Klozet keramický závěsný na nosné stěny s hlubokým splachováním odpad vodorovný</t>
  </si>
  <si>
    <t>-467001651</t>
  </si>
  <si>
    <t>https://podminky.urs.cz/item/CS_URS_2022_01/725112022</t>
  </si>
  <si>
    <t>725121525</t>
  </si>
  <si>
    <t>Pisoárový záchodek automatický s radarovým senzorem</t>
  </si>
  <si>
    <t>-1865560447</t>
  </si>
  <si>
    <t>https://podminky.urs.cz/item/CS_URS_2022_01/725121525</t>
  </si>
  <si>
    <t>55144040</t>
  </si>
  <si>
    <t>napájecí zdroj pro napájení automaticky ovládaných zařízení umístěných do vzdálenosti 300mm</t>
  </si>
  <si>
    <t>-677417220</t>
  </si>
  <si>
    <t>dodávka pro odsávací urinály</t>
  </si>
  <si>
    <t>725865411</t>
  </si>
  <si>
    <t>Zápachová uzávěrka pisoárová DN 32/40</t>
  </si>
  <si>
    <t>-1788176705</t>
  </si>
  <si>
    <t>https://podminky.urs.cz/item/CS_URS_2022_01/725865411</t>
  </si>
  <si>
    <t>725211621</t>
  </si>
  <si>
    <t>Umyvadlo keramické bílé šířky 500 mm se sloupem na sifon připevněné na stěnu šrouby</t>
  </si>
  <si>
    <t>-972401789</t>
  </si>
  <si>
    <t>https://podminky.urs.cz/item/CS_URS_2022_01/725211621</t>
  </si>
  <si>
    <t>725861101</t>
  </si>
  <si>
    <t>Zápachová uzávěrka pro umyvadla DN 32</t>
  </si>
  <si>
    <t>928990523</t>
  </si>
  <si>
    <t>https://podminky.urs.cz/item/CS_URS_2022_01/725861101</t>
  </si>
  <si>
    <t>725311125</t>
  </si>
  <si>
    <t>Dřez jednoduchý nerezový se zápachovou uzávěrkou rohový se dvěma odkapními plochami 952x502 mm</t>
  </si>
  <si>
    <t>1379407314</t>
  </si>
  <si>
    <t>https://podminky.urs.cz/item/CS_URS_2022_01/725311125</t>
  </si>
  <si>
    <t>dřez do linky s odkapávačem 1100 mm</t>
  </si>
  <si>
    <t>725862103</t>
  </si>
  <si>
    <t>Zápachová uzávěrka pro dřezy DN 40/50</t>
  </si>
  <si>
    <t>-678968408</t>
  </si>
  <si>
    <t>https://podminky.urs.cz/item/CS_URS_2022_01/725862103</t>
  </si>
  <si>
    <t>725331111</t>
  </si>
  <si>
    <t>Výlevka bez výtokových armatur keramická se sklopnou plastovou mřížkou 500 mm</t>
  </si>
  <si>
    <t>-613238910</t>
  </si>
  <si>
    <t>https://podminky.urs.cz/item/CS_URS_2022_01/725331111</t>
  </si>
  <si>
    <t>včetně sifonu</t>
  </si>
  <si>
    <t>725813111</t>
  </si>
  <si>
    <t>Ventil rohový bez připojovací trubičky nebo flexi hadičky G 1/2"</t>
  </si>
  <si>
    <t>2004710235</t>
  </si>
  <si>
    <t>https://podminky.urs.cz/item/CS_URS_2022_01/725813111</t>
  </si>
  <si>
    <t>725821325</t>
  </si>
  <si>
    <t>Baterie dřezová stojánková páková s otáčivým kulatým ústím a délkou ramínka 220 mm</t>
  </si>
  <si>
    <t>109794484</t>
  </si>
  <si>
    <t>https://podminky.urs.cz/item/CS_URS_2022_01/725821325</t>
  </si>
  <si>
    <t>725822611</t>
  </si>
  <si>
    <t>Baterie umyvadlová stojánková páková bez výpusti</t>
  </si>
  <si>
    <t>1092227200</t>
  </si>
  <si>
    <t>https://podminky.urs.cz/item/CS_URS_2022_01/725822611</t>
  </si>
  <si>
    <t>725829101</t>
  </si>
  <si>
    <t>Montáž baterie nástěnné dřezové pákové a klasické</t>
  </si>
  <si>
    <t>-2073402649</t>
  </si>
  <si>
    <t>https://podminky.urs.cz/item/CS_URS_2022_01/725829101</t>
  </si>
  <si>
    <t>montáž sprch ke dřezu</t>
  </si>
  <si>
    <t>551000001</t>
  </si>
  <si>
    <t>sprcha tlaková nástěnná s kohouty ke dřezu</t>
  </si>
  <si>
    <t>-1058951831</t>
  </si>
  <si>
    <t>(např. STAR 110 )</t>
  </si>
  <si>
    <t>dodávka, doprava k pol.725829101</t>
  </si>
  <si>
    <t>551000002</t>
  </si>
  <si>
    <t>sprcha tlaková nástěnná s kohouty ke dřezu s napouštěcím ramínkem ze sprchy</t>
  </si>
  <si>
    <t>168741524</t>
  </si>
  <si>
    <t>(např. STAR 160 )</t>
  </si>
  <si>
    <t>725829121</t>
  </si>
  <si>
    <t>Montáž baterie umyvadlové nástěnné pákové a klasické ostatní typ</t>
  </si>
  <si>
    <t>-240204736</t>
  </si>
  <si>
    <t>https://podminky.urs.cz/item/CS_URS_2022_01/725829121</t>
  </si>
  <si>
    <t>5514397R</t>
  </si>
  <si>
    <t>baterie páková nástěnná pro výlevku</t>
  </si>
  <si>
    <t>16167171</t>
  </si>
  <si>
    <t>dodávka, doprava k pol.725729121</t>
  </si>
  <si>
    <t>7258413R1</t>
  </si>
  <si>
    <t>Baterie sprchové nástěnné pákové vč.sprchové sady (sprchový sloup s hlavovou sprchou pr.200 mm a s ruční sprchou, sprchová hadice)</t>
  </si>
  <si>
    <t>-182486046</t>
  </si>
  <si>
    <t>7259801R1</t>
  </si>
  <si>
    <t>Dvířka 15/30 instalační</t>
  </si>
  <si>
    <t>-1469846401</t>
  </si>
  <si>
    <t>998725102</t>
  </si>
  <si>
    <t>Přesun hmot tonážní pro zařizovací předměty v objektech v přes 6 do 12 m</t>
  </si>
  <si>
    <t>-389871203</t>
  </si>
  <si>
    <t>https://podminky.urs.cz/item/CS_URS_2022_01/998725102</t>
  </si>
  <si>
    <t>726</t>
  </si>
  <si>
    <t>Zdravotechnika - předstěnové instalace</t>
  </si>
  <si>
    <t>726111041</t>
  </si>
  <si>
    <t>Instalační předstěna - klozet s ovládáním shora v 820 mm závěsný do masivní zděné kce</t>
  </si>
  <si>
    <t>-306976227</t>
  </si>
  <si>
    <t>https://podminky.urs.cz/item/CS_URS_2022_01/726111041</t>
  </si>
  <si>
    <t xml:space="preserve"> pro klozet závěsný s ovládáním dvoutlačítkovým</t>
  </si>
  <si>
    <t>998726112</t>
  </si>
  <si>
    <t>Přesun hmot tonážní pro instalační prefabrikáty v objektech v přes 6 do 12 m</t>
  </si>
  <si>
    <t>609364134</t>
  </si>
  <si>
    <t>https://podminky.urs.cz/item/CS_URS_2022_01/998726112</t>
  </si>
  <si>
    <t>732</t>
  </si>
  <si>
    <t>Ústřední vytápění - strojovny</t>
  </si>
  <si>
    <t>73233172R</t>
  </si>
  <si>
    <t>Nádoba tlaková expanzní závitové připojení PN 1,0 o objemu 12 litrů + flowjet ventil + uchycovací zařízení - montáž a dodávka, doprava</t>
  </si>
  <si>
    <t>-651191222</t>
  </si>
  <si>
    <t>73242100R</t>
  </si>
  <si>
    <t>Čerpadlo mokroběžné závitové cirkulační Q 0,22 m3/h , H 0,3 m - montáž, dodávka, doprava</t>
  </si>
  <si>
    <t>-782027403</t>
  </si>
  <si>
    <t>(např, Wilo-Star-Z-NOVA)</t>
  </si>
  <si>
    <t>998732101</t>
  </si>
  <si>
    <t>Přesun hmot tonážní pro strojovny v objektech v do 6 m</t>
  </si>
  <si>
    <t>859201415</t>
  </si>
  <si>
    <t>https://podminky.urs.cz/item/CS_URS_2022_01/998732101</t>
  </si>
  <si>
    <t>03 - SO 253 Budova JSDH - Vytápění</t>
  </si>
  <si>
    <t>Soupis:</t>
  </si>
  <si>
    <t>03-1 - Topný systém</t>
  </si>
  <si>
    <t>BPO s.r.o.Ostrov</t>
  </si>
  <si>
    <t>Neubauerová Soňa, SK-Projekt Ostrov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</si>
  <si>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</si>
  <si>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</si>
  <si>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</si>
  <si>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</si>
  <si>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ZKO - Zkoušky</t>
  </si>
  <si>
    <t>Zednické výpomoci pro topný systém</t>
  </si>
  <si>
    <t>-117527850</t>
  </si>
  <si>
    <t>713463211</t>
  </si>
  <si>
    <t>Montáž izolace tepelné potrubí potrubními pouzdry s Al fólií staženými Al páskou 1x D do 50 mm</t>
  </si>
  <si>
    <t>8562576</t>
  </si>
  <si>
    <t>https://podminky.urs.cz/item/CS_URS_2022_01/713463211</t>
  </si>
  <si>
    <t>na měděné potrubí</t>
  </si>
  <si>
    <t>44+91+110+63+21</t>
  </si>
  <si>
    <t>63154002</t>
  </si>
  <si>
    <t>pouzdro izolační potrubní z minerální vlny s Al fólií max. 250/100°C 15/20mm</t>
  </si>
  <si>
    <t>-1867322924</t>
  </si>
  <si>
    <t>63154003</t>
  </si>
  <si>
    <t>pouzdro izolační potrubní z minerální vlny s Al fólií max. 250/100°C 18/20mm</t>
  </si>
  <si>
    <t>1369018910</t>
  </si>
  <si>
    <t>63154530</t>
  </si>
  <si>
    <t>pouzdro izolační potrubní z minerální vlny s Al fólií max. 250/100°C 22/30mm</t>
  </si>
  <si>
    <t>-2021816716</t>
  </si>
  <si>
    <t>63154571</t>
  </si>
  <si>
    <t>pouzdro izolační potrubní z minerální vlny s Al fólií max. 250/100°C 28/40mm</t>
  </si>
  <si>
    <t>1729111429</t>
  </si>
  <si>
    <t>63154572</t>
  </si>
  <si>
    <t>pouzdro izolační potrubní z minerální vlny s Al fólií max. 250/100°C 35/40mm</t>
  </si>
  <si>
    <t>-1380657582</t>
  </si>
  <si>
    <t>998713101</t>
  </si>
  <si>
    <t>Přesun hmot tonážní pro izolace tepelné v objektech v do 6 m</t>
  </si>
  <si>
    <t>-2108885503</t>
  </si>
  <si>
    <t>https://podminky.urs.cz/item/CS_URS_2022_01/998713101</t>
  </si>
  <si>
    <t>727</t>
  </si>
  <si>
    <t>Zdravotechnika - požární ochrana</t>
  </si>
  <si>
    <t>7270000R1</t>
  </si>
  <si>
    <t>Požární ucpávky při průchodu potrubí pož.dělícími konstrukcemi</t>
  </si>
  <si>
    <t>-307949443</t>
  </si>
  <si>
    <t>733</t>
  </si>
  <si>
    <t>Ústřední vytápění - rozvodné potrubí</t>
  </si>
  <si>
    <t>7333222R1</t>
  </si>
  <si>
    <t xml:space="preserve">Potrubí plastové vícevrstvé D 16x2,0 vč.tvarovek, vč.izolace potrubí - dodávka a montáž vč.uchycení </t>
  </si>
  <si>
    <t>1123302882</t>
  </si>
  <si>
    <t>Poznámka k položce:_x000D_
potrubí např.ALPEX-DUO XS_x000D_
_x000D_
tl.izolace je uvedena na výkresech</t>
  </si>
  <si>
    <t>7333222R2</t>
  </si>
  <si>
    <t>Potrubí plastové vícevrstvé D 20x2,0 vč.tvarovek, vč.izolace potrubí  - dodávka a montáž vč.uchycení</t>
  </si>
  <si>
    <t>1115720605</t>
  </si>
  <si>
    <t>7333222R3</t>
  </si>
  <si>
    <t>Potrubí plastové vícevrstvé D 26x3,0 vč.tvarovek, vč.izolace potrubí - dodávka a montáž vč.uchycení</t>
  </si>
  <si>
    <t>1545585985</t>
  </si>
  <si>
    <t>Poznámka k položce:_x000D_
potrubí např.ALPEX-DUO XS_x000D_
_x000D_
_x000D_
tl.izolace je uvedena na výkresech</t>
  </si>
  <si>
    <t>7333222R7</t>
  </si>
  <si>
    <t>Potrubí plastové vícevrstvé D 32x3,0 vč.tvarovek, vč.izolace potrubí - dodávka a montáž vč.uchycení</t>
  </si>
  <si>
    <t>-1051168294</t>
  </si>
  <si>
    <t>7333222R5</t>
  </si>
  <si>
    <t>Potrubí plastové vícevrstvé D 40x3,5 vč.tvarovek, vč.izolace potrubí - dodávka a montáž vč.uchycení</t>
  </si>
  <si>
    <t>1378080261</t>
  </si>
  <si>
    <t>7333222R6</t>
  </si>
  <si>
    <t>Potrubí plastové vícevrstvé D 50x4,0 vč.tvarovek, vč.izolace potrubí - dodávka a montáž vč.uchycení</t>
  </si>
  <si>
    <t>-765206952</t>
  </si>
  <si>
    <t>733223202</t>
  </si>
  <si>
    <t>Potrubí měděné tvrdé spojované tvrdým pájením D 15x1 mm</t>
  </si>
  <si>
    <t>-672750830</t>
  </si>
  <si>
    <t>https://podminky.urs.cz/item/CS_URS_2022_01/733223202</t>
  </si>
  <si>
    <t>733223203</t>
  </si>
  <si>
    <t>Potrubí měděné tvrdé spojované tvrdým pájením D 18x1 mm</t>
  </si>
  <si>
    <t>-298224588</t>
  </si>
  <si>
    <t>https://podminky.urs.cz/item/CS_URS_2022_01/733223203</t>
  </si>
  <si>
    <t>pro topný systém</t>
  </si>
  <si>
    <t>pro napojení VZT zařízení</t>
  </si>
  <si>
    <t>733223204</t>
  </si>
  <si>
    <t>Potrubí měděné tvrdé spojované tvrdým pájením D 22x1 mm</t>
  </si>
  <si>
    <t>-1139548664</t>
  </si>
  <si>
    <t>https://podminky.urs.cz/item/CS_URS_2022_01/733223204</t>
  </si>
  <si>
    <t>733223205</t>
  </si>
  <si>
    <t>Potrubí měděné tvrdé spojované tvrdým pájením D 28x1,5 mm</t>
  </si>
  <si>
    <t>-131502138</t>
  </si>
  <si>
    <t>https://podminky.urs.cz/item/CS_URS_2022_01/733223205</t>
  </si>
  <si>
    <t>733223206</t>
  </si>
  <si>
    <t>Potrubí měděné tvrdé spojované tvrdým pájením D 35x1,5 mm</t>
  </si>
  <si>
    <t>521601325</t>
  </si>
  <si>
    <t>https://podminky.urs.cz/item/CS_URS_2022_01/733223206</t>
  </si>
  <si>
    <t>733291101</t>
  </si>
  <si>
    <t>Zkouška těsnosti potrubí měděné D do 35x1,5</t>
  </si>
  <si>
    <t>1340642236</t>
  </si>
  <si>
    <t>https://podminky.urs.cz/item/CS_URS_2022_01/733291101</t>
  </si>
  <si>
    <t>733391101</t>
  </si>
  <si>
    <t>Zkouška těsnosti potrubí plastové D do 32x3,0</t>
  </si>
  <si>
    <t>464599642</t>
  </si>
  <si>
    <t>https://podminky.urs.cz/item/CS_URS_2022_01/733391101</t>
  </si>
  <si>
    <t>733391102</t>
  </si>
  <si>
    <t>Zkouška těsnosti potrubí plastové D přes 32x3 do 50x4,6</t>
  </si>
  <si>
    <t>952443232</t>
  </si>
  <si>
    <t>https://podminky.urs.cz/item/CS_URS_2022_01/733391102</t>
  </si>
  <si>
    <t>998733101</t>
  </si>
  <si>
    <t>Přesun hmot tonážní pro rozvody potrubí v objektech v do 6 m</t>
  </si>
  <si>
    <t>1065986313</t>
  </si>
  <si>
    <t>https://podminky.urs.cz/item/CS_URS_2022_01/998733101</t>
  </si>
  <si>
    <t>734</t>
  </si>
  <si>
    <t>Ústřední vytápění - armatury</t>
  </si>
  <si>
    <t>7342216R1</t>
  </si>
  <si>
    <t>Termostatická hlavice otopných těles VK kapalinová T 5000 - montáž a dodávka</t>
  </si>
  <si>
    <t>-1169912526</t>
  </si>
  <si>
    <t>7342216R2</t>
  </si>
  <si>
    <t xml:space="preserve">Termostatická hlavice kapalinová </t>
  </si>
  <si>
    <t>43149304</t>
  </si>
  <si>
    <t>7342613R1</t>
  </si>
  <si>
    <t>Šroubení topenářské rohové DV 030 OPTIMA G 1/2 x M 24 regulační - montáž a dodávka</t>
  </si>
  <si>
    <t>-471483511</t>
  </si>
  <si>
    <t>7342613R3</t>
  </si>
  <si>
    <t>Termostatický ventil OPTIMA rohový DV 020 G 1/2 x M 24 - montáž a dodávka</t>
  </si>
  <si>
    <t>-925528276</t>
  </si>
  <si>
    <t>7342613R4</t>
  </si>
  <si>
    <t>Vekoluxivar pro dvoutrubkový systém EK s adaptéry AVK 01 - montáž a dodávka</t>
  </si>
  <si>
    <t>1403094927</t>
  </si>
  <si>
    <t>998734101</t>
  </si>
  <si>
    <t>Přesun hmot tonážní pro armatury v objektech v do 6 m</t>
  </si>
  <si>
    <t>-1515237161</t>
  </si>
  <si>
    <t>https://podminky.urs.cz/item/CS_URS_2022_01/998734101</t>
  </si>
  <si>
    <t>735</t>
  </si>
  <si>
    <t>Ústřední vytápění - otopná tělesa</t>
  </si>
  <si>
    <t>735152471</t>
  </si>
  <si>
    <t>Otopné těleso panelové VK dvoudeskové 1 přídavná přestupní plocha výška/délka 600/400 mm výkon 515 W</t>
  </si>
  <si>
    <t>61110087</t>
  </si>
  <si>
    <t>https://podminky.urs.cz/item/CS_URS_2022_01/735152471</t>
  </si>
  <si>
    <t>735152473</t>
  </si>
  <si>
    <t>Otopné těleso panelové VK dvoudeskové 1 přídavná přestupní plocha výška/délka 600/600 mm výkon 773 W</t>
  </si>
  <si>
    <t>-1450530722</t>
  </si>
  <si>
    <t>https://podminky.urs.cz/item/CS_URS_2022_01/735152473</t>
  </si>
  <si>
    <t>735152475</t>
  </si>
  <si>
    <t>Otopné těleso panelové VK dvoudeskové 1 přídavná přestupní plocha výška/délka 600/800 mm výkon 1030 W</t>
  </si>
  <si>
    <t>932077568</t>
  </si>
  <si>
    <t>https://podminky.urs.cz/item/CS_URS_2022_01/735152475</t>
  </si>
  <si>
    <t>735152477</t>
  </si>
  <si>
    <t>Otopné těleso panelové VK dvoudeskové 1 přídavná přestupní plocha výška/délka 600/1000 mm výkon 1288 W</t>
  </si>
  <si>
    <t>-2144611709</t>
  </si>
  <si>
    <t>https://podminky.urs.cz/item/CS_URS_2022_01/735152477</t>
  </si>
  <si>
    <t>735152499</t>
  </si>
  <si>
    <t>Otopné těleso panelové VK dvoudeskové 1 přídavná přestupní plocha výška/délka 900/1200 mm výkon 2105 W</t>
  </si>
  <si>
    <t>-1380963936</t>
  </si>
  <si>
    <t>https://podminky.urs.cz/item/CS_URS_2022_01/735152499</t>
  </si>
  <si>
    <t>735152599</t>
  </si>
  <si>
    <t>Otopné těleso panelové VK dvoudeskové 2 přídavné přestupní plochy výška/délka 900/1200 mm výkon 2776 W</t>
  </si>
  <si>
    <t>-1865074288</t>
  </si>
  <si>
    <t>https://podminky.urs.cz/item/CS_URS_2022_01/735152599</t>
  </si>
  <si>
    <t>735164511</t>
  </si>
  <si>
    <t>Montáž otopného tělesa trubkového na stěnu v tělesa do 1500 mm</t>
  </si>
  <si>
    <t>-850339180</t>
  </si>
  <si>
    <t>https://podminky.urs.cz/item/CS_URS_2022_01/735164511</t>
  </si>
  <si>
    <t>541000001</t>
  </si>
  <si>
    <t>Těleso trubkové Koralux Standard 700/600</t>
  </si>
  <si>
    <t>-987208633</t>
  </si>
  <si>
    <t>541000002</t>
  </si>
  <si>
    <t>Těleso trubkové Koralux Standard 1500/600</t>
  </si>
  <si>
    <t>305533867</t>
  </si>
  <si>
    <t>998735101</t>
  </si>
  <si>
    <t>Přesun hmot tonážní pro otopná tělesa v objektech v do 6 m</t>
  </si>
  <si>
    <t>-1889097674</t>
  </si>
  <si>
    <t>https://podminky.urs.cz/item/CS_URS_2022_01/998735101</t>
  </si>
  <si>
    <t>ZKO</t>
  </si>
  <si>
    <t>Zkoušky</t>
  </si>
  <si>
    <t>Proplach celé topné soustavy vč.dodávky vody</t>
  </si>
  <si>
    <t>-2026106584</t>
  </si>
  <si>
    <t>Napuštění celé topné soustavy upr. vodou</t>
  </si>
  <si>
    <t>-635345405</t>
  </si>
  <si>
    <t>Výchozí revize a zpráva</t>
  </si>
  <si>
    <t>1359780502</t>
  </si>
  <si>
    <t>03-2 - Výměníková stanice</t>
  </si>
  <si>
    <t>Zednické výpomoci pro výměníkovou stanici</t>
  </si>
  <si>
    <t>2138423410</t>
  </si>
  <si>
    <t>7130000R1</t>
  </si>
  <si>
    <t>Tepelná izolace pro výměníkovou stanici - montáž a dodávka</t>
  </si>
  <si>
    <t>270222388</t>
  </si>
  <si>
    <t>993604982</t>
  </si>
  <si>
    <t>pro potrubí ocelové teplovodní</t>
  </si>
  <si>
    <t>8+6+8+38+12</t>
  </si>
  <si>
    <t>63154004</t>
  </si>
  <si>
    <t>pouzdro izolační potrubní z minerální vlny s Al fólií max. 250/100°C 22/20mm</t>
  </si>
  <si>
    <t>1853154693</t>
  </si>
  <si>
    <t>8+6</t>
  </si>
  <si>
    <t>63154006</t>
  </si>
  <si>
    <t>pouzdro izolační potrubní z minerální vlny s Al fólií max. 250/100°C 35/20mm</t>
  </si>
  <si>
    <t>-1364354880</t>
  </si>
  <si>
    <t>63154573</t>
  </si>
  <si>
    <t>pouzdro izolační potrubní z minerální vlny s Al fólií max. 250/100°C 42/40mm</t>
  </si>
  <si>
    <t>-915364095</t>
  </si>
  <si>
    <t>63154574</t>
  </si>
  <si>
    <t>pouzdro izolační potrubní z minerální vlny s Al fólií max. 250/100°C 48/40mm</t>
  </si>
  <si>
    <t>1270719332</t>
  </si>
  <si>
    <t>713463212</t>
  </si>
  <si>
    <t>Montáž izolace tepelné potrubí potrubními pouzdry s Al fólií staženými Al páskou 1x D přes 50 do 100 mm</t>
  </si>
  <si>
    <t>1579458538</t>
  </si>
  <si>
    <t>https://podminky.urs.cz/item/CS_URS_2022_01/713463212</t>
  </si>
  <si>
    <t>63154032</t>
  </si>
  <si>
    <t>pouzdro izolační potrubní z minerální vlny s Al fólií max. 250/100°C 76/60mm</t>
  </si>
  <si>
    <t>458345770</t>
  </si>
  <si>
    <t>75345721</t>
  </si>
  <si>
    <t>7322200R1</t>
  </si>
  <si>
    <t xml:space="preserve">Bloková výměníková stanice CETETHERM - instalace včetně uvedení do provozu + dodávka včetně dopravy a složení na místě </t>
  </si>
  <si>
    <t>-342760836</t>
  </si>
  <si>
    <t>732421201</t>
  </si>
  <si>
    <t>Čerpadlo teplovodní mokroběžné závitové cirkulační DN 15 výtlak do 0,9 m průtok 0,35 m3/h pro TUV</t>
  </si>
  <si>
    <t>1403843222</t>
  </si>
  <si>
    <t>https://podminky.urs.cz/item/CS_URS_2022_01/732421201</t>
  </si>
  <si>
    <t>733121210</t>
  </si>
  <si>
    <t>Potrubí ocelové hladké bezešvé v kotelnách nebo strojovnách spojované svařováním D 22x2,6</t>
  </si>
  <si>
    <t>215959882</t>
  </si>
  <si>
    <t>https://podminky.urs.cz/item/CS_URS_2022_01/733121210</t>
  </si>
  <si>
    <t>733121215</t>
  </si>
  <si>
    <t>Potrubí ocelové hladké bezešvé v kotelnách nebo strojovnách spojované svařováním D 38x2,6</t>
  </si>
  <si>
    <t>-1081094638</t>
  </si>
  <si>
    <t>https://podminky.urs.cz/item/CS_URS_2022_01/733121215</t>
  </si>
  <si>
    <t>733121216</t>
  </si>
  <si>
    <t>Potrubí ocelové hladké bezešvé v kotelnách nebo strojovnách spojované svařováním D 44,5x3,2</t>
  </si>
  <si>
    <t>-1033557766</t>
  </si>
  <si>
    <t>https://podminky.urs.cz/item/CS_URS_2022_01/733121216</t>
  </si>
  <si>
    <t>733121217</t>
  </si>
  <si>
    <t>Potrubí ocelové hladké bezešvé v kotelnách nebo strojovnách spojované svařováním D 51x3,2</t>
  </si>
  <si>
    <t>-1443144964</t>
  </si>
  <si>
    <t>https://podminky.urs.cz/item/CS_URS_2022_01/733121217</t>
  </si>
  <si>
    <t>733121222</t>
  </si>
  <si>
    <t>Potrubí ocelové hladké bezešvé v kotelnách nebo strojovnách spojované svařováním D 76x3,2</t>
  </si>
  <si>
    <t>-163457639</t>
  </si>
  <si>
    <t>https://podminky.urs.cz/item/CS_URS_2022_01/733121222</t>
  </si>
  <si>
    <t>733190217</t>
  </si>
  <si>
    <t>Zkouška těsnosti potrubí ocelové hladké D do 51x2,6</t>
  </si>
  <si>
    <t>-1046134963</t>
  </si>
  <si>
    <t>https://podminky.urs.cz/item/CS_URS_2022_01/733190217</t>
  </si>
  <si>
    <t>733190225</t>
  </si>
  <si>
    <t>Zkouška těsnosti potrubí ocelové hladké D přes 60,3x2,9 do 89x5,0</t>
  </si>
  <si>
    <t>1861860336</t>
  </si>
  <si>
    <t>https://podminky.urs.cz/item/CS_URS_2022_01/733190225</t>
  </si>
  <si>
    <t>-1432622359</t>
  </si>
  <si>
    <t>734211120</t>
  </si>
  <si>
    <t>Ventil závitový odvzdušňovací G 1/2 PN 14 do 120°C automatický</t>
  </si>
  <si>
    <t>275600738</t>
  </si>
  <si>
    <t>https://podminky.urs.cz/item/CS_URS_2022_01/734211120</t>
  </si>
  <si>
    <t>734292713</t>
  </si>
  <si>
    <t>Kohout kulový přímý G 1/2 PN 42 do 185°C vnitřní závit</t>
  </si>
  <si>
    <t>77265653</t>
  </si>
  <si>
    <t>https://podminky.urs.cz/item/CS_URS_2022_01/734292713</t>
  </si>
  <si>
    <t>734291123</t>
  </si>
  <si>
    <t>Kohout plnící a vypouštěcí G 1/2 PN 10 do 90°C závitový</t>
  </si>
  <si>
    <t>-1613438154</t>
  </si>
  <si>
    <t>https://podminky.urs.cz/item/CS_URS_2022_01/734291123</t>
  </si>
  <si>
    <t>734242412</t>
  </si>
  <si>
    <t>Ventil závitový zpětný přímý G 1/2 PN 16 do 110°C</t>
  </si>
  <si>
    <t>800232514</t>
  </si>
  <si>
    <t>https://podminky.urs.cz/item/CS_URS_2022_01/734242412</t>
  </si>
  <si>
    <t>734292772</t>
  </si>
  <si>
    <t>Kohout kulový přímý G 1/2 PN 42 do 185°C plnoprůtokový s koulí DADO vnitřní závit</t>
  </si>
  <si>
    <t>-1540114612</t>
  </si>
  <si>
    <t>https://podminky.urs.cz/item/CS_URS_2022_01/734292772</t>
  </si>
  <si>
    <t>734209112</t>
  </si>
  <si>
    <t>Montáž armatury závitové s dvěma závity G 3/8</t>
  </si>
  <si>
    <t>-877140466</t>
  </si>
  <si>
    <t>https://podminky.urs.cz/item/CS_URS_2022_01/734209112</t>
  </si>
  <si>
    <t>vyvažovací ventil STAD</t>
  </si>
  <si>
    <t>5510000R1</t>
  </si>
  <si>
    <t>Vyvažovací ventil STAD DN10 - 3/8" s vypouštěním umožňující přednastavení průtoku, uzavírání a měření průtoku a teplot</t>
  </si>
  <si>
    <t>1342281629</t>
  </si>
  <si>
    <t>734000001</t>
  </si>
  <si>
    <t>Vyregulování vyvažovacích ventilů dle předepsaných průtoků</t>
  </si>
  <si>
    <t>296101745</t>
  </si>
  <si>
    <t>7342000R1</t>
  </si>
  <si>
    <t>Montáž trojcestného ventilu závitového</t>
  </si>
  <si>
    <t>938281739</t>
  </si>
  <si>
    <t>dodávka je v MaR</t>
  </si>
  <si>
    <t>734411123</t>
  </si>
  <si>
    <t>Teploměr technický s pevným stonkem a jímkou zadní připojení průměr 100 mm délky 50 mm</t>
  </si>
  <si>
    <t>1018325306</t>
  </si>
  <si>
    <t>https://podminky.urs.cz/item/CS_URS_2022_01/734411123</t>
  </si>
  <si>
    <t>-179170847</t>
  </si>
  <si>
    <t>783614551</t>
  </si>
  <si>
    <t>Základní jednonásobný syntetický nátěr potrubí DN do 50 mm</t>
  </si>
  <si>
    <t>1813894802</t>
  </si>
  <si>
    <t>https://podminky.urs.cz/item/CS_URS_2022_01/783614551</t>
  </si>
  <si>
    <t>teplovodní</t>
  </si>
  <si>
    <t>783617601</t>
  </si>
  <si>
    <t>Krycí jednonásobný syntetický nátěr potrubí DN do 50 mm</t>
  </si>
  <si>
    <t>-151049936</t>
  </si>
  <si>
    <t>https://podminky.urs.cz/item/CS_URS_2022_01/783617601</t>
  </si>
  <si>
    <t>783614561</t>
  </si>
  <si>
    <t>Základní jednonásobný syntetický nátěr potrubí přes DN 50 do DN 100 mm</t>
  </si>
  <si>
    <t>-859938428</t>
  </si>
  <si>
    <t>https://podminky.urs.cz/item/CS_URS_2022_01/783614561</t>
  </si>
  <si>
    <t>783617621</t>
  </si>
  <si>
    <t>Krycí jednonásobný syntetický nátěr potrubí přes DN 50 do DN 100 mm</t>
  </si>
  <si>
    <t>-1738973018</t>
  </si>
  <si>
    <t>https://podminky.urs.cz/item/CS_URS_2022_01/783617621</t>
  </si>
  <si>
    <t>Proplach celé TS VS vč.dodávky vody</t>
  </si>
  <si>
    <t>-1874264858</t>
  </si>
  <si>
    <t>Napuštění celé TS VS upr. vodou</t>
  </si>
  <si>
    <t>-1192373416</t>
  </si>
  <si>
    <t>-1473474191</t>
  </si>
  <si>
    <t>Zaškolení obsluhy</t>
  </si>
  <si>
    <t>-965604760</t>
  </si>
  <si>
    <t>03-3 - Horkovodní přípojka</t>
  </si>
  <si>
    <t xml:space="preserve">    86 - Potrubí z trub ocelových (kovových mimo litinových)</t>
  </si>
  <si>
    <t>119001406</t>
  </si>
  <si>
    <t>Dočasné zajištění potrubí z PE DN přes 200 do 500 mm</t>
  </si>
  <si>
    <t>971062128</t>
  </si>
  <si>
    <t>https://podminky.urs.cz/item/CS_URS_2022_01/119001406</t>
  </si>
  <si>
    <t>1,8*2</t>
  </si>
  <si>
    <t>119001421</t>
  </si>
  <si>
    <t>Dočasné zajištění kabelů a kabelových tratí ze 3 volně ložených kabelů</t>
  </si>
  <si>
    <t>-729040923</t>
  </si>
  <si>
    <t>https://podminky.urs.cz/item/CS_URS_2022_01/119001421</t>
  </si>
  <si>
    <t>1,8*4</t>
  </si>
  <si>
    <t>139001101</t>
  </si>
  <si>
    <t>Příplatek za ztížení vykopávky v blízkosti podzemního vedení</t>
  </si>
  <si>
    <t>1548699428</t>
  </si>
  <si>
    <t>https://podminky.urs.cz/item/CS_URS_2022_01/139001101</t>
  </si>
  <si>
    <t>1,0*1,0*1,0*6</t>
  </si>
  <si>
    <t>132251252</t>
  </si>
  <si>
    <t>Hloubení rýh nezapažených š do 2000 mm v hornině třídy těžitelnosti I skupiny 3 objem do 50 m3 strojně</t>
  </si>
  <si>
    <t>-2027860368</t>
  </si>
  <si>
    <t>https://podminky.urs.cz/item/CS_URS_2022_01/132251252</t>
  </si>
  <si>
    <t xml:space="preserve">výkop pro potrubí </t>
  </si>
  <si>
    <t>1,0*1,0*25</t>
  </si>
  <si>
    <t>rozšíření výkopu pro optické kabely v souběhu</t>
  </si>
  <si>
    <t>0,80*0,50*25</t>
  </si>
  <si>
    <t>2026860275</t>
  </si>
  <si>
    <t xml:space="preserve">obsyp potrubí </t>
  </si>
  <si>
    <t>1,0*0,40*25</t>
  </si>
  <si>
    <t>58333625</t>
  </si>
  <si>
    <t>kamenivo těžené hrubé frakce 4/8</t>
  </si>
  <si>
    <t>-599674562</t>
  </si>
  <si>
    <t>pro obsyp potrubí</t>
  </si>
  <si>
    <t>10*1,7*1,2</t>
  </si>
  <si>
    <t>na zhutnění 20%</t>
  </si>
  <si>
    <t>-662258529</t>
  </si>
  <si>
    <t>zpětný zásyp nakoupeným materiálem</t>
  </si>
  <si>
    <t>výkop</t>
  </si>
  <si>
    <t>méně podsyp a obsyp</t>
  </si>
  <si>
    <t>-2,5-10</t>
  </si>
  <si>
    <t>58331200</t>
  </si>
  <si>
    <t>štěrkopísek netříděný</t>
  </si>
  <si>
    <t>932217998</t>
  </si>
  <si>
    <t>22,50*1,7*1,2</t>
  </si>
  <si>
    <t>100555149</t>
  </si>
  <si>
    <t>vykopaná zemina</t>
  </si>
  <si>
    <t>524747055</t>
  </si>
  <si>
    <t>35*5</t>
  </si>
  <si>
    <t>1547053796</t>
  </si>
  <si>
    <t>1887272656</t>
  </si>
  <si>
    <t>35*2,0</t>
  </si>
  <si>
    <t>Zednická výpomoc pro přípojku</t>
  </si>
  <si>
    <t>603095577</t>
  </si>
  <si>
    <t>2088694698</t>
  </si>
  <si>
    <t>pod potrubí</t>
  </si>
  <si>
    <t>1,0*0,10*25</t>
  </si>
  <si>
    <t>Potrubí z trub ocelových (kovových mimo litinových)</t>
  </si>
  <si>
    <t>866171003</t>
  </si>
  <si>
    <t>Montáž potrubí předizolovaného ocelového DN 32 vnějšího průměru D 125 mm</t>
  </si>
  <si>
    <t>-983904675</t>
  </si>
  <si>
    <t>https://podminky.urs.cz/item/CS_URS_2022_01/866171003</t>
  </si>
  <si>
    <t>8661700R1</t>
  </si>
  <si>
    <t>Montáž tvarovek a doplňků pro předizolované potrubí</t>
  </si>
  <si>
    <t>619173209</t>
  </si>
  <si>
    <t>2x oblouk 90°</t>
  </si>
  <si>
    <t xml:space="preserve">2x smršťovací koncové víčko </t>
  </si>
  <si>
    <t>2x těsnění do prostupů</t>
  </si>
  <si>
    <t>2x redukce 50/32</t>
  </si>
  <si>
    <t>8x distanční polštáře</t>
  </si>
  <si>
    <t>56x2 CU vodiče pro signalizaci poruch</t>
  </si>
  <si>
    <t>smršťovací spojky</t>
  </si>
  <si>
    <t>Nabídka</t>
  </si>
  <si>
    <t>Předizolovaný potrubní systém - trubky DN32, plášť 125mm vč.tvarovek a doplňků - dodávka vč.dopravy</t>
  </si>
  <si>
    <t>-1610842202</t>
  </si>
  <si>
    <t>Poznámka k položce:_x000D_
dle cenové nabídky Hart-Pipe</t>
  </si>
  <si>
    <t>dl.potrubí je 48m</t>
  </si>
  <si>
    <t>tvarovky a doplňky:</t>
  </si>
  <si>
    <t>723150374</t>
  </si>
  <si>
    <t>Chránička D 219x6,3 mm</t>
  </si>
  <si>
    <t>-2041590206</t>
  </si>
  <si>
    <t>https://podminky.urs.cz/item/CS_URS_2022_01/723150374</t>
  </si>
  <si>
    <t>prostup základovou deskou</t>
  </si>
  <si>
    <t>0,5*2</t>
  </si>
  <si>
    <t>8600000R1</t>
  </si>
  <si>
    <t>Horkovodní uzavírací kulový kohout přivařovací DN32/PN16 - montáž a dodávka</t>
  </si>
  <si>
    <t>-1498926117</t>
  </si>
  <si>
    <t>8600000R2</t>
  </si>
  <si>
    <t>Horkovodní uzavírací kulový kohout přivařovací DN15/PN16 - montáž a dodávka</t>
  </si>
  <si>
    <t>-778190705</t>
  </si>
  <si>
    <t>8600000R3</t>
  </si>
  <si>
    <t>Systém identifikace poruch - propojovací krabice + vodiče - montáž a dodávka</t>
  </si>
  <si>
    <t>1332231790</t>
  </si>
  <si>
    <t>1193344860</t>
  </si>
  <si>
    <t>25*2</t>
  </si>
  <si>
    <t>8920000R1</t>
  </si>
  <si>
    <t>Proplach celé potrubní trasy</t>
  </si>
  <si>
    <t>-213061062</t>
  </si>
  <si>
    <t>8920000R2</t>
  </si>
  <si>
    <t>Tlakové zkoušky PIP potrubí</t>
  </si>
  <si>
    <t>hod</t>
  </si>
  <si>
    <t>1756621885</t>
  </si>
  <si>
    <t>998272201</t>
  </si>
  <si>
    <t>Přesun hmot pro trubní vedení z ocelových trub svařovaných otevřený výkop</t>
  </si>
  <si>
    <t>1552105103</t>
  </si>
  <si>
    <t>https://podminky.urs.cz/item/CS_URS_2022_01/998272201</t>
  </si>
  <si>
    <t>04 - SO 253 Budova JSDH - Vzduchotechnika a chlazení</t>
  </si>
  <si>
    <t>VZT-01 - Zařízení č.1 - Šatny a technické zázemí</t>
  </si>
  <si>
    <t>Tomanová Ing</t>
  </si>
  <si>
    <t xml:space="preserve">    751-1 - VZT - Zařízení č.1 - Šatny a technické zázemí</t>
  </si>
  <si>
    <t>751-1</t>
  </si>
  <si>
    <t>VZT - Zařízení č.1 - Šatny a technické zázemí</t>
  </si>
  <si>
    <t>751611116</t>
  </si>
  <si>
    <t>Montáž centrální vzduchotechnické jednotky s rekuperací tepla stojaté s výměnou vzduchu přes 1000 do 5000 m3/h</t>
  </si>
  <si>
    <t>-1978377775</t>
  </si>
  <si>
    <t>https://podminky.urs.cz/item/CS_URS_2022_01/751611116</t>
  </si>
  <si>
    <t>751-1.01</t>
  </si>
  <si>
    <t>VZT jednotka v kompaktním provedení s vývody nahoru, vzduch.výkon:1900/1900m3/hod,vnitřní provedení,vodní ohřev,přímý výparník chlazení,filtrace F7-P/G4-O,deskový rekuperátor (např.Cake VZ4)-podrobná specifikace dle PD</t>
  </si>
  <si>
    <t>564016973</t>
  </si>
  <si>
    <t>751721111R</t>
  </si>
  <si>
    <t>Montáž klimatizační jednotky venkovní s jednofázovým napájením (do 2 vnitřních jednotek)</t>
  </si>
  <si>
    <t>-204465439</t>
  </si>
  <si>
    <t>751-1.02</t>
  </si>
  <si>
    <t>Kondenzační jednotka přímého chlazení, jmen.chlad.výkon:6,80kW, příkon: 2,30kW/230V-podrobná specifikace dle PD</t>
  </si>
  <si>
    <t>-819239753</t>
  </si>
  <si>
    <t>751-1.04</t>
  </si>
  <si>
    <t>Nosný rám na střechu - dod.vč.mtže</t>
  </si>
  <si>
    <t>-2132408445</t>
  </si>
  <si>
    <t>751-1.05</t>
  </si>
  <si>
    <t>Propojovací potrubí pro rozvod chladiva Cu pr.9,52mm + pr.15,88mm  vč.izolace - dod.vč.mtže</t>
  </si>
  <si>
    <t>2099630949</t>
  </si>
  <si>
    <t>751-1.06</t>
  </si>
  <si>
    <t>Komunikační kabel - dod.vč.mtže</t>
  </si>
  <si>
    <t>461949278</t>
  </si>
  <si>
    <t>751-1.07</t>
  </si>
  <si>
    <t>Napájecí kabel - dod.vč.mtže</t>
  </si>
  <si>
    <t>-1499491562</t>
  </si>
  <si>
    <t>751-1.08</t>
  </si>
  <si>
    <t>Doplnění chladiva R32 - dod.vč.mtže</t>
  </si>
  <si>
    <t>g</t>
  </si>
  <si>
    <t>1726118248</t>
  </si>
  <si>
    <t>751398052</t>
  </si>
  <si>
    <t>Montáž protidešťové žaluzie nebo žaluziové klapky na čtyřhranné potrubí přes 0,150 do 0,300 m2</t>
  </si>
  <si>
    <t>807040582</t>
  </si>
  <si>
    <t>https://podminky.urs.cz/item/CS_URS_2022_01/751398052</t>
  </si>
  <si>
    <t>751-1.09</t>
  </si>
  <si>
    <t>Protidešťová žaluzie 600x400mm, pozink.plech tř.11, lakovaná RAL, s pozedním rámem a sítí proti ptactvu</t>
  </si>
  <si>
    <t>-672704004</t>
  </si>
  <si>
    <t>751398052R</t>
  </si>
  <si>
    <t>Mtž protidešťové žaluzie potrubí do 0,300 m2</t>
  </si>
  <si>
    <t>-1502042093</t>
  </si>
  <si>
    <t>751-1.10</t>
  </si>
  <si>
    <t>Výfuková hlavice čtyřhranná 400x400mm</t>
  </si>
  <si>
    <t>1704485917</t>
  </si>
  <si>
    <t>751344122</t>
  </si>
  <si>
    <t>Montáž tlumiče hluku pro čtyřhranné potrubí přes 0,150 do 0,300 m2</t>
  </si>
  <si>
    <t>1647707820</t>
  </si>
  <si>
    <t>https://podminky.urs.cz/item/CS_URS_2022_01/751344122</t>
  </si>
  <si>
    <t>751-1.11</t>
  </si>
  <si>
    <t>Tlumič hluku 600x400mm s kulisami 3x100x400/0,5m</t>
  </si>
  <si>
    <t>-2091462377</t>
  </si>
  <si>
    <t>751-1.12</t>
  </si>
  <si>
    <t>Tlumič hluku 600x300mm s kulisami 3x100x300/1,0m</t>
  </si>
  <si>
    <t>1010429562</t>
  </si>
  <si>
    <t>751-1.13</t>
  </si>
  <si>
    <t>Tlumič hluku 600x300mm s kulisami 3x100x300/1,5m</t>
  </si>
  <si>
    <t>-1249599205</t>
  </si>
  <si>
    <t>751-1.14</t>
  </si>
  <si>
    <t>Tlumič hluku 500x400mm s kulisami 3x100x400/1,0m</t>
  </si>
  <si>
    <t>1741602869</t>
  </si>
  <si>
    <t>751311092</t>
  </si>
  <si>
    <t>Montáž vyústi čtyřhranné do čtyřhranného potrubí přes 0,040 do 0,080 m2</t>
  </si>
  <si>
    <t>410408732</t>
  </si>
  <si>
    <t>https://podminky.urs.cz/item/CS_URS_2022_01/751311092</t>
  </si>
  <si>
    <t>1+2+5</t>
  </si>
  <si>
    <t>751-1.15</t>
  </si>
  <si>
    <t>Výústka jednořadá, komfortní s R1, 325x125mm, vč.plénum boxu</t>
  </si>
  <si>
    <t>1730971226</t>
  </si>
  <si>
    <t>751-1.16</t>
  </si>
  <si>
    <t>Výústka jednořadá, komfortní s R1, 425x125mm, vč.plénum boxu</t>
  </si>
  <si>
    <t>-1708374968</t>
  </si>
  <si>
    <t>751-1.17</t>
  </si>
  <si>
    <t>Výústka dvouřadá, komfortní s R1, 525x125mm, vč.plénum boxu</t>
  </si>
  <si>
    <t>-675431405</t>
  </si>
  <si>
    <t>751322011</t>
  </si>
  <si>
    <t>Montáž talířového ventilu D do 100 mm</t>
  </si>
  <si>
    <t>-243391924</t>
  </si>
  <si>
    <t>https://podminky.urs.cz/item/CS_URS_2022_01/751322011</t>
  </si>
  <si>
    <t>751-1.18</t>
  </si>
  <si>
    <t>Talířový ventil odvodní,kovový, prům. 100mm vč.rámečku</t>
  </si>
  <si>
    <t>-455450215</t>
  </si>
  <si>
    <t>751322012</t>
  </si>
  <si>
    <t>Montáž talířového ventilu D přes 100 do 200 mm</t>
  </si>
  <si>
    <t>1593871049</t>
  </si>
  <si>
    <t>https://podminky.urs.cz/item/CS_URS_2022_01/751322012</t>
  </si>
  <si>
    <t>(2+7+2)+(1+2+2)</t>
  </si>
  <si>
    <t>751-1.19</t>
  </si>
  <si>
    <t>Talířový ventil odvodní,kovový, prům. 125mm vč.rámečku</t>
  </si>
  <si>
    <t>-2137258718</t>
  </si>
  <si>
    <t>751-1.20</t>
  </si>
  <si>
    <t>Talířový ventil odvodní,kovový, prům. 160mm vč.rámečku</t>
  </si>
  <si>
    <t>-1338761454</t>
  </si>
  <si>
    <t>751-1.21</t>
  </si>
  <si>
    <t>Talířový ventil odvodní,kovový, prům. 200mm vč.rámečku</t>
  </si>
  <si>
    <t>-1502447826</t>
  </si>
  <si>
    <t>751-1.22</t>
  </si>
  <si>
    <t>Talířový ventil přívodní,kovový, prům. 125mm vč.rámečku</t>
  </si>
  <si>
    <t>1291037386</t>
  </si>
  <si>
    <t>751-1.23</t>
  </si>
  <si>
    <t>Talířový ventil přívodní,kovový, prům. 160mm vč.rámečku</t>
  </si>
  <si>
    <t>-694971245</t>
  </si>
  <si>
    <t>751-1.24</t>
  </si>
  <si>
    <t>Talířový ventil přívodní,kovový, prům. 200mm vč.rámečku</t>
  </si>
  <si>
    <t>432192003</t>
  </si>
  <si>
    <t>751514661</t>
  </si>
  <si>
    <t>Montáž škrtící klapky nebo zpětné klapky do plechového potrubí kruhové s přírubou D do 100 mm</t>
  </si>
  <si>
    <t>-1166988155</t>
  </si>
  <si>
    <t>https://podminky.urs.cz/item/CS_URS_2022_01/751514661</t>
  </si>
  <si>
    <t>751-1.25</t>
  </si>
  <si>
    <t>Regulační a škrtící klapka kruhová prům.100mm, ruční</t>
  </si>
  <si>
    <t>1009327346</t>
  </si>
  <si>
    <t>751514662</t>
  </si>
  <si>
    <t>Montáž škrtící klapky nebo zpětné klapky do plechového potrubí kruhové s přírubou D přes 100 do 200 mm</t>
  </si>
  <si>
    <t>913343492</t>
  </si>
  <si>
    <t>https://podminky.urs.cz/item/CS_URS_2022_01/751514662</t>
  </si>
  <si>
    <t>2+2</t>
  </si>
  <si>
    <t>751-1.26</t>
  </si>
  <si>
    <t>Regulační a škrtící klapka kruhová prům.125mm, ruční</t>
  </si>
  <si>
    <t>954223645</t>
  </si>
  <si>
    <t>751-1.27</t>
  </si>
  <si>
    <t>Regulační a škrtící klapka kruhová prům.160mm, ruční</t>
  </si>
  <si>
    <t>-1286028864</t>
  </si>
  <si>
    <t>751511002</t>
  </si>
  <si>
    <t>Montáž potrubí plechového skupiny I čtyřhranného s přírubou tloušťky plechu 0,6 mm přes 0,01 do 0,03 m2</t>
  </si>
  <si>
    <t>323588915</t>
  </si>
  <si>
    <t>https://podminky.urs.cz/item/CS_URS_2022_01/751511002</t>
  </si>
  <si>
    <t>751-1.28</t>
  </si>
  <si>
    <t>Potrubí čtyřhranné sk.I tl.do 0,6mm, průřezu do 0,03m2 - rovné</t>
  </si>
  <si>
    <t>1694095717</t>
  </si>
  <si>
    <t>751514R1</t>
  </si>
  <si>
    <t>Mtž oblouku do plech potrubí s přírubou do 0,035 m2</t>
  </si>
  <si>
    <t>-605024418</t>
  </si>
  <si>
    <t>751-1.29</t>
  </si>
  <si>
    <t>Potrubí čtyřhranné sk.I tl.do 0,6mm, průřezu do 0,035m2 - tvarové</t>
  </si>
  <si>
    <t>-2121377532</t>
  </si>
  <si>
    <t>751511003</t>
  </si>
  <si>
    <t>Montáž potrubí plechového skupiny I čtyřhranného s přírubou tloušťky plechu 0,6 mm přes 0,03 do 0,07 m2</t>
  </si>
  <si>
    <t>-1478941129</t>
  </si>
  <si>
    <t>https://podminky.urs.cz/item/CS_URS_2022_01/751511003</t>
  </si>
  <si>
    <t>751-1.30</t>
  </si>
  <si>
    <t>Potrubí čtyřhranné sk.I tl.do 0,6mm, průřezu do 0,03-0,07m2 - rovné</t>
  </si>
  <si>
    <t>-1194950476</t>
  </si>
  <si>
    <t>751514R2</t>
  </si>
  <si>
    <t>Mtž oblouku do plech potrubí s přírubou do 0,07 m2</t>
  </si>
  <si>
    <t>852753049</t>
  </si>
  <si>
    <t>751-1.31</t>
  </si>
  <si>
    <t>Potrubí čtyřhranné sk.I tl.do 0,6mm, průřezu do 0,035-0,07m2 - tvarové</t>
  </si>
  <si>
    <t>-788508814</t>
  </si>
  <si>
    <t>751511004</t>
  </si>
  <si>
    <t>Montáž potrubí plechového skupiny I čtyřhranného s přírubou tloušťky plechu 0,6 mm přes 0,07 do 0,13 m2</t>
  </si>
  <si>
    <t>-1164997307</t>
  </si>
  <si>
    <t>https://podminky.urs.cz/item/CS_URS_2022_01/751511004</t>
  </si>
  <si>
    <t>751-1.32</t>
  </si>
  <si>
    <t>Potrubí čtyřhranné sk.I tl.do 0,6mm, průřezu do 0,07-0,13m2 - rovné</t>
  </si>
  <si>
    <t>938875735</t>
  </si>
  <si>
    <t>751514R3</t>
  </si>
  <si>
    <t>Mtž oblouku do plech potrubí s přírubou do 0,140 m2</t>
  </si>
  <si>
    <t>284410399</t>
  </si>
  <si>
    <t>751-1.33</t>
  </si>
  <si>
    <t>Potrubí čtyřhranné sk.I tl.do 0,6mm, průřezu do 0,07-0,14m2 -tvarové</t>
  </si>
  <si>
    <t>1373930115</t>
  </si>
  <si>
    <t>751511022</t>
  </si>
  <si>
    <t>Montáž potrubí plechového skupiny I čtyřhranného s přírubou tloušťky plechu 0,8 mm přes 0,13 do 0,28 m2</t>
  </si>
  <si>
    <t>1078743508</t>
  </si>
  <si>
    <t>https://podminky.urs.cz/item/CS_URS_2022_01/751511022</t>
  </si>
  <si>
    <t>751-1.34</t>
  </si>
  <si>
    <t>Potrubí čtyřhranné sk.I tl.do 0,8mm, průřezu do 0,13-0,28m2 - rovné</t>
  </si>
  <si>
    <t>-449691169</t>
  </si>
  <si>
    <t>751514R4</t>
  </si>
  <si>
    <t>Mtž oblouku do plech potrubí s přírubou do 0,210 m2</t>
  </si>
  <si>
    <t>1606417736</t>
  </si>
  <si>
    <t>751-1.35</t>
  </si>
  <si>
    <t>Potrubí čtyřhranné sk.I tl.do 0,8mm, průřezu do 0,14-0,21m2 - tvarové</t>
  </si>
  <si>
    <t>54827082</t>
  </si>
  <si>
    <t>751514R5</t>
  </si>
  <si>
    <t>Mtž oblouku do plech potrubí s přírubou do 0,280 m2</t>
  </si>
  <si>
    <t>-985700969</t>
  </si>
  <si>
    <t>751-1.36</t>
  </si>
  <si>
    <t>Potrubí čtyřhranné sk.I tl.do 0,8mm průřezu do 0,21-0,28m2 - tvarové</t>
  </si>
  <si>
    <t>1152471063</t>
  </si>
  <si>
    <t>751537011</t>
  </si>
  <si>
    <t>Montáž potrubí ohebného kruhového neizolovaného z Al laminátové hadice D do 100 mm</t>
  </si>
  <si>
    <t>-127910993</t>
  </si>
  <si>
    <t>https://podminky.urs.cz/item/CS_URS_2022_01/751537011</t>
  </si>
  <si>
    <t>751-1.39</t>
  </si>
  <si>
    <t>Potrubí Spiro pr.100mm - rovné</t>
  </si>
  <si>
    <t>-2031561237</t>
  </si>
  <si>
    <t>751537012</t>
  </si>
  <si>
    <t>Montáž potrubí ohebného kruhového neizolovaného z Al laminátové hadice D přes 100 do 200 mm</t>
  </si>
  <si>
    <t>-2024847544</t>
  </si>
  <si>
    <t>https://podminky.urs.cz/item/CS_URS_2022_01/751537012</t>
  </si>
  <si>
    <t>prům.125mm</t>
  </si>
  <si>
    <t>3,0+0,5*1</t>
  </si>
  <si>
    <t>prům.160mm</t>
  </si>
  <si>
    <t>33,0+0,5*18</t>
  </si>
  <si>
    <t>prům.200mm</t>
  </si>
  <si>
    <t>9,0+0,5*9</t>
  </si>
  <si>
    <t>751-1.41</t>
  </si>
  <si>
    <t>Potrubí Spiro pr.125mm - rovné</t>
  </si>
  <si>
    <t>5171865</t>
  </si>
  <si>
    <t>751-1.42T</t>
  </si>
  <si>
    <t>Potrubí Spiro pr.125mm - tvarové</t>
  </si>
  <si>
    <t>641701960</t>
  </si>
  <si>
    <t>751-1.43</t>
  </si>
  <si>
    <t>Potrubí Spiro pr.160mm - rovné</t>
  </si>
  <si>
    <t>-2026338624</t>
  </si>
  <si>
    <t>751-1.44</t>
  </si>
  <si>
    <t>Potrubí Spiro pr.160mm - tvarové</t>
  </si>
  <si>
    <t>-257370218</t>
  </si>
  <si>
    <t>751-1.45</t>
  </si>
  <si>
    <t>Potrubí Spiro pr.200mm - rovné</t>
  </si>
  <si>
    <t>-1330395791</t>
  </si>
  <si>
    <t>751-1.46</t>
  </si>
  <si>
    <t>Potrubí Spiro pr.200mm - tvarové</t>
  </si>
  <si>
    <t>-1026127133</t>
  </si>
  <si>
    <t>751537111</t>
  </si>
  <si>
    <t>Montáž potrubí kruhového ohebného izolovaného minerální vatou z Al laminátu D do 100 mm</t>
  </si>
  <si>
    <t>-2032627453</t>
  </si>
  <si>
    <t>https://podminky.urs.cz/item/CS_URS_2022_01/751537111</t>
  </si>
  <si>
    <t>751-1.47</t>
  </si>
  <si>
    <t>Potrubí ohebné tlumící Sonoflex  MI100</t>
  </si>
  <si>
    <t>-106042912</t>
  </si>
  <si>
    <t>751537112</t>
  </si>
  <si>
    <t>Montáž potrubí kruhového ohebného izolovaného minerální vatou z Al laminátu D přes 100 do 200 mm</t>
  </si>
  <si>
    <t>1030801541</t>
  </si>
  <si>
    <t>https://podminky.urs.cz/item/CS_URS_2022_01/751537112</t>
  </si>
  <si>
    <t>2,0+8,0+3,0</t>
  </si>
  <si>
    <t>751-1.48</t>
  </si>
  <si>
    <t>Potrubí ohebné tlumící Sonoflex  MI125</t>
  </si>
  <si>
    <t>1810812708</t>
  </si>
  <si>
    <t>751-1.49</t>
  </si>
  <si>
    <t>Potrubí ohebné tlumící Sonoflex  MI160</t>
  </si>
  <si>
    <t>1483508933</t>
  </si>
  <si>
    <t>751-1.50</t>
  </si>
  <si>
    <t>Potrubí ohebné tlumící Sonoflex  MI200</t>
  </si>
  <si>
    <t>1060796246</t>
  </si>
  <si>
    <t>751581R1</t>
  </si>
  <si>
    <t>Vzduchotechnické potrubí čtyřhranné přímé z protipožárních desek EI 30</t>
  </si>
  <si>
    <t>1270945121</t>
  </si>
  <si>
    <t>https://podminky.urs.cz/item/CS_URS_2022_01/751581R1</t>
  </si>
  <si>
    <t>751581R2</t>
  </si>
  <si>
    <t>-1322371840</t>
  </si>
  <si>
    <t>https://podminky.urs.cz/item/CS_URS_2022_01/751581R2</t>
  </si>
  <si>
    <t>751581R3</t>
  </si>
  <si>
    <t>-1109660962</t>
  </si>
  <si>
    <t>https://podminky.urs.cz/item/CS_URS_2022_01/751581R3</t>
  </si>
  <si>
    <t>998751201</t>
  </si>
  <si>
    <t>Přesun hmot procentní pro vzduchotechniku v objektech výšky do 12 m</t>
  </si>
  <si>
    <t>%</t>
  </si>
  <si>
    <t>1757861612</t>
  </si>
  <si>
    <t>https://podminky.urs.cz/item/CS_URS_2022_01/998751201</t>
  </si>
  <si>
    <t>VZT-02 - Zařízení č.2 - Krizový štáb a tělocvična</t>
  </si>
  <si>
    <t xml:space="preserve">    751-2 - VZT - Zařízení č.2 - Krizový štáb a tělocvična</t>
  </si>
  <si>
    <t>751-2</t>
  </si>
  <si>
    <t>VZT - Zařízení č.2 - Krizový štáb a tělocvična</t>
  </si>
  <si>
    <t>-1251708057</t>
  </si>
  <si>
    <t>751-2.01</t>
  </si>
  <si>
    <t>VZT jednotka v kompaktním provedení s vývody nahoru, vzduch.výkon:2400/2400m3/hod,vnitřní provedení,vodní ohřev,přímý výparník chlazení,filtrace F7-P/G4-O,deskový rekuperátor (např.Cake VZ4)-podrobná specifikace dle PD</t>
  </si>
  <si>
    <t>100372784</t>
  </si>
  <si>
    <t>Montáž kondenzační jednotky</t>
  </si>
  <si>
    <t>-1793266640</t>
  </si>
  <si>
    <t>751-2.02</t>
  </si>
  <si>
    <t>Kondenzační jednotka přímého chlazení, jmen.chlad.výkon: 14,0kW, příkon: 4,60kW/400V-podrobná specifikace dle PD</t>
  </si>
  <si>
    <t>532756681</t>
  </si>
  <si>
    <t>751-2.04</t>
  </si>
  <si>
    <t>1771050140</t>
  </si>
  <si>
    <t>751-2.05</t>
  </si>
  <si>
    <t>1866707335</t>
  </si>
  <si>
    <t>751-2.06</t>
  </si>
  <si>
    <t>410671534</t>
  </si>
  <si>
    <t>751-2.07</t>
  </si>
  <si>
    <t>730552649</t>
  </si>
  <si>
    <t>751-2.08</t>
  </si>
  <si>
    <t>1746669724</t>
  </si>
  <si>
    <t>-147391387</t>
  </si>
  <si>
    <t>751-2.09</t>
  </si>
  <si>
    <t>Protidešťová žaluzie 710x400mm, pozink.plech tř.11, lakovaná RAL, s pozedním rámem a sítí proti ptactvu</t>
  </si>
  <si>
    <t>435794704</t>
  </si>
  <si>
    <t>Mtž výfukové hlavice potrubí do 0,300 m2</t>
  </si>
  <si>
    <t>621162532</t>
  </si>
  <si>
    <t>751-2.10</t>
  </si>
  <si>
    <t>-644930135</t>
  </si>
  <si>
    <t>-1378429895</t>
  </si>
  <si>
    <t>1+2+1</t>
  </si>
  <si>
    <t>751-2.11</t>
  </si>
  <si>
    <t>Tlumič hluku 710x400mm s kulisami 3x100x400/0,5m</t>
  </si>
  <si>
    <t>1963196588</t>
  </si>
  <si>
    <t>751-2.12</t>
  </si>
  <si>
    <t>-694527274</t>
  </si>
  <si>
    <t>751-2.13</t>
  </si>
  <si>
    <t>-2086003136</t>
  </si>
  <si>
    <t>-2931519</t>
  </si>
  <si>
    <t>751-2.14</t>
  </si>
  <si>
    <t>310054429</t>
  </si>
  <si>
    <t>751-2.15</t>
  </si>
  <si>
    <t>652778390</t>
  </si>
  <si>
    <t>751-2.16</t>
  </si>
  <si>
    <t>258423604</t>
  </si>
  <si>
    <t>-1375993875</t>
  </si>
  <si>
    <t>751-2.17</t>
  </si>
  <si>
    <t>-1651178095</t>
  </si>
  <si>
    <t>1623188229</t>
  </si>
  <si>
    <t>5+2</t>
  </si>
  <si>
    <t>751-2.18</t>
  </si>
  <si>
    <t>-1651539956</t>
  </si>
  <si>
    <t>751-2.19</t>
  </si>
  <si>
    <t>304654983</t>
  </si>
  <si>
    <t>751322142</t>
  </si>
  <si>
    <t>Montáž anemostatu kruhového vířivého se skříní D přes 300 do 400 mm</t>
  </si>
  <si>
    <t>150589178</t>
  </si>
  <si>
    <t>https://podminky.urs.cz/item/CS_URS_2022_01/751322142</t>
  </si>
  <si>
    <t>751-2.20</t>
  </si>
  <si>
    <t>Anemostat vířivý s lamelovou kruhovou čelní deskou prům.400mm, pro přívod i odvod vzduchu, vč.plénum boxu, připojení 200mm</t>
  </si>
  <si>
    <t>-636936185</t>
  </si>
  <si>
    <t>751398093R</t>
  </si>
  <si>
    <t xml:space="preserve">Mtž regulátoru variabilního průtoku </t>
  </si>
  <si>
    <t>1911248535</t>
  </si>
  <si>
    <t>751-2.21</t>
  </si>
  <si>
    <t>Regulátor variabilního průtoku vzduchu 400x200mm</t>
  </si>
  <si>
    <t>-200832892</t>
  </si>
  <si>
    <t>751-2.22</t>
  </si>
  <si>
    <t>Regulátor variabilního průtoku vzduchu 300x200mm</t>
  </si>
  <si>
    <t>-837294223</t>
  </si>
  <si>
    <t>-1568576961</t>
  </si>
  <si>
    <t>751-2.23</t>
  </si>
  <si>
    <t>-428133379</t>
  </si>
  <si>
    <t>-1058623610</t>
  </si>
  <si>
    <t>751-2.26</t>
  </si>
  <si>
    <t>1699601510</t>
  </si>
  <si>
    <t>Mtž tvarovek do plech potrubí s přírubou do 0,07 m2</t>
  </si>
  <si>
    <t>1126725101</t>
  </si>
  <si>
    <t>751-2.27</t>
  </si>
  <si>
    <t>527947599</t>
  </si>
  <si>
    <t>1544333951</t>
  </si>
  <si>
    <t>751-2.28</t>
  </si>
  <si>
    <t>1405306873</t>
  </si>
  <si>
    <t>Mtž tvarovek do plech potrubí s přírubou do 0,140 m2</t>
  </si>
  <si>
    <t>1827315303</t>
  </si>
  <si>
    <t>751-2.29</t>
  </si>
  <si>
    <t>1612699803</t>
  </si>
  <si>
    <t>-572959229</t>
  </si>
  <si>
    <t>751-2.30</t>
  </si>
  <si>
    <t>657733949</t>
  </si>
  <si>
    <t>Mtž tvarovek do plech potrubí s přírubou do 0,210 m2</t>
  </si>
  <si>
    <t>-1591551465</t>
  </si>
  <si>
    <t>751-2.31</t>
  </si>
  <si>
    <t>Potrubí čtyřhranné sk.I tl.do 0,8mm, průřezu do 0,13-0,21m2 - tvarové</t>
  </si>
  <si>
    <t>296467739</t>
  </si>
  <si>
    <t>751511023</t>
  </si>
  <si>
    <t>Montáž potrubí plechového skupiny I čtyřhranného s přírubou tloušťky plechu 0,8 mm přes 0,28 do 0,50 m2</t>
  </si>
  <si>
    <t>1785774306</t>
  </si>
  <si>
    <t>https://podminky.urs.cz/item/CS_URS_2022_01/751511023</t>
  </si>
  <si>
    <t>751-2.33</t>
  </si>
  <si>
    <t>Potrubí čtyřhranné sk.I tl.do 0,8mm, průřezu do 0,28-0,50m2 - rovné</t>
  </si>
  <si>
    <t>-931679823</t>
  </si>
  <si>
    <t>751514R6</t>
  </si>
  <si>
    <t>Mtž tvarovek do plech potrubí s přírubou do 0,350 m2</t>
  </si>
  <si>
    <t>1750106719</t>
  </si>
  <si>
    <t>751-2.34</t>
  </si>
  <si>
    <t>Potrubí čtyřhranné sk.I tl.do 0,8mm, průřezu do 0,28-0,35m2 - tvarové</t>
  </si>
  <si>
    <t>1978049819</t>
  </si>
  <si>
    <t>-1120215076</t>
  </si>
  <si>
    <t>20,0+0,5*7</t>
  </si>
  <si>
    <t>9,0+0,5*11</t>
  </si>
  <si>
    <t>12,0+0,5*9</t>
  </si>
  <si>
    <t>751-2.37</t>
  </si>
  <si>
    <t>1274403740</t>
  </si>
  <si>
    <t>751-2.38</t>
  </si>
  <si>
    <t>-201383966</t>
  </si>
  <si>
    <t>751-2.39</t>
  </si>
  <si>
    <t>1966969002</t>
  </si>
  <si>
    <t>751-2.40</t>
  </si>
  <si>
    <t>-1181642971</t>
  </si>
  <si>
    <t>751-2.41</t>
  </si>
  <si>
    <t>-1675564009</t>
  </si>
  <si>
    <t>751-2.42</t>
  </si>
  <si>
    <t>-75214368</t>
  </si>
  <si>
    <t>-1070130882</t>
  </si>
  <si>
    <t>751-2.43</t>
  </si>
  <si>
    <t>-38986173</t>
  </si>
  <si>
    <t>2012357397</t>
  </si>
  <si>
    <t>6,0+6,0+18,0</t>
  </si>
  <si>
    <t>751-2.44</t>
  </si>
  <si>
    <t>-584077433</t>
  </si>
  <si>
    <t>751-2.45</t>
  </si>
  <si>
    <t>440544913</t>
  </si>
  <si>
    <t>751-2.46</t>
  </si>
  <si>
    <t>1295534542</t>
  </si>
  <si>
    <t>Tepelná minerální izolace potrubí s požár.odolností E30 tl.40mm - dod. vč.mtže</t>
  </si>
  <si>
    <t>-1788496014</t>
  </si>
  <si>
    <t>Tepelná kaučuková izolace potrubí s Al polepem tl.12mm - dod. vč.mtže</t>
  </si>
  <si>
    <t>861451744</t>
  </si>
  <si>
    <t>751581R4</t>
  </si>
  <si>
    <t>Tepelná kaučuková izolace potrubí s Al polepem tl.25mm - dod. vč.mtže</t>
  </si>
  <si>
    <t>1607767400</t>
  </si>
  <si>
    <t>-2019985828</t>
  </si>
  <si>
    <t>VZT-03 - Zařízení č.3 - Velitel a ložnice</t>
  </si>
  <si>
    <t xml:space="preserve">    751-3 - VZT - Zařízení č.3 - Velitel a ložnice</t>
  </si>
  <si>
    <t>751-3</t>
  </si>
  <si>
    <t>VZT - Zařízení č.3 - Velitel a ložnice</t>
  </si>
  <si>
    <t>-733175216</t>
  </si>
  <si>
    <t>751-3.01</t>
  </si>
  <si>
    <t>560965368</t>
  </si>
  <si>
    <t>751721111</t>
  </si>
  <si>
    <t>Montáž klimatizační jednotky venkovní s jednofázovým napájením do 2 vnitřních jednotek</t>
  </si>
  <si>
    <t>-46823179</t>
  </si>
  <si>
    <t>https://podminky.urs.cz/item/CS_URS_2022_01/751721111</t>
  </si>
  <si>
    <t>751-3.02</t>
  </si>
  <si>
    <t>Kondenzační jednotka přímého chlazení, jmen.chlad.výkon:8,0kW, příkon: 2,60kW/230V-podrobná specifikace dle PD</t>
  </si>
  <si>
    <t>1588345498</t>
  </si>
  <si>
    <t>751-3.04</t>
  </si>
  <si>
    <t>943524413</t>
  </si>
  <si>
    <t>751-3.05</t>
  </si>
  <si>
    <t>144030743</t>
  </si>
  <si>
    <t>751-3.06</t>
  </si>
  <si>
    <t>-70405156</t>
  </si>
  <si>
    <t>751-3.07</t>
  </si>
  <si>
    <t>1559321756</t>
  </si>
  <si>
    <t>751-3.08</t>
  </si>
  <si>
    <t>-755740064</t>
  </si>
  <si>
    <t>1997721478</t>
  </si>
  <si>
    <t>751-3.09</t>
  </si>
  <si>
    <t>-405573493</t>
  </si>
  <si>
    <t>1044763622</t>
  </si>
  <si>
    <t>751-3.10</t>
  </si>
  <si>
    <t>1099467161</t>
  </si>
  <si>
    <t>-1992120955</t>
  </si>
  <si>
    <t>751-3.11</t>
  </si>
  <si>
    <t>1254377737</t>
  </si>
  <si>
    <t>751-3.12</t>
  </si>
  <si>
    <t>284051112</t>
  </si>
  <si>
    <t>751-3.13</t>
  </si>
  <si>
    <t>-1690110915</t>
  </si>
  <si>
    <t>1833939436</t>
  </si>
  <si>
    <t>1+2+2</t>
  </si>
  <si>
    <t>751-3.14</t>
  </si>
  <si>
    <t>1744371803</t>
  </si>
  <si>
    <t>751-3.15</t>
  </si>
  <si>
    <t>1945650804</t>
  </si>
  <si>
    <t>751-3.16</t>
  </si>
  <si>
    <t>-2034657307</t>
  </si>
  <si>
    <t>-1161713299</t>
  </si>
  <si>
    <t>2+1+2+2</t>
  </si>
  <si>
    <t>751-3.17</t>
  </si>
  <si>
    <t>-625659894</t>
  </si>
  <si>
    <t>751-3.18</t>
  </si>
  <si>
    <t>-439150229</t>
  </si>
  <si>
    <t>751-3.19</t>
  </si>
  <si>
    <t>-629241297</t>
  </si>
  <si>
    <t>751-3.20</t>
  </si>
  <si>
    <t>-1804772995</t>
  </si>
  <si>
    <t>563954816</t>
  </si>
  <si>
    <t>751-3.21</t>
  </si>
  <si>
    <t>-975872769</t>
  </si>
  <si>
    <t>1737327931</t>
  </si>
  <si>
    <t>751-3.22</t>
  </si>
  <si>
    <t>-1406408086</t>
  </si>
  <si>
    <t>751-3.23</t>
  </si>
  <si>
    <t>Regulační a škrtící klapka kruhová prům.200mm, ruční</t>
  </si>
  <si>
    <t>-690184432</t>
  </si>
  <si>
    <t>1691030751</t>
  </si>
  <si>
    <t>751-3.26</t>
  </si>
  <si>
    <t>875166888</t>
  </si>
  <si>
    <t>143746137</t>
  </si>
  <si>
    <t>751-3.27</t>
  </si>
  <si>
    <t>411876842</t>
  </si>
  <si>
    <t>1172052174</t>
  </si>
  <si>
    <t>751-3.28</t>
  </si>
  <si>
    <t>1467552468</t>
  </si>
  <si>
    <t>-1793943047</t>
  </si>
  <si>
    <t>751-3.29</t>
  </si>
  <si>
    <t>-151303659</t>
  </si>
  <si>
    <t>-849541129</t>
  </si>
  <si>
    <t>751-3.30</t>
  </si>
  <si>
    <t>-1443984849</t>
  </si>
  <si>
    <t>403223901</t>
  </si>
  <si>
    <t>751-3.31</t>
  </si>
  <si>
    <t>-198900401</t>
  </si>
  <si>
    <t>377996786</t>
  </si>
  <si>
    <t>751-3.32</t>
  </si>
  <si>
    <t>Potrubí čtyřhranné sk.I tl.do 0,8mm, průřezu do 0,21-0,28m2 - tvarové</t>
  </si>
  <si>
    <t>2034348520</t>
  </si>
  <si>
    <t>-988638401</t>
  </si>
  <si>
    <t>6,0+0,5*3</t>
  </si>
  <si>
    <t>0+0,5*1</t>
  </si>
  <si>
    <t>5,0+0,5*10</t>
  </si>
  <si>
    <t>751-3.37</t>
  </si>
  <si>
    <t>1569920802</t>
  </si>
  <si>
    <t>751-3.38</t>
  </si>
  <si>
    <t>-2003980145</t>
  </si>
  <si>
    <t>751-3.40</t>
  </si>
  <si>
    <t>1767739164</t>
  </si>
  <si>
    <t>751-3.41</t>
  </si>
  <si>
    <t>2090661597</t>
  </si>
  <si>
    <t>751-3.42</t>
  </si>
  <si>
    <t>-389520270</t>
  </si>
  <si>
    <t>-55788109</t>
  </si>
  <si>
    <t>6,0+6,0+9,0</t>
  </si>
  <si>
    <t>751-3.44</t>
  </si>
  <si>
    <t>-1371511364</t>
  </si>
  <si>
    <t>751-3.45</t>
  </si>
  <si>
    <t>-1637940238</t>
  </si>
  <si>
    <t>751-3.46</t>
  </si>
  <si>
    <t>2053385688</t>
  </si>
  <si>
    <t>681400598</t>
  </si>
  <si>
    <t>-2085693101</t>
  </si>
  <si>
    <t>-2143756752</t>
  </si>
  <si>
    <t>1410396086</t>
  </si>
  <si>
    <t>VZT-04 - Zařízení č.4 - Mycí box</t>
  </si>
  <si>
    <t xml:space="preserve">    751-4 - VZT - Zařízení č.4 - Mycí box</t>
  </si>
  <si>
    <t>751-4</t>
  </si>
  <si>
    <t>VZT - Zařízení č.4 - Mycí box</t>
  </si>
  <si>
    <t>751133014</t>
  </si>
  <si>
    <t>Montáž ventilátoru diagonálního nízkotlakého potrubního nevýbušného D přes 300 mm</t>
  </si>
  <si>
    <t>149967303</t>
  </si>
  <si>
    <t>https://podminky.urs.cz/item/CS_URS_2022_01/751133014</t>
  </si>
  <si>
    <t>751-4.01</t>
  </si>
  <si>
    <t>Ventilátor potrubní diagonální, vzduch. výkon: 2300m3/hod-  tlak 200Pa , do potrubí o prům.355mm</t>
  </si>
  <si>
    <t>1932889089</t>
  </si>
  <si>
    <t>751-4.02</t>
  </si>
  <si>
    <t>Pružná  manžeta pr.355mm</t>
  </si>
  <si>
    <t>-1712184332</t>
  </si>
  <si>
    <t>751344114</t>
  </si>
  <si>
    <t>Montáž tlumiče hluku pro kruhové potrubí D přes 300 do 400 mm</t>
  </si>
  <si>
    <t>-799352429</t>
  </si>
  <si>
    <t>https://podminky.urs.cz/item/CS_URS_2022_01/751344114</t>
  </si>
  <si>
    <t>751-4.03</t>
  </si>
  <si>
    <t>Tlumič hluku kruhový 355mm/900mm</t>
  </si>
  <si>
    <t>-1401131800</t>
  </si>
  <si>
    <t>751514664</t>
  </si>
  <si>
    <t>Montáž škrtící klapky nebo zpětné klapky do plechového potrubí kruhové s přírubou D přes 300 do 400 mm</t>
  </si>
  <si>
    <t>1474340925</t>
  </si>
  <si>
    <t>https://podminky.urs.cz/item/CS_URS_2022_01/751514664</t>
  </si>
  <si>
    <t>751-4.04</t>
  </si>
  <si>
    <t>Zpětná klapka pr.355mm</t>
  </si>
  <si>
    <t>-820481813</t>
  </si>
  <si>
    <t>751514764</t>
  </si>
  <si>
    <t>Montáž protidešťové stříšky nebo výfukové hlavice do plechového potrubí kruhové s přírubou D přes 300 do 400 mm</t>
  </si>
  <si>
    <t>-1157421962</t>
  </si>
  <si>
    <t>https://podminky.urs.cz/item/CS_URS_2022_01/751514764</t>
  </si>
  <si>
    <t>751-4.05</t>
  </si>
  <si>
    <t>Výfuková hlavice  kruhová 355mm</t>
  </si>
  <si>
    <t>147317554</t>
  </si>
  <si>
    <t>751398051</t>
  </si>
  <si>
    <t>Montáž protidešťové žaluzie nebo žaluziové klapky na čtyřhranné potrubí do 0,150 m2</t>
  </si>
  <si>
    <t>203086272</t>
  </si>
  <si>
    <t>https://podminky.urs.cz/item/CS_URS_2022_01/751398051</t>
  </si>
  <si>
    <t>751-4.06</t>
  </si>
  <si>
    <t>Protidešťová žaluzie 250x250mm s pozedním rámem a sítí proti hmyzu</t>
  </si>
  <si>
    <t>-1564466552</t>
  </si>
  <si>
    <t>323305834</t>
  </si>
  <si>
    <t>751-4.07</t>
  </si>
  <si>
    <t>-1658515589</t>
  </si>
  <si>
    <t>751514612R</t>
  </si>
  <si>
    <t>Mtž uzavírací  klapky 250x250mm a klapkového pohonu</t>
  </si>
  <si>
    <t>1618350831</t>
  </si>
  <si>
    <t>751-4.08</t>
  </si>
  <si>
    <t>Uzavírací klapka 250x250mm těsná s přípravou pro pohon</t>
  </si>
  <si>
    <t>ks</t>
  </si>
  <si>
    <t>1017488586</t>
  </si>
  <si>
    <t>751-4.09</t>
  </si>
  <si>
    <t>Klapkový pohon 230V, kroutící moment 2Nm (O/Z)</t>
  </si>
  <si>
    <t>-885061036</t>
  </si>
  <si>
    <t>751-4.10</t>
  </si>
  <si>
    <t>Krycí síť 250x250mm</t>
  </si>
  <si>
    <t>1574480151</t>
  </si>
  <si>
    <t>1163560961</t>
  </si>
  <si>
    <t>751-4.11</t>
  </si>
  <si>
    <t>Výústka jednořadá, komfortní do Spiro , s R1, 625x125mm</t>
  </si>
  <si>
    <t>-809161182</t>
  </si>
  <si>
    <t>751537013</t>
  </si>
  <si>
    <t>Montáž potrubí ohebného kruhového neizolovaného z Al laminátové hadice D přes 200 do 300 mm</t>
  </si>
  <si>
    <t>1280334407</t>
  </si>
  <si>
    <t>https://podminky.urs.cz/item/CS_URS_2022_01/751537013</t>
  </si>
  <si>
    <t>751-4.12</t>
  </si>
  <si>
    <t>Potrubí Spiro pr.250mm - rovné</t>
  </si>
  <si>
    <t>1178176577</t>
  </si>
  <si>
    <t>751-4.13</t>
  </si>
  <si>
    <t>Potrubí Spiro pr.250mm - tvarové</t>
  </si>
  <si>
    <t>-1649757378</t>
  </si>
  <si>
    <t>751537014</t>
  </si>
  <si>
    <t>Montáž potrubí ohebného kruhového neizolovaného z Al laminátové hadice D přes 300 do 400 mm</t>
  </si>
  <si>
    <t>650713681</t>
  </si>
  <si>
    <t>https://podminky.urs.cz/item/CS_URS_2022_01/751537014</t>
  </si>
  <si>
    <t>6,0+0,5*2</t>
  </si>
  <si>
    <t>751-4.14</t>
  </si>
  <si>
    <t>Potrubí Spiro pr.315mm - rovné</t>
  </si>
  <si>
    <t>502369851</t>
  </si>
  <si>
    <t>751-4.15</t>
  </si>
  <si>
    <t>Potrubí Spiro pr.315mm - tvarové</t>
  </si>
  <si>
    <t>-969603616</t>
  </si>
  <si>
    <t>751-4.16</t>
  </si>
  <si>
    <t>Potrubí Spiro pr.355mm - rovné</t>
  </si>
  <si>
    <t>-1457814534</t>
  </si>
  <si>
    <t>751-4.17</t>
  </si>
  <si>
    <t>Potrubí Spiro pr.355mm - tvarové</t>
  </si>
  <si>
    <t>1037497484</t>
  </si>
  <si>
    <t>809639101</t>
  </si>
  <si>
    <t>-1512175409</t>
  </si>
  <si>
    <t>VZT-05 - Zařízení č.5 - Dílna</t>
  </si>
  <si>
    <t xml:space="preserve">    751-5 - VZT - Zařízení č.5 - Dílna</t>
  </si>
  <si>
    <t>751-5</t>
  </si>
  <si>
    <t>VZT - Zařízení č.5 - Dílna</t>
  </si>
  <si>
    <t>751133013</t>
  </si>
  <si>
    <t>Montáž ventilátoru diagonálního nízkotlakého potrubního nevýbušného D přes 200 do 300 mm</t>
  </si>
  <si>
    <t>1059681373</t>
  </si>
  <si>
    <t>https://podminky.urs.cz/item/CS_URS_2022_01/751133013</t>
  </si>
  <si>
    <t>751-5.01</t>
  </si>
  <si>
    <t>Ventilátor potrubní diagonální, vzduch. výkon: 1000m3/hod-  tlak 150Pa , do potrubí o prům.250mm</t>
  </si>
  <si>
    <t>967190264</t>
  </si>
  <si>
    <t>751-5.02</t>
  </si>
  <si>
    <t>Pružná  manžeta pr.250mm</t>
  </si>
  <si>
    <t>-1964926784</t>
  </si>
  <si>
    <t>751344113</t>
  </si>
  <si>
    <t>Montáž tlumiče hluku pro kruhové potrubí D přes 200 do 300 mm</t>
  </si>
  <si>
    <t>1866908531</t>
  </si>
  <si>
    <t>https://podminky.urs.cz/item/CS_URS_2022_01/751344113</t>
  </si>
  <si>
    <t>751-5.03</t>
  </si>
  <si>
    <t>Tlumič hluku kruhový 250mm/900mm</t>
  </si>
  <si>
    <t>-669281627</t>
  </si>
  <si>
    <t>751514663</t>
  </si>
  <si>
    <t>Montáž škrtící klapky nebo zpětné klapky do plechového potrubí kruhové s přírubou D přes 200 do 300 mm</t>
  </si>
  <si>
    <t>-1545975875</t>
  </si>
  <si>
    <t>https://podminky.urs.cz/item/CS_URS_2022_01/751514663</t>
  </si>
  <si>
    <t>751-5.04</t>
  </si>
  <si>
    <t>Zpětná klapka pr. 250mm</t>
  </si>
  <si>
    <t>-601554614</t>
  </si>
  <si>
    <t>751514763</t>
  </si>
  <si>
    <t>Montáž protidešťové stříšky nebo výfukové hlavice do plechového potrubí kruhové s přírubou D přes 200 do 300 mm</t>
  </si>
  <si>
    <t>1998385065</t>
  </si>
  <si>
    <t>https://podminky.urs.cz/item/CS_URS_2022_01/751514763</t>
  </si>
  <si>
    <t>751-5.05</t>
  </si>
  <si>
    <t>Výfuková hlavice  kruhová 250mm</t>
  </si>
  <si>
    <t>-761045723</t>
  </si>
  <si>
    <t>-530013235</t>
  </si>
  <si>
    <t>751-5.06</t>
  </si>
  <si>
    <t>-389349036</t>
  </si>
  <si>
    <t>98879619</t>
  </si>
  <si>
    <t>751-5.07</t>
  </si>
  <si>
    <t>-310690734</t>
  </si>
  <si>
    <t>-1929216803</t>
  </si>
  <si>
    <t>751-5.08</t>
  </si>
  <si>
    <t>1004392372</t>
  </si>
  <si>
    <t>751-5.09</t>
  </si>
  <si>
    <t>-1505443790</t>
  </si>
  <si>
    <t>751-5.10</t>
  </si>
  <si>
    <t>-2030306536</t>
  </si>
  <si>
    <t>751311112</t>
  </si>
  <si>
    <t>Montáž vyústi čtyřhranné do kruhového potrubí přes 0,040 do 0,080 m2</t>
  </si>
  <si>
    <t>1760578835</t>
  </si>
  <si>
    <t>https://podminky.urs.cz/item/CS_URS_2022_01/751311112</t>
  </si>
  <si>
    <t>751-5.11</t>
  </si>
  <si>
    <t>Výústka jednořadá, komfortní do Spiro , s R1, 425x125mm</t>
  </si>
  <si>
    <t>1235885919</t>
  </si>
  <si>
    <t>2049423233</t>
  </si>
  <si>
    <t>6,0+0,5*1</t>
  </si>
  <si>
    <t>751-5.15</t>
  </si>
  <si>
    <t>772019078</t>
  </si>
  <si>
    <t>751-5.16</t>
  </si>
  <si>
    <t>-320183801</t>
  </si>
  <si>
    <t>-1383837122</t>
  </si>
  <si>
    <t>751-5.13</t>
  </si>
  <si>
    <t>207635097</t>
  </si>
  <si>
    <t>751-5.14</t>
  </si>
  <si>
    <t>428269196</t>
  </si>
  <si>
    <t>-644693925</t>
  </si>
  <si>
    <t>-1462944822</t>
  </si>
  <si>
    <t>VZT-06 - Zařízení č.6 - Garáže</t>
  </si>
  <si>
    <t xml:space="preserve">    751-6 - VZT - Zařízení č.6 - Garáže</t>
  </si>
  <si>
    <t>751-6</t>
  </si>
  <si>
    <t>VZT - Zařízení č.6 - Garáže</t>
  </si>
  <si>
    <t>-1090384632</t>
  </si>
  <si>
    <t>751-6.01</t>
  </si>
  <si>
    <t>Ventilátor potrubní diagonální, vzduch. výkon: 1500m3/hod-  tlak 150Pa , do potrubí o prům.315mm</t>
  </si>
  <si>
    <t>-45392048</t>
  </si>
  <si>
    <t>751-6.02</t>
  </si>
  <si>
    <t>Pružná  manžeta pr.315mm</t>
  </si>
  <si>
    <t>253786732</t>
  </si>
  <si>
    <t>1146676906</t>
  </si>
  <si>
    <t>751-6.03</t>
  </si>
  <si>
    <t>Tlumič hluku kruhový 315mm/900mm</t>
  </si>
  <si>
    <t>-1687324687</t>
  </si>
  <si>
    <t>-801134543</t>
  </si>
  <si>
    <t>751-6.04</t>
  </si>
  <si>
    <t>Zpětná klapka pr. 315mm</t>
  </si>
  <si>
    <t>1156819697</t>
  </si>
  <si>
    <t>657215527</t>
  </si>
  <si>
    <t>751-6.05</t>
  </si>
  <si>
    <t>Výfuková hlavice  kruhová 315mm</t>
  </si>
  <si>
    <t>1890798831</t>
  </si>
  <si>
    <t>-496885458</t>
  </si>
  <si>
    <t>751-6.06</t>
  </si>
  <si>
    <t>1441125485</t>
  </si>
  <si>
    <t>747522458</t>
  </si>
  <si>
    <t>751-6.07</t>
  </si>
  <si>
    <t>914236957</t>
  </si>
  <si>
    <t>Mtž škrtící klapky do plech potrubí s přírubou do 0,07 m2</t>
  </si>
  <si>
    <t>CS ÚRS 2020 01</t>
  </si>
  <si>
    <t>1276098477</t>
  </si>
  <si>
    <t>751-6.08</t>
  </si>
  <si>
    <t>Uzavírací klapka 250x250mm těsná  s přípravou pro pohon</t>
  </si>
  <si>
    <t>1559085304</t>
  </si>
  <si>
    <t>751-6.09</t>
  </si>
  <si>
    <t>-1032919457</t>
  </si>
  <si>
    <t>751-6.10</t>
  </si>
  <si>
    <t>1884503426</t>
  </si>
  <si>
    <t>-882990300</t>
  </si>
  <si>
    <t>751-6.11</t>
  </si>
  <si>
    <t>-1050226162</t>
  </si>
  <si>
    <t>-1028465088</t>
  </si>
  <si>
    <t>751-6.17</t>
  </si>
  <si>
    <t>-1130270804</t>
  </si>
  <si>
    <t>751-6.18</t>
  </si>
  <si>
    <t>-116096668</t>
  </si>
  <si>
    <t>-229590377</t>
  </si>
  <si>
    <t>751-6.15</t>
  </si>
  <si>
    <t>-1495593277</t>
  </si>
  <si>
    <t>751-6.16</t>
  </si>
  <si>
    <t>495941962</t>
  </si>
  <si>
    <t>723188099</t>
  </si>
  <si>
    <t>9,0+0,5*4</t>
  </si>
  <si>
    <t>751-6.13</t>
  </si>
  <si>
    <t>1606890102</t>
  </si>
  <si>
    <t>751-6.14</t>
  </si>
  <si>
    <t>-495380005</t>
  </si>
  <si>
    <t>364050353</t>
  </si>
  <si>
    <t>589013123</t>
  </si>
  <si>
    <t>VZT-08 - Zařízení č.8 - Sklad PHM</t>
  </si>
  <si>
    <t xml:space="preserve">    751-8 - VZT - Zařízení č.8 - Sklad PHM</t>
  </si>
  <si>
    <t>751-8</t>
  </si>
  <si>
    <t>VZT - Zařízení č.8 - Sklad PHM</t>
  </si>
  <si>
    <t>751133012</t>
  </si>
  <si>
    <t>Montáž ventilátoru diagonálního nízkotlakého potrubního nevýbušného D přes 100 do 200 mm</t>
  </si>
  <si>
    <t>-728098776</t>
  </si>
  <si>
    <t>https://podminky.urs.cz/item/CS_URS_2022_01/751133012</t>
  </si>
  <si>
    <t>751-8.01</t>
  </si>
  <si>
    <t>Ventilátor potrubní diagonální v provedení Ex , vzduch. výkon: 300m3/hod-  tlak 150Pa , do potrubí o prům.200mm</t>
  </si>
  <si>
    <t>712422211</t>
  </si>
  <si>
    <t>751-8.03</t>
  </si>
  <si>
    <t>Pružná  manžeta pr.200mm</t>
  </si>
  <si>
    <t>-631175933</t>
  </si>
  <si>
    <t>-1918533893</t>
  </si>
  <si>
    <t>751-8.02</t>
  </si>
  <si>
    <t>Zpětná klapka pr. 200mm</t>
  </si>
  <si>
    <t>388190911</t>
  </si>
  <si>
    <t>Mtž regulační  klapky 200x200mm a klapkového pohonu</t>
  </si>
  <si>
    <t>1523100666</t>
  </si>
  <si>
    <t>751-8.04</t>
  </si>
  <si>
    <t>Regulační klapka 200x200mm těsná s přípravou na pohon</t>
  </si>
  <si>
    <t>1452908591</t>
  </si>
  <si>
    <t>751-8.05</t>
  </si>
  <si>
    <t>-1182668379</t>
  </si>
  <si>
    <t>-945948849</t>
  </si>
  <si>
    <t>751-8.07</t>
  </si>
  <si>
    <t>Protidešťová žaluzie 200x200mm s pozedním rámem a sítí proti hmyzu</t>
  </si>
  <si>
    <t>-693073322</t>
  </si>
  <si>
    <t>116460962</t>
  </si>
  <si>
    <t>751-8.06</t>
  </si>
  <si>
    <t>Potrubí čtyřhranné sk.I tl.do 0,6mm, průřezu do 0,035-0,07m2 - tvarové - přechod kr.200/250x250mm</t>
  </si>
  <si>
    <t>-922613232</t>
  </si>
  <si>
    <t>1407337567</t>
  </si>
  <si>
    <t>751-8.08</t>
  </si>
  <si>
    <t>-1549809573</t>
  </si>
  <si>
    <t>751-8.09</t>
  </si>
  <si>
    <t>1459960549</t>
  </si>
  <si>
    <t>80025072</t>
  </si>
  <si>
    <t>751-8.10</t>
  </si>
  <si>
    <t>Výústka jednořadá, komfortní do Spiro , s R1, 325x125mm</t>
  </si>
  <si>
    <t>-1655578804</t>
  </si>
  <si>
    <t>1860742694</t>
  </si>
  <si>
    <t>-644504222</t>
  </si>
  <si>
    <t>VZT-09 - Zařízení č.9 - Strojovna na ÚT</t>
  </si>
  <si>
    <t xml:space="preserve">    751-9 - VZT - Zařízení č.9 - Strojovna ÚT</t>
  </si>
  <si>
    <t>751-9</t>
  </si>
  <si>
    <t>VZT - Zařízení č.9 - Strojovna ÚT</t>
  </si>
  <si>
    <t>751111013</t>
  </si>
  <si>
    <t>Montáž ventilátoru axiálního nízkotlakého nástěnného základního D přes 200 do 300 mm</t>
  </si>
  <si>
    <t>-490616812</t>
  </si>
  <si>
    <t>https://podminky.urs.cz/item/CS_URS_2022_01/751111013</t>
  </si>
  <si>
    <t>751-9.01</t>
  </si>
  <si>
    <t>Ventilátor stěnový axiální, vzduch. výkon: 500m3/hod-  tlak 30Pa , do potrubí o prům.250mm</t>
  </si>
  <si>
    <t>-978154748</t>
  </si>
  <si>
    <t>751-9.02</t>
  </si>
  <si>
    <t>Poznámka: termostat prostorový 4ks - dodávku a propojení řeší část M a R vč.montáže</t>
  </si>
  <si>
    <t>724949292</t>
  </si>
  <si>
    <t>1349294291</t>
  </si>
  <si>
    <t>Regulační klapka prům. 315mm s přípravou na pohon</t>
  </si>
  <si>
    <t>-1668089646</t>
  </si>
  <si>
    <t>1562881268</t>
  </si>
  <si>
    <t>751-9.03</t>
  </si>
  <si>
    <t>Protidešťová klapková žaluzie 250x250mm, plastové provedení pro připojení kruh.potrubí prům.250mm</t>
  </si>
  <si>
    <t>-371714575</t>
  </si>
  <si>
    <t>751-9.04</t>
  </si>
  <si>
    <t>Protidešťová žaluzie 315x315mm s pozedním rámem a sítí proti hmyzu</t>
  </si>
  <si>
    <t>2132219825</t>
  </si>
  <si>
    <t>241644716</t>
  </si>
  <si>
    <t>751-9.05</t>
  </si>
  <si>
    <t>-750264887</t>
  </si>
  <si>
    <t>1843163806</t>
  </si>
  <si>
    <t>751-9.06</t>
  </si>
  <si>
    <t>Potrubí Spiro pr.280mm - rovné</t>
  </si>
  <si>
    <t>1884190702</t>
  </si>
  <si>
    <t>-2053901773</t>
  </si>
  <si>
    <t>VZT-10 - Zařízení č.10 - Rozvodna</t>
  </si>
  <si>
    <t xml:space="preserve">    751-10 - VZT - Zařízení č.10 - Rozvodna</t>
  </si>
  <si>
    <t>751-10</t>
  </si>
  <si>
    <t>VZT - Zařízení č.10 - Rozvodna</t>
  </si>
  <si>
    <t>751111012</t>
  </si>
  <si>
    <t>Montáž ventilátoru axiálního nízkotlakého nástěnného základního D přes 100 do 200 mm</t>
  </si>
  <si>
    <t>290030267</t>
  </si>
  <si>
    <t>https://podminky.urs.cz/item/CS_URS_2022_01/751111012</t>
  </si>
  <si>
    <t>751-10.01</t>
  </si>
  <si>
    <t>Ventilátor stěnový axiální, vzduch. výkon: 200m3/hod-  tlak 30Pa , do potrubí o prům.150mm</t>
  </si>
  <si>
    <t>885961205</t>
  </si>
  <si>
    <t>751-10.02</t>
  </si>
  <si>
    <t>-2065214527</t>
  </si>
  <si>
    <t>-1182463373</t>
  </si>
  <si>
    <t>751-10.03</t>
  </si>
  <si>
    <t>Protidešťová klapková žaluzie 150x150mm, plastové provedení pro připojení kruh.potrubí prům.150mm</t>
  </si>
  <si>
    <t>1642341029</t>
  </si>
  <si>
    <t>751-10.04</t>
  </si>
  <si>
    <t>-1084309104</t>
  </si>
  <si>
    <t>-1748913410</t>
  </si>
  <si>
    <t>751-10.05</t>
  </si>
  <si>
    <t>Potrubí čtyřhranné sk.I tl.do 0,6mm, průřezu do 0,07-0,14m2 - rovné</t>
  </si>
  <si>
    <t>-98236615</t>
  </si>
  <si>
    <t>-1985148507</t>
  </si>
  <si>
    <t>751-10.06</t>
  </si>
  <si>
    <t>-1403395786</t>
  </si>
  <si>
    <t>-268376952</t>
  </si>
  <si>
    <t>VZT-11 - Ostatní</t>
  </si>
  <si>
    <t>OST - Ostatní</t>
  </si>
  <si>
    <t>OST</t>
  </si>
  <si>
    <t>OST03</t>
  </si>
  <si>
    <t>Zednická výpomoc (prostupy,hrubé začištění,odvoz a uložení suti vč.poplatků)</t>
  </si>
  <si>
    <t>512</t>
  </si>
  <si>
    <t>313361701</t>
  </si>
  <si>
    <t>OST04</t>
  </si>
  <si>
    <t>Dokumentace skutečného provedení stavby</t>
  </si>
  <si>
    <t>750626024</t>
  </si>
  <si>
    <t>OST05</t>
  </si>
  <si>
    <t>Protipožární ucpávky potrubí</t>
  </si>
  <si>
    <t>878781139</t>
  </si>
  <si>
    <t>OST06</t>
  </si>
  <si>
    <t>Revizní dvířka na potrubí</t>
  </si>
  <si>
    <t>-662801541</t>
  </si>
  <si>
    <t>OST09</t>
  </si>
  <si>
    <t>Závěsný a spojovací materiál</t>
  </si>
  <si>
    <t>1113435990</t>
  </si>
  <si>
    <t>OST10</t>
  </si>
  <si>
    <t>Protokoly a zkoušky, zaregulování a uvedení do provozu</t>
  </si>
  <si>
    <t>1515896946</t>
  </si>
  <si>
    <t>05 - SO 253 Budova JSDH - Vodovodní přípojka</t>
  </si>
  <si>
    <t>9278-26</t>
  </si>
  <si>
    <t xml:space="preserve">    11 - Zemní práce - přípravné a přidružené práce</t>
  </si>
  <si>
    <t xml:space="preserve">    8-VS-PV - Vodoměrná sestava - požární vodovod</t>
  </si>
  <si>
    <t xml:space="preserve">    8-NV - Napojení na stávajícíc vodovod</t>
  </si>
  <si>
    <t xml:space="preserve">    NV 01 - Napájecí vývod v trase - 4 ks</t>
  </si>
  <si>
    <t xml:space="preserve">    8-H2 - Podzemní hydrant  H2</t>
  </si>
  <si>
    <t xml:space="preserve">    8-H1 - Nadzemní hydrant  H1</t>
  </si>
  <si>
    <t xml:space="preserve">    997 - Přesun sutě</t>
  </si>
  <si>
    <t xml:space="preserve">    8-VS-OBJ - Vodoměrná sestava - objekt</t>
  </si>
  <si>
    <t>132251254</t>
  </si>
  <si>
    <t>Hloubení rýh nezapažených š do 2000 mm v hornině třídy těžitelnosti I skupiny 3 objem do 500 m3 strojně</t>
  </si>
  <si>
    <t>1824079353</t>
  </si>
  <si>
    <t>https://podminky.urs.cz/item/CS_URS_2022_01/132251254</t>
  </si>
  <si>
    <t>přípojka DN 100 (požární vodovod)</t>
  </si>
  <si>
    <t>1,1*(1,58+1,65)/2*15,6*0,7</t>
  </si>
  <si>
    <t>1,1*(1,93+2,23)/2*31,0*0,7</t>
  </si>
  <si>
    <t>přípojka DN 50 (pitný vodovod)</t>
  </si>
  <si>
    <t>1,1*(1,5+2,01)/2*17,9*0,7</t>
  </si>
  <si>
    <t>1,1*(1,95+1,38)/2*24,1*0,7</t>
  </si>
  <si>
    <t>montážní jáma pro napojení na stávající vodovodní řad</t>
  </si>
  <si>
    <t>2,0*1,5*1,5*0,7</t>
  </si>
  <si>
    <t>pro vodoměrnou šachtu</t>
  </si>
  <si>
    <t>3,3*2,5*2,1*0,7</t>
  </si>
  <si>
    <t>139,4*0,05+0,617</t>
  </si>
  <si>
    <t>132351254</t>
  </si>
  <si>
    <t>Hloubení rýh nezapažených š do 2000 mm v hornině třídy těžitelnosti II skupiny 4 objem do 500 m3 strojně</t>
  </si>
  <si>
    <t>861600281</t>
  </si>
  <si>
    <t>https://podminky.urs.cz/item/CS_URS_2022_01/132351254</t>
  </si>
  <si>
    <t>1,1*(1,58+1,65)/2*15,6*0,3</t>
  </si>
  <si>
    <t>1,1*(1,93+2,23)/2*31,0*0,3</t>
  </si>
  <si>
    <t>1,1*(1,5+2,01)/2*17,9*0,3</t>
  </si>
  <si>
    <t>1,1*(1,95+1,38)/2*24,1*0,3</t>
  </si>
  <si>
    <t>2,0*1,5*1,5*0,3</t>
  </si>
  <si>
    <t>3,3*2,5*2,1*0,3</t>
  </si>
  <si>
    <t>59,7*0,05+0,266</t>
  </si>
  <si>
    <t>129001101</t>
  </si>
  <si>
    <t>Příplatek za ztížení odkopávky nebo prokopávky v blízkosti inženýrských sítí</t>
  </si>
  <si>
    <t>-227794466</t>
  </si>
  <si>
    <t>https://podminky.urs.cz/item/CS_URS_2022_01/129001101</t>
  </si>
  <si>
    <t>119001405</t>
  </si>
  <si>
    <t>Dočasné zajištění potrubí z PE DN do 200 mm</t>
  </si>
  <si>
    <t>2122684774</t>
  </si>
  <si>
    <t>https://podminky.urs.cz/item/CS_URS_2022_01/119001405</t>
  </si>
  <si>
    <t>-1175080380</t>
  </si>
  <si>
    <t>-1238642197</t>
  </si>
  <si>
    <t>2*(1,58+1,65)/2*15,6*0,7</t>
  </si>
  <si>
    <t>2*(1,93+2,23)/2*31,0*0,7</t>
  </si>
  <si>
    <t>2*(1,5+2,01)/2*17,9*0,7</t>
  </si>
  <si>
    <t>2*(1,95+1,38)/2*24,1*0,7</t>
  </si>
  <si>
    <t>(2,0+1,5)*2*1,5</t>
  </si>
  <si>
    <t>(3,3+2,5)*2*2,1</t>
  </si>
  <si>
    <t>260,5*0,05+0,414</t>
  </si>
  <si>
    <t>371431058</t>
  </si>
  <si>
    <t>642967959</t>
  </si>
  <si>
    <t>37,6+11,0</t>
  </si>
  <si>
    <t>-2095197673</t>
  </si>
  <si>
    <t>výkop rýh - pol.132251254+132351254</t>
  </si>
  <si>
    <t>147,0+63,0</t>
  </si>
  <si>
    <t>-146,0</t>
  </si>
  <si>
    <t>Mezisoučet A - 100% přebytečné zeminy</t>
  </si>
  <si>
    <t>z toho 70% - zemina tř.3</t>
  </si>
  <si>
    <t>64,0*0,7+0,2</t>
  </si>
  <si>
    <t>nakoupená zemina pro zásyp - pol.174101101</t>
  </si>
  <si>
    <t>146,0</t>
  </si>
  <si>
    <t>Mezisoučet B - přemisťovaná zemina</t>
  </si>
  <si>
    <t>-658724042</t>
  </si>
  <si>
    <t>45,0*(15-10)</t>
  </si>
  <si>
    <t>nakoupená zemina - 30 km pro zásyp</t>
  </si>
  <si>
    <t>146,0*(30-10)</t>
  </si>
  <si>
    <t>-701226303</t>
  </si>
  <si>
    <t>z toho 30% - zemine tř.4</t>
  </si>
  <si>
    <t>64,0*0,3-0,2</t>
  </si>
  <si>
    <t>Mezisoučet B - 30% přebytečné zeminy</t>
  </si>
  <si>
    <t>1628852972</t>
  </si>
  <si>
    <t>19,0*(15-10)</t>
  </si>
  <si>
    <t>-2059779511</t>
  </si>
  <si>
    <t>45,0+19,0</t>
  </si>
  <si>
    <t>17120122R</t>
  </si>
  <si>
    <t>Poplatek za uložení na skládce (skládkovné) zeminy a kamení kód odpadu 17 05 04</t>
  </si>
  <si>
    <t>1842315322</t>
  </si>
  <si>
    <t>https://podminky.urs.cz/item/CS_URS_2022_01/17120122R</t>
  </si>
  <si>
    <t>64,0*2,0</t>
  </si>
  <si>
    <t>-541767319</t>
  </si>
  <si>
    <t>zpětný zásyp zeminou (hutnitelnou, vhodnou pro zásyp)</t>
  </si>
  <si>
    <t>-(38,0+11,0)</t>
  </si>
  <si>
    <t>méně šachta</t>
  </si>
  <si>
    <t>-3,0*2,3*2,3</t>
  </si>
  <si>
    <t>0,87</t>
  </si>
  <si>
    <t>1036410R</t>
  </si>
  <si>
    <t>zemina pro terénní úpravy - tříděná, vhodná pro hutněné násypy a zásypy</t>
  </si>
  <si>
    <t>-1500664834</t>
  </si>
  <si>
    <t>dodávka (nákup vč.naložení) k pol.174101101</t>
  </si>
  <si>
    <t>146,0*2,0</t>
  </si>
  <si>
    <t>928232794</t>
  </si>
  <si>
    <t>1,1*(0,11+0,3)*(15,6+31,0)</t>
  </si>
  <si>
    <t>1,1*(0,063+0,3)*(17,9+24,1)</t>
  </si>
  <si>
    <t>0,212</t>
  </si>
  <si>
    <t>méně potrubí DN 100</t>
  </si>
  <si>
    <t>-3,14*0,055*0,055*(16,3+31,0)</t>
  </si>
  <si>
    <t>0,049</t>
  </si>
  <si>
    <t>-338189406</t>
  </si>
  <si>
    <t>obsyp  potrubí - pískem</t>
  </si>
  <si>
    <t>37,6*1,8*1,11+0,075</t>
  </si>
  <si>
    <t>1247183525</t>
  </si>
  <si>
    <t>obnova chodníku</t>
  </si>
  <si>
    <t>2,2</t>
  </si>
  <si>
    <t>Zemní práce - přípravné a přidružené práce</t>
  </si>
  <si>
    <t>113106021</t>
  </si>
  <si>
    <t>Rozebrání dlažeb při překopech komunikací pro pěší z betonových dlaždic ručně</t>
  </si>
  <si>
    <t>349477279</t>
  </si>
  <si>
    <t>https://podminky.urs.cz/item/CS_URS_2022_01/113106021</t>
  </si>
  <si>
    <t>stávající chodník - betonové dlaždice</t>
  </si>
  <si>
    <t>1,1*2,0</t>
  </si>
  <si>
    <t>113202111</t>
  </si>
  <si>
    <t>Vytrhání obrub krajníků obrubníků stojatých</t>
  </si>
  <si>
    <t>1888280333</t>
  </si>
  <si>
    <t>https://podminky.urs.cz/item/CS_URS_2022_01/113202111</t>
  </si>
  <si>
    <t>1,1*2</t>
  </si>
  <si>
    <t>1160563295</t>
  </si>
  <si>
    <t>1,1*0,1*(15,6+31,0)</t>
  </si>
  <si>
    <t>1,1*0,1*(17,9+24,1)</t>
  </si>
  <si>
    <t>3,3*2,5*0,1</t>
  </si>
  <si>
    <t>0,429</t>
  </si>
  <si>
    <t>1903163785</t>
  </si>
  <si>
    <t>591411111</t>
  </si>
  <si>
    <t>Kladení dlažby z mozaiky jednobarevné komunikací pro pěší lože z kameniva</t>
  </si>
  <si>
    <t>-2106328153</t>
  </si>
  <si>
    <t>https://podminky.urs.cz/item/CS_URS_2022_01/591411111</t>
  </si>
  <si>
    <t>obnova dlažby stávajícího chodníku - použita původní vybouraná dlažba</t>
  </si>
  <si>
    <t>916231213</t>
  </si>
  <si>
    <t>Osazení chodníkového obrubníku betonového stojatého s boční opěrou do lože z betonu prostého</t>
  </si>
  <si>
    <t>564351731</t>
  </si>
  <si>
    <t>https://podminky.urs.cz/item/CS_URS_2022_01/916231213</t>
  </si>
  <si>
    <t>nový obrubní stávajícího chodníku</t>
  </si>
  <si>
    <t>59217016</t>
  </si>
  <si>
    <t>obrubník betonový chodníkový 1000x80x250mm</t>
  </si>
  <si>
    <t>-421074496</t>
  </si>
  <si>
    <t>srovnatelná položka pro obrubník chodníkový dle původního</t>
  </si>
  <si>
    <t>dodávka, doprava k pol.916231213</t>
  </si>
  <si>
    <t>2,2*1,01+0,278</t>
  </si>
  <si>
    <t>871211211</t>
  </si>
  <si>
    <t>Montáž potrubí z PE100 SDR 11 otevřený výkop svařovaných elektrotvarovkou D 63 x 5,8 mm</t>
  </si>
  <si>
    <t>741246389</t>
  </si>
  <si>
    <t>https://podminky.urs.cz/item/CS_URS_2022_01/871211211</t>
  </si>
  <si>
    <t>větev domovní přípojky pro objekt</t>
  </si>
  <si>
    <t>28613113</t>
  </si>
  <si>
    <t>trubka vodovodní PE100 PN 16 SDR11 63x5,8mm</t>
  </si>
  <si>
    <t>324013388</t>
  </si>
  <si>
    <t>dodávka, doprava k pol.871211211  ztratné 1,5%</t>
  </si>
  <si>
    <t>57,0*1,015+0,145</t>
  </si>
  <si>
    <t>28615972</t>
  </si>
  <si>
    <t>elektrospojka SDR11 PE 100 PN16 D 63mm</t>
  </si>
  <si>
    <t>-851300413</t>
  </si>
  <si>
    <t>10*1,015+0,85</t>
  </si>
  <si>
    <t>871251211</t>
  </si>
  <si>
    <t>Montáž potrubí z PE100 SDR 11 otevřený výkop svařovaných elektrotvarovkou D 110 x 10,0 mm</t>
  </si>
  <si>
    <t>689192750</t>
  </si>
  <si>
    <t>https://podminky.urs.cz/item/CS_URS_2022_01/871251211</t>
  </si>
  <si>
    <t>větev domovní přípojky k hydrantu</t>
  </si>
  <si>
    <t>66,6+0,4</t>
  </si>
  <si>
    <t>879231191</t>
  </si>
  <si>
    <t>Příplatek za práce sklon nad 20 % při montáži jakéhokoli vodovodního potrubí DN 40 až 550</t>
  </si>
  <si>
    <t>312346541</t>
  </si>
  <si>
    <t>https://podminky.urs.cz/item/CS_URS_2022_01/879231191</t>
  </si>
  <si>
    <t>podélný profil - potrbí DN 100</t>
  </si>
  <si>
    <t>21,0</t>
  </si>
  <si>
    <t>28613116</t>
  </si>
  <si>
    <t>trubka vodovodní PE100 PN 16 SDR11 110x10,0mm</t>
  </si>
  <si>
    <t>1848366637</t>
  </si>
  <si>
    <t>dodávka, doprava k pol.871251211  ztratné 1,5%</t>
  </si>
  <si>
    <t>67,0*1,015+0,995</t>
  </si>
  <si>
    <t>28615975</t>
  </si>
  <si>
    <t>elektrospojka SDR11 PE 100 PN16 D 110mm</t>
  </si>
  <si>
    <t>405488795</t>
  </si>
  <si>
    <t>12*1,015+0,82</t>
  </si>
  <si>
    <t>877211112</t>
  </si>
  <si>
    <t>Montáž elektrokolen 90° na vodovodním potrubí z PE trub d 63</t>
  </si>
  <si>
    <t>-1170393498</t>
  </si>
  <si>
    <t>https://podminky.urs.cz/item/CS_URS_2022_01/877211112</t>
  </si>
  <si>
    <t>domovní přípojka pro objekt</t>
  </si>
  <si>
    <t>28653055</t>
  </si>
  <si>
    <t>elektrokoleno 90° PE 100 D 63mm</t>
  </si>
  <si>
    <t>846044986</t>
  </si>
  <si>
    <t>dodávka, doprava k pol.877211112</t>
  </si>
  <si>
    <t>877261112</t>
  </si>
  <si>
    <t>Montáž elektrokolen 90° na vodovodním potrubí z PE trub d 110</t>
  </si>
  <si>
    <t>-547814083</t>
  </si>
  <si>
    <t>https://podminky.urs.cz/item/CS_URS_2022_01/877261112</t>
  </si>
  <si>
    <t>domovní přípojka k hydrantu</t>
  </si>
  <si>
    <t>28614937</t>
  </si>
  <si>
    <t>elektrokoleno 90° PE 100 PN16 D 110mm</t>
  </si>
  <si>
    <t>593503430</t>
  </si>
  <si>
    <t>dodávka, doprava k pol.877261112</t>
  </si>
  <si>
    <t>877261113</t>
  </si>
  <si>
    <t>Montáž elektro T-kusů na vodovodním potrubí z PE trub d 110</t>
  </si>
  <si>
    <t>522079204</t>
  </si>
  <si>
    <t>https://podminky.urs.cz/item/CS_URS_2022_01/877261113</t>
  </si>
  <si>
    <t>28614961</t>
  </si>
  <si>
    <t>elektrotvarovka T-kus rovnoramenný PE 100 PN16 D 110mm</t>
  </si>
  <si>
    <t>-253832401</t>
  </si>
  <si>
    <t>dodávka, doprava k pol.877261113</t>
  </si>
  <si>
    <t>879221111</t>
  </si>
  <si>
    <t>Montáž vodovodní přípojky na potrubí DN 63</t>
  </si>
  <si>
    <t>-664786770</t>
  </si>
  <si>
    <t>https://podminky.urs.cz/item/CS_URS_2022_01/879221111</t>
  </si>
  <si>
    <t>892241111</t>
  </si>
  <si>
    <t>Tlaková zkouška vodou potrubí DN do 80</t>
  </si>
  <si>
    <t>1079894513</t>
  </si>
  <si>
    <t>https://podminky.urs.cz/item/CS_URS_2022_01/892241111</t>
  </si>
  <si>
    <t>892271111</t>
  </si>
  <si>
    <t>Tlaková zkouška vodou potrubí DN 100 nebo 125</t>
  </si>
  <si>
    <t>627374377</t>
  </si>
  <si>
    <t>https://podminky.urs.cz/item/CS_URS_2022_01/892271111</t>
  </si>
  <si>
    <t>892372111</t>
  </si>
  <si>
    <t>Zabezpečení konců potrubí DN do 300 při tlakových zkouškách vodou</t>
  </si>
  <si>
    <t>-26415820</t>
  </si>
  <si>
    <t>https://podminky.urs.cz/item/CS_URS_2022_01/892372111</t>
  </si>
  <si>
    <t>892233122</t>
  </si>
  <si>
    <t>Proplach a dezinfekce vodovodního potrubí DN od 40 do 70</t>
  </si>
  <si>
    <t>2085421196</t>
  </si>
  <si>
    <t>https://podminky.urs.cz/item/CS_URS_2022_01/892233122</t>
  </si>
  <si>
    <t>284504358</t>
  </si>
  <si>
    <t>62,0+68,0</t>
  </si>
  <si>
    <t>8-VS-PV</t>
  </si>
  <si>
    <t>Vodoměrná sestava - požární vodovod</t>
  </si>
  <si>
    <t>722211125</t>
  </si>
  <si>
    <t>Šoupátko přírubové třmenové DN 100 PN 6 do 200°C těsnící sedlo nerez/nerez</t>
  </si>
  <si>
    <t>-1582138029</t>
  </si>
  <si>
    <t>https://podminky.urs.cz/item/CS_URS_2022_01/722211125</t>
  </si>
  <si>
    <t>722234271</t>
  </si>
  <si>
    <t>Filtr bronzový G 4" PN 16 do 120°C s 2x vnitřním závitem</t>
  </si>
  <si>
    <t>1338051966</t>
  </si>
  <si>
    <t>https://podminky.urs.cz/item/CS_URS_2022_01/722234271</t>
  </si>
  <si>
    <t>891212312</t>
  </si>
  <si>
    <t>Montáž přírubového vodoměru DN 50 v šachtě</t>
  </si>
  <si>
    <t>-678846299</t>
  </si>
  <si>
    <t>https://podminky.urs.cz/item/CS_URS_2022_01/891212312</t>
  </si>
  <si>
    <t>38821710</t>
  </si>
  <si>
    <t>vodoměr šroubový PN16 DN 50 do 40° montáž vodorovně</t>
  </si>
  <si>
    <t>-1419910904</t>
  </si>
  <si>
    <t>dodávka, doprava k pol.891212312</t>
  </si>
  <si>
    <t>852242122</t>
  </si>
  <si>
    <t>Montáž potrubí z trub litinových tlakových přírubových délky do 1 m otevřený výkop DN 80</t>
  </si>
  <si>
    <t>1331909957</t>
  </si>
  <si>
    <t>https://podminky.urs.cz/item/CS_URS_2022_01/852242122</t>
  </si>
  <si>
    <t>dvoupřírubový kus DN 50 L=300 mm</t>
  </si>
  <si>
    <t>DN tvarovky dle DN vodoměru.</t>
  </si>
  <si>
    <t>55253217</t>
  </si>
  <si>
    <t>trouba přírubová litinová vodovodní  PN10/40 DN 50 dl 300mm</t>
  </si>
  <si>
    <t>-1046026128</t>
  </si>
  <si>
    <t>dodávka, doprava k pol.852242122</t>
  </si>
  <si>
    <t>857262122</t>
  </si>
  <si>
    <t>Montáž litinových tvarovek jednoosých přírubových otevřený výkop DN 100</t>
  </si>
  <si>
    <t>693860653</t>
  </si>
  <si>
    <t>https://podminky.urs.cz/item/CS_URS_2022_01/857262122</t>
  </si>
  <si>
    <t>přírubový přechod DN 100/50</t>
  </si>
  <si>
    <t>přírubové koleno 90° DN 100</t>
  </si>
  <si>
    <t>spec. příruba systém 2000 DN 100</t>
  </si>
  <si>
    <t>přírubový T kus DN 100/50</t>
  </si>
  <si>
    <t>55259813</t>
  </si>
  <si>
    <t>přechod přírubový tvárná litina dl 200mm DN 100/50</t>
  </si>
  <si>
    <t>-617921832</t>
  </si>
  <si>
    <t>dodávka, doprava pol.857262122 mezisoučet A</t>
  </si>
  <si>
    <t>55259983</t>
  </si>
  <si>
    <t>koleno přírubové Q tvárná litina DN 100-90°</t>
  </si>
  <si>
    <t>591254215</t>
  </si>
  <si>
    <t>dodávka, doprava pol.857262122 mezisoučet B</t>
  </si>
  <si>
    <t>5525900R</t>
  </si>
  <si>
    <t>-330270823</t>
  </si>
  <si>
    <t>dodávka, doprava pol.857262122 mezisoučet C</t>
  </si>
  <si>
    <t>55253513</t>
  </si>
  <si>
    <t>tvarovka přírubová litinová s přírubovou odbočkou,práškový epoxid tl 250µm T-kus DN 100/50</t>
  </si>
  <si>
    <t>229428025</t>
  </si>
  <si>
    <t>dodávka, doprava pol.857262122 mezisoučet D</t>
  </si>
  <si>
    <t>852312122</t>
  </si>
  <si>
    <t>Montáž potrubí z trub litinových tlakových přírubových délky do 1 m otevřený výkop DN 150</t>
  </si>
  <si>
    <t>1011284747</t>
  </si>
  <si>
    <t>https://podminky.urs.cz/item/CS_URS_2022_01/852312122</t>
  </si>
  <si>
    <t>srovnatelně pro montáž - dvoupřírubový kus DN 125 L=500 mm</t>
  </si>
  <si>
    <t>55253273</t>
  </si>
  <si>
    <t>trouba přírubová litinová vodovodní  PN10/16 DN 125 dl 500mm</t>
  </si>
  <si>
    <t>-1987970382</t>
  </si>
  <si>
    <t>dodávka, doprava k pol.852312122</t>
  </si>
  <si>
    <t>72200111R</t>
  </si>
  <si>
    <t>Ventil výtokový s hadicovou přípojkou - montáž, dodávka, doprava</t>
  </si>
  <si>
    <t>918062195</t>
  </si>
  <si>
    <t>72200112R</t>
  </si>
  <si>
    <t>Závitová příruba DN 50/1" -  montáž, dodávka, doprava</t>
  </si>
  <si>
    <t>-231957535</t>
  </si>
  <si>
    <t>722213115</t>
  </si>
  <si>
    <t>Klapka přírubová zpětná DN 100 PN 16 do 200°C samočinná</t>
  </si>
  <si>
    <t>1938950823</t>
  </si>
  <si>
    <t>https://podminky.urs.cz/item/CS_URS_2022_01/722213115</t>
  </si>
  <si>
    <t>8-NV</t>
  </si>
  <si>
    <t>Napojení na stávajícíc vodovod</t>
  </si>
  <si>
    <t>850265921</t>
  </si>
  <si>
    <t>Výřez nebo výsek na potrubí z trub litinových tlakových DN 100 při opravách</t>
  </si>
  <si>
    <t>956115799</t>
  </si>
  <si>
    <t>https://podminky.urs.cz/item/CS_URS_2022_01/850265921</t>
  </si>
  <si>
    <t>pro tvarovku SEK LT DN 150+ MMa 150/100</t>
  </si>
  <si>
    <t>857313131</t>
  </si>
  <si>
    <t>Montáž litinových tvarovek odbočných hrdlových otevřený výkop s integrovaným těsněním DN 150</t>
  </si>
  <si>
    <t>1487384440</t>
  </si>
  <si>
    <t>https://podminky.urs.cz/item/CS_URS_2022_01/857313131</t>
  </si>
  <si>
    <t>tvarovka MMA DN 150/100 mm</t>
  </si>
  <si>
    <t>55253757</t>
  </si>
  <si>
    <t>tvarovka hrdlová s přírubovou odbočkou z tvárné litiny,práškový epoxid tl 250µm MMA-kus DN 150/100</t>
  </si>
  <si>
    <t>1366202365</t>
  </si>
  <si>
    <t>dodávka, doprava k pol.857313131</t>
  </si>
  <si>
    <t>857311131</t>
  </si>
  <si>
    <t>Montáž litinových tvarovek jednoosých hrdlových otevřený výkop s integrovaným těsněním DN 150</t>
  </si>
  <si>
    <t>246360332</t>
  </si>
  <si>
    <t>https://podminky.urs.cz/item/CS_URS_2022_01/857311131</t>
  </si>
  <si>
    <t>tvarovka SEK DN50 dl.500 mm</t>
  </si>
  <si>
    <t>79742600R</t>
  </si>
  <si>
    <t>tvarovka SEK LT DN 150 mm dl.500 mm</t>
  </si>
  <si>
    <t>-533964662</t>
  </si>
  <si>
    <t>dodávka, doprava k pol.857311131</t>
  </si>
  <si>
    <t>891261111</t>
  </si>
  <si>
    <t>Montáž vodovodních šoupátek otevřený výkop DN 100</t>
  </si>
  <si>
    <t>-1184291345</t>
  </si>
  <si>
    <t>https://podminky.urs.cz/item/CS_URS_2022_01/891261111</t>
  </si>
  <si>
    <t>s osazemím zemní soupravy (bez poklopů)</t>
  </si>
  <si>
    <t>42221117</t>
  </si>
  <si>
    <t>šoupátko s přírubami voda DN 100 PN16</t>
  </si>
  <si>
    <t>-167663066</t>
  </si>
  <si>
    <t>šoupátko E2 s přírubami voda DN 100 PN16</t>
  </si>
  <si>
    <t>dodávka, doprava k pol.891261111</t>
  </si>
  <si>
    <t>5550040R</t>
  </si>
  <si>
    <t>zemní souprava teleskopická pro šoupátko  DN 50-100 mm</t>
  </si>
  <si>
    <t>-1201045627</t>
  </si>
  <si>
    <t>pro šoupátko E2 - dodávka, doprava k pol.891261112</t>
  </si>
  <si>
    <t>899401112</t>
  </si>
  <si>
    <t>Osazení poklopů litinových šoupátkových</t>
  </si>
  <si>
    <t>-1621204990</t>
  </si>
  <si>
    <t>https://podminky.urs.cz/item/CS_URS_2022_01/899401112</t>
  </si>
  <si>
    <t>pro šoupátko DN 100</t>
  </si>
  <si>
    <t>42291352</t>
  </si>
  <si>
    <t>poklop litinový šoupátkový pro zemní soupravy osazení do terénu a do vozovky</t>
  </si>
  <si>
    <t>1858281005</t>
  </si>
  <si>
    <t>dodávka, doprava k pol.899401112</t>
  </si>
  <si>
    <t>1828825572</t>
  </si>
  <si>
    <t>dvoupřírubový kus DN 50 L=100 mm</t>
  </si>
  <si>
    <t>5525324R</t>
  </si>
  <si>
    <t>trouba přírubová litinová vodovodní  PN10/16 DN 50 dl 100mm</t>
  </si>
  <si>
    <t>-1488658146</t>
  </si>
  <si>
    <t>852262122</t>
  </si>
  <si>
    <t>Montáž potrubí z trub litinových tlakových přírubových délky do 1 m otevřený výkop DN 100</t>
  </si>
  <si>
    <t>1684898657</t>
  </si>
  <si>
    <t>https://podminky.urs.cz/item/CS_URS_2022_01/852262122</t>
  </si>
  <si>
    <t>dvoupřírubový kus DN 100 L=600 mm</t>
  </si>
  <si>
    <t>55253258</t>
  </si>
  <si>
    <t>trouba přírubová litinová vodovodní  PN10/16 DN 100 dl 600mm</t>
  </si>
  <si>
    <t>333358418</t>
  </si>
  <si>
    <t>dodávka, doprava k pol.852262122</t>
  </si>
  <si>
    <t>857263131</t>
  </si>
  <si>
    <t>Montáž litinových tvarovek odbočných hrdlových otevřený výkop s integrovaným těsněním DN 100</t>
  </si>
  <si>
    <t>1992244530</t>
  </si>
  <si>
    <t>https://podminky.urs.cz/item/CS_URS_2022_01/857263131</t>
  </si>
  <si>
    <t>-1597344773</t>
  </si>
  <si>
    <t>dodávka, doprava k pol.857263131</t>
  </si>
  <si>
    <t>857242122</t>
  </si>
  <si>
    <t>Montáž litinových tvarovek jednoosých přírubových otevřený výkop DN 80</t>
  </si>
  <si>
    <t>1995034776</t>
  </si>
  <si>
    <t>https://podminky.urs.cz/item/CS_URS_2022_01/857242122</t>
  </si>
  <si>
    <t>přírubové koleno 90° DN 50</t>
  </si>
  <si>
    <t>spec. příruba systém 2000 DN 50</t>
  </si>
  <si>
    <t>55253953</t>
  </si>
  <si>
    <t>koleno hrdlové z tvárné litiny,práškový epoxid tl 250µm MMQ-kus DN 100-90°</t>
  </si>
  <si>
    <t>573874091</t>
  </si>
  <si>
    <t>dodávka, doprava pol.857242122 mezisoučet A</t>
  </si>
  <si>
    <t>5525330R</t>
  </si>
  <si>
    <t>spec.příruba systém 2000  DN 50</t>
  </si>
  <si>
    <t>-876640785</t>
  </si>
  <si>
    <t>dodávka, doprava pol.857242122 mezisoučet B</t>
  </si>
  <si>
    <t>NV 01</t>
  </si>
  <si>
    <t>Napájecí vývod v trase - 4 ks</t>
  </si>
  <si>
    <t>899721111</t>
  </si>
  <si>
    <t>Signalizační vodič DN do 150 mm na potrubí</t>
  </si>
  <si>
    <t>359894302</t>
  </si>
  <si>
    <t>https://podminky.urs.cz/item/CS_URS_2022_01/899721111</t>
  </si>
  <si>
    <t>vodič Cu 4 mm2 - montáž, dodávka, doprava</t>
  </si>
  <si>
    <t xml:space="preserve">dle výkresu </t>
  </si>
  <si>
    <t>73,0+67,0</t>
  </si>
  <si>
    <t>31100100R</t>
  </si>
  <si>
    <t>matice mosazné M6 - dodávka, doprava</t>
  </si>
  <si>
    <t>230966700</t>
  </si>
  <si>
    <t>31100200R</t>
  </si>
  <si>
    <t>šrouby mosazné M6 x 75 - dodávka, doprava</t>
  </si>
  <si>
    <t>1608223686</t>
  </si>
  <si>
    <t>31100300R</t>
  </si>
  <si>
    <t>folie lepicí Izolepa, cívky (1ks á 100m) - dodávka, doprava</t>
  </si>
  <si>
    <t>1473209106</t>
  </si>
  <si>
    <t>210100101</t>
  </si>
  <si>
    <t>Ukončení vodičů na svorkovnici s otevřením a uzavřením krytu včetně zapojení průřezu žíly do 16 mm2</t>
  </si>
  <si>
    <t>1410988664</t>
  </si>
  <si>
    <t>https://podminky.urs.cz/item/CS_URS_2022_01/210100101</t>
  </si>
  <si>
    <t>21002058R</t>
  </si>
  <si>
    <t>Montáž se zhotovením ohnivzdorných podložek pod přístroje a svítidla tl do 8 mm do 1,0 m2</t>
  </si>
  <si>
    <t>-953758307</t>
  </si>
  <si>
    <t>31100400R</t>
  </si>
  <si>
    <t>izolační deska  150x50x8 - dodávka, doprava</t>
  </si>
  <si>
    <t>1461954168</t>
  </si>
  <si>
    <t>452233111</t>
  </si>
  <si>
    <t>Podkladní pilířky nebo bloky z cihel kanalizačních pálených lícových</t>
  </si>
  <si>
    <t>1905080535</t>
  </si>
  <si>
    <t>https://podminky.urs.cz/item/CS_URS_2022_01/452233111</t>
  </si>
  <si>
    <t>452313141</t>
  </si>
  <si>
    <t>Podkladní bloky z betonu prostého tř. C 16/20 otevřený výkop</t>
  </si>
  <si>
    <t>-864772248</t>
  </si>
  <si>
    <t>https://podminky.urs.cz/item/CS_URS_2022_01/452313141</t>
  </si>
  <si>
    <t>0,4*0,4*0,35*4</t>
  </si>
  <si>
    <t>452353101</t>
  </si>
  <si>
    <t>Bednění podkladních bloků otevřený výkop</t>
  </si>
  <si>
    <t>2038395716</t>
  </si>
  <si>
    <t>https://podminky.urs.cz/item/CS_URS_2022_01/452353101</t>
  </si>
  <si>
    <t>0,4*0,35*4*4</t>
  </si>
  <si>
    <t>14100100R</t>
  </si>
  <si>
    <t>ocelový sloupek s patkou - dodávka, doprava</t>
  </si>
  <si>
    <t>1211148372</t>
  </si>
  <si>
    <t>899713111</t>
  </si>
  <si>
    <t>Orientační tabulky na sloupku betonovém nebo ocelovém</t>
  </si>
  <si>
    <t>1362467516</t>
  </si>
  <si>
    <t>https://podminky.urs.cz/item/CS_URS_2022_01/899713111</t>
  </si>
  <si>
    <t>30980610R</t>
  </si>
  <si>
    <t>šroub mosazný přesný šestihrané  6x40 mm - dodávka, doprava</t>
  </si>
  <si>
    <t>1079994613</t>
  </si>
  <si>
    <t>31127012R</t>
  </si>
  <si>
    <t>podložka přesná mosazná ČSN 021702 A D 6 mm otvor 6,4 mm - dodávka, doprava</t>
  </si>
  <si>
    <t>-389224445</t>
  </si>
  <si>
    <t>78342511R</t>
  </si>
  <si>
    <t>Nátěry syntetické armatur do DN 100 barva dražší lesklý povrch 1x antikorozní, 1x základní, 1x email</t>
  </si>
  <si>
    <t>-56603508</t>
  </si>
  <si>
    <t>1555915748</t>
  </si>
  <si>
    <t>42291350R</t>
  </si>
  <si>
    <t>poklop uzávěrový - dodávka, doprava</t>
  </si>
  <si>
    <t>-2128201646</t>
  </si>
  <si>
    <t>8-H2</t>
  </si>
  <si>
    <t>Podzemní hydrant  H2</t>
  </si>
  <si>
    <t>857261131</t>
  </si>
  <si>
    <t>Montáž litinových tvarovek jednoosých hrdlových otevřený výkop s integrovaným těsněním DN 100</t>
  </si>
  <si>
    <t>1172090940</t>
  </si>
  <si>
    <t>https://podminky.urs.cz/item/CS_URS_2022_01/857261131</t>
  </si>
  <si>
    <t>spojka synoflex</t>
  </si>
  <si>
    <t>5550070R</t>
  </si>
  <si>
    <t>spojka synoflex mutii-range/příruba DN 100/80</t>
  </si>
  <si>
    <t>-1836536941</t>
  </si>
  <si>
    <t>dodávka, doprava k pol.877261131</t>
  </si>
  <si>
    <t>857242121</t>
  </si>
  <si>
    <t>-1064389839</t>
  </si>
  <si>
    <t>https://podminky.urs.cz/item/CS_URS_2022_01/857242121</t>
  </si>
  <si>
    <t>H2</t>
  </si>
  <si>
    <t>patkové koleno DN 80</t>
  </si>
  <si>
    <t>55254047</t>
  </si>
  <si>
    <t>koleno 90° s patkou přírubové litinové vodovodní N-kus PN10/40 DN 80</t>
  </si>
  <si>
    <t>-1419402291</t>
  </si>
  <si>
    <t>dodávka, doprava k pol.857242121 mezisoučet A</t>
  </si>
  <si>
    <t>-285532469</t>
  </si>
  <si>
    <t>dvoupřírubový kus DN 80 dl.400</t>
  </si>
  <si>
    <t>55253239</t>
  </si>
  <si>
    <t>trouba přírubová litinová vodovodní  PN10/16 DN 80 dl 400mm</t>
  </si>
  <si>
    <t>745218992</t>
  </si>
  <si>
    <t>dodávka, doprava k pol.857242121 mezisoučet B</t>
  </si>
  <si>
    <t>891241112</t>
  </si>
  <si>
    <t>Montáž vodovodních šoupátek otevřený výkop DN 80</t>
  </si>
  <si>
    <t>1708755780</t>
  </si>
  <si>
    <t>https://podminky.urs.cz/item/CS_URS_2022_01/891241112</t>
  </si>
  <si>
    <t xml:space="preserve">včetně osazením zemní soupravy (bez poklopů) </t>
  </si>
  <si>
    <t>hydranrt  H2</t>
  </si>
  <si>
    <t>42221116</t>
  </si>
  <si>
    <t>šoupátko s přírubami voda DN 80 PN16</t>
  </si>
  <si>
    <t>1693027876</t>
  </si>
  <si>
    <t>šoupátko E2 s přírubami DN 80</t>
  </si>
  <si>
    <t>dodávka, doprava k pol.891241112</t>
  </si>
  <si>
    <t>1096005515</t>
  </si>
  <si>
    <t>-1805513680</t>
  </si>
  <si>
    <t>-1030753105</t>
  </si>
  <si>
    <t>891247111</t>
  </si>
  <si>
    <t>Montáž hydrantů podzemních DN 80</t>
  </si>
  <si>
    <t>-496370016</t>
  </si>
  <si>
    <t>https://podminky.urs.cz/item/CS_URS_2022_01/891247111</t>
  </si>
  <si>
    <t>podzemní hydrant H2</t>
  </si>
  <si>
    <t>4227300R</t>
  </si>
  <si>
    <t xml:space="preserve">hydrant podzemní DN 80 </t>
  </si>
  <si>
    <t>453551409</t>
  </si>
  <si>
    <t>dodávka, doprava k pol.891247111</t>
  </si>
  <si>
    <t>899401113</t>
  </si>
  <si>
    <t>Osazení poklopů litinových hydrantových</t>
  </si>
  <si>
    <t>-1542432379</t>
  </si>
  <si>
    <t>https://podminky.urs.cz/item/CS_URS_2022_01/899401113</t>
  </si>
  <si>
    <t>42291452</t>
  </si>
  <si>
    <t>poklop litinový hydrantový DN 80</t>
  </si>
  <si>
    <t>919895055</t>
  </si>
  <si>
    <t>56230638</t>
  </si>
  <si>
    <t>deska podkladová uličního poklopu plastového hydrantového</t>
  </si>
  <si>
    <t>439318496</t>
  </si>
  <si>
    <t>89911100R</t>
  </si>
  <si>
    <t>Podkladní betonová deska beton C12/15 (cca 0,1 m3 betonu/1kus) - montáž, dodávka, doprava včetně bednění</t>
  </si>
  <si>
    <t>1085738826</t>
  </si>
  <si>
    <t>8-H1</t>
  </si>
  <si>
    <t>Nadzemní hydrant  H1</t>
  </si>
  <si>
    <t>706744165</t>
  </si>
  <si>
    <t>synoflex multi-range/příruba  DN 100/100</t>
  </si>
  <si>
    <t>koleno PP 90° DN 100</t>
  </si>
  <si>
    <t>5525400R</t>
  </si>
  <si>
    <t>spojka synoflex multi-range/příruba  DN 100/100</t>
  </si>
  <si>
    <t>-368608698</t>
  </si>
  <si>
    <t>dodávka, doprava pol.857261131 mezisoučet A</t>
  </si>
  <si>
    <t>55254048</t>
  </si>
  <si>
    <t>koleno 90° s patkou přírubové litinové vodovodní N-kus PN10/16 DN 100</t>
  </si>
  <si>
    <t>300172770</t>
  </si>
  <si>
    <t>dodávka, doprava pol.857261131 mezisoučet B</t>
  </si>
  <si>
    <t>255298464</t>
  </si>
  <si>
    <t>dvoupřírubový kus DN 100 dl.400</t>
  </si>
  <si>
    <t>dvoupřírubový kus DN 100 dl.200</t>
  </si>
  <si>
    <t>55253255</t>
  </si>
  <si>
    <t>trouba přírubová litinová vodovodní  PN10/16 DN 100 dl 400mm</t>
  </si>
  <si>
    <t>-1116179720</t>
  </si>
  <si>
    <t>dodávka, doprava k pol.852262122 mezisoučet A</t>
  </si>
  <si>
    <t>1*1,01 "Přepočtené koeficientem množství</t>
  </si>
  <si>
    <t>55253251</t>
  </si>
  <si>
    <t>trouba přírubová litinová vodovodní  PN10/16 DN 100 dl 200mm</t>
  </si>
  <si>
    <t>353772837</t>
  </si>
  <si>
    <t>dodávka, doprava k pol.852262122 mezisoučet B</t>
  </si>
  <si>
    <t>1671270101</t>
  </si>
  <si>
    <t>-986448012</t>
  </si>
  <si>
    <t>-789601804</t>
  </si>
  <si>
    <t>98234673</t>
  </si>
  <si>
    <t>-449306452</t>
  </si>
  <si>
    <t>891267211</t>
  </si>
  <si>
    <t>Montáž hydrantů nadzemních DN 100</t>
  </si>
  <si>
    <t>1848710049</t>
  </si>
  <si>
    <t>https://podminky.urs.cz/item/CS_URS_2022_01/891267211</t>
  </si>
  <si>
    <t>4227368R</t>
  </si>
  <si>
    <t>hydrant nadzemní DN 100 tvárná litina  krycí v 1500-1900 mm</t>
  </si>
  <si>
    <t>-412894776</t>
  </si>
  <si>
    <t>dodávka, doprava k pol.891267211</t>
  </si>
  <si>
    <t>1786293934</t>
  </si>
  <si>
    <t>997</t>
  </si>
  <si>
    <t>Přesun sutě</t>
  </si>
  <si>
    <t>979051111</t>
  </si>
  <si>
    <t>Očištění desek nebo dlaždic se spárováním z kameniva těženého při překopech inženýrských sítí</t>
  </si>
  <si>
    <t>-120797673</t>
  </si>
  <si>
    <t>https://podminky.urs.cz/item/CS_URS_2022_01/979051111</t>
  </si>
  <si>
    <t>bouraná dlažba ke zpětnému použití</t>
  </si>
  <si>
    <t>pol.113106021 (odd.11)</t>
  </si>
  <si>
    <t>997221561</t>
  </si>
  <si>
    <t>Vodorovná doprava suti z kusových materiálů do 1 km</t>
  </si>
  <si>
    <t>-86942223</t>
  </si>
  <si>
    <t>https://podminky.urs.cz/item/CS_URS_2022_01/997221561</t>
  </si>
  <si>
    <t>vybouraný obrubník - pol.113202111 (odd.11)</t>
  </si>
  <si>
    <t>0,451</t>
  </si>
  <si>
    <t>997221569</t>
  </si>
  <si>
    <t>Příplatek ZKD 1 km u vodorovné dopravy suti z kusových materiálů</t>
  </si>
  <si>
    <t>-1726326531</t>
  </si>
  <si>
    <t>https://podminky.urs.cz/item/CS_URS_2022_01/997221569</t>
  </si>
  <si>
    <t>celková vzdálenost 15 km</t>
  </si>
  <si>
    <t>0,451*(15-1)</t>
  </si>
  <si>
    <t>997221861</t>
  </si>
  <si>
    <t>Poplatek za uložení stavebního odpadu na recyklační skládce (skládkovné) z prostého betonu pod kódem 17 01 01</t>
  </si>
  <si>
    <t>-1298813100</t>
  </si>
  <si>
    <t>https://podminky.urs.cz/item/CS_URS_2022_01/997221861</t>
  </si>
  <si>
    <t>1821399038</t>
  </si>
  <si>
    <t>998276124</t>
  </si>
  <si>
    <t>Příplatek k přesunu hmot pro trubní vedení z trub z plastických hmot za zvětšený přesun do 500 m</t>
  </si>
  <si>
    <t>-1371035711</t>
  </si>
  <si>
    <t>https://podminky.urs.cz/item/CS_URS_2022_01/998276124</t>
  </si>
  <si>
    <t>8-VS-OBJ</t>
  </si>
  <si>
    <t>Vodoměrná sestava - objekt</t>
  </si>
  <si>
    <t>722239106</t>
  </si>
  <si>
    <t>Montáž armatur vodovodních se dvěma závity  G 2"</t>
  </si>
  <si>
    <t>-1096676838</t>
  </si>
  <si>
    <t>https://podminky.urs.cz/item/CS_URS_2022_01/722239106</t>
  </si>
  <si>
    <t>Prefa betonová šachta je vykázána ve stavební části.</t>
  </si>
  <si>
    <t>42215310</t>
  </si>
  <si>
    <t>ventil uzavírací přímý z ocelolitiny V30 111 540.53 DN 50x230mm</t>
  </si>
  <si>
    <t>1777050579</t>
  </si>
  <si>
    <t>dodávka, doprava k pol.72211100R</t>
  </si>
  <si>
    <t>722234268</t>
  </si>
  <si>
    <t>Filtr mosazný G 2" PN 20 do 80°C s 2x vnitřním závitem</t>
  </si>
  <si>
    <t>1907046250</t>
  </si>
  <si>
    <t>https://podminky.urs.cz/item/CS_URS_2022_01/722234268</t>
  </si>
  <si>
    <t>722221134</t>
  </si>
  <si>
    <t>Ventil výtokový G 1/2" s jedním závitem</t>
  </si>
  <si>
    <t>492030930</t>
  </si>
  <si>
    <t>https://podminky.urs.cz/item/CS_URS_2022_01/722221134</t>
  </si>
  <si>
    <t>72221311R</t>
  </si>
  <si>
    <t>Klapka zpětná DN 50 pro vodu - montáž, dodávka, doprava</t>
  </si>
  <si>
    <t>-537361606</t>
  </si>
  <si>
    <t>72221312R</t>
  </si>
  <si>
    <t>Armatura pro dezinfekci DN 15 - montáž, dodávka, doprava</t>
  </si>
  <si>
    <t>-670818201</t>
  </si>
  <si>
    <t>72221313R</t>
  </si>
  <si>
    <t>Vodoměr DN 30, Qn 5m3/hod - montáž, dodávka, doprava</t>
  </si>
  <si>
    <t>50520344</t>
  </si>
  <si>
    <t>13929344</t>
  </si>
  <si>
    <t>06 - SO 253 Budova JSDH - Technologie mycího boxu</t>
  </si>
  <si>
    <t>TECHMB - Technologie mycího boxu</t>
  </si>
  <si>
    <t>TECHMB</t>
  </si>
  <si>
    <t>Technologie mycího boxu</t>
  </si>
  <si>
    <t>TECH 01</t>
  </si>
  <si>
    <t>ČOV REBEKA DJ 0.5- propylénový válec stojící na rovné podlaze bez kotvení (prům.780 X výška 1500 mm), 70 kg, jmenovitý výkon 2-2,5 m3/den - dodávka. osazení</t>
  </si>
  <si>
    <t>-1684986762</t>
  </si>
  <si>
    <t>TECH 02</t>
  </si>
  <si>
    <t>Dehydratační jednotka OK 140 (530 x 700 x výška 730 mm - plastové PP provedení +nerezový kalový koš s scezovacími tkaninami, osazení na hotovou podlahu vedle ČOV, bez kotvení - dodávka, osazení</t>
  </si>
  <si>
    <t>-267266430</t>
  </si>
  <si>
    <t>TECH 03</t>
  </si>
  <si>
    <t>Sedimentační jímka SJ 1 (1000 x 4500 x výška 2100 mm), 415 kg - plastová jímka,stěny z profilovaných PP desek tl.80 mm, provedení pro obetonování a přestrojení v pojízdné ploše se vstupními otvory nad každou komorou (3ks) - dodávka</t>
  </si>
  <si>
    <t>1621526836</t>
  </si>
  <si>
    <t>Jímka splňuje podmínky vodotěsnosti dle příslušné ČSN.</t>
  </si>
  <si>
    <t>- obetonování jímky, podkladní deska, zakrytí + poklopy,</t>
  </si>
  <si>
    <t>žlab, chráničky - vykázáno ve stavební části</t>
  </si>
  <si>
    <t>- podlahová vpusť - vykázáno v části ZTI</t>
  </si>
  <si>
    <t>- zásuvka pro ČOV + jistič - vykázáno v elektročásti</t>
  </si>
  <si>
    <t>celkem ks jímek :</t>
  </si>
  <si>
    <t>TECH 03a</t>
  </si>
  <si>
    <t>Osazení sedimentační jímky SJ 1 (1000 x 4500 x výška 2100 mm), 415 kg do montážní jámy</t>
  </si>
  <si>
    <t>-2094022805</t>
  </si>
  <si>
    <t>osazení  jímka provede stavba</t>
  </si>
  <si>
    <t>TECH 04</t>
  </si>
  <si>
    <t>Doprava pol. TECH 01, TECH 02, TEC 03, instalace ČOV, zprovoznění a zaškolení obsluhy</t>
  </si>
  <si>
    <t>-915571421</t>
  </si>
  <si>
    <t>07 - SO 253 Budova JSDH - Slaboproudé elektroinstalace</t>
  </si>
  <si>
    <t xml:space="preserve">    742 - Elektroinstalace - slaboproud</t>
  </si>
  <si>
    <t xml:space="preserve">    PZTS - Poplachový zabezpečovací systém včetně LDP a ACS</t>
  </si>
  <si>
    <t xml:space="preserve">    DDS - Domovní dorozumívací systém</t>
  </si>
  <si>
    <t xml:space="preserve">    STA - Společná televizní anténa</t>
  </si>
  <si>
    <t xml:space="preserve">    STK - Strukturovaná kabeláž</t>
  </si>
  <si>
    <t xml:space="preserve">    VSS - Dohledový videosystém</t>
  </si>
  <si>
    <t xml:space="preserve">    SND - Rozhlas</t>
  </si>
  <si>
    <t>VRN - Vedlejší rozpočtové náklady</t>
  </si>
  <si>
    <t xml:space="preserve">    VRN8 - Přesun stavebních kapacit</t>
  </si>
  <si>
    <t>742</t>
  </si>
  <si>
    <t>Elektroinstalace - slaboproud</t>
  </si>
  <si>
    <t>PZTS</t>
  </si>
  <si>
    <t>Poplachový zabezpečovací systém včetně LDP a ACS</t>
  </si>
  <si>
    <t>PZTS25601</t>
  </si>
  <si>
    <t>Deska ústředny 16-256 zón, stupeň 3 dle EN50131</t>
  </si>
  <si>
    <t>Poznámka k položce:_x000D_
Poznámka k položce: Deska ústředny  256 PLUS, stupeň 3 dle EN50131,16-256 zón s podporou 3EOL, rozšiřitelné expandéry nebo klávesnicovými zónami, 8 objektů, 32 bloků, 16-256 PGM výstupů, 64 časovačů, redundantní zdroj 3A s ochranou proti přetížení a zkratu, 240 uživatelských kódů, paměť 22527 událostí, přístupový systém, 32 hlasových zpráv, při kombinaci s GSM-4(S) možno až 64 sms zpráv, download RS-232 a USB, možnost bezdrátové nadstavby.</t>
  </si>
  <si>
    <t>742220051</t>
  </si>
  <si>
    <t>Montáž krabice pro expander uložené na omítce</t>
  </si>
  <si>
    <t>https://podminky.urs.cz/item/CS_URS_2022_01/742220051</t>
  </si>
  <si>
    <t>PZTS25603</t>
  </si>
  <si>
    <t>Robustní plechový kryt pro ústřednu</t>
  </si>
  <si>
    <t>Poznámka k položce:_x000D_
Poznámka k položce: Robustní plechový kryt pro ústředny  a expanzní moduly, dvojitá tamper ochrana, rozměry: 330 x 405 x 110mm, transformátor: 75VA / 230 V AC, 50 Hz / 20 V AC, 50 Hz. Schváleno do 3. stupně dle EN50131</t>
  </si>
  <si>
    <t>742220161</t>
  </si>
  <si>
    <t>Montáž akumulátoru 12V</t>
  </si>
  <si>
    <t>https://podminky.urs.cz/item/CS_URS_2022_01/742220161</t>
  </si>
  <si>
    <t>PZTS25604</t>
  </si>
  <si>
    <t>12V, 17Ah, AGM akumulátor</t>
  </si>
  <si>
    <t>Poznámka k položce:_x000D_
Poznámka k položce: 12V, 17Ah, AGM akumulátor</t>
  </si>
  <si>
    <t>742220141</t>
  </si>
  <si>
    <t>Montáž klávesnice pro dodanou ústřednu</t>
  </si>
  <si>
    <t>https://podminky.urs.cz/item/CS_URS_2022_01/742220141</t>
  </si>
  <si>
    <t>PZTS25606</t>
  </si>
  <si>
    <t>Kapacitní dotykový 7” panel</t>
  </si>
  <si>
    <t>Poznámka k položce:_x000D_
Poznámka k položce: Kapacitní dotykový 7” panel, reagující na jemný dotyk, skleněná vrstva chránící displej před poškozením, možnost plného přizpůsobení rozhraní pro každého uživatele, interaktivní Widgety pro ovládání domácí automatizace, 2 zóny, integrované ethernetové rozhraní pro propojení mezi dvěma panely, slot pro paměťovou kartu microSD, možnost zobrazení IP kamer, barevné provedení: stříbrný předek, stříbrný rámeček, bílá záda, součástí balení 2GB microSD karta</t>
  </si>
  <si>
    <t>742220031</t>
  </si>
  <si>
    <t>Montáž koncentrátoru nebo expanderu pro PZTS</t>
  </si>
  <si>
    <t>https://podminky.urs.cz/item/CS_URS_2022_01/742220031</t>
  </si>
  <si>
    <t>PZTS25602</t>
  </si>
  <si>
    <t>Sběrnicový GPRS/SMS komunikátor pro ústředny PZTS</t>
  </si>
  <si>
    <t>Poznámka k položce:_x000D_
Poznámka k položce: Sběrnicový GSM LTE/HSPA+/EDGE/GPRS komunikátor pro ústředny PZTS, podpora 2 SIM karet, podpora spojení přes server , vzdálené ovládání - SMS, CLIP, mobilní aplikace, programování ústředny, možnost spolupráce s ethernetovým modulem ETHM Dual Path Reporting, shoda s EN 50136 nebo záložní komunikační kanál, přenos na PCO: GPRS, SMS, LTE</t>
  </si>
  <si>
    <t>PZTS25605</t>
  </si>
  <si>
    <t>Komunikační modul Ethernet</t>
  </si>
  <si>
    <t>Poznámka k položce:_x000D_
Poznámka k položce: Komunikační modul Ethernet pro připojení ústředen PZTS  do sítě LAN (TCP/IP). Možnost vzdálené správy a ovládání a programování  podpora e-mailu obsahuje WEB server (JAVA platforma), 192Bit šifrovaný přenos, DHCP (client).</t>
  </si>
  <si>
    <t>PZTS25607</t>
  </si>
  <si>
    <t>Expanzní modul 8 zón</t>
  </si>
  <si>
    <t>Poznámka k položce:_x000D_
Poznámka k položce: Expanzní modul 8 zón, podpora zapojení NO, NC, EOL, 2EOL a 3EOL, volitelná hodnota zakončovacích rezistorů, možnost připojení inteligentního napájecího zdroje, tamper vstup</t>
  </si>
  <si>
    <t>PZTS25609</t>
  </si>
  <si>
    <t>Expanzní modul 8 výstupů na DIN lištu</t>
  </si>
  <si>
    <t>Poznámka k položce:_x000D_
Poznámka k položce: Expanzní modul 8 PGM výstupů (relé 230V AC), v plastovém krytu a provedení na DIN lištu</t>
  </si>
  <si>
    <t>PZTS25610</t>
  </si>
  <si>
    <t>Plastový kryt s tamperem pro expanzní moduly</t>
  </si>
  <si>
    <t>Poznámka k položce:_x000D_
Poznámka k položce: Univerzální kryt z ABS plastu pro expandéry, tamper kontakt</t>
  </si>
  <si>
    <t>742220221</t>
  </si>
  <si>
    <t>Montáž systémového zdroje s akumulátorem a 8 kanálovým expandérem</t>
  </si>
  <si>
    <t>https://podminky.urs.cz/item/CS_URS_2022_01/742220221</t>
  </si>
  <si>
    <t>PZTS25608</t>
  </si>
  <si>
    <t>Expanzní modul kombinovaný 8zón 8 výstupů, zdroj</t>
  </si>
  <si>
    <t>Poznámka k položce:_x000D_
Poznámka k položce: Expanzní modul kombinovaný, 8 zón NO, NC, EOL, 2EOL nebo 3EOL, volitelná hodnota zakončovacích rezistorů, 8 PGM výstupů (4x OC, 4x RELÉ), možnost připojení inteligentního napájecího zdroje, tamper vstup</t>
  </si>
  <si>
    <t>PZTS25612</t>
  </si>
  <si>
    <t>Pulzní napájecí zdroj 12V/4A</t>
  </si>
  <si>
    <t>Poznámka k položce:_x000D_
Poznámka k položce: Pulzní napájecí zdroj 12V/4A vybaven konektorem pro připojení k zařízením , montáž na DIN lištu nebo do krytu, shoda s požadavky normy EN50131-6 stupeň 2, integrovaný obvod proti zkratu a přetížení, možnost připojení záložního akumulátoru, obvod s proudovým regulátorem pro nabíjení akumulátoru, ochrana proti úplnému vybití akumulátoru, 3 OC výstupy pro dálkový dohled</t>
  </si>
  <si>
    <t>742220052</t>
  </si>
  <si>
    <t>Montáž krabice s ocelovým štítem proti odvrtání se svorkovnicemi</t>
  </si>
  <si>
    <t>https://podminky.urs.cz/item/CS_URS_2022_01/742220052</t>
  </si>
  <si>
    <t>PZTS25611</t>
  </si>
  <si>
    <t>Robustní plechový kryt pro expanzní moduly</t>
  </si>
  <si>
    <t>742220232</t>
  </si>
  <si>
    <t>Montáž příslušenství pro PZTS detektor na stěnu nebo na strop</t>
  </si>
  <si>
    <t>https://podminky.urs.cz/item/CS_URS_2022_01/742220232</t>
  </si>
  <si>
    <t>PZTS25614</t>
  </si>
  <si>
    <t>Duální (PIR+MW) detektor pohybu</t>
  </si>
  <si>
    <t>Poznámka k položce:_x000D_
Poznámka k položce: Duální (PIR+MW) detektor pohybu s podhledem a LED přísvitem, IR Antimasking, oblast detekce 20x24m, 90°, digitální zpracování signálu a teplotní kompenzace, digit. filtr rušení, 2 pracovní režimy, vzdálená konfigurace ovladačem OPT-1, vestavěné rezistory 2EOL: 2 x 1,1 k? / 2 x 4,7 k? / 2 x 5,6 k?, vyměnitelný přední kryt s čočkou (široký úhel, dlouhý dosah LR-CL, záclona CT-CL), napájení: 12 V DC/85-144 mA, ovládaná LED se 7 volitelnými barvami, shoda s normou EN 50131 pro stupeň 3, 2x tamper ochrana, rozměry: 62 x 137 x 42 mm. Nastavitelný montážní držák BRACKET D v balení.</t>
  </si>
  <si>
    <t>742220235</t>
  </si>
  <si>
    <t>Montáž příslušenství pro PZTS magnetický kontakt povrchový</t>
  </si>
  <si>
    <t>https://podminky.urs.cz/item/CS_URS_2022_01/742220235</t>
  </si>
  <si>
    <t>PZTS25615</t>
  </si>
  <si>
    <t>Povrchový magnetický kontakt</t>
  </si>
  <si>
    <t>Poznámka k položce:_x000D_
Poznámka k položce: Povrchový magnetický kontakt. Pracovní mezera 1cm, NC kontakt</t>
  </si>
  <si>
    <t>PZTS25616</t>
  </si>
  <si>
    <t>Magnetický kontakt vratový</t>
  </si>
  <si>
    <t>Poznámka k položce:_x000D_
Poznámka k položce: Magnetický kontakt kovový vratový s přívodním kabelem v kovové chráničce, pracovní vzdálenost 7,5cm.</t>
  </si>
  <si>
    <t>742220255</t>
  </si>
  <si>
    <t>Montáž příslušenství pro PZTS siréna vnitřní pro vyhlášení poplachu</t>
  </si>
  <si>
    <t>https://podminky.urs.cz/item/CS_URS_2022_01/742220255</t>
  </si>
  <si>
    <t>PZTS25617</t>
  </si>
  <si>
    <t>Zálohovaná vnitřní siréna</t>
  </si>
  <si>
    <t>Poznámka k položce:_x000D_
Poznámka k položce: Zálohovaná vnitřní siréna, 120dB/1m, 3 volitelné tóny, 2x tamper, pracovní teplota -10° až 55°C, 12V DC, plast</t>
  </si>
  <si>
    <t>742220003</t>
  </si>
  <si>
    <t>Montáž ústředny PZTS s komunikátorem na PCO a zdrojem přes 48 do 520 zón a 32 podsystémů</t>
  </si>
  <si>
    <t>https://podminky.urs.cz/item/CS_URS_2022_01/742220003</t>
  </si>
  <si>
    <t>742220251R</t>
  </si>
  <si>
    <t>Montáž příslušenství pro PZTS tlačítka</t>
  </si>
  <si>
    <t>11.263.224</t>
  </si>
  <si>
    <t>Ovládač žaluziový jednopólový IP54</t>
  </si>
  <si>
    <t>742111001</t>
  </si>
  <si>
    <t>Montáž příchytek pro kabely samostatné ohniodolné včetně šroubu a hmoždinky</t>
  </si>
  <si>
    <t>https://podminky.urs.cz/item/CS_URS_2022_01/742111001</t>
  </si>
  <si>
    <t>34571761</t>
  </si>
  <si>
    <t>příchytka kovová jednostranná 17,8x10mm</t>
  </si>
  <si>
    <t>tis kus</t>
  </si>
  <si>
    <t>742110002</t>
  </si>
  <si>
    <t>Montáž trubek elektroinstalačních plastových ohebných uložených pod omítku</t>
  </si>
  <si>
    <t>https://podminky.urs.cz/item/CS_URS_2022_01/742110002</t>
  </si>
  <si>
    <t>34571063</t>
  </si>
  <si>
    <t>trubka elektroinstalační ohebná z PVC (ČSN) 2323</t>
  </si>
  <si>
    <t>500*1,05 "Přepočtené koeficientem množství</t>
  </si>
  <si>
    <t>741910615</t>
  </si>
  <si>
    <t>Montáž ostatních nosných prvků příchytek kovových pro kabelové lávky a žebříky, pro kabel do Ø 120 mm</t>
  </si>
  <si>
    <t>https://podminky.urs.cz/item/CS_URS_2022_01/741910615</t>
  </si>
  <si>
    <t>10.854.287</t>
  </si>
  <si>
    <t>Svazkový držák Grip 2031 M 15 A2</t>
  </si>
  <si>
    <t>742121001</t>
  </si>
  <si>
    <t>Montáž kabelů sdělovacích pro vnitřní rozvody počtu žil do 15</t>
  </si>
  <si>
    <t>https://podminky.urs.cz/item/CS_URS_2022_01/742121001</t>
  </si>
  <si>
    <t>34121046</t>
  </si>
  <si>
    <t>kabel sdělovací stíněný laminovanou Al fólií s příložným Cu drátem jádro Cu plné izolace PVC plášť PVC 100V (SYKFY) 3x2x0,5mm2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</si>
  <si>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</si>
  <si>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</si>
  <si>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34121270</t>
  </si>
  <si>
    <t>kabel datový bezhalogenový celkově stíněný Al fólií třída reakce na oheň B2cas1d1a1 jádro Cu plné (F/UTP) kategorie 5e</t>
  </si>
  <si>
    <t>PZTS25620</t>
  </si>
  <si>
    <t>Digitální detektor plynu</t>
  </si>
  <si>
    <t>Poznámka k položce:_x000D_
Poznámka k položce: Digitální detektor plynu (oxid-uhelnatý), -10-55°C, 12mA, 12V DC</t>
  </si>
  <si>
    <t>742210121</t>
  </si>
  <si>
    <t>Montáž hlásiče automatického bodového</t>
  </si>
  <si>
    <t>https://podminky.urs.cz/item/CS_URS_2022_01/742210121</t>
  </si>
  <si>
    <t>PZTS25621</t>
  </si>
  <si>
    <t>Optický hlásič kouře</t>
  </si>
  <si>
    <t>Poznámka k položce:_x000D_
Poznámka k položce: Optický hlásič kouře , testovací režim, signalizace zaprášení a poruchy, dvoubarevná signalizační LED</t>
  </si>
  <si>
    <t>PZTS25622</t>
  </si>
  <si>
    <t>Multisenzorový, (opticko-teplotní) hlásič</t>
  </si>
  <si>
    <t>Poznámka k položce:_x000D_
Poznámka k položce: Multisenzorový (opticko-teplotní) hlásič , s testovacím režimem, signalizací zaprášení a poruchy</t>
  </si>
  <si>
    <t>742210131</t>
  </si>
  <si>
    <t>Montáž soklu hlásiče nebo patice</t>
  </si>
  <si>
    <t>https://podminky.urs.cz/item/CS_URS_2022_01/742210131</t>
  </si>
  <si>
    <t>PZTS25623</t>
  </si>
  <si>
    <t>Reléová patice</t>
  </si>
  <si>
    <t>Poznámka k položce:_x000D_
Poznámka k položce: Patice pro hlásiče LDP , s reléovým výstupem NO/NC (univerzální použití)</t>
  </si>
  <si>
    <t>742210151</t>
  </si>
  <si>
    <t>Montáž hlásiče tlačítkového se sklíčkem</t>
  </si>
  <si>
    <t>https://podminky.urs.cz/item/CS_URS_2022_01/742210151</t>
  </si>
  <si>
    <t>PZTS25624</t>
  </si>
  <si>
    <t>Konvenční tlačítkový hlásič požáru</t>
  </si>
  <si>
    <t>Poznámka k položce:_x000D_
Poznámka k položce: Konvenční tlačítkový hlásič požáru, certifikovaný dle EN54–11, mechanická paměť aktivace, resetovatelný pomocí speciálního klíče, LED signalizující aktivaci</t>
  </si>
  <si>
    <t>742220071</t>
  </si>
  <si>
    <t>Montáž dveřního modulu pro připojení čteček v krytu</t>
  </si>
  <si>
    <t>https://podminky.urs.cz/item/CS_URS_2022_01/742220071</t>
  </si>
  <si>
    <t>PZTS25625</t>
  </si>
  <si>
    <t>Univerzální modul pro 2 bezkontaktní čtečky</t>
  </si>
  <si>
    <t>Poznámka k položce:_x000D_
Poznámka k položce: Univerzální modul pro 2 bezkontaktní čtečky. Wiegand 26bit vstup pro připojení libovolného čtecího modulu. Pro jedny dveře oboustranně ovládané (příchod/ochod).</t>
  </si>
  <si>
    <t>PZTS25626</t>
  </si>
  <si>
    <t>Univerzální kryt z ABS plastu</t>
  </si>
  <si>
    <t>Poznámka k položce:_x000D_
Poznámka k položce: Univerzální kryt z ABS plastu pro dveřní modul</t>
  </si>
  <si>
    <t>742220081</t>
  </si>
  <si>
    <t>Montáž čtečky bezkontaktních karet</t>
  </si>
  <si>
    <t>https://podminky.urs.cz/item/CS_URS_2022_01/742220081</t>
  </si>
  <si>
    <t>PZTS25627</t>
  </si>
  <si>
    <t>Bezkontaktní čtečka k modulům ACS, vnitřní</t>
  </si>
  <si>
    <t>Poznámka k položce:_x000D_
Poznámka k položce: Bezkontaktní čtečka karet kompatibilní se systémem PZTS, podpora standardních 125kHz RFID transpondérů (karet, klíčenek, atd.), výstupní formát dat: , WIEGAND 26 a CLOCK&amp;DATA, vnitřní</t>
  </si>
  <si>
    <t>PZTS25628</t>
  </si>
  <si>
    <t>Bezkontaktní čtečka k modulům ACS, venkovní</t>
  </si>
  <si>
    <t>Poznámka k položce:_x000D_
Poznámka k položce: Bezkontaktní čtečka karet kompatibilní se systémem PZTS, podpora standardních 125kHz RFID transpondérů (karet, klíčenek, atd.), výstupní formát dat: , WIEGAND 26 a CLOCK&amp;DATA, pro venkovní použití</t>
  </si>
  <si>
    <t>742220401</t>
  </si>
  <si>
    <t>Nastavení a oživení PZTS programování základních parametrů ústředny</t>
  </si>
  <si>
    <t>https://podminky.urs.cz/item/CS_URS_2022_01/742220401</t>
  </si>
  <si>
    <t>742220402</t>
  </si>
  <si>
    <t>Nastavení a oživení PZTS programování systému na jeden detektor</t>
  </si>
  <si>
    <t>https://podminky.urs.cz/item/CS_URS_2022_01/742220402</t>
  </si>
  <si>
    <t>742220411</t>
  </si>
  <si>
    <t>Nastavení a oživení PZTS oživení systému na jeden detektor</t>
  </si>
  <si>
    <t>https://podminky.urs.cz/item/CS_URS_2022_01/742220411</t>
  </si>
  <si>
    <t>742220421</t>
  </si>
  <si>
    <t>Nastavení a oživení PZTS instalace přístupového SW</t>
  </si>
  <si>
    <t>https://podminky.urs.cz/item/CS_URS_2022_01/742220421</t>
  </si>
  <si>
    <t>742220511</t>
  </si>
  <si>
    <t>Zkoušky a revize PZTS revize výchozí systému PZTS</t>
  </si>
  <si>
    <t>https://podminky.urs.cz/item/CS_URS_2022_01/742220511</t>
  </si>
  <si>
    <t>DDS</t>
  </si>
  <si>
    <t>Domovní dorozumívací systém</t>
  </si>
  <si>
    <t>742310002</t>
  </si>
  <si>
    <t>Montáž domovního telefonu komunikačního tabla</t>
  </si>
  <si>
    <t>https://podminky.urs.cz/item/CS_URS_2022_01/742310002</t>
  </si>
  <si>
    <t>1666362</t>
  </si>
  <si>
    <t>HLASOVA JEDNOT.AUDIO/VIDEO MODUL</t>
  </si>
  <si>
    <t>1666397</t>
  </si>
  <si>
    <t>KRYT AUDIO/VIDEO BEZ TL. CERNY</t>
  </si>
  <si>
    <t>1666412</t>
  </si>
  <si>
    <t>MODUL SE 4 TL. PRO SYSTEM DDS</t>
  </si>
  <si>
    <t>1666386</t>
  </si>
  <si>
    <t>KRYT SE 2 TLACITKY CERNY</t>
  </si>
  <si>
    <t>742310003</t>
  </si>
  <si>
    <t>Montáž domovního telefonu klimatického krytu pro komunikační tablo</t>
  </si>
  <si>
    <t>https://podminky.urs.cz/item/CS_URS_2022_01/742310003</t>
  </si>
  <si>
    <t>1666429</t>
  </si>
  <si>
    <t>UPEVNOVACI RAMECEK 2 MODULY 1168/62</t>
  </si>
  <si>
    <t>742310004</t>
  </si>
  <si>
    <t>Montáž domovního telefonu elektroinstalační krabice pod tablo</t>
  </si>
  <si>
    <t>https://podminky.urs.cz/item/CS_URS_2022_01/742310004</t>
  </si>
  <si>
    <t>1150592</t>
  </si>
  <si>
    <t>INSTALACNI KRABICE PLAST 2M</t>
  </si>
  <si>
    <t>742310001</t>
  </si>
  <si>
    <t>Montáž domovního telefonu napájecího modulu na DIN lištu</t>
  </si>
  <si>
    <t>https://podminky.urs.cz/item/CS_URS_2022_01/742310001</t>
  </si>
  <si>
    <t>1196236</t>
  </si>
  <si>
    <t>ZDROJ 10MODULŮ 20A</t>
  </si>
  <si>
    <t>1131261</t>
  </si>
  <si>
    <t>DISTRIBUTOR PRO 2VSTUPY</t>
  </si>
  <si>
    <t>742310005</t>
  </si>
  <si>
    <t>Montáž domovního telefonu distributoru signálu</t>
  </si>
  <si>
    <t>https://podminky.urs.cz/item/CS_URS_2022_01/742310005</t>
  </si>
  <si>
    <t>1224715</t>
  </si>
  <si>
    <t>VIDEODISTRIBUTOR PRO 4UC. /1794/4A/</t>
  </si>
  <si>
    <t>742310006</t>
  </si>
  <si>
    <t>Montáž domovního telefonu nástěnného audio/video telefonu</t>
  </si>
  <si>
    <t>https://podminky.urs.cz/item/CS_URS_2022_01/742310006</t>
  </si>
  <si>
    <t>1206236</t>
  </si>
  <si>
    <t>VIDEOTELEFON 4,3"</t>
  </si>
  <si>
    <t>1353113</t>
  </si>
  <si>
    <t>SADA PRO STOLNI PROVEDENI</t>
  </si>
  <si>
    <t>set</t>
  </si>
  <si>
    <t>742320011</t>
  </si>
  <si>
    <t>Montáž elektricky ovládaných zámků elektromechanických samozamykacích s panikovou funkcí</t>
  </si>
  <si>
    <t>https://podminky.urs.cz/item/CS_URS_2022_01/742320011</t>
  </si>
  <si>
    <t>ADI.0035029.URS</t>
  </si>
  <si>
    <t>Elektromechanický hluboký samozamykací panikový zámek</t>
  </si>
  <si>
    <t>1205491</t>
  </si>
  <si>
    <t>KABEL PRO SYSTEM DDS 100M</t>
  </si>
  <si>
    <t>role</t>
  </si>
  <si>
    <t>742220211</t>
  </si>
  <si>
    <t>Montáž zálohového napájecího zdroje s dobíječem a akumulátorem</t>
  </si>
  <si>
    <t>https://podminky.urs.cz/item/CS_URS_2022_01/742220211</t>
  </si>
  <si>
    <t>ADI.0066791.URS</t>
  </si>
  <si>
    <t>Spínaný zdroj 13,8Vss / 5A, kovový kryt, TA kontakt, LED indikace, AKU max. 17Ah</t>
  </si>
  <si>
    <t>ADI.0033184.URS</t>
  </si>
  <si>
    <t>Akumulátor 12V / 18Ah se šroubovými svorkami M5 a životností až 3 roky</t>
  </si>
  <si>
    <t>Společná televizní anténa</t>
  </si>
  <si>
    <t>742420021</t>
  </si>
  <si>
    <t>Montáž společné televizní antény antenního stožáru včetně upevňovacího materiálu</t>
  </si>
  <si>
    <t>https://podminky.urs.cz/item/CS_URS_2022_01/742420021</t>
  </si>
  <si>
    <t>3022752</t>
  </si>
  <si>
    <t>Stožár anténní dvoudílný 48mm/42mm - 2x2m, žárový zinek</t>
  </si>
  <si>
    <t>3022773</t>
  </si>
  <si>
    <t>Trojnožka 48mm, 2m, na dlaždice, PROFI, žárový zinek</t>
  </si>
  <si>
    <t>4400885570</t>
  </si>
  <si>
    <t>Betonová dlažba plošná, přírodní 50×500×500 mm</t>
  </si>
  <si>
    <t>3021301E</t>
  </si>
  <si>
    <t>Držák antény na stožár 20cm EKO, (na stožár 25-75mm), trubka 42mm/2mm, galvanický zinek</t>
  </si>
  <si>
    <t>742420001</t>
  </si>
  <si>
    <t>Montáž společné televizní antény venkovní televizní antény</t>
  </si>
  <si>
    <t>https://podminky.urs.cz/item/CS_URS_2022_01/742420001</t>
  </si>
  <si>
    <t>STABU267</t>
  </si>
  <si>
    <t>Alcad BU-267, UHF anténa, 21-48 kanál, zisk 13dB, LTE</t>
  </si>
  <si>
    <t>742420061</t>
  </si>
  <si>
    <t>Montáž společné televizní antény rozvodnice STA</t>
  </si>
  <si>
    <t>https://podminky.urs.cz/item/CS_URS_2022_01/742420061</t>
  </si>
  <si>
    <t>1200233</t>
  </si>
  <si>
    <t>700x1200x200, plechová skříň, uzamykatelná, motážní plotna</t>
  </si>
  <si>
    <t>742420031</t>
  </si>
  <si>
    <t>Montáž společné televizní antény antenního předzesilovače</t>
  </si>
  <si>
    <t>https://podminky.urs.cz/item/CS_URS_2022_01/742420031</t>
  </si>
  <si>
    <t>STAPR200</t>
  </si>
  <si>
    <t>Předzesilovač UHF 470-862 MHz, 14dB, napájení po kabelu</t>
  </si>
  <si>
    <t>742420041</t>
  </si>
  <si>
    <t>Montáž společné televizní antény antenního domovního zesilovače</t>
  </si>
  <si>
    <t>https://podminky.urs.cz/item/CS_URS_2022_01/742420041</t>
  </si>
  <si>
    <t>STACA440</t>
  </si>
  <si>
    <t>Domovní zesilovač DAB/ 2xUHF / s LTE filtrem</t>
  </si>
  <si>
    <t>742420051</t>
  </si>
  <si>
    <t>Montáž společné televizní antény antenního rozbočovače</t>
  </si>
  <si>
    <t>https://podminky.urs.cz/item/CS_URS_2022_01/742420051</t>
  </si>
  <si>
    <t>STAFI474</t>
  </si>
  <si>
    <t>Rozbočovač 1/4</t>
  </si>
  <si>
    <t>742123001</t>
  </si>
  <si>
    <t>Montáž přepěťové ochrany pro slaboproudá zařízení</t>
  </si>
  <si>
    <t>https://podminky.urs.cz/item/CS_URS_2022_01/742123001</t>
  </si>
  <si>
    <t>A04158</t>
  </si>
  <si>
    <t>Ochrana F/F přepěťová</t>
  </si>
  <si>
    <t>742420081</t>
  </si>
  <si>
    <t>Montáž společné televizní antény systémového zdroje do rozvaděče</t>
  </si>
  <si>
    <t>https://podminky.urs.cz/item/CS_URS_2022_01/742420081</t>
  </si>
  <si>
    <t>STAFU612</t>
  </si>
  <si>
    <t>Zdroj 18 V, 2 A pro nap. LNB a předzesilovačů</t>
  </si>
  <si>
    <t>742420111</t>
  </si>
  <si>
    <t>Montáž společné televizní antény F konektoru</t>
  </si>
  <si>
    <t>https://podminky.urs.cz/item/CS_URS_2022_01/742420111</t>
  </si>
  <si>
    <t>ADI.0031511.URS</t>
  </si>
  <si>
    <t>F konektor pro kabel H121, krimpovací</t>
  </si>
  <si>
    <t>1132776</t>
  </si>
  <si>
    <t>F-SPOJKA ZDIRKA-ZDIRKA</t>
  </si>
  <si>
    <t>742110506</t>
  </si>
  <si>
    <t>Montáž krabic elektroinstalačních s víčkem zapuštěných plastových odbočných univerzálních</t>
  </si>
  <si>
    <t>https://podminky.urs.cz/item/CS_URS_2022_01/742110506</t>
  </si>
  <si>
    <t>34571451</t>
  </si>
  <si>
    <t>krabice pod omítku PVC přístrojová kruhová D 70mm hluboká</t>
  </si>
  <si>
    <t>742420121</t>
  </si>
  <si>
    <t>Montáž společné televizní antény televizní zásuvky koncové nebo průběžné</t>
  </si>
  <si>
    <t>https://podminky.urs.cz/item/CS_URS_2022_01/742420121</t>
  </si>
  <si>
    <t>8500327430</t>
  </si>
  <si>
    <t>Rámeček jednonásobný bílá</t>
  </si>
  <si>
    <t>8500327533</t>
  </si>
  <si>
    <t>Kryt zásuvky anténní TV/R/SAT bílá</t>
  </si>
  <si>
    <t>8500147002</t>
  </si>
  <si>
    <t>Přístroj zásuvky TV/R/SAT koncový 2 dB</t>
  </si>
  <si>
    <t>1635751</t>
  </si>
  <si>
    <t>KABEL KOAXIÁLNÍ H125 CU PVC</t>
  </si>
  <si>
    <t>742420201</t>
  </si>
  <si>
    <t>Montáž společné televizní antény nastavení zesilovače dle úrovně na zásuvkách</t>
  </si>
  <si>
    <t>https://podminky.urs.cz/item/CS_URS_2022_01/742420201</t>
  </si>
  <si>
    <t>742360421</t>
  </si>
  <si>
    <t>Kontrola a otestování rozvodného vedení</t>
  </si>
  <si>
    <t>https://podminky.urs.cz/item/CS_URS_2022_01/742360421</t>
  </si>
  <si>
    <t>STK</t>
  </si>
  <si>
    <t>Strukturovaná kabeláž</t>
  </si>
  <si>
    <t>742330001</t>
  </si>
  <si>
    <t>Montáž strukturované kabeláže rozvaděče nástěnného</t>
  </si>
  <si>
    <t>https://podminky.urs.cz/item/CS_URS_2022_01/742330001</t>
  </si>
  <si>
    <t>ADI.0051073.URS</t>
  </si>
  <si>
    <t>19' rozvaděč jednodílný 18U/600mm odnímatelné boční kryty RAL7035</t>
  </si>
  <si>
    <t>ADI.0051190.URS</t>
  </si>
  <si>
    <t>Spojovací materiál sada 4x šroub, podložka, matice M6</t>
  </si>
  <si>
    <t>ADI.0051181.URS</t>
  </si>
  <si>
    <t>Ventilační jednotka univerzální se 2 ventilátory do stropu nebo do podlahy</t>
  </si>
  <si>
    <t>742330002</t>
  </si>
  <si>
    <t>Montáž strukturované kabeláže rozvaděče stojanového</t>
  </si>
  <si>
    <t>https://podminky.urs.cz/item/CS_URS_2022_01/742330002</t>
  </si>
  <si>
    <t>ADI.0051127.URS</t>
  </si>
  <si>
    <t>Rozvaděč stojanový 42U/80x90, šedý, dveře sklo, rozebíratelný</t>
  </si>
  <si>
    <t>ADI.0051179.URS</t>
  </si>
  <si>
    <t>Vertikální kabelový kanál - sada 4ks - 45U, pro rozvaděče RMA, RZA o šířce 800mm</t>
  </si>
  <si>
    <t>ADI.0051182.URS</t>
  </si>
  <si>
    <t>Ventilační jednotka univerzální se 4 ventilátory do stropu nebo do podlahy</t>
  </si>
  <si>
    <t>742330021</t>
  </si>
  <si>
    <t>Montáž strukturované kabeláže příslušenství a ostatní práce k rozvaděčům police</t>
  </si>
  <si>
    <t>https://podminky.urs.cz/item/CS_URS_2022_01/742330021</t>
  </si>
  <si>
    <t>ADI.0051144.URS</t>
  </si>
  <si>
    <t>19" polička černá s perforací 1U/750mm, max. nosnost 40kg</t>
  </si>
  <si>
    <t>742330022</t>
  </si>
  <si>
    <t>Montáž strukturované kabeláže příslušenství a ostatní práce k rozvaděčům napájecího panelu</t>
  </si>
  <si>
    <t>https://podminky.urs.cz/item/CS_URS_2022_01/742330022</t>
  </si>
  <si>
    <t>ADI.0051197.URS</t>
  </si>
  <si>
    <t>19“ rozvodný panel 1U, 8 x zásuvka dle ČSN, max. 16 A, kabel 3 x 1,5 mm, 2 m</t>
  </si>
  <si>
    <t>742330023</t>
  </si>
  <si>
    <t>Montáž strukturované kabeláže příslušenství a ostatní práce k rozvaděčům vyvazovacíhoho panelu 1U</t>
  </si>
  <si>
    <t>https://podminky.urs.cz/item/CS_URS_2022_01/742330023</t>
  </si>
  <si>
    <t>ADI.0051172.URS</t>
  </si>
  <si>
    <t>19" vyvazovací panel 1U, 6x vyvazovací háček 70x27mm, RAL9005</t>
  </si>
  <si>
    <t>742330024</t>
  </si>
  <si>
    <t>Montáž strukturované kabeláže příslušenství a ostatní práce k rozvaděčům patch panelu 24 portů UTP/FTP</t>
  </si>
  <si>
    <t>https://podminky.urs.cz/item/CS_URS_2022_01/742330024</t>
  </si>
  <si>
    <t>ADI.0051294.URS</t>
  </si>
  <si>
    <t>Patch panel černý UTP osazený 24 pozic 1U, CAT6</t>
  </si>
  <si>
    <t>742330011</t>
  </si>
  <si>
    <t>Montáž strukturované kabeláže zařízení do rozvaděče switche, UPS, DVR, server bez nastavení</t>
  </si>
  <si>
    <t>https://podminky.urs.cz/item/CS_URS_2022_01/742330011</t>
  </si>
  <si>
    <t>STK JL354A</t>
  </si>
  <si>
    <t>Switch, 24 x RJ-45 autosensing 10/100/1000, 4 x SFP+ 1/10GbE, 1 x dual-personality (RJ-45 / USB micro-B) sériový port.</t>
  </si>
  <si>
    <t>Poznámka k položce:_x000D_
Poznámka k položce: Switch, 24 x RJ-45 autosensing 10/100/1000, 4 x SFP+ 1/10GbE, 1 x dual-personality (RJ-45 / USB micro-B) sériový port JL354A.</t>
  </si>
  <si>
    <t>STKJ4859D</t>
  </si>
  <si>
    <t>SFP modul 1G, LC, LX, 10km, SMF, XCVR</t>
  </si>
  <si>
    <t>742330026</t>
  </si>
  <si>
    <t>Montáž strukturované kabeláže příslušenství a ostatní práce k rozvaděčům panelu pro 24 x optický konektor včetně vany</t>
  </si>
  <si>
    <t>https://podminky.urs.cz/item/CS_URS_2022_01/742330026</t>
  </si>
  <si>
    <t>ADI.0051542.URS</t>
  </si>
  <si>
    <t>Čelo optické vany 1U pro 24 SC duplex RAL 7035 s mont. otvory v2 FP2-1U-24SCD-G</t>
  </si>
  <si>
    <t>ADI.0051545.URS</t>
  </si>
  <si>
    <t>Optická vana s výsuvnou policí uzavíratelná klapkami 1U RAL 7035 FOS2-1U-G</t>
  </si>
  <si>
    <t>ADI.0051548.URS</t>
  </si>
  <si>
    <t>Optická kazeta pro 24 svárů SXOK-24 bez ochran sváru</t>
  </si>
  <si>
    <t>ADI.0051550.URS</t>
  </si>
  <si>
    <t>Solarix optický adaptér / spojka SC singlemode OS1 duplexní</t>
  </si>
  <si>
    <t>742330028</t>
  </si>
  <si>
    <t>Montáž strukturované kabeláže příslušenství a ostatní práce k rozvaděčům konektoru MM/SM</t>
  </si>
  <si>
    <t>https://podminky.urs.cz/item/CS_URS_2022_01/742330028</t>
  </si>
  <si>
    <t>742330031</t>
  </si>
  <si>
    <t>Montáž strukturované kabeláže příslušenství a ostatní práce k rozvaděčům teplem smrštitelná ochrana sváru</t>
  </si>
  <si>
    <t>https://podminky.urs.cz/item/CS_URS_2022_01/742330031</t>
  </si>
  <si>
    <t>ADI.0051576.URS</t>
  </si>
  <si>
    <t>Pigtail 9/125 SCpc SM OS1 1,5m SXPI-SC-PC-OS1-1,5M</t>
  </si>
  <si>
    <t>ADI.0051570.URS</t>
  </si>
  <si>
    <t>Patch kabel Solarix 9/125 LCpc/SCpc SM OS1 2m duplex SXPC-LC/SC-PC-OS1-2M-D</t>
  </si>
  <si>
    <t>742330041</t>
  </si>
  <si>
    <t>Montáž strukturované kabeláže zásuvek datových pod omítku, do nábytku, do parapetního žlabu nebo podlahové krabice jednozásuvky</t>
  </si>
  <si>
    <t>https://podminky.urs.cz/item/CS_URS_2022_01/742330041</t>
  </si>
  <si>
    <t>ADI.0051305.URS</t>
  </si>
  <si>
    <t>Samořezný keystone CAT6 UTP, černý</t>
  </si>
  <si>
    <t>ADI.0051239.URS</t>
  </si>
  <si>
    <t>Zásuvka - maska pro 1 keystone</t>
  </si>
  <si>
    <t>ADI.0051237.URS</t>
  </si>
  <si>
    <t>Zásuvka - rámeček bílý</t>
  </si>
  <si>
    <t>ADI.0051238.URS</t>
  </si>
  <si>
    <t>Zásuvka - kryt pro až 2 keystone bílý</t>
  </si>
  <si>
    <t>742330042</t>
  </si>
  <si>
    <t>Montáž strukturované kabeláže zásuvek datových pod omítku, do nábytku, do parapetního žlabu nebo podlahové krabice dvouzásuvky</t>
  </si>
  <si>
    <t>https://podminky.urs.cz/item/CS_URS_2022_01/742330042</t>
  </si>
  <si>
    <t>ADI.0051240.URS</t>
  </si>
  <si>
    <t>Zásuvka - maska pro 2 keystone</t>
  </si>
  <si>
    <t>1384098</t>
  </si>
  <si>
    <t>ZASUVKA HDMI BILA QD 45X22.5-HDMI HB</t>
  </si>
  <si>
    <t>742110202</t>
  </si>
  <si>
    <t>Montáž podlahových krabic montovaných do mazaniny</t>
  </si>
  <si>
    <t>https://podminky.urs.cz/item/CS_URS_2022_01/742110202</t>
  </si>
  <si>
    <t>1132422</t>
  </si>
  <si>
    <t>PODLAHOVA KRABICE UNIVERZALNI</t>
  </si>
  <si>
    <t>1233601</t>
  </si>
  <si>
    <t>RAM PODLAHOVY KOPOBOX</t>
  </si>
  <si>
    <t>450*1,05 "Přepočtené koeficientem množství</t>
  </si>
  <si>
    <t>3457120001R</t>
  </si>
  <si>
    <t>Příchytka instalační kovová GRIP 2031 M15 FS</t>
  </si>
  <si>
    <t>742110104</t>
  </si>
  <si>
    <t>Montáž kabelového žlabu drátěného 250/100 mm</t>
  </si>
  <si>
    <t>https://podminky.urs.cz/item/CS_URS_2022_01/742110104</t>
  </si>
  <si>
    <t>10.076.143</t>
  </si>
  <si>
    <t>Kabelový žlab 250/100 mm, 5106, délka 2 m</t>
  </si>
  <si>
    <t>10.076.183</t>
  </si>
  <si>
    <t>Víko ke kabelovému žlabu 250, šířka 250 mm, délka 2 m</t>
  </si>
  <si>
    <t>10.076.987</t>
  </si>
  <si>
    <t>Spojka 100</t>
  </si>
  <si>
    <t>742110124</t>
  </si>
  <si>
    <t>Montáž kabelového žlabu nosníku včetně konzol nebo závitových tyčí, šířky 250 mm</t>
  </si>
  <si>
    <t>https://podminky.urs.cz/item/CS_URS_2022_01/742110124</t>
  </si>
  <si>
    <t>10.077.436</t>
  </si>
  <si>
    <t>Nosník 250</t>
  </si>
  <si>
    <t>10.076.221</t>
  </si>
  <si>
    <t>T kus 250/100</t>
  </si>
  <si>
    <t>10.076.892</t>
  </si>
  <si>
    <t>Koleno 250/100</t>
  </si>
  <si>
    <t>34121268</t>
  </si>
  <si>
    <t>kabel datový bezhalogenový třída reakce na oheň B2cas1d1a1 jádro Cu plné (U/UTP) kategorie 6</t>
  </si>
  <si>
    <t>3750*1,2 "Přepočtené koeficientem množství</t>
  </si>
  <si>
    <t>34123018</t>
  </si>
  <si>
    <t>kabel datový optický OS DROP 24 vláken 9/125 plášť LSOH</t>
  </si>
  <si>
    <t>666,666666666667*1,05 "Přepočtené koeficientem množství</t>
  </si>
  <si>
    <t>34571354</t>
  </si>
  <si>
    <t>trubka elektroinstalační ohebná dvouplášťová korugovaná (chránička) D 75/90mm, HDPE+LDPE</t>
  </si>
  <si>
    <t>1790746</t>
  </si>
  <si>
    <t>MIKROTRUBICKA pro optický kabel</t>
  </si>
  <si>
    <t>742330051</t>
  </si>
  <si>
    <t>Montáž strukturované kabeláže zásuvek datových popis portu zásuvky</t>
  </si>
  <si>
    <t>https://podminky.urs.cz/item/CS_URS_2022_01/742330051</t>
  </si>
  <si>
    <t>742330052</t>
  </si>
  <si>
    <t>Montáž strukturované kabeláže zásuvek datových popis portů patchpanelu</t>
  </si>
  <si>
    <t>https://podminky.urs.cz/item/CS_URS_2022_01/742330052</t>
  </si>
  <si>
    <t>742330101</t>
  </si>
  <si>
    <t>Montáž strukturované kabeláže měření segmentu metalického s vyhotovením protokolu</t>
  </si>
  <si>
    <t>https://podminky.urs.cz/item/CS_URS_2022_01/742330101</t>
  </si>
  <si>
    <t>742330102</t>
  </si>
  <si>
    <t>Montáž strukturované kabeláže měření segmentu optického, měření útlumu, 2 okna</t>
  </si>
  <si>
    <t>https://podminky.urs.cz/item/CS_URS_2022_01/742330102</t>
  </si>
  <si>
    <t>74233R001</t>
  </si>
  <si>
    <t>Montáž WiFi AP</t>
  </si>
  <si>
    <t>STKUAP601</t>
  </si>
  <si>
    <t>Wifi AP 6</t>
  </si>
  <si>
    <t>Poznámka k položce:_x000D_
Poznámka k položce: WiFi Access Point a WiFi 6, 802.11a/b/g/n/ac/ax až 2400 Mb/s, Dual-band, WPA-PSK a WPA-Enterprise, PoE (Power over Ethernet), QoS (Quality of Service) a MU-MIMO</t>
  </si>
  <si>
    <t>74233R002</t>
  </si>
  <si>
    <t>Montáž Wifi kontroléru</t>
  </si>
  <si>
    <t>STKUAP602</t>
  </si>
  <si>
    <t>WiFi Cloud controller s možností vzdálené správy, 1x GLAN, PoE</t>
  </si>
  <si>
    <t>VSS</t>
  </si>
  <si>
    <t>Dohledový videosystém</t>
  </si>
  <si>
    <t>742230001</t>
  </si>
  <si>
    <t>Montáž kamerového systému DVR nebo NAS, nahrávacího zařízení pro kamery</t>
  </si>
  <si>
    <t>https://podminky.urs.cz/item/CS_URS_2022_01/742230001</t>
  </si>
  <si>
    <t>ADI.0031156.URS</t>
  </si>
  <si>
    <t>AXIS S2216 - NVR pro 16 IP kamer, 8TB, 16xPoE, podpora 4K</t>
  </si>
  <si>
    <t>742230003</t>
  </si>
  <si>
    <t>Montáž kamerového systému venkovní kamery</t>
  </si>
  <si>
    <t>https://podminky.urs.cz/item/CS_URS_2022_01/742230003</t>
  </si>
  <si>
    <t>ADI.0030221.URS</t>
  </si>
  <si>
    <t>AXIS P1447-LE - IP kamera, 5MP, MZVF, f=2.8-8.5mm, WDR, IR 30m, IP66</t>
  </si>
  <si>
    <t>742230004</t>
  </si>
  <si>
    <t>Montáž kamerového systému vnitřní kamery</t>
  </si>
  <si>
    <t>https://podminky.urs.cz/item/CS_URS_2022_01/742230004</t>
  </si>
  <si>
    <t>ADI.0060859.URS</t>
  </si>
  <si>
    <t>AXIS P3247-LV –  IP dome kamera, 5MP, MZVF, 3-8mm, IR 40m, VCA, WDR 120dB</t>
  </si>
  <si>
    <t>742230101</t>
  </si>
  <si>
    <t>Montáž kamerového systému nastavení a instalace licence k připojení jedné kamery k SW</t>
  </si>
  <si>
    <t>https://podminky.urs.cz/item/CS_URS_2022_01/742230101</t>
  </si>
  <si>
    <t>742230102</t>
  </si>
  <si>
    <t>Montáž kamerového systému nastavení a instalace instalace a nastavení SW pro sledování kamer</t>
  </si>
  <si>
    <t>https://podminky.urs.cz/item/CS_URS_2022_01/742230102</t>
  </si>
  <si>
    <t>742230103</t>
  </si>
  <si>
    <t>Montáž kamerového systému nastavení a instalace nastavení záběru podle přání uživatele</t>
  </si>
  <si>
    <t>https://podminky.urs.cz/item/CS_URS_2022_01/742230103</t>
  </si>
  <si>
    <t>371205051R</t>
  </si>
  <si>
    <t>Krimpovací konektor RJ45, CAT6, UTP</t>
  </si>
  <si>
    <t>SND</t>
  </si>
  <si>
    <t>Rozhlas</t>
  </si>
  <si>
    <t>742410141</t>
  </si>
  <si>
    <t>Montáž rozhlasu serveru pro hudbu a hlášení</t>
  </si>
  <si>
    <t>https://podminky.urs.cz/item/CS_URS_2022_01/742410141</t>
  </si>
  <si>
    <t>SNDX20075</t>
  </si>
  <si>
    <t>Rozhlasová ústředna</t>
  </si>
  <si>
    <t>Poznámka k položce:_x000D_
Poznámka k položce: 2 line + 3 mic vstupy, 3 zóny, 300 W, priorita, přehrávač MP3, SD + USB čtečka, FM tuner, Bluetooth, audio modul pro gongy a hlášení, IR dálkové ovládání, technologie Smart Audio: WiFi, LAN, internetová rádia, přehrávání z lokální sítě, z internetu, smartphonu, tabletu, počítače, DLNA, AirPlay, UpnP, Spotify, Tune-In, I-Heart Radio, Napster, Deezer; technologie IP Audio: LAN vstup, vysoký komfort softwaru– mp3 playlisty, internetová rádia, časový plánovač, zachytávání zvukové karty, automatizace, centralizovaná správa médií a uživatelů, serverové řešení</t>
  </si>
  <si>
    <t>742410063</t>
  </si>
  <si>
    <t>Montáž rozhlasu reproduktoru nástěnného</t>
  </si>
  <si>
    <t>https://podminky.urs.cz/item/CS_URS_2022_01/742410063</t>
  </si>
  <si>
    <t>SNDX20076</t>
  </si>
  <si>
    <t>Nástěnný reproduktor 6W</t>
  </si>
  <si>
    <t>Poznámka k položce:_x000D_
Poznámka k položce: 6 W / 100 V, 92 dB, 150 – 20 000 Hz, 6,5” širokopásmový rep., ABS plast, certifikace dle EN 54–24</t>
  </si>
  <si>
    <t>742410101</t>
  </si>
  <si>
    <t>Montáž rozhlasu dálkové stanice hlasatele</t>
  </si>
  <si>
    <t>https://podminky.urs.cz/item/CS_URS_2022_01/742410101</t>
  </si>
  <si>
    <t>SNDX20077</t>
  </si>
  <si>
    <t>Přepážkový mikrofon</t>
  </si>
  <si>
    <t>742410051</t>
  </si>
  <si>
    <t>Montáž rozhlasu MP3 přehrávače spotů, znělek a hlášení</t>
  </si>
  <si>
    <t>https://podminky.urs.cz/item/CS_URS_2022_01/742410051</t>
  </si>
  <si>
    <t>SNDX20078</t>
  </si>
  <si>
    <t>Řečnický systém - ozvučovací sestava</t>
  </si>
  <si>
    <t>Poznámka k položce:_x000D_
Poznámka k položce: dvě pasivní reprosoustavy, 2×300W / 121 dB, zesilovač, ruční mikrofon, ruční bezdrátový mikrofon, mixážní pult, kabeláž</t>
  </si>
  <si>
    <t>742410001</t>
  </si>
  <si>
    <t>Montáž rozhlasu systémového zesilovače</t>
  </si>
  <si>
    <t>https://podminky.urs.cz/item/CS_URS_2022_01/742410001</t>
  </si>
  <si>
    <t>SNDX20082</t>
  </si>
  <si>
    <t>Zesilovač 1×500 W / 100 V, D třída</t>
  </si>
  <si>
    <t>741122005</t>
  </si>
  <si>
    <t>Montáž kabelů měděných bez ukončení uložených pod omítku plných plochých nebo bezhalogenových (např. CYKYLo) počtu a průřezu žil 3x1 až 2,5 mm2</t>
  </si>
  <si>
    <t>https://podminky.urs.cz/item/CS_URS_2022_01/741122005</t>
  </si>
  <si>
    <t>34111036</t>
  </si>
  <si>
    <t>kabel instalační jádro Cu plné izolace PVC plášť PVC 450/750V (CYKY) 3x2,5mm2</t>
  </si>
  <si>
    <t>SNDX20081</t>
  </si>
  <si>
    <t>Video kabel 30m</t>
  </si>
  <si>
    <t>Poznámka k položce:_x000D_
Poznámka k položce: Video kabel oboustranný, rozhraní HDMI 1.4, délka 30 m, propojovací kabel, rovné zakončení kontektoru, stíněný, černá barva</t>
  </si>
  <si>
    <t>VRN</t>
  </si>
  <si>
    <t>Vedlejší rozpočtové náklady</t>
  </si>
  <si>
    <t>VRN8</t>
  </si>
  <si>
    <t>Přesun stavebních kapacit</t>
  </si>
  <si>
    <t>081103000</t>
  </si>
  <si>
    <t>Denní doprava pracovníků na pracoviště</t>
  </si>
  <si>
    <t>…</t>
  </si>
  <si>
    <t>https://podminky.urs.cz/item/CS_URS_2022_01/081103000</t>
  </si>
  <si>
    <t>945412113</t>
  </si>
  <si>
    <t>Teleskopická hydraulická montážní plošina výška zdvihu do 32 m</t>
  </si>
  <si>
    <t>den</t>
  </si>
  <si>
    <t>442</t>
  </si>
  <si>
    <t>08 - SO 253 - Rozvody stlačeného vzduchu</t>
  </si>
  <si>
    <t>BPO spol. s r.o. Ostrov</t>
  </si>
  <si>
    <t>VEŠKERÉ POLOŽKY TÝKAJÍCÍ SE MONTÁŽÍ A DODÁVEK JSOU OCENÉNY DLE POPISU V PD !</t>
  </si>
  <si>
    <t xml:space="preserve">    751-1 - Zařízení č.1 - Tlakový vzduch</t>
  </si>
  <si>
    <t xml:space="preserve">      1.1 - Zdroj tlakového vzduchu</t>
  </si>
  <si>
    <t xml:space="preserve">      1.2 - Redukční jednotka pro redukci tlaku v potr.rozvodu na tlak 9,9baru</t>
  </si>
  <si>
    <t xml:space="preserve">      1.3 - Rozvody tlakového vzduchu</t>
  </si>
  <si>
    <t xml:space="preserve">    751-2 - Zařízení č.2 - Odvod tepelné zátěže</t>
  </si>
  <si>
    <t>Zařízení č.1 - Tlakový vzduch</t>
  </si>
  <si>
    <t>1.1</t>
  </si>
  <si>
    <t>Zdroj tlakového vzduchu</t>
  </si>
  <si>
    <t>M-1.11</t>
  </si>
  <si>
    <t>Montáž stacionárního klínovým řemenem poháněného pístového kompresoru se 2 válci a dvoustupňovou kompresí na tlak 10 resp. 15 bar</t>
  </si>
  <si>
    <t>R-položka</t>
  </si>
  <si>
    <t>1476702353</t>
  </si>
  <si>
    <t>D-1.11</t>
  </si>
  <si>
    <t>Dodávka-stacionární klínovým řemenem poháněný pístový kompresor se 2 válci a dvoustupňovou kompresí na tlak 10 resp. 15 bar (dle popisu v PD)</t>
  </si>
  <si>
    <t>1609013560</t>
  </si>
  <si>
    <t>M-1.12</t>
  </si>
  <si>
    <t xml:space="preserve">Montáž kondenzační sušičky (stojaté provedení) </t>
  </si>
  <si>
    <t>-1539706825</t>
  </si>
  <si>
    <t>D-1.12</t>
  </si>
  <si>
    <t>Dodávka-kondenzační sušička (stojaté provedení) vhodná pro energii šetřící občasné a trvalé použití s ochranou spotřebitelů vzduchu (dle popisu v PD)</t>
  </si>
  <si>
    <t>1127564393</t>
  </si>
  <si>
    <t>M-1.13</t>
  </si>
  <si>
    <t>Montáž propoj.hadice3/4"-1300mm</t>
  </si>
  <si>
    <t>2043774883</t>
  </si>
  <si>
    <t>D-1.13</t>
  </si>
  <si>
    <t>Dodávka-propoj.hadice3/4"-1300mm (dle popisu v PD)</t>
  </si>
  <si>
    <t>675864607</t>
  </si>
  <si>
    <t>M-1.14</t>
  </si>
  <si>
    <t>Montáž redukce RDS-G3/4a x G1/2i</t>
  </si>
  <si>
    <t>1580960212</t>
  </si>
  <si>
    <t>D-1.14</t>
  </si>
  <si>
    <t>Dodávka-redukce RDS-G3/4a x G1/2i  (dle popisu v PD)</t>
  </si>
  <si>
    <t>-55163578</t>
  </si>
  <si>
    <t>M-1.15</t>
  </si>
  <si>
    <t xml:space="preserve">Montáž odvaděče kondenzátu </t>
  </si>
  <si>
    <t>-1847975005</t>
  </si>
  <si>
    <t>D-1.15</t>
  </si>
  <si>
    <t>Dodávka-odvaděče kondenzátu - automatické odvádění znečištěného kondenzátu obsahující olej, elektron.sledování hladiny kondenzátu (dle popisu v PD)</t>
  </si>
  <si>
    <t>-317120765</t>
  </si>
  <si>
    <t>M-1.16</t>
  </si>
  <si>
    <t>Montáž  separátoru olej-vosa</t>
  </si>
  <si>
    <t>-1776648793</t>
  </si>
  <si>
    <t>D-1.16</t>
  </si>
  <si>
    <t>Dodávka  separátoru olej-vosa , odlučovací systém oleje a vody pro disperzní kondenzáty (dle popisu v PD)</t>
  </si>
  <si>
    <t>-475971911</t>
  </si>
  <si>
    <t>D-1.17</t>
  </si>
  <si>
    <t>Dodávka  potrubí odvodu kondenzátu (dle popisu v PD)</t>
  </si>
  <si>
    <t>sada</t>
  </si>
  <si>
    <t>127454028</t>
  </si>
  <si>
    <t>1.2</t>
  </si>
  <si>
    <t>Redukční jednotka pro redukci tlaku v potr.rozvodu na tlak 9,9baru</t>
  </si>
  <si>
    <t>M-1.21</t>
  </si>
  <si>
    <t>Montáž  držáku filtru DV , DFP, DAP - 1/2"</t>
  </si>
  <si>
    <t>-2002402778</t>
  </si>
  <si>
    <t>D-1.21</t>
  </si>
  <si>
    <t>Dodávka  držáku filtru DV , DFP, DAP - 1/2" (dle popisu v PD)</t>
  </si>
  <si>
    <t>978325710</t>
  </si>
  <si>
    <t>M-1.22</t>
  </si>
  <si>
    <t xml:space="preserve">Montáž  kohoutu KH-NI-40 G3/4i </t>
  </si>
  <si>
    <t>1454210996</t>
  </si>
  <si>
    <t>D-1.22</t>
  </si>
  <si>
    <t>Dodávka kohoutu KH-NI-40 G3/4i  (dle popisu v PD)</t>
  </si>
  <si>
    <t>716426167</t>
  </si>
  <si>
    <t>M-1.23</t>
  </si>
  <si>
    <t>Montáž holendru DNL-MS-R1/2a x R1/2a</t>
  </si>
  <si>
    <t>770197833</t>
  </si>
  <si>
    <t>D-1.23</t>
  </si>
  <si>
    <t>Dodávka holendru DNL-MS-R1/2a x R1/2a  (dle popisu v PD)</t>
  </si>
  <si>
    <t>1868863200</t>
  </si>
  <si>
    <t>M-1.24</t>
  </si>
  <si>
    <t>Montáž regulátoru DM 1/2 W</t>
  </si>
  <si>
    <t>457958317</t>
  </si>
  <si>
    <t>D-1.24</t>
  </si>
  <si>
    <t>Dodávka regulátoru DM 1/2 W  (dle popisu v PD)</t>
  </si>
  <si>
    <t>-624740223</t>
  </si>
  <si>
    <t>M-1.25</t>
  </si>
  <si>
    <t xml:space="preserve">Montáž  pojist ventilu G1/2a-9,9 bar </t>
  </si>
  <si>
    <t>20653847</t>
  </si>
  <si>
    <t>D-1.25</t>
  </si>
  <si>
    <t>Dodávka pojist. ventilu G1/2a-9,9 bar (dle popisu v PD)</t>
  </si>
  <si>
    <t>529466363</t>
  </si>
  <si>
    <t>M-1.26</t>
  </si>
  <si>
    <t xml:space="preserve">Montáž  T-kusu NI 3xG1/2i </t>
  </si>
  <si>
    <t>786942032</t>
  </si>
  <si>
    <t>D-1.26</t>
  </si>
  <si>
    <t>Dodávka T-kusu NI 3xG1/2i  (dle popisu v PD)</t>
  </si>
  <si>
    <t>1909662047</t>
  </si>
  <si>
    <t>M-1.27</t>
  </si>
  <si>
    <t>Montáž  šroubení STV-GES22-G 1/2i</t>
  </si>
  <si>
    <t>739592109</t>
  </si>
  <si>
    <t>D-1.27</t>
  </si>
  <si>
    <t>Dodávka šroubení STV-GES22-G 1/2i  (dle popisu v PD)</t>
  </si>
  <si>
    <t>-1309456586</t>
  </si>
  <si>
    <t>M-1.28</t>
  </si>
  <si>
    <t>Montáž hadice 120°C, DN10x 600 1/2"</t>
  </si>
  <si>
    <t>-1794009578</t>
  </si>
  <si>
    <t>D-1.28</t>
  </si>
  <si>
    <t>Dodávka hadice 120°C, DN10x 600 1/2"  (dle popisu v PD)</t>
  </si>
  <si>
    <t>-1664946589</t>
  </si>
  <si>
    <t>1.3</t>
  </si>
  <si>
    <t>Rozvody tlakového vzduchu</t>
  </si>
  <si>
    <t>M-1.31</t>
  </si>
  <si>
    <t xml:space="preserve">Montáž šroubení STV-GES22-G 1/2a </t>
  </si>
  <si>
    <t>-1686276094</t>
  </si>
  <si>
    <t>D-1.31</t>
  </si>
  <si>
    <t>Dodávka šroubení STV-GES22-G 1/2a  (dle popisu v PD)</t>
  </si>
  <si>
    <t>-375422589</t>
  </si>
  <si>
    <t>M-1.32</t>
  </si>
  <si>
    <t>Montáž trubky-ALU 22x18mm/6m-šedá</t>
  </si>
  <si>
    <t>893907945</t>
  </si>
  <si>
    <t>D-1.32</t>
  </si>
  <si>
    <t>Dodávka trubky-ALU 22x18mm/6m-šedá  (dle popisu v PD)</t>
  </si>
  <si>
    <t>1524382308</t>
  </si>
  <si>
    <t>M-1.33</t>
  </si>
  <si>
    <t>Montáž trubky-ALU 18x15mm/6m-šedá</t>
  </si>
  <si>
    <t>847427451</t>
  </si>
  <si>
    <t>D-1.33</t>
  </si>
  <si>
    <t>Dodávka trubky-ALU 18x15mm/6m-šedá  (dle popisu v PD)</t>
  </si>
  <si>
    <t>1133076294</t>
  </si>
  <si>
    <t>M-1.34</t>
  </si>
  <si>
    <t>Montáž uzav.kohoutu LAH 22-2GES 22</t>
  </si>
  <si>
    <t>711922109</t>
  </si>
  <si>
    <t>D-1.34</t>
  </si>
  <si>
    <t>Dodávka uzav.kohoutu LAH 22-2GES 22  (dle popisu v PD)</t>
  </si>
  <si>
    <t>-1204104418</t>
  </si>
  <si>
    <t>M-1.35</t>
  </si>
  <si>
    <t>Montáž uzav.kohoutu LAH 18-2GES 18</t>
  </si>
  <si>
    <t>-110722455</t>
  </si>
  <si>
    <t>D-1.35</t>
  </si>
  <si>
    <t>Dodávka uzav.kohoutu LAH 18-2GES 18  (dle popisu v PD)</t>
  </si>
  <si>
    <t>-890453079</t>
  </si>
  <si>
    <t>M-1.36</t>
  </si>
  <si>
    <t>Montáž  T-kusu TS22</t>
  </si>
  <si>
    <t>-818434400</t>
  </si>
  <si>
    <t>D-1.36</t>
  </si>
  <si>
    <t>Dodávka T-kusu TS22  (dle popisu v PD)</t>
  </si>
  <si>
    <t>-1495832216</t>
  </si>
  <si>
    <t>M-1.37</t>
  </si>
  <si>
    <t>Montáž  T-kusu  STV-TS22-18-22</t>
  </si>
  <si>
    <t>-728048827</t>
  </si>
  <si>
    <t>D-1.37</t>
  </si>
  <si>
    <t>Dodávka T-kusu  STV-TS22-18-22  (dle popisu v PD)</t>
  </si>
  <si>
    <t>-139981720</t>
  </si>
  <si>
    <t>M-1.38</t>
  </si>
  <si>
    <t>Montáž  koleno W90/22</t>
  </si>
  <si>
    <t>496423651</t>
  </si>
  <si>
    <t>D-1.38</t>
  </si>
  <si>
    <t>Dodávka koleno W90/22  (dle popisu v PD)</t>
  </si>
  <si>
    <t>-659412293</t>
  </si>
  <si>
    <t>M-1.39</t>
  </si>
  <si>
    <t>Montáž  koleno W90/18</t>
  </si>
  <si>
    <t>-1017123497</t>
  </si>
  <si>
    <t>D-1.39</t>
  </si>
  <si>
    <t>Dodávka koleno W90/18  (dle popisu v PD)</t>
  </si>
  <si>
    <t>-897638212</t>
  </si>
  <si>
    <t>M-1.40</t>
  </si>
  <si>
    <t>Montáž přímá spoj. STV-GS22</t>
  </si>
  <si>
    <t>1579663861</t>
  </si>
  <si>
    <t>D-1.40</t>
  </si>
  <si>
    <t>Dodávka přímá spoj. STV-GS22  (dle popisu v PD)</t>
  </si>
  <si>
    <t>-1861927581</t>
  </si>
  <si>
    <t>M-1.41</t>
  </si>
  <si>
    <t>Montáž přímá spoj. STV-GS18</t>
  </si>
  <si>
    <t>1636120803</t>
  </si>
  <si>
    <t>D-1.41</t>
  </si>
  <si>
    <t>Dodávka přímá spoj. STV-GS18  (dle popisu v PD)</t>
  </si>
  <si>
    <t>-1654928517</t>
  </si>
  <si>
    <t>M-1.42</t>
  </si>
  <si>
    <t>Montáž zátka BK 22  - uzavření rozvodu</t>
  </si>
  <si>
    <t>-676027215</t>
  </si>
  <si>
    <t>D-1.42</t>
  </si>
  <si>
    <t>Dodávka zátka BK 22 - uzavření rozvodu (dle popisu v PD)</t>
  </si>
  <si>
    <t>-814022960</t>
  </si>
  <si>
    <t>M-1.43</t>
  </si>
  <si>
    <t>Montáž krabice pro roz RLD-BT 22-KH-2xSK-FDM</t>
  </si>
  <si>
    <t>1700641639</t>
  </si>
  <si>
    <t>D-1.43</t>
  </si>
  <si>
    <t>Dodávka krabice pro roz RLD-BT 22-KH-2xSK-FDM (dle popisu v PD)</t>
  </si>
  <si>
    <t>428411271</t>
  </si>
  <si>
    <t>M-1.44</t>
  </si>
  <si>
    <t>Montáž šroubení GES22-R1/2"i  (přípojka P3)</t>
  </si>
  <si>
    <t>-831070591</t>
  </si>
  <si>
    <t>D-1.44</t>
  </si>
  <si>
    <t>Dodávka šroubení GES22-R1/2"i  (přípojka P3) (dle popisu v PD)</t>
  </si>
  <si>
    <t>-486761320</t>
  </si>
  <si>
    <t>M-1.45</t>
  </si>
  <si>
    <t>Montáž  rychlospojka NW7,2-R1/2"a  (přípojka P3)</t>
  </si>
  <si>
    <t>201436864</t>
  </si>
  <si>
    <t>D-1.45</t>
  </si>
  <si>
    <t>Dodávka rychlospojka NW7,2-R1/2"a  (přípojka P3) (dle popisu v PD)</t>
  </si>
  <si>
    <t>276133216</t>
  </si>
  <si>
    <t>D-1.50</t>
  </si>
  <si>
    <t>Dodávka systémových kotevních prvků potrubí tlakového vzduchu, včetně samostatných kotevních prvků a spojovacího materiálu (dle popisu v PD)</t>
  </si>
  <si>
    <t>-570514692</t>
  </si>
  <si>
    <t>Poznámka k položce:_x000D_
včetně montáže</t>
  </si>
  <si>
    <t>M-1.51</t>
  </si>
  <si>
    <t>Drobný montážní materiál</t>
  </si>
  <si>
    <t>-1637309894</t>
  </si>
  <si>
    <t>M-1.71</t>
  </si>
  <si>
    <t>Zhotovení prostupu stěnou, včetně odvozu sutě a dotěsnění po montáži</t>
  </si>
  <si>
    <t>-900918789</t>
  </si>
  <si>
    <t>M-1.72</t>
  </si>
  <si>
    <t xml:space="preserve">Protipožární utěsnění prostupů rozvodů tlakového vzduchu požárně dělícími konstrukcemi dle požadavků vyhlášky č. 23/2008 Sb. – změna č. 268/2011 Sb., §9 odst.6 uvedené v části D.1.3 Požárně bezpečnostní řešení. </t>
  </si>
  <si>
    <t>-1294776756</t>
  </si>
  <si>
    <t>M-1.73</t>
  </si>
  <si>
    <t>Po dokončení montáže provést předepsané revize zařízení a zkoušky potrubních rozvodů dle : ČSN EN 13480-5:2003 - Kovová průmyslová potrubí - Část 5 : Kontrola a zkoušení</t>
  </si>
  <si>
    <t>soub</t>
  </si>
  <si>
    <t>1071877501</t>
  </si>
  <si>
    <t>Zařízení č.2 - Odvod tepelné zátěže</t>
  </si>
  <si>
    <t>M-2.1</t>
  </si>
  <si>
    <t>Montáž  diagonální ventilátor do kruhového potrubí</t>
  </si>
  <si>
    <t>1063870972</t>
  </si>
  <si>
    <t>D-2.1</t>
  </si>
  <si>
    <t>Dodávka diagonální ventilátor do kruhového potrubí  
včetně pružné připojovací manžety VBM 160 (1 ks)
 a termostatu (dle popisu v PD)</t>
  </si>
  <si>
    <t>-2064064314</t>
  </si>
  <si>
    <t>M-2.10</t>
  </si>
  <si>
    <t>Montáž odvodního potrubí - potrubí z pozinkovaného plechu SPIRO, včetně tvarových kusů a kontrolních otvorů, velikost do Ø 160, 0% tvarovek</t>
  </si>
  <si>
    <t>229047385</t>
  </si>
  <si>
    <t>D-2.10</t>
  </si>
  <si>
    <t>Dodávka odvodního potrubí - potrubí z pozinkovaného plechu SPIRO, včetně tvarových kusů a kontrolních otvorů, velikost do Ø 160, 0% tvarovek (dle popisu v PD)</t>
  </si>
  <si>
    <t>-875914857</t>
  </si>
  <si>
    <t>M-2.11</t>
  </si>
  <si>
    <t>Montáž přívodního potrubí - potrubí z pozinkovaného plechu SPIRO, včetně tvarových kusů a kontrolních otvorů, velikost do Ø 160, 0% tvarovek</t>
  </si>
  <si>
    <t>-237739492</t>
  </si>
  <si>
    <t>D-2.11</t>
  </si>
  <si>
    <t>Dodávka přívodního potrubí - potrubí z pozinkovaného plechu SPIRO, včetně tvarových kusů a kontrolních otvorů, velikost do Ø 160, 0% tvarovek (dle popisu v PD)</t>
  </si>
  <si>
    <t>1609112542</t>
  </si>
  <si>
    <t>M-2.13</t>
  </si>
  <si>
    <t>Montážní a spojovací materiál, včetně kotevních prvků , závěsný, podpěrný, montážní, těsnící a spojovací materiál</t>
  </si>
  <si>
    <t>2080399979</t>
  </si>
  <si>
    <t>M-2.2</t>
  </si>
  <si>
    <t>Montáž  tlumič hluku MAA 160/900</t>
  </si>
  <si>
    <t>-2126059044</t>
  </si>
  <si>
    <t>D-2.2</t>
  </si>
  <si>
    <t>Dodávka tlumič hluku MAA 160/900 (dle popisu v PD)</t>
  </si>
  <si>
    <t>1205748332</t>
  </si>
  <si>
    <t>M-2.3</t>
  </si>
  <si>
    <t>Montáž  zpětná klapka RSK 160</t>
  </si>
  <si>
    <t>-112802266</t>
  </si>
  <si>
    <t>D-2.3</t>
  </si>
  <si>
    <t>Dodávka zpětná klapka RSK 160 (dle popisu v PD)</t>
  </si>
  <si>
    <t>543151190</t>
  </si>
  <si>
    <t>M-2.4</t>
  </si>
  <si>
    <t>Montáž  regulační klapka MSK 160</t>
  </si>
  <si>
    <t>-1299727098</t>
  </si>
  <si>
    <t>D-2.4</t>
  </si>
  <si>
    <t>Dodávka regulační klapka MSK 160 (dle popisu v PD)</t>
  </si>
  <si>
    <t>-1889384535</t>
  </si>
  <si>
    <t>M-2.5</t>
  </si>
  <si>
    <t>Montáž  protidešťová žaluzie PRG-160W</t>
  </si>
  <si>
    <t>-239492819</t>
  </si>
  <si>
    <t>D-2.5</t>
  </si>
  <si>
    <t>Dodávka protidešťová žaluzie PRG-160W (dle popisu v PD)</t>
  </si>
  <si>
    <t>448566271</t>
  </si>
  <si>
    <t>M-2.6</t>
  </si>
  <si>
    <t xml:space="preserve">Montáž žaluziová klapka samotížná PER-160W </t>
  </si>
  <si>
    <t>1762978347</t>
  </si>
  <si>
    <t>D-2.6</t>
  </si>
  <si>
    <t>Dodávka žaluziová klapka samotížná PER-160W (dle popisu v PD)</t>
  </si>
  <si>
    <t>-1762375634</t>
  </si>
  <si>
    <t>M-2.7</t>
  </si>
  <si>
    <t xml:space="preserve">Montáž ochranná mřížka s dýzou MRJ 500/160 </t>
  </si>
  <si>
    <t>134552402</t>
  </si>
  <si>
    <t>D-2.7</t>
  </si>
  <si>
    <t>Dodávka ochranná mřížka s dýzou MRJ 500/160 (dle popisu v PD)</t>
  </si>
  <si>
    <t>1117535457</t>
  </si>
  <si>
    <t>OST-1</t>
  </si>
  <si>
    <t>Doprava na místo montáže</t>
  </si>
  <si>
    <t>-1388404616</t>
  </si>
  <si>
    <t>OST-2</t>
  </si>
  <si>
    <t>Uvedení do provozu</t>
  </si>
  <si>
    <t>261754706</t>
  </si>
  <si>
    <t>09 - SO 253 - Silnoproudá elektroinstalace</t>
  </si>
  <si>
    <t xml:space="preserve">VEŠKERÉ POLOŽKY TÝKAJÍCÍ SE MONTÁŽÍ A DODÁVEK JSOU OCENÉNY DLE POPISU V PD ! 		 </t>
  </si>
  <si>
    <t xml:space="preserve">    741-1 - Rozvaděče</t>
  </si>
  <si>
    <t xml:space="preserve">      741-1-1 - Rozvaděč RE</t>
  </si>
  <si>
    <t xml:space="preserve">      741-1-2 - Rozvaděč RH-JSDH</t>
  </si>
  <si>
    <t xml:space="preserve">      741-1-3 - Rozvaděč RZ-JSDH</t>
  </si>
  <si>
    <t xml:space="preserve">    741-2 - Motorový dieseagregát GP 44 kVA,Iveco</t>
  </si>
  <si>
    <t xml:space="preserve">    741-3 - Svítidla</t>
  </si>
  <si>
    <t xml:space="preserve">    741-4 - Instalační materiál</t>
  </si>
  <si>
    <t xml:space="preserve">    741-5 - Kabely</t>
  </si>
  <si>
    <t xml:space="preserve">    741-6 - Uzemnění vnitřní</t>
  </si>
  <si>
    <t xml:space="preserve">    741-7 - Bleskosvod, uzemnění</t>
  </si>
  <si>
    <t xml:space="preserve">    741-8 - Venkovní stožárové osvětlení</t>
  </si>
  <si>
    <t xml:space="preserve">    741-9 - Zemní práce</t>
  </si>
  <si>
    <t xml:space="preserve">    741-OST - Ostatní</t>
  </si>
  <si>
    <t>741-1</t>
  </si>
  <si>
    <t>Rozvaděče</t>
  </si>
  <si>
    <t>741-R-M08</t>
  </si>
  <si>
    <t>napojení rozvaděčů bran,vrat,dveří,dle schemat dodávky vč.materiálu</t>
  </si>
  <si>
    <t>-273480156</t>
  </si>
  <si>
    <t>741-R-D08</t>
  </si>
  <si>
    <t xml:space="preserve">dodávka materiálu pro napojení rozvaděčů bran,vrat,dveří,dle schemat </t>
  </si>
  <si>
    <t>1153201924</t>
  </si>
  <si>
    <t>741-1-1</t>
  </si>
  <si>
    <t>Rozvaděč RE</t>
  </si>
  <si>
    <t>741-R-D01</t>
  </si>
  <si>
    <t>Rozvaděč elektroměrový-nepřímě měření 125/5A,doplnění sazbového spínače HDO - dodávka, plastové skříně s kabelovými prostory a základy</t>
  </si>
  <si>
    <t>-1148242687</t>
  </si>
  <si>
    <t>741-R-M01</t>
  </si>
  <si>
    <t>pomocná montáž-doplnění rozvaděče na místě,napojení na SR</t>
  </si>
  <si>
    <t>-578342392</t>
  </si>
  <si>
    <t>741-R-D02</t>
  </si>
  <si>
    <t>typová skříň termoset IP44, vč.základu+kabel.díl - dodávka</t>
  </si>
  <si>
    <t>-688980824</t>
  </si>
  <si>
    <t>741-1-2</t>
  </si>
  <si>
    <t>Rozvaděč RH-JSDH</t>
  </si>
  <si>
    <t>741-R-D03</t>
  </si>
  <si>
    <t>rozvaděč hlavní -2pole 800/2000/500, IP44/00 - dodávka</t>
  </si>
  <si>
    <t>1560528486</t>
  </si>
  <si>
    <t>741-R-M02</t>
  </si>
  <si>
    <t>pomocná montáž-doplnění rozvaděče na místě,skutečné dodávky</t>
  </si>
  <si>
    <t>777080898</t>
  </si>
  <si>
    <t>741-1-3</t>
  </si>
  <si>
    <t>Rozvaděč RZ-JSDH</t>
  </si>
  <si>
    <t>741-R-D04</t>
  </si>
  <si>
    <t>rozvaděč zálohovaný z dieselu,-1pole 800/2000/400 - dodávka</t>
  </si>
  <si>
    <t>-1361380759</t>
  </si>
  <si>
    <t>741-R-M03</t>
  </si>
  <si>
    <t>pomocná montáž-doplnění rozvaděče na místě,doplnění dle skut.dodávky</t>
  </si>
  <si>
    <t>-1788477905</t>
  </si>
  <si>
    <t>741-R-M04</t>
  </si>
  <si>
    <t>napojení dieselu-dle dodaných schemat</t>
  </si>
  <si>
    <t>-1133786048</t>
  </si>
  <si>
    <t>741-2</t>
  </si>
  <si>
    <t>Motorový dieseagregát GP 44 kVA,Iveco</t>
  </si>
  <si>
    <t>741-MDA-D05</t>
  </si>
  <si>
    <t>motorový dieseagregát GP 44 kVA,Iveco vč.odhlučňovací kapotáže 69dBA, rozvaděče ATS - dodávka</t>
  </si>
  <si>
    <t>-848869286</t>
  </si>
  <si>
    <t>741-MDA-M05</t>
  </si>
  <si>
    <t>pomocná montáž-náplň palivové nádrže na místě-100%</t>
  </si>
  <si>
    <t>-1179662604</t>
  </si>
  <si>
    <t>741-MDA-M06</t>
  </si>
  <si>
    <t>pomocná montáž-úpravy elektroinstalace+revize dle dodavatele</t>
  </si>
  <si>
    <t>-994972619</t>
  </si>
  <si>
    <t>741-MDA-M07</t>
  </si>
  <si>
    <t>měření hluku-dle osazování</t>
  </si>
  <si>
    <t>771980248</t>
  </si>
  <si>
    <t>741-MDA-D09</t>
  </si>
  <si>
    <t xml:space="preserve">dodávka materiálu pro napojení sloupků dobíjecích stanic elektromobilů dle schemat dodávky </t>
  </si>
  <si>
    <t>-1152038597</t>
  </si>
  <si>
    <t>741-MDA-M08</t>
  </si>
  <si>
    <t>napojení sloupků dobíjecích stanic elektromobilů dle schemat dodávky</t>
  </si>
  <si>
    <t>2036308628</t>
  </si>
  <si>
    <t>741-3</t>
  </si>
  <si>
    <t>Svítidla</t>
  </si>
  <si>
    <t>741-SV-D01</t>
  </si>
  <si>
    <t xml:space="preserve">A1 - svítidlo přisazené LED 4500/840 2M 5S  - dodávka	</t>
  </si>
  <si>
    <t>914033349</t>
  </si>
  <si>
    <t>741-SV-D02</t>
  </si>
  <si>
    <t xml:space="preserve">A2 - svítidlo přisazené LED 9000/840 2M 5S  - dodávka	</t>
  </si>
  <si>
    <t>-1467988658</t>
  </si>
  <si>
    <t>741-SV-D03</t>
  </si>
  <si>
    <t xml:space="preserve">B1 - svítidlo přisazené LED 6800lm,42W,4000K,L80B20  - dodávka	</t>
  </si>
  <si>
    <t>-1897093460</t>
  </si>
  <si>
    <t>741-SV-D04</t>
  </si>
  <si>
    <t xml:space="preserve">D1 - svítidlo  přisazené LED 1200,14W,4000K,FO white - dodávka	  </t>
  </si>
  <si>
    <t>-1629824760</t>
  </si>
  <si>
    <t>741-SV-D05</t>
  </si>
  <si>
    <t xml:space="preserve">D2 - svítidlo  přisazené LED 2000,16W,4000K,FO white - dodávka	  </t>
  </si>
  <si>
    <t>-329491640</t>
  </si>
  <si>
    <t>741-SV-D06</t>
  </si>
  <si>
    <t xml:space="preserve">F1 - svítidlo  přisazené LED 5200lm,33W,4000K,80 000h - dodávka	  </t>
  </si>
  <si>
    <t>-155423661</t>
  </si>
  <si>
    <t>741-SV-D07</t>
  </si>
  <si>
    <t xml:space="preserve">W1 - svítidlo přisazené LED 1500lm,12W,3000K,110°ME,IP66 - dodávka	  </t>
  </si>
  <si>
    <t>-1025226934</t>
  </si>
  <si>
    <t>741-SV-D08</t>
  </si>
  <si>
    <t xml:space="preserve">NO1 - svítidlo přisazené LED-vlastní zdroj AT 3H SE Corridor,IP20 - dodávka	  </t>
  </si>
  <si>
    <t>409425867</t>
  </si>
  <si>
    <t>741-SV-D09</t>
  </si>
  <si>
    <t xml:space="preserve">NO2 - svítidlo přisazené LED-vlastní zdroj, piktogram  - dodávka	  </t>
  </si>
  <si>
    <t>-881868776</t>
  </si>
  <si>
    <t>741-SV-M01</t>
  </si>
  <si>
    <t>montáž svítidel</t>
  </si>
  <si>
    <t>-849700834</t>
  </si>
  <si>
    <t>49+8+4+14+41+14+20+20+21</t>
  </si>
  <si>
    <t>741-SV-M02</t>
  </si>
  <si>
    <t>recyklační poplatky - svítidla LED malá</t>
  </si>
  <si>
    <t>-1404207995</t>
  </si>
  <si>
    <t>741-SV-M03</t>
  </si>
  <si>
    <t>recyklační poplatky - svítidla LED velká</t>
  </si>
  <si>
    <t>1761300653</t>
  </si>
  <si>
    <t>741-4</t>
  </si>
  <si>
    <t>Instalační materiál</t>
  </si>
  <si>
    <t>741-IM-D01</t>
  </si>
  <si>
    <t xml:space="preserve">spínače IP 20 č.01  - dodávka	  </t>
  </si>
  <si>
    <t>-752113400</t>
  </si>
  <si>
    <t>741-IM-M01</t>
  </si>
  <si>
    <t>montáž spínače IP 20 č.01</t>
  </si>
  <si>
    <t>732494019</t>
  </si>
  <si>
    <t>741-IM-D02</t>
  </si>
  <si>
    <t xml:space="preserve">TS pož.tlačítko v zasklené skříňce  - dodávka	  </t>
  </si>
  <si>
    <t>-1187830070</t>
  </si>
  <si>
    <t>741-IM-M02</t>
  </si>
  <si>
    <t>montáž TS pož.tlačítka v zasklené skříňce</t>
  </si>
  <si>
    <t>1706192313</t>
  </si>
  <si>
    <t>741-IM-D03</t>
  </si>
  <si>
    <t xml:space="preserve">tlačítko S1/0  - dodávka	  </t>
  </si>
  <si>
    <t>1278471887</t>
  </si>
  <si>
    <t>741-IM-M03</t>
  </si>
  <si>
    <t>montáž tlačítka S1/0</t>
  </si>
  <si>
    <t>2072815648</t>
  </si>
  <si>
    <t>741-IM-D04</t>
  </si>
  <si>
    <t>tlačítko č.05  - dodávka</t>
  </si>
  <si>
    <t>-1024524264</t>
  </si>
  <si>
    <t>741-IM-M04</t>
  </si>
  <si>
    <t>montáž tlačítla č.05</t>
  </si>
  <si>
    <t>456190337</t>
  </si>
  <si>
    <t>741-IM-D05</t>
  </si>
  <si>
    <t xml:space="preserve">tlačítko č.06  - dodávka	  </t>
  </si>
  <si>
    <t>565777570</t>
  </si>
  <si>
    <t>741-IM-M05</t>
  </si>
  <si>
    <t>montáž tlačítla č.06</t>
  </si>
  <si>
    <t>-572510017</t>
  </si>
  <si>
    <t>741-IM-D06</t>
  </si>
  <si>
    <t xml:space="preserve">třífáz.vypínač s kontrolkou  - dodávka	  </t>
  </si>
  <si>
    <t>1231003860</t>
  </si>
  <si>
    <t>741-IM-M06</t>
  </si>
  <si>
    <t>montáž třífáz.vypínače s kontrolkou</t>
  </si>
  <si>
    <t>1784407924</t>
  </si>
  <si>
    <t>741-IM-D07</t>
  </si>
  <si>
    <t xml:space="preserve">vícenásobný rámeček  - dodávka	  </t>
  </si>
  <si>
    <t>996778929</t>
  </si>
  <si>
    <t>741-IM-M07</t>
  </si>
  <si>
    <t>montáž vícenásob.rámečku</t>
  </si>
  <si>
    <t>201948781</t>
  </si>
  <si>
    <t>741-IM-D08</t>
  </si>
  <si>
    <t xml:space="preserve">spínače zapuštěné IP44 č.01  - dodávka	  </t>
  </si>
  <si>
    <t>275514196</t>
  </si>
  <si>
    <t>741-IM-M08</t>
  </si>
  <si>
    <t>montáž spínače zapuštěného IP44 č.01</t>
  </si>
  <si>
    <t>-1680098437</t>
  </si>
  <si>
    <t>741-IM-D09</t>
  </si>
  <si>
    <t xml:space="preserve">spínače  č.06  - dodávka	  </t>
  </si>
  <si>
    <t>-1342637558</t>
  </si>
  <si>
    <t>741-IM-M09</t>
  </si>
  <si>
    <t>montáž spínače č.06</t>
  </si>
  <si>
    <t>-1464145337</t>
  </si>
  <si>
    <t>741-IM-D10</t>
  </si>
  <si>
    <t xml:space="preserve">zásuvka jednoduchá  - dodávka	  </t>
  </si>
  <si>
    <t>-362891218</t>
  </si>
  <si>
    <t>741-IM-M10</t>
  </si>
  <si>
    <t>montáž zásuvek</t>
  </si>
  <si>
    <t>1129231263</t>
  </si>
  <si>
    <t>741-IM-D11</t>
  </si>
  <si>
    <t xml:space="preserve">zásuvka PC,audi,elektronika s přepěťovou ochranou  - dodávka	  </t>
  </si>
  <si>
    <t>948751991</t>
  </si>
  <si>
    <t>741-IM-M11</t>
  </si>
  <si>
    <t>montáž zásuvek PC,audi</t>
  </si>
  <si>
    <t>573657991</t>
  </si>
  <si>
    <t>741-IM-D12</t>
  </si>
  <si>
    <t xml:space="preserve">zásuvka vnitřní nabíječky hasičů do vklád.lišty  - dodávka	  </t>
  </si>
  <si>
    <t>367843424</t>
  </si>
  <si>
    <t>741-IM-M12</t>
  </si>
  <si>
    <t>montáž zásuvek vnitřní nabíječky hasičů do vklád.lišty</t>
  </si>
  <si>
    <t>1364092322</t>
  </si>
  <si>
    <t>741-IM-D13</t>
  </si>
  <si>
    <t xml:space="preserve">zásuvka modul.do podl.krabic - dodávka	  </t>
  </si>
  <si>
    <t>-734944960</t>
  </si>
  <si>
    <t>741-IM-M13</t>
  </si>
  <si>
    <t>montáž zásuvek modul.do podl.krabic</t>
  </si>
  <si>
    <t>522744609</t>
  </si>
  <si>
    <t>741-IM-D14</t>
  </si>
  <si>
    <t xml:space="preserve">krabice přístrojová  - dodávka	  </t>
  </si>
  <si>
    <t>-376207853</t>
  </si>
  <si>
    <t>741-IM-M14</t>
  </si>
  <si>
    <t>montáž krabic přístrojových</t>
  </si>
  <si>
    <t>1261326889</t>
  </si>
  <si>
    <t>741-IM-D15</t>
  </si>
  <si>
    <t xml:space="preserve">krabice rozvodná  - dodávka	  </t>
  </si>
  <si>
    <t>-1313033571</t>
  </si>
  <si>
    <t>741-IM-M15</t>
  </si>
  <si>
    <t>montáž krabic rozvodných</t>
  </si>
  <si>
    <t>-629766817</t>
  </si>
  <si>
    <t>741-IM-D16</t>
  </si>
  <si>
    <t xml:space="preserve">krabice do vlhka IP43  - dodávka	  </t>
  </si>
  <si>
    <t>-1479397836</t>
  </si>
  <si>
    <t>741-IM-M16</t>
  </si>
  <si>
    <t>montáž krabic do vlhka IP43</t>
  </si>
  <si>
    <t>372219389</t>
  </si>
  <si>
    <t>741-IM-D17</t>
  </si>
  <si>
    <t xml:space="preserve">krabice zaslepení kabelů nabíječek IP44 (nabíjecí stanice elektromobilů) - dodávka	  </t>
  </si>
  <si>
    <t>2127458888</t>
  </si>
  <si>
    <t>741-IM-M17</t>
  </si>
  <si>
    <t>montáž krabice  zaslepení kabelů nabíječek IP44 (nabíjecí stanice elektromobilů)</t>
  </si>
  <si>
    <t>-1108351153</t>
  </si>
  <si>
    <t>741-IM-D18</t>
  </si>
  <si>
    <t xml:space="preserve">železný sloupek -uchycení zás.krabice (nabíjecí stanice elektromobilů) - dodávka	  </t>
  </si>
  <si>
    <t>-150313497</t>
  </si>
  <si>
    <t>741-IM-M18</t>
  </si>
  <si>
    <t>montáž železného sloupku - uchycení zás.krabice</t>
  </si>
  <si>
    <t>-793965338</t>
  </si>
  <si>
    <t>741-IM-D19</t>
  </si>
  <si>
    <t xml:space="preserve">zásuvkové žlaby-vklád.lišta skládací - dodávka	  </t>
  </si>
  <si>
    <t>1942407124</t>
  </si>
  <si>
    <t>741-IM-M19</t>
  </si>
  <si>
    <t xml:space="preserve">montáž zásuvkové žlaby-vklád.lišta skládací </t>
  </si>
  <si>
    <t>-469413678</t>
  </si>
  <si>
    <t>741-IM-D20</t>
  </si>
  <si>
    <t xml:space="preserve">lišty PVC skládací - dodávka	  </t>
  </si>
  <si>
    <t>-2071819311</t>
  </si>
  <si>
    <t>741-IM-M20</t>
  </si>
  <si>
    <t xml:space="preserve">montáž - PVC lišta skládací </t>
  </si>
  <si>
    <t>-1153731198</t>
  </si>
  <si>
    <t>741-IM-D21</t>
  </si>
  <si>
    <t xml:space="preserve">rošty s nosnými prvky š.200mm - dodávka	  </t>
  </si>
  <si>
    <t>708861750</t>
  </si>
  <si>
    <t>741-IM-M21</t>
  </si>
  <si>
    <t>montáž - rošty s nosnými prvky š.200mm</t>
  </si>
  <si>
    <t>984291957</t>
  </si>
  <si>
    <t>741-IM-D22</t>
  </si>
  <si>
    <t xml:space="preserve">trubka ohebná kopoflex 50 - dodávka	  </t>
  </si>
  <si>
    <t>-1960668921</t>
  </si>
  <si>
    <t>741-IM-M22</t>
  </si>
  <si>
    <t>montáž - trubka ohebná kopoflex 50</t>
  </si>
  <si>
    <t>-1019907043</t>
  </si>
  <si>
    <t>741-IM-D23</t>
  </si>
  <si>
    <t xml:space="preserve">trubka ohebná kopoflex 70 - dodávka	  </t>
  </si>
  <si>
    <t>236607055</t>
  </si>
  <si>
    <t>741-IM-M23</t>
  </si>
  <si>
    <t>montáž - trubka ohebná kopoflex 70</t>
  </si>
  <si>
    <t>-1687662086</t>
  </si>
  <si>
    <t>741-IM-D24</t>
  </si>
  <si>
    <t xml:space="preserve">protipožární utěsnění-dle požadavků - dodávka	  </t>
  </si>
  <si>
    <t>-202238627</t>
  </si>
  <si>
    <t>741-IM-M24</t>
  </si>
  <si>
    <t>montáž - protipožární utěsnění-dle požadavků</t>
  </si>
  <si>
    <t>1448782392</t>
  </si>
  <si>
    <t>741-IM-D25</t>
  </si>
  <si>
    <t xml:space="preserve">drobný material - dodávka	  </t>
  </si>
  <si>
    <t>-1184379453</t>
  </si>
  <si>
    <t>741-IM-M25</t>
  </si>
  <si>
    <t>montáž - drobný material</t>
  </si>
  <si>
    <t>1081062573</t>
  </si>
  <si>
    <t>741-IM-D26</t>
  </si>
  <si>
    <t xml:space="preserve">svorky,šrouby,pásky pospojení - dodávka	  </t>
  </si>
  <si>
    <t>20734445</t>
  </si>
  <si>
    <t>741-IM-M26</t>
  </si>
  <si>
    <t>montáž - svorky,šrouby,pásky pospojení</t>
  </si>
  <si>
    <t>1265164487</t>
  </si>
  <si>
    <t>741-IM-M27</t>
  </si>
  <si>
    <t>připojení  el.přístrojů</t>
  </si>
  <si>
    <t>-427887424</t>
  </si>
  <si>
    <t>741-IM-M28</t>
  </si>
  <si>
    <t>montáž rozvaděče-skříňový,3pole</t>
  </si>
  <si>
    <t>1212076726</t>
  </si>
  <si>
    <t>741-IM-D29</t>
  </si>
  <si>
    <t xml:space="preserve">ukončení vodičů do 2,5 - dodávka	  </t>
  </si>
  <si>
    <t>1494824460</t>
  </si>
  <si>
    <t>741-IM-M29</t>
  </si>
  <si>
    <t>montáž - ukončení vodičů do 2,5</t>
  </si>
  <si>
    <t>2076030640</t>
  </si>
  <si>
    <t>741-IM-D30</t>
  </si>
  <si>
    <t xml:space="preserve">ukončení vodičů do 10 - dodávka	  </t>
  </si>
  <si>
    <t>1170321900</t>
  </si>
  <si>
    <t>741-IM-M30</t>
  </si>
  <si>
    <t>montáž - ukončení vodičů do 10</t>
  </si>
  <si>
    <t>1135002279</t>
  </si>
  <si>
    <t>741-IM-D31</t>
  </si>
  <si>
    <t xml:space="preserve">ukončení vodičů do P 16 - dodávka	  </t>
  </si>
  <si>
    <t>-1737598090</t>
  </si>
  <si>
    <t>741-IM-M31</t>
  </si>
  <si>
    <t>montáž - ukončení vodičů do P 16</t>
  </si>
  <si>
    <t>-1230696837</t>
  </si>
  <si>
    <t>741-IM-D32</t>
  </si>
  <si>
    <t xml:space="preserve">ukončení vodičů do P 36 - dodávka	  </t>
  </si>
  <si>
    <t>1742214999</t>
  </si>
  <si>
    <t>741-IM-M32</t>
  </si>
  <si>
    <t>montáž - ukončení vodičů do P 36</t>
  </si>
  <si>
    <t>-414624539</t>
  </si>
  <si>
    <t>741-IM-D33</t>
  </si>
  <si>
    <t xml:space="preserve">ukončení vodičů do P 42 - dodávka	  </t>
  </si>
  <si>
    <t>2056937904</t>
  </si>
  <si>
    <t>741-IM-M33</t>
  </si>
  <si>
    <t>montáž - ukončení vodičů do P 42</t>
  </si>
  <si>
    <t>-136934086</t>
  </si>
  <si>
    <t>741-5</t>
  </si>
  <si>
    <t>Kabely</t>
  </si>
  <si>
    <t>741-KB-D01</t>
  </si>
  <si>
    <t xml:space="preserve">CYKY 2 x 1,5  pod om.,pevně - dodávka	  </t>
  </si>
  <si>
    <t>-1250894019</t>
  </si>
  <si>
    <t>741-KB-M01</t>
  </si>
  <si>
    <t>montáž - CYKY 2 x 1,5  pod om.,pevně</t>
  </si>
  <si>
    <t>1989105158</t>
  </si>
  <si>
    <t>741-KB-D02</t>
  </si>
  <si>
    <t xml:space="preserve">CYKY 3 x 1,5  pod om.,pevně - dodávka	  </t>
  </si>
  <si>
    <t>594131340</t>
  </si>
  <si>
    <t>741-KB-M02</t>
  </si>
  <si>
    <t>montáž - CYKY 3 x 1,5  pod om.,pevně</t>
  </si>
  <si>
    <t>1090972273</t>
  </si>
  <si>
    <t>741-KB-D03</t>
  </si>
  <si>
    <t xml:space="preserve">CYKY 4 x 1,5  pod om.,pevně - dodávka	  </t>
  </si>
  <si>
    <t>546585174</t>
  </si>
  <si>
    <t>741-KB-M03</t>
  </si>
  <si>
    <t>montáž - CYKY 4 x 1,5  pod om.,pevně</t>
  </si>
  <si>
    <t>1624000195</t>
  </si>
  <si>
    <t>741-KB-D04</t>
  </si>
  <si>
    <t xml:space="preserve">CYKY 12 x 1,5  pod om.,pevně - dodávka	  </t>
  </si>
  <si>
    <t>-1272588521</t>
  </si>
  <si>
    <t>741-KB-M04</t>
  </si>
  <si>
    <t>montáž - CYKY 12 x 1,5  pod om.,pevně</t>
  </si>
  <si>
    <t>-353526424</t>
  </si>
  <si>
    <t>741-KB-D05</t>
  </si>
  <si>
    <t xml:space="preserve">CYKY 3C x 2,5  pod om.,pevně - dodávka	  </t>
  </si>
  <si>
    <t>-154232881</t>
  </si>
  <si>
    <t>741-KB-M05</t>
  </si>
  <si>
    <t>montáž - CYKY 3C x 2,5  pod om.,pevně</t>
  </si>
  <si>
    <t>-1881365895</t>
  </si>
  <si>
    <t>741-KB-D06</t>
  </si>
  <si>
    <t xml:space="preserve">CYKY 5C x 2,5  pod om.,pevně - dodávka	  </t>
  </si>
  <si>
    <t>171726345</t>
  </si>
  <si>
    <t>741-KB-M06</t>
  </si>
  <si>
    <t>montáž - CYKY 5C x 2,5  pod om.,pevně</t>
  </si>
  <si>
    <t>-1505762027</t>
  </si>
  <si>
    <t>741-KB-D07</t>
  </si>
  <si>
    <t xml:space="preserve">CYKY 3C x 6   - dodávka	  </t>
  </si>
  <si>
    <t>-155506575</t>
  </si>
  <si>
    <t>741-KB-M07</t>
  </si>
  <si>
    <t>montáž - CYKY 3C x 6</t>
  </si>
  <si>
    <t>-1040040396</t>
  </si>
  <si>
    <t>741-KB-D08</t>
  </si>
  <si>
    <t xml:space="preserve">CYKY 5C x 4  pod om.,pevně - dodávka	  </t>
  </si>
  <si>
    <t>-2107846191</t>
  </si>
  <si>
    <t>741-KB-M08</t>
  </si>
  <si>
    <t>montáž - CYKY 5C x 4  pod om.,pevně</t>
  </si>
  <si>
    <t>-26099350</t>
  </si>
  <si>
    <t>741-KB-D09</t>
  </si>
  <si>
    <t xml:space="preserve">CYKY 5C x 6  pod om.,pevně - dodávka	  </t>
  </si>
  <si>
    <t>-1571322616</t>
  </si>
  <si>
    <t>741-KB-M09</t>
  </si>
  <si>
    <t>montáž - CYKY 5C x 6   pod om.,pevně</t>
  </si>
  <si>
    <t>7875467</t>
  </si>
  <si>
    <t>741-KB-D09A</t>
  </si>
  <si>
    <t xml:space="preserve">CYKY 5C x 10  pod om.,pevně - dodávka	  </t>
  </si>
  <si>
    <t>1878495304</t>
  </si>
  <si>
    <t>741-KB-M09A</t>
  </si>
  <si>
    <t>montáž - CYKY 5C x 10   pod om.,pevně</t>
  </si>
  <si>
    <t>-314332819</t>
  </si>
  <si>
    <t>741-KB-D10</t>
  </si>
  <si>
    <t>CYKY 5C x 16  DA-RZ - dodávka</t>
  </si>
  <si>
    <t>-1575987789</t>
  </si>
  <si>
    <t>741-KB-M10</t>
  </si>
  <si>
    <t>montáž - CYKY 5C x 16   DA-RZ</t>
  </si>
  <si>
    <t>-1435860922</t>
  </si>
  <si>
    <t>741-KB-D11</t>
  </si>
  <si>
    <t xml:space="preserve">CYKY 4 x 25 (přípojka RZ)  -  dodávka  </t>
  </si>
  <si>
    <t>1684978966</t>
  </si>
  <si>
    <t>741-KB-M11</t>
  </si>
  <si>
    <t>montáž - CYKY 4 x 25 (přípojka RZ)</t>
  </si>
  <si>
    <t>351463166</t>
  </si>
  <si>
    <t>741-KB-D12</t>
  </si>
  <si>
    <t xml:space="preserve">CYKY 3 x 50 + 25  (přípojka RH)  -  dodávka  </t>
  </si>
  <si>
    <t>-928796726</t>
  </si>
  <si>
    <t>741-KB-M12</t>
  </si>
  <si>
    <t>montáž - CYKY 3 x 50 + 25  (přípojka RH)</t>
  </si>
  <si>
    <t>1199559281</t>
  </si>
  <si>
    <t>741-KB-D13</t>
  </si>
  <si>
    <t xml:space="preserve">CYKY 3 x 95 + 50  (přípojka RE)  -  dodávka  </t>
  </si>
  <si>
    <t>-1489687391</t>
  </si>
  <si>
    <t>741-KB-M13</t>
  </si>
  <si>
    <t>montáž - CYKY 3 x 95 + 50  (přípojka RE)</t>
  </si>
  <si>
    <t>-950351583</t>
  </si>
  <si>
    <t>741-KB-D14</t>
  </si>
  <si>
    <t xml:space="preserve">CHKE-V  3 x 1,5  TS  -  dodávka  </t>
  </si>
  <si>
    <t>-1475508100</t>
  </si>
  <si>
    <t>741-KB-M14</t>
  </si>
  <si>
    <t>montáž - CHKE-V  3 x 1,5  TS</t>
  </si>
  <si>
    <t>1531122809</t>
  </si>
  <si>
    <t>741-KB-D15</t>
  </si>
  <si>
    <t xml:space="preserve">CHKE-V  7 x 1,5  TS  -  dodávka  </t>
  </si>
  <si>
    <t>-1016320102</t>
  </si>
  <si>
    <t>741-KB-M15</t>
  </si>
  <si>
    <t>montáž - CHKE-V  7 x 1,5  TS</t>
  </si>
  <si>
    <t>1494184830</t>
  </si>
  <si>
    <t>741-KB-D16</t>
  </si>
  <si>
    <t xml:space="preserve">CYA zel.žl.pospojení 2,5  -  dodávka  </t>
  </si>
  <si>
    <t>-1629711397</t>
  </si>
  <si>
    <t>741-KB-M16</t>
  </si>
  <si>
    <t>montáž - CYA zel.žl.pospojení 2,5</t>
  </si>
  <si>
    <t>896023109</t>
  </si>
  <si>
    <t>741-KB-D17</t>
  </si>
  <si>
    <t xml:space="preserve">CYA zel.žl.pospojení 4  -  dodávka  </t>
  </si>
  <si>
    <t>2139670878</t>
  </si>
  <si>
    <t>741-KB-M17</t>
  </si>
  <si>
    <t>montáž - CYA zel.žl.pospojení 4</t>
  </si>
  <si>
    <t>2093686305</t>
  </si>
  <si>
    <t>741-KB-D18</t>
  </si>
  <si>
    <t xml:space="preserve">CYA zel.žl.pospojení 6  -  dodávka  </t>
  </si>
  <si>
    <t>-434162468</t>
  </si>
  <si>
    <t>741-KB-M18</t>
  </si>
  <si>
    <t>montáž - CYA zel.žl.pospojení 6</t>
  </si>
  <si>
    <t>1978536806</t>
  </si>
  <si>
    <t>741-KB-D19</t>
  </si>
  <si>
    <t xml:space="preserve">CYA zel.žl.pospojení 25  -  dodávka  </t>
  </si>
  <si>
    <t>1997960363</t>
  </si>
  <si>
    <t>741-KB-M19</t>
  </si>
  <si>
    <t>montáž - CYA zel.žl.pospojení 25</t>
  </si>
  <si>
    <t>-1723106616</t>
  </si>
  <si>
    <t>741-6</t>
  </si>
  <si>
    <t>Uzemnění vnitřní</t>
  </si>
  <si>
    <t>741-UZ-D01</t>
  </si>
  <si>
    <t xml:space="preserve">svorky,pásky Bernard   -  dodávka  </t>
  </si>
  <si>
    <t>-2011887163</t>
  </si>
  <si>
    <t>741-UZ-M01</t>
  </si>
  <si>
    <t>montáž - svorky,pásky Bernard</t>
  </si>
  <si>
    <t>2063635894</t>
  </si>
  <si>
    <t>741-UZ-D02</t>
  </si>
  <si>
    <t xml:space="preserve">svorky CU-SP1,SP2  -  dodávka  </t>
  </si>
  <si>
    <t>-1767552034</t>
  </si>
  <si>
    <t>741-UZ-M02</t>
  </si>
  <si>
    <t>montáž - svorky CU-SP1,SP2</t>
  </si>
  <si>
    <t>-560283391</t>
  </si>
  <si>
    <t>741-UZ-D03</t>
  </si>
  <si>
    <t>svorky FeZn-SP - dodávka</t>
  </si>
  <si>
    <t>812743249</t>
  </si>
  <si>
    <t>741-UZ-M03</t>
  </si>
  <si>
    <t>montáž - svorky FeZn-SP</t>
  </si>
  <si>
    <t>835339231</t>
  </si>
  <si>
    <t>741-UZ-D04</t>
  </si>
  <si>
    <t>nátěry pospoj.částí - dodávka</t>
  </si>
  <si>
    <t>-439776476</t>
  </si>
  <si>
    <t>741-UZ-M04</t>
  </si>
  <si>
    <t>nátěry pospoj.částí</t>
  </si>
  <si>
    <t>2135475498</t>
  </si>
  <si>
    <t>741-7</t>
  </si>
  <si>
    <t>Bleskosvod, uzemnění</t>
  </si>
  <si>
    <t>741-BL-D01</t>
  </si>
  <si>
    <t xml:space="preserve">svorky SZ, SP, SR, SO, SS  -  dodávka  </t>
  </si>
  <si>
    <t>-1655913512</t>
  </si>
  <si>
    <t>741-BL-M01</t>
  </si>
  <si>
    <t>montáž - svorky</t>
  </si>
  <si>
    <t>1264205646</t>
  </si>
  <si>
    <t>741-BL-D02</t>
  </si>
  <si>
    <t>1624043905</t>
  </si>
  <si>
    <t>741-BL-M02</t>
  </si>
  <si>
    <t>104332689</t>
  </si>
  <si>
    <t>741-BL-D03</t>
  </si>
  <si>
    <t xml:space="preserve">ochr.úhelník (trubka)  -  dodávka  </t>
  </si>
  <si>
    <t>-91053547</t>
  </si>
  <si>
    <t>741-BL-M03</t>
  </si>
  <si>
    <t>ochr.úhelník (trubka) - montáž</t>
  </si>
  <si>
    <t>-1530729228</t>
  </si>
  <si>
    <t>741-BL-D04</t>
  </si>
  <si>
    <t xml:space="preserve">jímací vedení AlSiMg 8-svody  -  dodávka  </t>
  </si>
  <si>
    <t>2106795848</t>
  </si>
  <si>
    <t>741-BL-M04</t>
  </si>
  <si>
    <t>jímací vedení AlSiMg 8-svody - montáž</t>
  </si>
  <si>
    <t>1941051593</t>
  </si>
  <si>
    <t>741-BL-D05</t>
  </si>
  <si>
    <t xml:space="preserve">uzemnění kolem základů v zemi FeZn 30/4  -  dodávka  </t>
  </si>
  <si>
    <t>59802147</t>
  </si>
  <si>
    <t>741-BL-M05</t>
  </si>
  <si>
    <t>uzemnění kolem základů v zemi FeZn 30/4 - montáž</t>
  </si>
  <si>
    <t>-451097095</t>
  </si>
  <si>
    <t>741-BL-D06</t>
  </si>
  <si>
    <t xml:space="preserve">uzemnění stožárů VO v zemi FeZn dn10  -  dodávka  </t>
  </si>
  <si>
    <t>1102872225</t>
  </si>
  <si>
    <t>741-BL-M06</t>
  </si>
  <si>
    <t>uzemnění stožárů VO v zemi FeZn dn10 - montáž</t>
  </si>
  <si>
    <t>-1355908226</t>
  </si>
  <si>
    <t>741-BL-D07</t>
  </si>
  <si>
    <t xml:space="preserve">štítek ozn.  -  dodávka  </t>
  </si>
  <si>
    <t>1997075698</t>
  </si>
  <si>
    <t>741-BL-M07</t>
  </si>
  <si>
    <t>štítek ozn. - montáž</t>
  </si>
  <si>
    <t>685075592</t>
  </si>
  <si>
    <t>741-BL-D08</t>
  </si>
  <si>
    <t xml:space="preserve">jímače 1 m  -  dodávka  </t>
  </si>
  <si>
    <t>-275798198</t>
  </si>
  <si>
    <t>741-BL-M08</t>
  </si>
  <si>
    <t>jímače 1 m - montáž</t>
  </si>
  <si>
    <t>-582756285</t>
  </si>
  <si>
    <t>741-BL-D09</t>
  </si>
  <si>
    <t xml:space="preserve">oddálený jímač 2 m, stožár STA,INT.  -  dodávka  </t>
  </si>
  <si>
    <t>-1829626338</t>
  </si>
  <si>
    <t>741-BL-M09</t>
  </si>
  <si>
    <t>oddálený jímač 2 m, stožár STA,INT. - montáž</t>
  </si>
  <si>
    <t>1294695299</t>
  </si>
  <si>
    <t>741-8</t>
  </si>
  <si>
    <t>Venkovní stožárové osvětlení</t>
  </si>
  <si>
    <t>741-VO-D01</t>
  </si>
  <si>
    <t xml:space="preserve">svítidla LED 48W-Voltana 3,IP44 -  dodávka  </t>
  </si>
  <si>
    <t>145490491</t>
  </si>
  <si>
    <t>741-VO-M01</t>
  </si>
  <si>
    <t>svítidla LED 48W-Voltana 3,IP44 -  montáž</t>
  </si>
  <si>
    <t>1508630586</t>
  </si>
  <si>
    <t>741-VO-D02</t>
  </si>
  <si>
    <t xml:space="preserve">výložník 0,5m -  dodávka  </t>
  </si>
  <si>
    <t>-1452655546</t>
  </si>
  <si>
    <t>741-VO-M02</t>
  </si>
  <si>
    <t>výložník 0,5m -  montáž</t>
  </si>
  <si>
    <t>-1082006542</t>
  </si>
  <si>
    <t>741-VO-D03</t>
  </si>
  <si>
    <t xml:space="preserve">stožár 4m metalizovaný  -  dodávka  </t>
  </si>
  <si>
    <t>-770687873</t>
  </si>
  <si>
    <t>741-VO-M03</t>
  </si>
  <si>
    <t>stožár 4m metalizovaný  -  montáž</t>
  </si>
  <si>
    <t>-1366367863</t>
  </si>
  <si>
    <t>741-VO-D04</t>
  </si>
  <si>
    <t>svorkovnice do stožáru - dodávka</t>
  </si>
  <si>
    <t>-442935703</t>
  </si>
  <si>
    <t>741-VO-M04</t>
  </si>
  <si>
    <t>svorkovnice do stožáru  -  montáž</t>
  </si>
  <si>
    <t>-1955274966</t>
  </si>
  <si>
    <t>741-VO-D05</t>
  </si>
  <si>
    <t>nátěry konstrukcí - dodávka</t>
  </si>
  <si>
    <t>51690735</t>
  </si>
  <si>
    <t>741-VO-M05</t>
  </si>
  <si>
    <t>nátěry konstrukcí  -  montáž</t>
  </si>
  <si>
    <t>-510729660</t>
  </si>
  <si>
    <t>741-9</t>
  </si>
  <si>
    <t>741-ZP-M01</t>
  </si>
  <si>
    <t>vytyčení trasy  NN + VO</t>
  </si>
  <si>
    <t>km</t>
  </si>
  <si>
    <t>1521193981</t>
  </si>
  <si>
    <t>741-ZP-M02</t>
  </si>
  <si>
    <t>výkop kabel.rýhy 35/60</t>
  </si>
  <si>
    <t>-584271057</t>
  </si>
  <si>
    <t>741-ZP-M03</t>
  </si>
  <si>
    <t>kabelové lože š.35-cihla</t>
  </si>
  <si>
    <t>-38485809</t>
  </si>
  <si>
    <t>741-ZP-M04</t>
  </si>
  <si>
    <t>zához kabel.rýhy 35/60</t>
  </si>
  <si>
    <t>-146046331</t>
  </si>
  <si>
    <t>741-ZP-M05</t>
  </si>
  <si>
    <t>kabel.prostup bet.trouba 15cm</t>
  </si>
  <si>
    <t>773303965</t>
  </si>
  <si>
    <t>741-ZP-M06</t>
  </si>
  <si>
    <t>křižovatka s kabelem</t>
  </si>
  <si>
    <t>1004299365</t>
  </si>
  <si>
    <t>741-ZP-M07</t>
  </si>
  <si>
    <t>křižovatka s potrubím</t>
  </si>
  <si>
    <t>-624057697</t>
  </si>
  <si>
    <t>741-ZP-M08</t>
  </si>
  <si>
    <t>zajištění otvoru proti vodě</t>
  </si>
  <si>
    <t>2080206492</t>
  </si>
  <si>
    <t>741-ZP-M09</t>
  </si>
  <si>
    <t>odvoz zeminy do 1km</t>
  </si>
  <si>
    <t>769361821</t>
  </si>
  <si>
    <t>741-ZP-M10</t>
  </si>
  <si>
    <t>odvoz zeminy další km</t>
  </si>
  <si>
    <t>1555413675</t>
  </si>
  <si>
    <t>741-ZP-M11</t>
  </si>
  <si>
    <t>provizorní úprava terenu</t>
  </si>
  <si>
    <t>532506864</t>
  </si>
  <si>
    <t>741-OST</t>
  </si>
  <si>
    <t>741-OS-M01</t>
  </si>
  <si>
    <t>podružný materiál</t>
  </si>
  <si>
    <t>694812630</t>
  </si>
  <si>
    <t>741-OS-M02</t>
  </si>
  <si>
    <t>prořez</t>
  </si>
  <si>
    <t>-1994231507</t>
  </si>
  <si>
    <t>741-OS-M03</t>
  </si>
  <si>
    <t>PPV</t>
  </si>
  <si>
    <t>-1284878643</t>
  </si>
  <si>
    <t>741-OS-M04</t>
  </si>
  <si>
    <t>doprava</t>
  </si>
  <si>
    <t>1373702733</t>
  </si>
  <si>
    <t>741-OS-M05</t>
  </si>
  <si>
    <t>přesun</t>
  </si>
  <si>
    <t>-277098516</t>
  </si>
  <si>
    <t>741-OS-M07</t>
  </si>
  <si>
    <t>manipulace v síti</t>
  </si>
  <si>
    <t>1956338294</t>
  </si>
  <si>
    <t>741-OS-M08</t>
  </si>
  <si>
    <t>výchozí revize  vč.bleskosvodu, DA</t>
  </si>
  <si>
    <t>1155959818</t>
  </si>
  <si>
    <t>10 - SO 253 - Monitoring a přenos dat na dispečink OT a.s.</t>
  </si>
  <si>
    <t>VEŠKERÉ POLOŽKY TÝKAJÍCÍ SE MONTÁŽÍ A DODÁVEK JSOU OCENÉNY DLE POPISU V PD ! 	  Protipožární systém Hilti,PO45 ‐ není požadován, montáž v prostoru VS Komunikační prostředky propojení VS (OPT+MET) ‐ cena uvedena v rámci PD datové komunikace, protiplnění   Montáž komunikace mezi VS (OPT+MET) ‐ cena uvedena v rámci PD datové komunikace, protiplnění Odpojení a zakončení KTR ‐ cena uvedena v rámci VV v PD datové komunikace  Kontrola, oživení XO, provedení svárů OPT XO IZS/ VS18A ‐ cena uvedena v rámci VV v PD datové komunikace</t>
  </si>
  <si>
    <t>PSV - PSV</t>
  </si>
  <si>
    <t xml:space="preserve">    1. - Dodávky polní instrumentace</t>
  </si>
  <si>
    <t xml:space="preserve">    2. - PLC, řídicí systém pro datovou linku OT a.s., NUTNÉ</t>
  </si>
  <si>
    <t xml:space="preserve">    3. - Rozváděč, kabely, elektromontážní materiál pro MaR</t>
  </si>
  <si>
    <t xml:space="preserve">    4. - Technická činnost, SW, oživení, projektová dokumentace, revize</t>
  </si>
  <si>
    <t xml:space="preserve">    VRN9 - Ostatní náklady</t>
  </si>
  <si>
    <t>1.</t>
  </si>
  <si>
    <t>Dodávky polní instrumentace</t>
  </si>
  <si>
    <t>01.02.</t>
  </si>
  <si>
    <t>Snímač teploty stonkový (4-20mA) (0-200°C) - mtž</t>
  </si>
  <si>
    <t>-360139298</t>
  </si>
  <si>
    <t>01.02.D</t>
  </si>
  <si>
    <t>Snímač teploty stonkový (4-20mA) (0-200°C) - dodávka</t>
  </si>
  <si>
    <t>550832149</t>
  </si>
  <si>
    <t>01.03.</t>
  </si>
  <si>
    <t>Jímka l=100mm - mtž</t>
  </si>
  <si>
    <t>-1667866099</t>
  </si>
  <si>
    <t>01.03.D</t>
  </si>
  <si>
    <t>Jímka l=100mm) - dodávka</t>
  </si>
  <si>
    <t>249501836</t>
  </si>
  <si>
    <t>01.04.</t>
  </si>
  <si>
    <t>Návarek šikmý G1/2" - mtž</t>
  </si>
  <si>
    <t>-718173416</t>
  </si>
  <si>
    <t>01.04.D</t>
  </si>
  <si>
    <t>Návarek šikmý G1/2") - dodávka</t>
  </si>
  <si>
    <t>-2022431781</t>
  </si>
  <si>
    <t>01.18.</t>
  </si>
  <si>
    <t>Snímač tlaku (vč. připojovací koncovky, 4‐20mA, 0‐1000kPa) - mtž</t>
  </si>
  <si>
    <t>-1640267004</t>
  </si>
  <si>
    <t>01.18.D</t>
  </si>
  <si>
    <t>Snímač tlaku (vč. připojovací koncovky, 4‐20mA, 0‐1000kPa)) - dodávka</t>
  </si>
  <si>
    <t>-1270478489</t>
  </si>
  <si>
    <t>01.19.</t>
  </si>
  <si>
    <t>Ventil tlakoměrový zkušební‐ třícestný (B) G½" - mtž</t>
  </si>
  <si>
    <t>237293915</t>
  </si>
  <si>
    <t>01.19.D</t>
  </si>
  <si>
    <t>Ventil tlakoměrový zkušební‐ třícestný (B) G½") - dodávka</t>
  </si>
  <si>
    <t>-855482633</t>
  </si>
  <si>
    <t>01.20.</t>
  </si>
  <si>
    <t>Kondenzační smyčka stočená k přivaření G½" - mtž</t>
  </si>
  <si>
    <t>306369552</t>
  </si>
  <si>
    <t>01.20.D</t>
  </si>
  <si>
    <t>Kondenzační smyčka stočená k přivaření G½") - dodávka</t>
  </si>
  <si>
    <t>1232983810</t>
  </si>
  <si>
    <t>01.47.</t>
  </si>
  <si>
    <t>Měřič tepla DN 32, přír., vč. příslušenství, UH‐50A50, MBUS, dodávka OT a.s., pouze konfigurace MBUS</t>
  </si>
  <si>
    <t>-1644122943</t>
  </si>
  <si>
    <t>01.48.</t>
  </si>
  <si>
    <t>Měřič tepla DN 32, přír., vč. příslušenství, UH‐50A50+, dodávka OT a.s., pouze konfigurace MBUS</t>
  </si>
  <si>
    <t>690968108</t>
  </si>
  <si>
    <t>01.50.</t>
  </si>
  <si>
    <t xml:space="preserve">Vodoměr s výstupem M‐Bus 1,5m3/h, SV pro doplňování, vč. MBUS, dodávka OT a.s., pouze konfigurace MBUS </t>
  </si>
  <si>
    <t>1497809712</t>
  </si>
  <si>
    <t>2.</t>
  </si>
  <si>
    <t>PLC, řídicí systém pro datovou linku OT a.s., NUTNÉ</t>
  </si>
  <si>
    <t>02.01.</t>
  </si>
  <si>
    <t>CPU 128K user configurable user memory, 0.8MSEC/K Boolean one RS232, one RS485 serial ports and Ethernet - mtž</t>
  </si>
  <si>
    <t>-1103291980</t>
  </si>
  <si>
    <t>02.01.D</t>
  </si>
  <si>
    <t>CPU 128K user configurable user memory, 0.8MSEC/K Boolean one RS232, one RS485 serial ports and Ethernet) - dodávka</t>
  </si>
  <si>
    <t>-66896419</t>
  </si>
  <si>
    <t>02.02.</t>
  </si>
  <si>
    <t>POWER SUPPLY 120/240VAC INPUT - mtž</t>
  </si>
  <si>
    <t>1642191661</t>
  </si>
  <si>
    <t>02.02.D</t>
  </si>
  <si>
    <t>POWER SUPPLY 120/240VAC INPUT - dodávka</t>
  </si>
  <si>
    <t>-1245407574</t>
  </si>
  <si>
    <t>02.03.</t>
  </si>
  <si>
    <t>ANALOG INPUT 12 BIT VOLTAGE/CURRENT 8CH - mtž</t>
  </si>
  <si>
    <t>1349634952</t>
  </si>
  <si>
    <t>02.03.D</t>
  </si>
  <si>
    <t>ANALOG INPUT 12 BIT VOLTAGE/CURRENT 8CH) - dodávka</t>
  </si>
  <si>
    <t>65670770</t>
  </si>
  <si>
    <t>02.04.</t>
  </si>
  <si>
    <t>INPUT 24VDC POS/NEG LOGIC (4 GROUPS OF 8) 32PT - mtž</t>
  </si>
  <si>
    <t>810329453</t>
  </si>
  <si>
    <t>02.04.D</t>
  </si>
  <si>
    <t>INPUT 24VDC POS/NEG LOGIC (4 GROUPS OF 8) 32PT - dodávka</t>
  </si>
  <si>
    <t>400860976</t>
  </si>
  <si>
    <t>02.06.</t>
  </si>
  <si>
    <t>COMPACT I/O CARRIER BOX STYLE - mtž</t>
  </si>
  <si>
    <t>327612208</t>
  </si>
  <si>
    <t>02.06.D</t>
  </si>
  <si>
    <t>COMPACT I/O CARRIER BOX STYLE - dodávka</t>
  </si>
  <si>
    <t>-1913435996</t>
  </si>
  <si>
    <t>02.08.</t>
  </si>
  <si>
    <t>MBUS master, 254 měřicích bodů ‐ připojení na stávající linku ve VS17</t>
  </si>
  <si>
    <t>-1005760342</t>
  </si>
  <si>
    <t>02.09.</t>
  </si>
  <si>
    <t>Převodník TCP/ RS232, vč. příslušenství ‐ připojení na stávající linku ve VS17</t>
  </si>
  <si>
    <t>-470333969</t>
  </si>
  <si>
    <t>3.</t>
  </si>
  <si>
    <t>Rozváděč, kabely, elektromontážní materiál pro MaR</t>
  </si>
  <si>
    <t>03.01.</t>
  </si>
  <si>
    <t>Rozváděč 800x800x250 - mtž</t>
  </si>
  <si>
    <t>-1729865456</t>
  </si>
  <si>
    <t>03.01.D</t>
  </si>
  <si>
    <t>Rozváděč 800x800x250 - dodávka</t>
  </si>
  <si>
    <t>455194794</t>
  </si>
  <si>
    <t>03.02.</t>
  </si>
  <si>
    <t>Provizorní regulace ‐ není požadováno</t>
  </si>
  <si>
    <t>-1458995660</t>
  </si>
  <si>
    <t>03.03.</t>
  </si>
  <si>
    <t>Galvanický oddělovač RS485 - mtž</t>
  </si>
  <si>
    <t>-3116843</t>
  </si>
  <si>
    <t>03.03.D</t>
  </si>
  <si>
    <t>Galvanický oddělovač RS485 - dodávka</t>
  </si>
  <si>
    <t>-77259007</t>
  </si>
  <si>
    <t>03.04.</t>
  </si>
  <si>
    <t>Napájecí zdroj 24VDC, 1,6 A - mtž</t>
  </si>
  <si>
    <t>1696880685</t>
  </si>
  <si>
    <t>03.04.D</t>
  </si>
  <si>
    <t>Napájecí zdroj 24VDC, 1,6 A - dodávka</t>
  </si>
  <si>
    <t>695190645</t>
  </si>
  <si>
    <t>03.05.</t>
  </si>
  <si>
    <t>UPS zdroj 230VAC - mtž</t>
  </si>
  <si>
    <t>-574849073</t>
  </si>
  <si>
    <t>03.05.D</t>
  </si>
  <si>
    <t>UPS zdroj 230VAC - dodávka</t>
  </si>
  <si>
    <t>-27602334</t>
  </si>
  <si>
    <t>03.06.</t>
  </si>
  <si>
    <t>Komunikační prostředky, ethernet switch, patch kabel - mtž</t>
  </si>
  <si>
    <t>1793610311</t>
  </si>
  <si>
    <t>03.06.D</t>
  </si>
  <si>
    <t>Komunikační prostředky, ethernet switch, patch kabel - dodávka</t>
  </si>
  <si>
    <t>1923660149</t>
  </si>
  <si>
    <t>03.07.</t>
  </si>
  <si>
    <t>Přepěťová ochrana - mtž</t>
  </si>
  <si>
    <t>1965835670</t>
  </si>
  <si>
    <t>03.07.D</t>
  </si>
  <si>
    <t>Přepěťová ochrana - dodávka</t>
  </si>
  <si>
    <t>-1290700883</t>
  </si>
  <si>
    <t>03.08.</t>
  </si>
  <si>
    <t>Kabel CYKY‐O 2x1,5 - mtž</t>
  </si>
  <si>
    <t>1834552812</t>
  </si>
  <si>
    <t>03.08.D</t>
  </si>
  <si>
    <t>Kabel CYKY‐O 2x1,5 - dodávka</t>
  </si>
  <si>
    <t>746341621</t>
  </si>
  <si>
    <t>03.11.</t>
  </si>
  <si>
    <t>Kabel CYKY‐J 3x2,5 - mtž</t>
  </si>
  <si>
    <t>-1902056925</t>
  </si>
  <si>
    <t>03.11.D</t>
  </si>
  <si>
    <t>Kabel CYKY‐J 3x2,5 - dodávka</t>
  </si>
  <si>
    <t>1277803972</t>
  </si>
  <si>
    <t>03.15.</t>
  </si>
  <si>
    <t>Kabel JYTY‐O 3x1 - mtž</t>
  </si>
  <si>
    <t>1050436452</t>
  </si>
  <si>
    <t>03.15.D</t>
  </si>
  <si>
    <t>Kabel JYTY‐O 3x1 - dodávka</t>
  </si>
  <si>
    <t>362048975</t>
  </si>
  <si>
    <t>03.16.</t>
  </si>
  <si>
    <t>LAM‐TWIN 2x2x0,5 - mtž</t>
  </si>
  <si>
    <t>-599447102</t>
  </si>
  <si>
    <t>03.16.D</t>
  </si>
  <si>
    <t>LAM‐TWIN 2x2x0,5 - dodávka</t>
  </si>
  <si>
    <t>1467645342</t>
  </si>
  <si>
    <t>03.17.</t>
  </si>
  <si>
    <t>Lišta vkládací 40x40 LHD 2m - mtž</t>
  </si>
  <si>
    <t>-1990010480</t>
  </si>
  <si>
    <t>03.17.D</t>
  </si>
  <si>
    <t>Lišta vkládací 40x40 LHD 2m - dodávka</t>
  </si>
  <si>
    <t>1649335987</t>
  </si>
  <si>
    <t>03.18.</t>
  </si>
  <si>
    <t>Lišta vkládací 20x20 LH 2m - mtž</t>
  </si>
  <si>
    <t>987429825</t>
  </si>
  <si>
    <t>03.18.D</t>
  </si>
  <si>
    <t>Lišta vkládací 20x20 LH 2m - dodávka</t>
  </si>
  <si>
    <t>-1902821095</t>
  </si>
  <si>
    <t>03.19.</t>
  </si>
  <si>
    <t>Kabelový žlab Cablofil CF54 54x50 (1ks délka 3m) - mtž</t>
  </si>
  <si>
    <t>-1714533755</t>
  </si>
  <si>
    <t>03.19.D</t>
  </si>
  <si>
    <t>Kabelový žlab Cablofil CF54 54x50 (1ks délka 3m) - dodávka</t>
  </si>
  <si>
    <t>1326177885</t>
  </si>
  <si>
    <t>03.20.</t>
  </si>
  <si>
    <t>Kabelový žlab Cablofil CF54 150x50 (1ks délka 3m) - mtž</t>
  </si>
  <si>
    <t>1986361392</t>
  </si>
  <si>
    <t>03.20.D</t>
  </si>
  <si>
    <t>Kabelový žlab Cablofil CF54 150x50 (1ks délka 3m) - dodávka</t>
  </si>
  <si>
    <t>-1200543926</t>
  </si>
  <si>
    <t>03.21.</t>
  </si>
  <si>
    <t>Konzole pro kabelový žlab typ CSN - mtž</t>
  </si>
  <si>
    <t>1633434779</t>
  </si>
  <si>
    <t>03.21.D</t>
  </si>
  <si>
    <t>Konzole pro kabelový žlab typ CSN - dodávka</t>
  </si>
  <si>
    <t>-1081256199</t>
  </si>
  <si>
    <t>03.22.</t>
  </si>
  <si>
    <t>Spojka na kabelový žlab typ GS - mtž</t>
  </si>
  <si>
    <t>8818871</t>
  </si>
  <si>
    <t>03.22.D</t>
  </si>
  <si>
    <t>Spojka na kabelový žlab typ GS - dodávka</t>
  </si>
  <si>
    <t>-951510040</t>
  </si>
  <si>
    <t>03.23.</t>
  </si>
  <si>
    <t>Ochranná trubka P13,5 - mtž</t>
  </si>
  <si>
    <t>-2030674861</t>
  </si>
  <si>
    <t>03.23.D</t>
  </si>
  <si>
    <t>Ochranná trubka P13,5 - dodávka</t>
  </si>
  <si>
    <t>-1678847373</t>
  </si>
  <si>
    <t>03.24.</t>
  </si>
  <si>
    <t>Přechodová krabice - mtž</t>
  </si>
  <si>
    <t>1201137377</t>
  </si>
  <si>
    <t>03.24.D</t>
  </si>
  <si>
    <t>Přechodová krabice - dodávka</t>
  </si>
  <si>
    <t>1543105230</t>
  </si>
  <si>
    <t>03.25.</t>
  </si>
  <si>
    <t>Montážní ocel na podpěrné konstrukce - mtž</t>
  </si>
  <si>
    <t>-1931485960</t>
  </si>
  <si>
    <t>03.25.D</t>
  </si>
  <si>
    <t>Montážní ocel na podpěrné konstrukce - dodávka</t>
  </si>
  <si>
    <t>-1070893942</t>
  </si>
  <si>
    <t>03.27.</t>
  </si>
  <si>
    <t>Barva pro nátěr pomocných konstrukcí - mtž</t>
  </si>
  <si>
    <t>-2016623502</t>
  </si>
  <si>
    <t>03.27.D</t>
  </si>
  <si>
    <t>Barva pro nátěr pomocných konstrukcí - dodávka</t>
  </si>
  <si>
    <t>-954001762</t>
  </si>
  <si>
    <t>03.28.</t>
  </si>
  <si>
    <t>Montážní materiál - mtž</t>
  </si>
  <si>
    <t>1583164751</t>
  </si>
  <si>
    <t>03.28.D</t>
  </si>
  <si>
    <t>Montážní materiál - dodávka</t>
  </si>
  <si>
    <t>2035976027</t>
  </si>
  <si>
    <t>4.</t>
  </si>
  <si>
    <t>Technická činnost, SW, oživení, projektová dokumentace, revize</t>
  </si>
  <si>
    <t>04.01.D</t>
  </si>
  <si>
    <t>Uživatelský SW pro podstanici</t>
  </si>
  <si>
    <t>1183664849</t>
  </si>
  <si>
    <t>04.02.</t>
  </si>
  <si>
    <t>Propojení a vygenerování SQL DB pro HMI‐SCADA na dispečinku</t>
  </si>
  <si>
    <t>696524840</t>
  </si>
  <si>
    <t>04.03.</t>
  </si>
  <si>
    <t>Vygenerování dat pro MBUS na dispečinku</t>
  </si>
  <si>
    <t>-1623307315</t>
  </si>
  <si>
    <t>04.06.</t>
  </si>
  <si>
    <t>Kontrola a oživení datové komunikace (PLC,MBUS)</t>
  </si>
  <si>
    <t>-1329136454</t>
  </si>
  <si>
    <t>04.07.</t>
  </si>
  <si>
    <t>Komplexní zkoušky, včetně odladění aplikačního SW</t>
  </si>
  <si>
    <t>-1001123766</t>
  </si>
  <si>
    <t>04.09.D</t>
  </si>
  <si>
    <t>DSP ‐ dokumentace skutečného provedení MaR                  Poznámka k položce:Vyhotovení dokumentace a její předání v požadované formě a požadovaném počtu</t>
  </si>
  <si>
    <t>-285937179</t>
  </si>
  <si>
    <t>04.10.D</t>
  </si>
  <si>
    <t>Revize zařízení MaR</t>
  </si>
  <si>
    <t>1620818401</t>
  </si>
  <si>
    <t>VRN9</t>
  </si>
  <si>
    <t>Ostatní náklady</t>
  </si>
  <si>
    <t>09VRN</t>
  </si>
  <si>
    <t>Doprava, přesun materiálu a celní poplatky</t>
  </si>
  <si>
    <t>1024</t>
  </si>
  <si>
    <t>-1378932123</t>
  </si>
  <si>
    <t>11 - SO 253 - M a R</t>
  </si>
  <si>
    <t xml:space="preserve">    D0 - 1.1 Čidla / Akční členy : VZT č.1</t>
  </si>
  <si>
    <t xml:space="preserve">    D1 - 1.2 Čidla / Akční členy : VZT č.2</t>
  </si>
  <si>
    <t xml:space="preserve">    D2 - 1.3 Čidla / Akční členy : VZT č.3</t>
  </si>
  <si>
    <t xml:space="preserve">    D3 - 1.4 Čidla / Akční členy : Strojovna UT</t>
  </si>
  <si>
    <t xml:space="preserve">    D4 - 2.1 Rozvaděč DT1</t>
  </si>
  <si>
    <t xml:space="preserve">    D5 - 2.2 Rozvaděč DT2</t>
  </si>
  <si>
    <t xml:space="preserve">    D6 - 2.3 Rozvaděč DT3</t>
  </si>
  <si>
    <t xml:space="preserve">    D7 - 3.1 Kabelová listina Rozvaděč DT1</t>
  </si>
  <si>
    <t xml:space="preserve">    D8 - 3.2 Kabelová listina Rozvaděč DT2</t>
  </si>
  <si>
    <t xml:space="preserve">    D9 - 3.3 Kabelová listina Rozvaděč DT3</t>
  </si>
  <si>
    <t xml:space="preserve">    D10 - 3.3 Kabelová listina Rozvaděč DT3</t>
  </si>
  <si>
    <t xml:space="preserve">    D11 - 3.4 Kabelová listina komunikace</t>
  </si>
  <si>
    <t xml:space="preserve">    D12 - 4.  Související dodávky</t>
  </si>
  <si>
    <t>D0</t>
  </si>
  <si>
    <t>1.1 Čidla / Akční členy : VZT č.1</t>
  </si>
  <si>
    <t>1.0</t>
  </si>
  <si>
    <t>Ionizační detektor kouře</t>
  </si>
  <si>
    <t>Snímač teploty příložný pásek, -30 / +110 °C, Pt1000</t>
  </si>
  <si>
    <t>1.2, 1.3, 1.4, 1.5</t>
  </si>
  <si>
    <t>Snímač teploty tyčový do VZT kanálu, -30 / +150 °C, Pt1000</t>
  </si>
  <si>
    <t>1.6, 1.7</t>
  </si>
  <si>
    <t>Diferenční snímač tlaku vzduchu, 0 / +1 kPa, 0-10V DC</t>
  </si>
  <si>
    <t>1.6, 1.7.1</t>
  </si>
  <si>
    <t>Montážní sada pro odběry tlaku</t>
  </si>
  <si>
    <t>1.10</t>
  </si>
  <si>
    <t>Protimrazový termostat, -10 / +12 °C, délka kapiláry 6m</t>
  </si>
  <si>
    <t>1.11, 1.12, 1.13, 1.</t>
  </si>
  <si>
    <t>Spínač diferenčního tlaku, +50 / +500 Pa</t>
  </si>
  <si>
    <t>1.21</t>
  </si>
  <si>
    <t>Servopohon 2Nm s havarijní funkcí, napětí 24V AC</t>
  </si>
  <si>
    <t>1.22</t>
  </si>
  <si>
    <t>Servopohon 2Nm, napětí 24V AC</t>
  </si>
  <si>
    <t>1.23</t>
  </si>
  <si>
    <t>Servopohon 5Nm, napětí 24V AC, ovládání 0-10V DC</t>
  </si>
  <si>
    <t>1.31</t>
  </si>
  <si>
    <t>Regulační ventil včetně servopohonu, DN15, Kvs 1,6, 24V AC / 0-10V</t>
  </si>
  <si>
    <t>POZNÁMKA.</t>
  </si>
  <si>
    <t>Poznámka : Řídící  box chlazení, dodávka technologie  (tuto položku NEOCEŇOVAT)</t>
  </si>
  <si>
    <t>694054506</t>
  </si>
  <si>
    <t>D1</t>
  </si>
  <si>
    <t>1.2 Čidla / Akční členy : VZT č.2</t>
  </si>
  <si>
    <t>2.1</t>
  </si>
  <si>
    <t>2.2, 2.3, 2.4, 2.5</t>
  </si>
  <si>
    <t>2.6, 2.7, 2.8, 2.9</t>
  </si>
  <si>
    <t>2.6, 2.7, 2.8, 2.9.1</t>
  </si>
  <si>
    <t>2.10</t>
  </si>
  <si>
    <t>2.11, 2.12, 2.13, 2.</t>
  </si>
  <si>
    <t>2.16, 2.17</t>
  </si>
  <si>
    <t>Prostorový ovladač, montáž pod omítku, kontakt 1x zap</t>
  </si>
  <si>
    <t>2.18, 2.19</t>
  </si>
  <si>
    <t>Snímač CO2 do VZT kanálu</t>
  </si>
  <si>
    <t>2.21</t>
  </si>
  <si>
    <t>2.22</t>
  </si>
  <si>
    <t>2.23</t>
  </si>
  <si>
    <t>2.31</t>
  </si>
  <si>
    <t>1178902821</t>
  </si>
  <si>
    <t>POZNÁMKA..</t>
  </si>
  <si>
    <t>Poznámka: Regulátory průtoku vzduchu, dodávka technologie  (tuto položku NEOCEŇOVAT)</t>
  </si>
  <si>
    <t>-2099857598</t>
  </si>
  <si>
    <t>D2</t>
  </si>
  <si>
    <t>1.3 Čidla / Akční členy : VZT č.3</t>
  </si>
  <si>
    <t>3.1</t>
  </si>
  <si>
    <t>3.2, 3.3, 3.4, 3.5</t>
  </si>
  <si>
    <t>3.6, 3.7</t>
  </si>
  <si>
    <t>3.6, 3.7.1</t>
  </si>
  <si>
    <t>3.10</t>
  </si>
  <si>
    <t>3.11, 3.12, 3.13, 3.</t>
  </si>
  <si>
    <t>3.21</t>
  </si>
  <si>
    <t>3.22</t>
  </si>
  <si>
    <t>3.23</t>
  </si>
  <si>
    <t>3.31</t>
  </si>
  <si>
    <t>Regulační ventil včetně servopohonu, DN15, Kvs 2,5, 24V AC / 0-10V</t>
  </si>
  <si>
    <t>-1635598911</t>
  </si>
  <si>
    <t>D3</t>
  </si>
  <si>
    <t>1.4 Čidla / Akční členy : Strojovna UT</t>
  </si>
  <si>
    <t>0.1</t>
  </si>
  <si>
    <t>Čidlo tlaku, 0-6 bar, 0-10V</t>
  </si>
  <si>
    <t>0.2</t>
  </si>
  <si>
    <t>Prostorové čidlo teploty, -20 / +70°C, Pt1000</t>
  </si>
  <si>
    <t>0.3</t>
  </si>
  <si>
    <t>Tlačítkový ovladač červený s aretací v krabici, 1 kontakt VYP</t>
  </si>
  <si>
    <t>0.4</t>
  </si>
  <si>
    <t>Plovákové čidlo zaplavení</t>
  </si>
  <si>
    <t>POZNÁMKA...</t>
  </si>
  <si>
    <t>Poznámka: Solenoidový ventil, napětí 230V, dodávka technologie  (tuto položku NEOCEŇOVAT)</t>
  </si>
  <si>
    <t>1.1, 2.1</t>
  </si>
  <si>
    <t>Ponorné čidlo teploty, -30 / +150 °C, Pt1000, včetně jímky mosaz 50mm</t>
  </si>
  <si>
    <t>POZNÁMKA....</t>
  </si>
  <si>
    <t>Poznámka: Regulační ventil včetně servopohonu, dodávka technologie  (tuto položku NEOCEŇOVAT)</t>
  </si>
  <si>
    <t>894159857</t>
  </si>
  <si>
    <t>1.3, 2.3</t>
  </si>
  <si>
    <t>Jímkový termostat, 0 / +90 °C, nastavení interní, včetně jímky mosaz 50mm</t>
  </si>
  <si>
    <t>POZNÁMKA.....</t>
  </si>
  <si>
    <t>Poznámka : Uzavírací klapka včetně servopohonu, dodávka technologie  (tuto položku NEOCEŇOVAT)</t>
  </si>
  <si>
    <t>-941179378</t>
  </si>
  <si>
    <t>3.0</t>
  </si>
  <si>
    <t>Venkovní čidlo teploty, -50 / +90 °C, Pt1000</t>
  </si>
  <si>
    <t>3.1, 4.1, 6.3, 6.4</t>
  </si>
  <si>
    <t>205496512</t>
  </si>
  <si>
    <t>6.1, 6.2</t>
  </si>
  <si>
    <t>Ponorné čidlo teploty, -30 / +150 °C, Pt1000, včetně jímky nerez 150mm</t>
  </si>
  <si>
    <t>6.5</t>
  </si>
  <si>
    <t>Příložný termostat, 0 / +60 °C, nastavení interní</t>
  </si>
  <si>
    <t>9.1</t>
  </si>
  <si>
    <t>Servopohon 2Nm s havarijní funkcí, napětí 230V</t>
  </si>
  <si>
    <t>D4</t>
  </si>
  <si>
    <t>2.1 Rozvaděč DT1</t>
  </si>
  <si>
    <t>DT1</t>
  </si>
  <si>
    <t>Rozvaděčová skříň 600x1600x300 včetně montážního plechu, IP54</t>
  </si>
  <si>
    <t>DISPLEJ</t>
  </si>
  <si>
    <t>Displej k DDC regulátoru</t>
  </si>
  <si>
    <t>HR</t>
  </si>
  <si>
    <t>Doutnavka 230V AC, bílá</t>
  </si>
  <si>
    <t>HL</t>
  </si>
  <si>
    <t>Signálka 24V AC, žlutá, kmitací</t>
  </si>
  <si>
    <t>SA1</t>
  </si>
  <si>
    <t>Otočný ovladač 3-polohový, bílý, 2x kontakt ZAP</t>
  </si>
  <si>
    <t>SB</t>
  </si>
  <si>
    <t>Tlačítkový ovladač zelený, 1x kontakt ZAP</t>
  </si>
  <si>
    <t>SZ</t>
  </si>
  <si>
    <t>Tlačítkový ovladač bílý, 1x kontakt ZAP</t>
  </si>
  <si>
    <t>AR</t>
  </si>
  <si>
    <t>4. pólový vypínač, 400V, 25A</t>
  </si>
  <si>
    <t>PLC Master</t>
  </si>
  <si>
    <t>Kombinovaný I/O DDC regulátor s deskou Mini PLC</t>
  </si>
  <si>
    <t>GSM</t>
  </si>
  <si>
    <t>GSM komunikátor (SIM kartu si zajistí uživatel)</t>
  </si>
  <si>
    <t>FU1, 2, 3, 10</t>
  </si>
  <si>
    <t>Svorka pojistková 230V</t>
  </si>
  <si>
    <t>FU ..</t>
  </si>
  <si>
    <t>Svorka pojistková 24V</t>
  </si>
  <si>
    <t>FR, F13</t>
  </si>
  <si>
    <t>Jistič 6A 1/B</t>
  </si>
  <si>
    <t>FB132</t>
  </si>
  <si>
    <t>Jistič 20A 1/C</t>
  </si>
  <si>
    <t>FL132</t>
  </si>
  <si>
    <t>Jistič 2A 1/C</t>
  </si>
  <si>
    <t>FM11, 12</t>
  </si>
  <si>
    <t>Jistič 6A 1/C</t>
  </si>
  <si>
    <t>FM13</t>
  </si>
  <si>
    <t>Jistič 1A 1/C, pomocný kontakt k jističi 1x ZAP</t>
  </si>
  <si>
    <t>FM7</t>
  </si>
  <si>
    <t>Jistič 2A 1/C, pomocný kontakt k jističi 1x ZAP</t>
  </si>
  <si>
    <t>FB76</t>
  </si>
  <si>
    <t>Jistič 16A 1/B</t>
  </si>
  <si>
    <t>FL1</t>
  </si>
  <si>
    <t>Jistič 10A 1/B</t>
  </si>
  <si>
    <t>F11, 12</t>
  </si>
  <si>
    <t>Jistič 2A 1/D</t>
  </si>
  <si>
    <t>F24</t>
  </si>
  <si>
    <t>Jistič 4A 2/C</t>
  </si>
  <si>
    <t>KF</t>
  </si>
  <si>
    <t>Z-UR/400, fázové podpěťové relé, 400V</t>
  </si>
  <si>
    <t>FL2</t>
  </si>
  <si>
    <t>Přepěťová ochrana DA-275 DFI 10, 3.stupeň</t>
  </si>
  <si>
    <t>TR</t>
  </si>
  <si>
    <t>Bezpečnostní transformátor 230V / 24V AC, 60VA</t>
  </si>
  <si>
    <t>1U24</t>
  </si>
  <si>
    <t>Zdroj 230V AC / 24V DC, 20W</t>
  </si>
  <si>
    <t>2U24</t>
  </si>
  <si>
    <t>Zdroj 230V AC / 24V DC, 2W</t>
  </si>
  <si>
    <t>KM7, 13</t>
  </si>
  <si>
    <t>4. pólový stykač 3TG10 4Z, 9A, cívka 24V AC</t>
  </si>
  <si>
    <t>K11, 12, 121, 132, K</t>
  </si>
  <si>
    <t>G2R-2-SN-I, relé, cívka 24V AC, 2x kontakt P + P2RF-08-E patice</t>
  </si>
  <si>
    <t>Pol1</t>
  </si>
  <si>
    <t>Zásuvka 230V AC, 16A, montáž na DIN lištu</t>
  </si>
  <si>
    <t>Pol2</t>
  </si>
  <si>
    <t>Vnitřní svítidlo rozvaděče 230V AC</t>
  </si>
  <si>
    <t>Pol3</t>
  </si>
  <si>
    <t>Dveřní kontakt 230V AC, 10A</t>
  </si>
  <si>
    <t>Pol4</t>
  </si>
  <si>
    <t>Montážní materiál, Zapojení rozvaděče</t>
  </si>
  <si>
    <t>D5</t>
  </si>
  <si>
    <t>2.2 Rozvaděč DT2</t>
  </si>
  <si>
    <t>DT2</t>
  </si>
  <si>
    <t>SA</t>
  </si>
  <si>
    <t>Otočný ovladač 2-polohový, bílý, 1x kontakt ZAP</t>
  </si>
  <si>
    <t>AR.1</t>
  </si>
  <si>
    <t>4. pólový vypínač, 400V, 16A</t>
  </si>
  <si>
    <t>FU1, 2, 3</t>
  </si>
  <si>
    <t>FR, F05, F06, FB11,</t>
  </si>
  <si>
    <t>FM3, 4, 5, 6, 9</t>
  </si>
  <si>
    <t>FM61</t>
  </si>
  <si>
    <t>FB14, FL1</t>
  </si>
  <si>
    <t>U24</t>
  </si>
  <si>
    <t>KM3, 4, 5, 6, 61, 9</t>
  </si>
  <si>
    <t>K05, 12, 14, 22, 24,</t>
  </si>
  <si>
    <t>Pol5</t>
  </si>
  <si>
    <t>D6</t>
  </si>
  <si>
    <t>2.3 Rozvaděč DT3</t>
  </si>
  <si>
    <t>DT3</t>
  </si>
  <si>
    <t>Rozvaděčová skříň 800x1600x300 včetně montážního plechu, IP54</t>
  </si>
  <si>
    <t>HL2, 3</t>
  </si>
  <si>
    <t>SA2, 3</t>
  </si>
  <si>
    <t>SZ.1</t>
  </si>
  <si>
    <t>Tlačítkový ovladač bílý, 2x kontakt ZAP</t>
  </si>
  <si>
    <t>R560</t>
  </si>
  <si>
    <t>Modul univerzálních analogových vstupů</t>
  </si>
  <si>
    <t>M610</t>
  </si>
  <si>
    <t>Modul analogových výstupů</t>
  </si>
  <si>
    <t>R420</t>
  </si>
  <si>
    <t>Modul digitálních vstupů</t>
  </si>
  <si>
    <t>FB232</t>
  </si>
  <si>
    <t>Jistič 16A 3/C</t>
  </si>
  <si>
    <t>FL232, 332</t>
  </si>
  <si>
    <t>FM21, 22, 31, 32</t>
  </si>
  <si>
    <t>FM23, 33</t>
  </si>
  <si>
    <t>FB332</t>
  </si>
  <si>
    <t>KM23, 33</t>
  </si>
  <si>
    <t>K21, 22, 31, 32, 221</t>
  </si>
  <si>
    <t>Pol6</t>
  </si>
  <si>
    <t>D7</t>
  </si>
  <si>
    <t>3.1 Kabelová listina Rozvaděč DT1</t>
  </si>
  <si>
    <t>WM11</t>
  </si>
  <si>
    <t>CYKY-J 3x1,5 : M11 - Ventilátor přívod, silový přívod</t>
  </si>
  <si>
    <t>WE11</t>
  </si>
  <si>
    <t>J-Y(St)Y 2x2x0,8 : M11 - Ventilátor přívod, start, porucha</t>
  </si>
  <si>
    <t>WY11</t>
  </si>
  <si>
    <t>J-Y(St)Y 1x2x0,8 : M11 - Ventilátor přívod, řízení otáček</t>
  </si>
  <si>
    <t>WM12</t>
  </si>
  <si>
    <t>CYKY-J 3x1,5 : M12 - Ventilátor odtah, silový přívod</t>
  </si>
  <si>
    <t>WE12</t>
  </si>
  <si>
    <t>J-Y(St)Y 2x2x0,8 : M12 - Ventilátor odtah, start, porucha</t>
  </si>
  <si>
    <t>WY12</t>
  </si>
  <si>
    <t>J-Y(St)Y 1x2x0,8 : M12 - Ventilátor odtah, řízení otáček</t>
  </si>
  <si>
    <t>WM13</t>
  </si>
  <si>
    <t>CYKY-J 3x1,5 : M13 - Čerpadlo ohřívač</t>
  </si>
  <si>
    <t>WB10</t>
  </si>
  <si>
    <t>J-Y(St)Y 1x2x0,8 : 1.0 - Detektor kouře sání, napájení</t>
  </si>
  <si>
    <t>WS10</t>
  </si>
  <si>
    <t>J-Y(St)Y 1x2x0,8 : 1.0 - Detektor kouře sání, výstup</t>
  </si>
  <si>
    <t>WS11</t>
  </si>
  <si>
    <t>J-Y(St)Y 1x2x0,8 : 1.1 - Teplota TV zpátečka ohřívač</t>
  </si>
  <si>
    <t>WS12</t>
  </si>
  <si>
    <t>J-Y(St)Y 1x2x0,8 : 1.2 - Teplota VZT jednotka sání</t>
  </si>
  <si>
    <t>WS13</t>
  </si>
  <si>
    <t>J-Y(St)Y 1x2x0,8 : 1.3 - Teplota VZT kanál přívod</t>
  </si>
  <si>
    <t>WS14</t>
  </si>
  <si>
    <t>J-Y(St)Y 1x2x0,8 : 1.4 - Teplota VZT kanál odtah</t>
  </si>
  <si>
    <t>WS15</t>
  </si>
  <si>
    <t>J-Y(St)Y 1x2x0,8 : 1.5 - Teplota VZT jednotka výfuk za ZZT</t>
  </si>
  <si>
    <t>WS16</t>
  </si>
  <si>
    <t>J-Y(St)Y 2x2x0,8 : 1.6 - Tlaková diference VZT kanál přívod</t>
  </si>
  <si>
    <t>WS17</t>
  </si>
  <si>
    <t>J-Y(St)Y 2x2x0,8 : 1.7 - Tlaková diference VZT kanál odtah</t>
  </si>
  <si>
    <t>WS110</t>
  </si>
  <si>
    <t>J-Y(St)Y 1x2x0,8 : 1.10 - PMO ohřívač</t>
  </si>
  <si>
    <t>WS111</t>
  </si>
  <si>
    <t>J-Y(St)Y 1x2x0,8 : 1.11 - Tlaková diference ventilátor přívod</t>
  </si>
  <si>
    <t>WS112</t>
  </si>
  <si>
    <t>J-Y(St)Y 1x2x0,8 : 1.12 - Tlaková diference ventilátor odtah</t>
  </si>
  <si>
    <t>WS113</t>
  </si>
  <si>
    <t>J-Y(St)Y 1x2x0,8 : 1.13 - Tlaková diference rekuperátor ZZT</t>
  </si>
  <si>
    <t>WS114</t>
  </si>
  <si>
    <t>J-Y(St)Y 1x2x0,8 : 1.14 - Tlaková diference filtr sání</t>
  </si>
  <si>
    <t>WS115</t>
  </si>
  <si>
    <t>J-Y(St)Y 1x2x0,8 : 1.15 - Tlaková diference filtr odtah</t>
  </si>
  <si>
    <t>WS121</t>
  </si>
  <si>
    <t>J-Y(St)Y 1x2x0,8 : 1.21 - VZT klapka sání</t>
  </si>
  <si>
    <t>WS122</t>
  </si>
  <si>
    <t>J-Y(St)Y 2x2x0,8 : 1.22 - VZT klapka odtah</t>
  </si>
  <si>
    <t>WS123</t>
  </si>
  <si>
    <t>J-Y(St)Y 2x2x0,8 : 1.23 - VZT klapka by-pas ZZT</t>
  </si>
  <si>
    <t>WS131</t>
  </si>
  <si>
    <t>J-Y(St)Y 2x2x0,8 : 1.31 - Regulační armatura ohřívač</t>
  </si>
  <si>
    <t>WB132</t>
  </si>
  <si>
    <t>CYKY-J 3x4 : 1.32 - Venkovní zdroj chladu, silový přívod</t>
  </si>
  <si>
    <t>WL132</t>
  </si>
  <si>
    <t>CYKY-J 3x1,5 : 1.32 - Řídící box chlazení, silový přívod</t>
  </si>
  <si>
    <t>WE132</t>
  </si>
  <si>
    <t>J-Y(St)Y 4x2x0,8 : 1.32 - Řídící box chlazení, start, porucha, odmrazování</t>
  </si>
  <si>
    <t>WY132</t>
  </si>
  <si>
    <t>J-Y(St)Y 1x2x0,8 : 1.32 - Řídící box chlazení, výkon</t>
  </si>
  <si>
    <t>WD1</t>
  </si>
  <si>
    <t>JYTY 7x1RE : Rozvaděč dieselagregát, porucha, chod</t>
  </si>
  <si>
    <t>D8</t>
  </si>
  <si>
    <t>3.2 Kabelová listina Rozvaděč DT2</t>
  </si>
  <si>
    <t>WB11</t>
  </si>
  <si>
    <t>CYKY-J 3x1,5 : Rozvaděč DT OT a.s. napájení</t>
  </si>
  <si>
    <t>WB12</t>
  </si>
  <si>
    <t>WS1</t>
  </si>
  <si>
    <t>J-Y(St)Y 2x2x0,8 : Rozvaděč DT OT a.s. Strojovna ÚT, provoz, porucha</t>
  </si>
  <si>
    <t>WM3</t>
  </si>
  <si>
    <t>CYKY-J 3x1,5 : M3 - Čerpadlo ÚT JSDH, silový přívod</t>
  </si>
  <si>
    <t>WE3</t>
  </si>
  <si>
    <t>J-Y(St)Y 1x2x0,8 : M3 - Čerpadlo ÚT JSDH, porucha</t>
  </si>
  <si>
    <t>WM4</t>
  </si>
  <si>
    <t>CYKY-J 3x1,5 : M4 - Čerpadlo ÚT Garáže, silový přívod</t>
  </si>
  <si>
    <t>WE4</t>
  </si>
  <si>
    <t>J-Y(St)Y 1x2x0,8 : M4 - Čerpadlo ÚT Garáže, porucha</t>
  </si>
  <si>
    <t>WM5</t>
  </si>
  <si>
    <t>CYKY-J 3x1,5 : M5 - Čerpadlo TV VZT, silový přívod</t>
  </si>
  <si>
    <t>WE5</t>
  </si>
  <si>
    <t>J-Y(St)Y 1x2x0,8 : M5 - Čerpadlo TV VZT, porucha</t>
  </si>
  <si>
    <t>WM6</t>
  </si>
  <si>
    <t>CYKY-J 3x1,5 : M6 - Čerpadlo ohřev TUV, silový přívod</t>
  </si>
  <si>
    <t>WE6</t>
  </si>
  <si>
    <t>J-Y(St)Y 1x2x0,8 : M6 - Čerpadlo ohřev TUV, porucha</t>
  </si>
  <si>
    <t>WM61</t>
  </si>
  <si>
    <t>CYKY-J 3x1,5 : M61 - Čerpadlo cirkulace TUV, silový přívod</t>
  </si>
  <si>
    <t>WM9</t>
  </si>
  <si>
    <t>CYKY-J 3x1,5 : M9 - Ventilátor strojovna ÚT, silový přívod + VZT klapka</t>
  </si>
  <si>
    <t>WS01</t>
  </si>
  <si>
    <t>J-Y(St)Y 2x2x0,8 : 0.1 - Tlak TV zpátečka sběrač</t>
  </si>
  <si>
    <t>WS02</t>
  </si>
  <si>
    <t>J-Y(St)Y 1x2x0,8 : 0.2 - Teplota prostor strojovna</t>
  </si>
  <si>
    <t>WS03</t>
  </si>
  <si>
    <t>J-Y(St)Y 1x2x0,8 : 0.3 - Stop tlačítko</t>
  </si>
  <si>
    <t>WS04</t>
  </si>
  <si>
    <t>J-Y(St)Y 1x2x0,8 : 0.4 - Plovák hladiny</t>
  </si>
  <si>
    <t>WB05</t>
  </si>
  <si>
    <t>CYKY-J 3x1,5 : 0.5 - Solenoidový ventil doplňování TV</t>
  </si>
  <si>
    <t>WB06</t>
  </si>
  <si>
    <t>CYKY-J 3x1,5 : 0.6 - Úpravna vody, napájení</t>
  </si>
  <si>
    <t>WS11.1</t>
  </si>
  <si>
    <t>J-Y(St)Y 1x2x0,8 : 1.1 - Teplota TV výstup PPO 1</t>
  </si>
  <si>
    <t>WS12.1</t>
  </si>
  <si>
    <t>J-Y(St)Y 2x2x0,8 : 1.2 - Regulační armatura PPO 1</t>
  </si>
  <si>
    <t>WS13.1</t>
  </si>
  <si>
    <t>J-Y(St)Y 1x2x0,8 : 1.3 - MAX teplota TV výstup PPO 1</t>
  </si>
  <si>
    <t>WS14.1</t>
  </si>
  <si>
    <t>J-Y(St)Y 2x2x0,8 : 1.4 - Uzavírací klapka PPO 1</t>
  </si>
  <si>
    <t>WS21</t>
  </si>
  <si>
    <t>J-Y(St)Y 1x2x0,8 : 2.1 - Teplota TV výstup PPO 2</t>
  </si>
  <si>
    <t>WS22</t>
  </si>
  <si>
    <t>J-Y(St)Y 2x2x0,8 : 2.2 - Regulační armatura PPO 2</t>
  </si>
  <si>
    <t>WS23</t>
  </si>
  <si>
    <t>J-Y(St)Y 1x2x0,8 : 2.3 - MAX teplota TV výstup PPO 2</t>
  </si>
  <si>
    <t>WS24</t>
  </si>
  <si>
    <t>J-Y(St)Y 2x2x0,8 : 2.4 - Uzavírací klapka PPO 2</t>
  </si>
  <si>
    <t>WS30</t>
  </si>
  <si>
    <t>J-Y(St)Y 1x2x0,8 : 3.0 - Venkovní teplota Sever</t>
  </si>
  <si>
    <t>WS31</t>
  </si>
  <si>
    <t>J-Y(St)Y 1x2x0,8 : 3.1 - ÚT JSDH, teplota náběh</t>
  </si>
  <si>
    <t>WS32</t>
  </si>
  <si>
    <t>J-Y(St)Y 2x2x0,8 : 3.2 - ÚT JSDH, regulační armatura</t>
  </si>
  <si>
    <t>WS41</t>
  </si>
  <si>
    <t>J-Y(St)Y 1x2x0,8 : 4.1 - ÚT Garáže, teplota náběh</t>
  </si>
  <si>
    <t>WS42</t>
  </si>
  <si>
    <t>J-Y(St)Y 2x2x0,8 : 4.2 - ÚT Garáže, regulační armatura</t>
  </si>
  <si>
    <t>WS61</t>
  </si>
  <si>
    <t>J-Y(St)Y 1x2x0,8 : 6.1 - Teplota TUV ZO spodní</t>
  </si>
  <si>
    <t>WS62</t>
  </si>
  <si>
    <t>J-Y(St)Y 1x2x0,8 : 6.2 - Teplota TUV ZO horní</t>
  </si>
  <si>
    <t>WS63</t>
  </si>
  <si>
    <t>J-Y(St)Y 1x2x0,8 : 6.3 - Teplota TUV náběh cirkulace</t>
  </si>
  <si>
    <t>WS64</t>
  </si>
  <si>
    <t>J-Y(St)Y 1x2x0,8 : 6.4 - Teplota TUV zpátečka cirkulace</t>
  </si>
  <si>
    <t>WS65</t>
  </si>
  <si>
    <t>J-Y(St)Y 1x2x0,8 : 6.5 - MAX teplota TUV náběh cirkulace</t>
  </si>
  <si>
    <t>D9</t>
  </si>
  <si>
    <t>3.3 Kabelová listina Rozvaděč DT3</t>
  </si>
  <si>
    <t>WM21</t>
  </si>
  <si>
    <t>CYKY-J 3x1,5 : M21 - Ventilátor přívod, silový přívod</t>
  </si>
  <si>
    <t>WE21</t>
  </si>
  <si>
    <t>J-Y(St)Y 2x2x0,8 : M21 - Ventilátor přívod, start, porucha</t>
  </si>
  <si>
    <t>WY21</t>
  </si>
  <si>
    <t>J-Y(St)Y 1x2x0,8 : M21 - Ventilátor přívod, řízení otáček</t>
  </si>
  <si>
    <t>WM22</t>
  </si>
  <si>
    <t>CYKY-J 3x1,5 : M22 - Ventilátor odtah, silový přívod</t>
  </si>
  <si>
    <t>WE22</t>
  </si>
  <si>
    <t>J-Y(St)Y 2x2x0,8 : M22 - Ventilátor odtah, start, porucha</t>
  </si>
  <si>
    <t>WY22</t>
  </si>
  <si>
    <t>J-Y(St)Y 1x2x0,8 : M22 - Ventilátor odtah, řízení otáček</t>
  </si>
  <si>
    <t>WM23</t>
  </si>
  <si>
    <t>CYKY-J 3x1,5 : M23 - Čerpadlo ohřívač</t>
  </si>
  <si>
    <t>WS21.1</t>
  </si>
  <si>
    <t>J-Y(St)Y 1x2x0,8 : 2.1 - Teplota TV zpátečka ohřívač</t>
  </si>
  <si>
    <t>WS22.1</t>
  </si>
  <si>
    <t>J-Y(St)Y 1x2x0,8 : 2.2 - Teplota VZT jednotka sání</t>
  </si>
  <si>
    <t>444</t>
  </si>
  <si>
    <t>WS23.1</t>
  </si>
  <si>
    <t>J-Y(St)Y 1x2x0,8 : 2.3 - Teplota VZT kanál přívod</t>
  </si>
  <si>
    <t>446</t>
  </si>
  <si>
    <t>WS24.1</t>
  </si>
  <si>
    <t>J-Y(St)Y 1x2x0,8 : 2.4 - Teplota VZT kanál odtah</t>
  </si>
  <si>
    <t>448</t>
  </si>
  <si>
    <t>WS25</t>
  </si>
  <si>
    <t>J-Y(St)Y 1x2x0,8 : 2.5 - Teplota VZT jednotka výfuk za ZZT</t>
  </si>
  <si>
    <t>450</t>
  </si>
  <si>
    <t>WS26</t>
  </si>
  <si>
    <t>J-Y(St)Y 2x2x0,8 : 2.6 - Tlaková diference VZT kanál přívod, Krizový štáb</t>
  </si>
  <si>
    <t>452</t>
  </si>
  <si>
    <t>WS27</t>
  </si>
  <si>
    <t>J-Y(St)Y 2x2x0,8 : 2.7 - Tlaková diference VZT kanál odtah, Krizový štáb</t>
  </si>
  <si>
    <t>454</t>
  </si>
  <si>
    <t>WS28</t>
  </si>
  <si>
    <t>J-Y(St)Y 2x2x0,8 : 2.8 - Tlaková diference VZT kanál přívod, Tělocvična</t>
  </si>
  <si>
    <t>456</t>
  </si>
  <si>
    <t>WS29</t>
  </si>
  <si>
    <t>J-Y(St)Y 2x2x0,8 : 2.9 - Tlaková diference VZT kanál odtah, Tělocvična</t>
  </si>
  <si>
    <t>458</t>
  </si>
  <si>
    <t>WS210</t>
  </si>
  <si>
    <t>J-Y(St)Y 1x2x0,8 : 2.10 - PMO ohřívač</t>
  </si>
  <si>
    <t>460</t>
  </si>
  <si>
    <t>WS211</t>
  </si>
  <si>
    <t>J-Y(St)Y 1x2x0,8 : 2.11 - Tlaková diference ventilátor přívod</t>
  </si>
  <si>
    <t>462</t>
  </si>
  <si>
    <t>WS212</t>
  </si>
  <si>
    <t>J-Y(St)Y 1x2x0,8 : 2.12 - Tlaková diference ventilátor odtah</t>
  </si>
  <si>
    <t>464</t>
  </si>
  <si>
    <t>WS213</t>
  </si>
  <si>
    <t>J-Y(St)Y 1x2x0,8 : 2.13 - Tlaková diference rekuperátor ZZT</t>
  </si>
  <si>
    <t>466</t>
  </si>
  <si>
    <t>WS214</t>
  </si>
  <si>
    <t>J-Y(St)Y 1x2x0,8 : 2.14 - Tlaková diference filtr sání</t>
  </si>
  <si>
    <t>468</t>
  </si>
  <si>
    <t>WS215</t>
  </si>
  <si>
    <t>J-Y(St)Y 1x2x0,8 : 2.15 - Tlaková diference filtr odtah</t>
  </si>
  <si>
    <t>470</t>
  </si>
  <si>
    <t>WS216</t>
  </si>
  <si>
    <t>J-Y(St)Y 1x2x0,8 : 2.16 - Prostorový ovladač, Krizový štáb</t>
  </si>
  <si>
    <t>472</t>
  </si>
  <si>
    <t>WS217</t>
  </si>
  <si>
    <t>J-Y(St)Y 1x2x0,8 : 2.17 - Prostorový ovladač, Tělocvična</t>
  </si>
  <si>
    <t>474</t>
  </si>
  <si>
    <t>WS218</t>
  </si>
  <si>
    <t>J-Y(St)Y 2x2x0,8 : 2.18 - Kvalita vzduchu VZT kanál odtah, Krizový štáb</t>
  </si>
  <si>
    <t>476</t>
  </si>
  <si>
    <t>WS219</t>
  </si>
  <si>
    <t>J-Y(St)Y 2x2x0,8 : 2.19 - Kvalita vzduchu VZT kanál odtah, Tělocvična</t>
  </si>
  <si>
    <t>478</t>
  </si>
  <si>
    <t>D10</t>
  </si>
  <si>
    <t>WS221</t>
  </si>
  <si>
    <t>J-Y(St)Y 1x2x0,8 : 2.21 - VZT klapka sání</t>
  </si>
  <si>
    <t>480</t>
  </si>
  <si>
    <t>WS222</t>
  </si>
  <si>
    <t>J-Y(St)Y 2x2x0,8 : 2.22 - VZT klapka odtah</t>
  </si>
  <si>
    <t>482</t>
  </si>
  <si>
    <t>WS223</t>
  </si>
  <si>
    <t>J-Y(St)Y 2x2x0,8 : 2.23 - VZT klapka by-pas ZZT</t>
  </si>
  <si>
    <t>484</t>
  </si>
  <si>
    <t>WS231</t>
  </si>
  <si>
    <t>J-Y(St)Y 2x2x0,8 : 2.31 - Regulační armatura ohřívač</t>
  </si>
  <si>
    <t>486</t>
  </si>
  <si>
    <t>WB232</t>
  </si>
  <si>
    <t>CYKY-J 5Cx2,5 : 2.32 - Venkovní zdroj chladu, silový přívod</t>
  </si>
  <si>
    <t>488</t>
  </si>
  <si>
    <t>WL232</t>
  </si>
  <si>
    <t>CYKY-J 3Cx1,5 : 2.32 - Řídící box chlazení, silový přívod</t>
  </si>
  <si>
    <t>490</t>
  </si>
  <si>
    <t>WE232</t>
  </si>
  <si>
    <t>J-Y(St)Y 4x2x0,8 : 2.32 - Řídící box chlazení, start, porucha, odmrazování</t>
  </si>
  <si>
    <t>492</t>
  </si>
  <si>
    <t>WY232</t>
  </si>
  <si>
    <t>J-Y(St)Y 1x2x0,8 : 2.32 - Řídící box chlazení, výkon</t>
  </si>
  <si>
    <t>494</t>
  </si>
  <si>
    <t>WS233</t>
  </si>
  <si>
    <t>J-Y(St)Y 2x2x0,8 : 2.33 - Regulátor průtoku VZT kanál přívod, Krizový štáb</t>
  </si>
  <si>
    <t>496</t>
  </si>
  <si>
    <t>WS234</t>
  </si>
  <si>
    <t>J-Y(St)Y 2x2x0,8 : 2.34 - Regulátor průtoku VZT kanál odtah, Krizový štáb</t>
  </si>
  <si>
    <t>498</t>
  </si>
  <si>
    <t>WS235</t>
  </si>
  <si>
    <t>J-Y(St)Y 2x2x0,8 : 2.35 - Regulátor průtoku VZT kanál přívod, Tělocvična</t>
  </si>
  <si>
    <t>WS236</t>
  </si>
  <si>
    <t>J-Y(St)Y 2x2x0,8 : 2.36 - Regulátor průtoku VZT kanál odtah, Tělocvična</t>
  </si>
  <si>
    <t>502</t>
  </si>
  <si>
    <t>WM31</t>
  </si>
  <si>
    <t>CYKY-J 3x1,5 : M31 - Ventilátor přívod, silový přívod</t>
  </si>
  <si>
    <t>504</t>
  </si>
  <si>
    <t>WE31</t>
  </si>
  <si>
    <t>J-Y(St)Y 2x2x0,8 : M31 - Ventilátor přívod, start, porucha</t>
  </si>
  <si>
    <t>506</t>
  </si>
  <si>
    <t>WY31</t>
  </si>
  <si>
    <t>J-Y(St)Y 1x2x0,8 : M31 - Ventilátor přívod, řízení otáček</t>
  </si>
  <si>
    <t>508</t>
  </si>
  <si>
    <t>WM32</t>
  </si>
  <si>
    <t>CYKY-J 3x1,5 : M32 - Ventilátor odtah, silový přívod</t>
  </si>
  <si>
    <t>510</t>
  </si>
  <si>
    <t>WE32</t>
  </si>
  <si>
    <t>J-Y(St)Y 2x2x0,8 : M32 - Ventilátor odtah, start, porucha</t>
  </si>
  <si>
    <t>WY32</t>
  </si>
  <si>
    <t>J-Y(St)Y 1x2x0,8 : M32 - Ventilátor odtah, řízení otáček</t>
  </si>
  <si>
    <t>514</t>
  </si>
  <si>
    <t>WM33</t>
  </si>
  <si>
    <t>CYKY-J 3x1,5 : M33 - Čerpadlo ohřívač</t>
  </si>
  <si>
    <t>516</t>
  </si>
  <si>
    <t>WS31.1</t>
  </si>
  <si>
    <t>J-Y(St)Y 1x2x0,8 : 3.1 - Teplota TV zpátečka ohřívač</t>
  </si>
  <si>
    <t>518</t>
  </si>
  <si>
    <t>WS32.1</t>
  </si>
  <si>
    <t>J-Y(St)Y 1x2x0,8 : 3.2 - Teplota VZT jednotka sání</t>
  </si>
  <si>
    <t>520</t>
  </si>
  <si>
    <t>WS33</t>
  </si>
  <si>
    <t>J-Y(St)Y 1x2x0,8 : 3.3 - Teplota VZT kanál přívod</t>
  </si>
  <si>
    <t>522</t>
  </si>
  <si>
    <t>WS34</t>
  </si>
  <si>
    <t>J-Y(St)Y 1x2x0,8 : 3.4 - Teplota VZT kanál odtah</t>
  </si>
  <si>
    <t>524</t>
  </si>
  <si>
    <t>WS35</t>
  </si>
  <si>
    <t>J-Y(St)Y 1x2x0,8 : 3.5 - Teplota VZT jednotka výfuk za ZZT</t>
  </si>
  <si>
    <t>526</t>
  </si>
  <si>
    <t>WS36</t>
  </si>
  <si>
    <t>J-Y(St)Y 2x2x0,8 : 3.6 - Tlaková diference VZT kanál přívod</t>
  </si>
  <si>
    <t>528</t>
  </si>
  <si>
    <t>WS37</t>
  </si>
  <si>
    <t>J-Y(St)Y 2x2x0,8 : 3.7 - Tlaková diference VZT kanál odtah</t>
  </si>
  <si>
    <t>530</t>
  </si>
  <si>
    <t>WS310</t>
  </si>
  <si>
    <t>J-Y(St)Y 1x2x0,8 : 3.10 - PMO ohřívač</t>
  </si>
  <si>
    <t>532</t>
  </si>
  <si>
    <t>WS311</t>
  </si>
  <si>
    <t>J-Y(St)Y 1x2x0,8 : 3.11 - Tlaková diference ventilátor přívod</t>
  </si>
  <si>
    <t>534</t>
  </si>
  <si>
    <t>WS312</t>
  </si>
  <si>
    <t>J-Y(St)Y 1x2x0,8 : 3.12 - Tlaková diference ventilátor odtah</t>
  </si>
  <si>
    <t>536</t>
  </si>
  <si>
    <t>WS313</t>
  </si>
  <si>
    <t>J-Y(St)Y 1x2x0,8 : 3.13 - Tlaková diference rekuperátor ZZT</t>
  </si>
  <si>
    <t>538</t>
  </si>
  <si>
    <t>WS314</t>
  </si>
  <si>
    <t>J-Y(St)Y 1x2x0,8 : 3.14 - Tlaková diference filtr sání</t>
  </si>
  <si>
    <t>540</t>
  </si>
  <si>
    <t>WS315</t>
  </si>
  <si>
    <t>J-Y(St)Y 1x2x0,8 : 3.15 - Tlaková diference filtr odtah</t>
  </si>
  <si>
    <t>542</t>
  </si>
  <si>
    <t>WS321</t>
  </si>
  <si>
    <t>J-Y(St)Y 1x2x0,8 : 3.21 - VZT klapka sání</t>
  </si>
  <si>
    <t>544</t>
  </si>
  <si>
    <t>WS322</t>
  </si>
  <si>
    <t>J-Y(St)Y 2x2x0,8 : 3.22 - VZT klapka odtah</t>
  </si>
  <si>
    <t>546</t>
  </si>
  <si>
    <t>WS323</t>
  </si>
  <si>
    <t>J-Y(St)Y 2x2x0,8 : 3.23 - VZT klapka by-pas ZZT</t>
  </si>
  <si>
    <t>548</t>
  </si>
  <si>
    <t>WS331</t>
  </si>
  <si>
    <t>J-Y(St)Y 2x2x0,8 : 3.31 - Regulační armatura ohřívač</t>
  </si>
  <si>
    <t>550</t>
  </si>
  <si>
    <t>WB332</t>
  </si>
  <si>
    <t>CYKY-J 3Cx4 : 3.32 - Venkovní zdroj chladu, silový přívod</t>
  </si>
  <si>
    <t>552</t>
  </si>
  <si>
    <t>WL332</t>
  </si>
  <si>
    <t>CYKY-J 3Cx1,5 : 3.32 - Řídící box chlazení, silový přívod</t>
  </si>
  <si>
    <t>554</t>
  </si>
  <si>
    <t>WE332</t>
  </si>
  <si>
    <t>J-Y(St)Y 4x2x0,8 : 3.32 - Řídící box chlazení, start, porucha, odmrazování</t>
  </si>
  <si>
    <t>556</t>
  </si>
  <si>
    <t>WY332</t>
  </si>
  <si>
    <t>J-Y(St)Y 1x2x0,8 : 3.32 - Řídící box chlazení, výkon</t>
  </si>
  <si>
    <t>558</t>
  </si>
  <si>
    <t>D11</t>
  </si>
  <si>
    <t>3.4 Kabelová listina komunikace</t>
  </si>
  <si>
    <t>WX1</t>
  </si>
  <si>
    <t>J-Y(St)Y 1x2x0,8 : Rozvaděč DT1 - Rozvaděč DT2</t>
  </si>
  <si>
    <t>560</t>
  </si>
  <si>
    <t>WX3</t>
  </si>
  <si>
    <t>J-Y(St)Y 1x2x0,8 : Rozvaděč DT2 - Rozvaděč DT3</t>
  </si>
  <si>
    <t>562</t>
  </si>
  <si>
    <t>D12</t>
  </si>
  <si>
    <t>4.  Související dodávky</t>
  </si>
  <si>
    <t>Pol7</t>
  </si>
  <si>
    <t>Montáž kabelů včetně kabelových tras ( žlaby, nosníky, trubky )</t>
  </si>
  <si>
    <t>564</t>
  </si>
  <si>
    <t>Pol8</t>
  </si>
  <si>
    <t>Montáž periferií včetně nastavení</t>
  </si>
  <si>
    <t>566</t>
  </si>
  <si>
    <t>Pol9</t>
  </si>
  <si>
    <t>Uživatelský SW včetně odladění s technologií</t>
  </si>
  <si>
    <t>568</t>
  </si>
  <si>
    <t>Pol10</t>
  </si>
  <si>
    <t>Oživování a test 1:1</t>
  </si>
  <si>
    <t>570</t>
  </si>
  <si>
    <t>Pol11</t>
  </si>
  <si>
    <t>Komplexní zkoušky zařízení</t>
  </si>
  <si>
    <t>572</t>
  </si>
  <si>
    <t>Pol12</t>
  </si>
  <si>
    <t>Jednorázové zaškolení obsluhy</t>
  </si>
  <si>
    <t>574</t>
  </si>
  <si>
    <t>Pol13</t>
  </si>
  <si>
    <t>Výchozí revize, včetně revizní zprávy</t>
  </si>
  <si>
    <t>576</t>
  </si>
  <si>
    <t>Pol14</t>
  </si>
  <si>
    <t>Inženýrská činnost</t>
  </si>
  <si>
    <t>578</t>
  </si>
  <si>
    <t>Pol15</t>
  </si>
  <si>
    <t>Doprava materiálu na stavbu</t>
  </si>
  <si>
    <t>580</t>
  </si>
  <si>
    <t>Pol16</t>
  </si>
  <si>
    <t>Režie</t>
  </si>
  <si>
    <t>582</t>
  </si>
  <si>
    <t>Pol17</t>
  </si>
  <si>
    <t>Dokumentace skutečného stavu</t>
  </si>
  <si>
    <t>584</t>
  </si>
  <si>
    <t>Pol18</t>
  </si>
  <si>
    <t>Technická inspekce České republiky</t>
  </si>
  <si>
    <t>586</t>
  </si>
  <si>
    <t xml:space="preserve">12 - SO 254 Komunikace a zpevněné plochy -  etapa 2b </t>
  </si>
  <si>
    <t xml:space="preserve">      5.01 - Konstrukce vozovky</t>
  </si>
  <si>
    <t xml:space="preserve">      5.02 - Konstrukce parkovacích stání</t>
  </si>
  <si>
    <t xml:space="preserve">      5.03 - Konstrukce chodníku s povrchem z betonové dlažba</t>
  </si>
  <si>
    <t xml:space="preserve">      5.04 - Konstrukce chodníku s živičným povrchem</t>
  </si>
  <si>
    <t xml:space="preserve">    91 - Doplňující konstrukce a práce pozemních komunikací, letišť a ploch</t>
  </si>
  <si>
    <t>122252204</t>
  </si>
  <si>
    <t>Odkopávky a prokopávky nezapažené pro silnice a dálnice v hornině třídy těžitelnosti I objem do 500 m3 strojně</t>
  </si>
  <si>
    <t>2017939890</t>
  </si>
  <si>
    <t>https://podminky.urs.cz/item/CS_URS_2022_01/122252204</t>
  </si>
  <si>
    <t>výměra dle projektanta</t>
  </si>
  <si>
    <t>tř.I - 95 % výkopku (tř.II 5% výkopku)</t>
  </si>
  <si>
    <t>380,0*0,95</t>
  </si>
  <si>
    <t>122452204</t>
  </si>
  <si>
    <t>Odkopávky a prokopávky nezapažené pro silnice a dálnice v hornině třídy těžitelnosti II objem do 500 m3 strojně</t>
  </si>
  <si>
    <t>-802525663</t>
  </si>
  <si>
    <t>https://podminky.urs.cz/item/CS_URS_2022_01/122452204</t>
  </si>
  <si>
    <t>5% zatřídění - tř.II</t>
  </si>
  <si>
    <t>380,0*0,05</t>
  </si>
  <si>
    <t>122252205</t>
  </si>
  <si>
    <t>Odkopávky a prokopávky nezapažené pro silnice a dálnice v hornině třídy těžitelnosti I objem do 1000 m3 strojně</t>
  </si>
  <si>
    <t>-1779807620</t>
  </si>
  <si>
    <t>https://podminky.urs.cz/item/CS_URS_2022_01/122252205</t>
  </si>
  <si>
    <t>případná sanace podloží výměnou neúnosné zeminy za vhodnou zeminu</t>
  </si>
  <si>
    <t>dle naměřených hodnot - bude upřesněno při realizaci (předpoklad 60% pláně)</t>
  </si>
  <si>
    <t>předpoklad :</t>
  </si>
  <si>
    <t>tř.I - 80 % výkopku (tř.II 20% výkopku) - tl. cca 0,5 m</t>
  </si>
  <si>
    <t>2212,0*0,6*0,5*0,8+0,12</t>
  </si>
  <si>
    <t>122452205</t>
  </si>
  <si>
    <t>Odkopávky a prokopávky nezapažené pro silnice a dálnice v hornině třídy těžitelnosti II objem do 1000 m3 strojně</t>
  </si>
  <si>
    <t>-745856221</t>
  </si>
  <si>
    <t>https://podminky.urs.cz/item/CS_URS_2022_01/122452205</t>
  </si>
  <si>
    <t>2212,0*0,6*0,5*0,2+0,28</t>
  </si>
  <si>
    <t>171152101</t>
  </si>
  <si>
    <t>Uložení sypaniny z hornin soudržných do násypů zhutněných silnic a dálnic</t>
  </si>
  <si>
    <t>-801963348</t>
  </si>
  <si>
    <t>https://podminky.urs.cz/item/CS_URS_2022_01/171152101</t>
  </si>
  <si>
    <t>dovezenou nakoupenou zeminou odpovídajících vlastností - dle PD a techn.zprávy</t>
  </si>
  <si>
    <t>1950,0</t>
  </si>
  <si>
    <t>dle naměřených hodnot - bude upřesněno při realizaci (předpoklad 50% pláně)</t>
  </si>
  <si>
    <t>pol.122252205+12245205</t>
  </si>
  <si>
    <t>531,0+133,0</t>
  </si>
  <si>
    <t>zemina pro terénní úpravy - tříděná, vhodná pro hutněné násypy</t>
  </si>
  <si>
    <t>-1936611388</t>
  </si>
  <si>
    <t>dodávka (nákup) k pol.171152101mezisoučet A+B</t>
  </si>
  <si>
    <t>(1950,0+664,0)*1,5</t>
  </si>
  <si>
    <t>-1849965078</t>
  </si>
  <si>
    <t>naložení zeminy určené do násypů</t>
  </si>
  <si>
    <t>pol.171152101mezisoučet A+B</t>
  </si>
  <si>
    <t>1950,0+664,0</t>
  </si>
  <si>
    <t>132254203</t>
  </si>
  <si>
    <t>Hloubení zapažených rýh š do 2000 mm v hornině třídy těžitelnosti I skupiny 3 objem do 100 m3</t>
  </si>
  <si>
    <t>1989964493</t>
  </si>
  <si>
    <t>https://podminky.urs.cz/item/CS_URS_2022_01/132254203</t>
  </si>
  <si>
    <t>rýhy pro potrubí odvodnění vpustí</t>
  </si>
  <si>
    <t>1,0*1,5*50,0</t>
  </si>
  <si>
    <t>-1541341670</t>
  </si>
  <si>
    <t>2*1,5*50,0</t>
  </si>
  <si>
    <t>1921717198</t>
  </si>
  <si>
    <t>1425501468</t>
  </si>
  <si>
    <t>odvoz vykopané zeminy na placenou skládku do 15km</t>
  </si>
  <si>
    <t>pol.122252204</t>
  </si>
  <si>
    <t>361,0</t>
  </si>
  <si>
    <t xml:space="preserve">pol.132254203 </t>
  </si>
  <si>
    <t>75,0</t>
  </si>
  <si>
    <t>pol.122252205</t>
  </si>
  <si>
    <t>531,0</t>
  </si>
  <si>
    <t>dovoz zeminy vhodné na násypy ze zemníku</t>
  </si>
  <si>
    <t>předpoklad 30km - pol.171152101mezsizčet A+B</t>
  </si>
  <si>
    <t>1710681497</t>
  </si>
  <si>
    <t>pol.162751117 mezisoučet A</t>
  </si>
  <si>
    <t>967,0*(15-10)</t>
  </si>
  <si>
    <t>předpoklad 30km - pol.162751117 mezisoučet B</t>
  </si>
  <si>
    <t>2614,0*(30-10)</t>
  </si>
  <si>
    <t>1210364705</t>
  </si>
  <si>
    <t>pol.122452204</t>
  </si>
  <si>
    <t>19,0</t>
  </si>
  <si>
    <t>pol.122452205</t>
  </si>
  <si>
    <t>133,0</t>
  </si>
  <si>
    <t>821618954</t>
  </si>
  <si>
    <t>(19,0+133,0)*(15-10)</t>
  </si>
  <si>
    <t>171201201</t>
  </si>
  <si>
    <t>1333345102</t>
  </si>
  <si>
    <t>https://podminky.urs.cz/item/CS_URS_2022_01/171201201</t>
  </si>
  <si>
    <t>pol.162751117mezisoučet A+162751137</t>
  </si>
  <si>
    <t>967,0+(19,0+133,0)</t>
  </si>
  <si>
    <t>-1000439362</t>
  </si>
  <si>
    <t>pol.171201201</t>
  </si>
  <si>
    <t>1119,0*2,0</t>
  </si>
  <si>
    <t>1713514081</t>
  </si>
  <si>
    <t>odvodnění nových UV</t>
  </si>
  <si>
    <t>(0,15+0,3)*1,0*50,0</t>
  </si>
  <si>
    <t>-3,14*0,075*0,075*50,0</t>
  </si>
  <si>
    <t>0,383</t>
  </si>
  <si>
    <t>908723004</t>
  </si>
  <si>
    <t>hutnění 10%, ztratné 1%</t>
  </si>
  <si>
    <t>dodávka, doprava k pol.175151101</t>
  </si>
  <si>
    <t>22,0*1,8*1,11+0,044</t>
  </si>
  <si>
    <t>2038694820</t>
  </si>
  <si>
    <t>zásyp rýh - 90% zásypu ze ŠP, 10% zásypu z nakoupené zeminy</t>
  </si>
  <si>
    <t>výkopy - pol.132254203</t>
  </si>
  <si>
    <t xml:space="preserve">méně podkladní lože </t>
  </si>
  <si>
    <t>pol.451573111</t>
  </si>
  <si>
    <t>-1,0*0,1*50,0</t>
  </si>
  <si>
    <t>méně obsyp potrubí</t>
  </si>
  <si>
    <t>pol.175151101 mezisoučet A</t>
  </si>
  <si>
    <t>-22,5</t>
  </si>
  <si>
    <t>58337344</t>
  </si>
  <si>
    <t>štěrkopísek frakce 0/32</t>
  </si>
  <si>
    <t>-638047626</t>
  </si>
  <si>
    <t>dodávka, doprava k pol.174101101</t>
  </si>
  <si>
    <t>zásyp - 90% zásypu ze ŠP, 10% zásypu z nakoupené zeminy</t>
  </si>
  <si>
    <t>47,5*0,9*2,0</t>
  </si>
  <si>
    <t>-102448043</t>
  </si>
  <si>
    <t>pod zpevněné plochy</t>
  </si>
  <si>
    <t>1685,0+219,0+248,0+60,0</t>
  </si>
  <si>
    <t>181951111</t>
  </si>
  <si>
    <t>Úprava pláně v hornině třídy těžitelnosti I skupiny 1 až 3 bez zhutnění strojně</t>
  </si>
  <si>
    <t>-743078529</t>
  </si>
  <si>
    <t>https://podminky.urs.cz/item/CS_URS_2022_01/181951111</t>
  </si>
  <si>
    <t>pod ohumusování</t>
  </si>
  <si>
    <t>1550,0</t>
  </si>
  <si>
    <t>181351113</t>
  </si>
  <si>
    <t>Rozprostření ornice tl vrstvy do 200 mm pl přes 500 m2 v rovině nebo ve svahu do 1:5 strojně</t>
  </si>
  <si>
    <t>890238256</t>
  </si>
  <si>
    <t>https://podminky.urs.cz/item/CS_URS_2022_01/181351113</t>
  </si>
  <si>
    <t>tl.ornice 100 mm</t>
  </si>
  <si>
    <t>10364101</t>
  </si>
  <si>
    <t>zemina pro terénní úpravy -  ornice</t>
  </si>
  <si>
    <t>395552539</t>
  </si>
  <si>
    <t>dodávka, doprava k pol.181351113</t>
  </si>
  <si>
    <t>1550,0*0,10*1,5</t>
  </si>
  <si>
    <t>181451121</t>
  </si>
  <si>
    <t>Založení lučního trávníku výsevem pl přes 1000 m2 v rovině a ve svahu do 1:5</t>
  </si>
  <si>
    <t>151948715</t>
  </si>
  <si>
    <t>https://podminky.urs.cz/item/CS_URS_2022_01/181451121</t>
  </si>
  <si>
    <t>00572470</t>
  </si>
  <si>
    <t>osivo směs travní univerzál</t>
  </si>
  <si>
    <t>-532156765</t>
  </si>
  <si>
    <t>1550,0*0,05*1,03+0,175</t>
  </si>
  <si>
    <t>185804312</t>
  </si>
  <si>
    <t>Zalití rostlin vodou plocha přes 20 m2</t>
  </si>
  <si>
    <t>2124495210</t>
  </si>
  <si>
    <t>https://podminky.urs.cz/item/CS_URS_2022_01/185804312</t>
  </si>
  <si>
    <t>trávník - pol.181411131</t>
  </si>
  <si>
    <t>1550,0*10*0,001</t>
  </si>
  <si>
    <t>185851121</t>
  </si>
  <si>
    <t>Dovoz vody pro zálivku rostlin za vzdálenost do 1000 m</t>
  </si>
  <si>
    <t>681931090</t>
  </si>
  <si>
    <t>https://podminky.urs.cz/item/CS_URS_2022_01/185851121</t>
  </si>
  <si>
    <t>-970927039</t>
  </si>
  <si>
    <t>odvodňovací potrubí uličních vpustí</t>
  </si>
  <si>
    <t>1,1*0,1*50,0</t>
  </si>
  <si>
    <t>5.01</t>
  </si>
  <si>
    <t>Konstrukce vozovky</t>
  </si>
  <si>
    <t>577134121</t>
  </si>
  <si>
    <t>Asfaltový beton vrstva obrusná ACO 11 (ABS) tř. I tl 40 mm š přes 3 m z nemodifikovaného asfaltu</t>
  </si>
  <si>
    <t>918367444</t>
  </si>
  <si>
    <t>https://podminky.urs.cz/item/CS_URS_2022_01/577134121</t>
  </si>
  <si>
    <t>573231108</t>
  </si>
  <si>
    <t>Postřik živičný spojovací ze silniční emulze v množství 0,50 kg/m2</t>
  </si>
  <si>
    <t>-289561493</t>
  </si>
  <si>
    <t>https://podminky.urs.cz/item/CS_URS_2022_01/573231108</t>
  </si>
  <si>
    <t>565165121</t>
  </si>
  <si>
    <t>Asfaltový beton vrstva podkladní ACP 16 (obalované kamenivo OKS) tl 80 mm š přes 3 m</t>
  </si>
  <si>
    <t>-287790319</t>
  </si>
  <si>
    <t>https://podminky.urs.cz/item/CS_URS_2022_01/565165121</t>
  </si>
  <si>
    <t>573111113</t>
  </si>
  <si>
    <t>Postřik živičný infiltrační s posypem z asfaltu množství 1,5 kg/m2</t>
  </si>
  <si>
    <t>-1141234578</t>
  </si>
  <si>
    <t>https://podminky.urs.cz/item/CS_URS_2022_01/573111113</t>
  </si>
  <si>
    <t>564952111</t>
  </si>
  <si>
    <t>Podklad z mechanicky zpevněného kameniva MZK tl 150 mm</t>
  </si>
  <si>
    <t>-769816059</t>
  </si>
  <si>
    <t>https://podminky.urs.cz/item/CS_URS_2022_01/564952111</t>
  </si>
  <si>
    <t>564861111</t>
  </si>
  <si>
    <t>Podklad ze štěrkodrtě ŠD plochy přes 100 m2 tl 200 mm</t>
  </si>
  <si>
    <t>1813934702</t>
  </si>
  <si>
    <t>https://podminky.urs.cz/item/CS_URS_2022_01/564861111</t>
  </si>
  <si>
    <t>564851111</t>
  </si>
  <si>
    <t>Podklad ze štěrkodrtě ŠD plochy přes 100 m2 tl 150 mm</t>
  </si>
  <si>
    <t>142273012</t>
  </si>
  <si>
    <t>https://podminky.urs.cz/item/CS_URS_2022_01/564851111</t>
  </si>
  <si>
    <t>dorovnání  (sanace) zemní pláně pod vozovkou</t>
  </si>
  <si>
    <t>1685,0</t>
  </si>
  <si>
    <t>5.02</t>
  </si>
  <si>
    <t>Konstrukce parkovacích stání</t>
  </si>
  <si>
    <t>596212212</t>
  </si>
  <si>
    <t>Kladení zámkové dlažby pozemních komunikací ručně tl 80 mm skupiny A pl přes 100 do 300 m2</t>
  </si>
  <si>
    <t>1612988962</t>
  </si>
  <si>
    <t>https://podminky.urs.cz/item/CS_URS_2022_01/596212212</t>
  </si>
  <si>
    <t>dlažba přírodní (šedá)</t>
  </si>
  <si>
    <t>210,0</t>
  </si>
  <si>
    <t>dlažba barevná (kontrastní barva) - vyznačení parkovacích stání</t>
  </si>
  <si>
    <t>9,0</t>
  </si>
  <si>
    <t>5924550R</t>
  </si>
  <si>
    <t>dlažba betonová tl.80mm přírodní</t>
  </si>
  <si>
    <t>-1194696691</t>
  </si>
  <si>
    <t>dodávka, doprava k pol.596212212 mezisoučet A, ztratné 2%</t>
  </si>
  <si>
    <t>210,0*1,02+0,8</t>
  </si>
  <si>
    <t>podrobnější specifikace dlažby (rozměry apod) v techn.zprávě</t>
  </si>
  <si>
    <t>5924555R</t>
  </si>
  <si>
    <t>dlažba betonová tl.80mm barevná</t>
  </si>
  <si>
    <t>2014607672</t>
  </si>
  <si>
    <t>kontrastní barva k okoloní ploše</t>
  </si>
  <si>
    <t>dodávka, doprava k pol.596212212 mezisoučet B, ztratné 5%</t>
  </si>
  <si>
    <t>9,0*1,05+0,55</t>
  </si>
  <si>
    <t>1614450203</t>
  </si>
  <si>
    <t>5.03</t>
  </si>
  <si>
    <t>Konstrukce chodníku s povrchem z betonové dlažba</t>
  </si>
  <si>
    <t>596211112</t>
  </si>
  <si>
    <t>Kladení zámkové dlažby komunikací pro pěší ručně tl 60 mm skupiny A pl přes 100 do 300 m2</t>
  </si>
  <si>
    <t>-1497372975</t>
  </si>
  <si>
    <t>https://podminky.urs.cz/item/CS_URS_2022_01/596211112</t>
  </si>
  <si>
    <t>240,0</t>
  </si>
  <si>
    <t>reliéfní dlažba barevná (kontrastní barva)</t>
  </si>
  <si>
    <t>5924500R</t>
  </si>
  <si>
    <t>dlažba betonová tl.60 mm přírodní</t>
  </si>
  <si>
    <t>1302742469</t>
  </si>
  <si>
    <t>dodávka, doprava k pol.596211112 mezisoučet A, ztratné 2%</t>
  </si>
  <si>
    <t>240,0*1,02+0,2</t>
  </si>
  <si>
    <t>5924522R</t>
  </si>
  <si>
    <t>dlažba betonová reliéfní tl.60 mm barevná</t>
  </si>
  <si>
    <t>-110808645</t>
  </si>
  <si>
    <t>dodávka, doprava k pol.596211112 mezisoučet B, ztratné 5%</t>
  </si>
  <si>
    <t>8,0*1,05+0,6</t>
  </si>
  <si>
    <t>-1811838037</t>
  </si>
  <si>
    <t>5.04</t>
  </si>
  <si>
    <t>Konstrukce chodníku s živičným povrchem</t>
  </si>
  <si>
    <t>577133111</t>
  </si>
  <si>
    <t>Asfaltový beton vrstva obrusná ACO 8 (ABJ) tl 40 mm š do 3 m z nemodifikovaného asfaltu</t>
  </si>
  <si>
    <t>1935179843</t>
  </si>
  <si>
    <t>https://podminky.urs.cz/item/CS_URS_2022_01/577133111</t>
  </si>
  <si>
    <t>konstrukce živičného chodníku</t>
  </si>
  <si>
    <t>564911411</t>
  </si>
  <si>
    <t>Podklad z asfaltového recyklátu plochy přes 100 m2 tl 50 mm</t>
  </si>
  <si>
    <t>-39682476</t>
  </si>
  <si>
    <t>https://podminky.urs.cz/item/CS_URS_2022_01/564911411</t>
  </si>
  <si>
    <t>2120257072</t>
  </si>
  <si>
    <t>871315221</t>
  </si>
  <si>
    <t>Kanalizační potrubí z tvrdého PVC jednovrstvé tuhost třídy SN8 DN 160</t>
  </si>
  <si>
    <t>-1146008952</t>
  </si>
  <si>
    <t>https://podminky.urs.cz/item/CS_URS_2022_01/871315221</t>
  </si>
  <si>
    <t>odvodnění UV - dle TZ</t>
  </si>
  <si>
    <t>877355121</t>
  </si>
  <si>
    <t>Výřez a montáž tvarovek odbočných na potrubí z kanalizačních trub z PVC DN 200</t>
  </si>
  <si>
    <t>-1873056390</t>
  </si>
  <si>
    <t>https://podminky.urs.cz/item/CS_URS_2022_01/877355121</t>
  </si>
  <si>
    <t>napojení přípojek pro odvodnění vpustí do stávající kanalizace</t>
  </si>
  <si>
    <t>87000100R</t>
  </si>
  <si>
    <t>Příplatek na tvarovky plastového potrubí</t>
  </si>
  <si>
    <t>1606538164</t>
  </si>
  <si>
    <t>1319169246</t>
  </si>
  <si>
    <t>895941111</t>
  </si>
  <si>
    <t>Zřízení vpusti kanalizační uliční z betonových dílců typ UV-50 normální</t>
  </si>
  <si>
    <t>240146582</t>
  </si>
  <si>
    <t>dle specifikace prací v TZ</t>
  </si>
  <si>
    <t>8900010R</t>
  </si>
  <si>
    <t>dodávka + doprava kompletu prefabrikovaných betonnových dílců DN 450mm pro 1 ks uliční vpusti</t>
  </si>
  <si>
    <t>-917793275</t>
  </si>
  <si>
    <t>dodávka k pol.895941111</t>
  </si>
  <si>
    <t>899204112</t>
  </si>
  <si>
    <t>Osazení mříží litinových včetně rámů a košů na bahno pro třídu zatížení D400, E600</t>
  </si>
  <si>
    <t>-206907896</t>
  </si>
  <si>
    <t>https://podminky.urs.cz/item/CS_URS_2022_01/899204112</t>
  </si>
  <si>
    <t xml:space="preserve">uliční vpusti </t>
  </si>
  <si>
    <t>28661938</t>
  </si>
  <si>
    <t>mříž litinová 600/40T, 420X620 D400</t>
  </si>
  <si>
    <t>268185644</t>
  </si>
  <si>
    <t>pro UV - dodávka, doprava k pol.899204112</t>
  </si>
  <si>
    <t>28661789</t>
  </si>
  <si>
    <t>koš kalový ocelový pro silniční vpusť 425mm vč. madla</t>
  </si>
  <si>
    <t>-553165692</t>
  </si>
  <si>
    <t>Doplňující konstrukce a práce pozemních komunikací, letišť a ploch</t>
  </si>
  <si>
    <t>916331112</t>
  </si>
  <si>
    <t>Osazení zahradního obrubníku betonového do lože z betonu s boční opěrou</t>
  </si>
  <si>
    <t>-1008364878</t>
  </si>
  <si>
    <t>https://podminky.urs.cz/item/CS_URS_2022_01/916331112</t>
  </si>
  <si>
    <t>obrubník 80/250/500</t>
  </si>
  <si>
    <t>obrubník 50/200/500</t>
  </si>
  <si>
    <t>95,0</t>
  </si>
  <si>
    <t>59217012</t>
  </si>
  <si>
    <t>obrubník betonový zahradní 500x80x250mm</t>
  </si>
  <si>
    <t>-446058124</t>
  </si>
  <si>
    <t>dodávka, doprava k pol.916331112 mezisoučet A, ztratné 1%</t>
  </si>
  <si>
    <t>75,0*1,01+0,25</t>
  </si>
  <si>
    <t>59217011</t>
  </si>
  <si>
    <t>obrubník betonový zahradní 500x50x200mm</t>
  </si>
  <si>
    <t>-1021176560</t>
  </si>
  <si>
    <t>dodávka, doprava k pol.916331112 mezisoučet B, ztratné 1%</t>
  </si>
  <si>
    <t>95,0*1,01+0,05</t>
  </si>
  <si>
    <t>916131213</t>
  </si>
  <si>
    <t>Osazení silničního obrubníku betonového stojatého s boční opěrou do lože z betonu prostého</t>
  </si>
  <si>
    <t>681954019</t>
  </si>
  <si>
    <t>https://podminky.urs.cz/item/CS_URS_2022_01/916131213</t>
  </si>
  <si>
    <t>silniční 150/300/1000</t>
  </si>
  <si>
    <t>325,0</t>
  </si>
  <si>
    <t>silniční 150/250/1000</t>
  </si>
  <si>
    <t>80,0</t>
  </si>
  <si>
    <t>silniční 150/300/780   R=1,0m,  4 ks</t>
  </si>
  <si>
    <t>silniční 150/250/780   R=1,0m,  12ks</t>
  </si>
  <si>
    <t>nájezdový  150/150/1000</t>
  </si>
  <si>
    <t>16,0</t>
  </si>
  <si>
    <t>V položce je započtena tl. betonového lože 100 mm.</t>
  </si>
  <si>
    <t>916991121</t>
  </si>
  <si>
    <t>Lože pod obrubníky, krajníky nebo obruby z dlažebních kostek z betonu prostého</t>
  </si>
  <si>
    <t>666473916</t>
  </si>
  <si>
    <t>https://podminky.urs.cz/item/CS_URS_2022_01/916991121</t>
  </si>
  <si>
    <t>dopočet tl. lože pod silniční obrubníky (celková tl.lože 150 mm)</t>
  </si>
  <si>
    <t>betonáž do výkopu +3,5%</t>
  </si>
  <si>
    <t>0,05*0,4*437,0*1,035</t>
  </si>
  <si>
    <t>59217034</t>
  </si>
  <si>
    <t>obrubník betonový silniční 1000x150x300mm</t>
  </si>
  <si>
    <t>-832394861</t>
  </si>
  <si>
    <t>dodávka, doprava k pol.916131213 mezisoučet A, ztratné 1%</t>
  </si>
  <si>
    <t>325,0*1,01+0,75</t>
  </si>
  <si>
    <t>59217031</t>
  </si>
  <si>
    <t>obrubník betonový silniční 1000x150x250mm</t>
  </si>
  <si>
    <t>-721464250</t>
  </si>
  <si>
    <t>dodávka, doprava k pol.916131213 mezisoučet B, ztratné 1%</t>
  </si>
  <si>
    <t>80,0*1,01+0,2</t>
  </si>
  <si>
    <t>59217035</t>
  </si>
  <si>
    <t>obrubník betonový obloukový vnější 780x150x250mm</t>
  </si>
  <si>
    <t>-65723883</t>
  </si>
  <si>
    <t>dodávka, doprava k pol.916131213 mezisoučet D, ztratné 1%</t>
  </si>
  <si>
    <t>12*1,01+0,88</t>
  </si>
  <si>
    <t>5921704R</t>
  </si>
  <si>
    <t>obrubník betonový obloukový vnější 780x150x300mm</t>
  </si>
  <si>
    <t>118175751</t>
  </si>
  <si>
    <t>dodávka, doprava k pol.916131213 mezisoučet C, ztratné 1%</t>
  </si>
  <si>
    <t>4*1,01+0,96</t>
  </si>
  <si>
    <t>59217029</t>
  </si>
  <si>
    <t>obrubník betonový silniční nájezdový 1000x150x150mm</t>
  </si>
  <si>
    <t>1275041371</t>
  </si>
  <si>
    <t>dodávka, doprava k pol.916131213 mezisoučet E, ztratné 1%</t>
  </si>
  <si>
    <t>16,0*1,01+0,84</t>
  </si>
  <si>
    <t>91102110R</t>
  </si>
  <si>
    <t>Kabelová chránička BT 120 - montáž, dodávka, doprava</t>
  </si>
  <si>
    <t>1957357862</t>
  </si>
  <si>
    <t>91102120R</t>
  </si>
  <si>
    <t>Kabelová chránička BT 150 - montáž, dodávka, doprava</t>
  </si>
  <si>
    <t>1838607498</t>
  </si>
  <si>
    <t>144+14*5</t>
  </si>
  <si>
    <t>998223011</t>
  </si>
  <si>
    <t>Přesun hmot pro pozemní komunikace s krytem dlážděným</t>
  </si>
  <si>
    <t>-176131000</t>
  </si>
  <si>
    <t>https://podminky.urs.cz/item/CS_URS_2022_01/998223011</t>
  </si>
  <si>
    <t>13 - SO 255 Dešťová kanalizace -  etapa 2b</t>
  </si>
  <si>
    <t xml:space="preserve">    21 - Úprava podloží a základové spáry</t>
  </si>
  <si>
    <t>132254204</t>
  </si>
  <si>
    <t>Hloubení zapažených rýh š do 2000 mm v hornině třídy těžitelnosti I skupiny 3 objem do 500 m3</t>
  </si>
  <si>
    <t>-1835217812</t>
  </si>
  <si>
    <t>https://podminky.urs.cz/item/CS_URS_2022_01/132254204</t>
  </si>
  <si>
    <t>zatřídění - 70% zemina tř.3  +  30% zemina tř.4</t>
  </si>
  <si>
    <t>uvažován svislý pažený výkop (upřesní se při realizaci)</t>
  </si>
  <si>
    <t>1,0*1,60*(64+25)*0,70</t>
  </si>
  <si>
    <t>2,8*5*0,70</t>
  </si>
  <si>
    <t>dokopání pro drenáž</t>
  </si>
  <si>
    <t>(0,20*0,20*89+0,04)*0,70</t>
  </si>
  <si>
    <t>112,0*0,05+0,4</t>
  </si>
  <si>
    <t>v položce započten svislý přesun a příplatek na lepivost</t>
  </si>
  <si>
    <t>132354204</t>
  </si>
  <si>
    <t>Hloubení zapažených rýh š do 2000 mm v hornině třídy těžitelnosti II skupiny 4 objem do 500 m3</t>
  </si>
  <si>
    <t>2020544364</t>
  </si>
  <si>
    <t>https://podminky.urs.cz/item/CS_URS_2022_01/132354204</t>
  </si>
  <si>
    <t>pol.132254204</t>
  </si>
  <si>
    <t>118,0/0,7*0,3+0,429</t>
  </si>
  <si>
    <t>-1102540185</t>
  </si>
  <si>
    <t>1,6*89*2</t>
  </si>
  <si>
    <t>284,8*0,03+0,656</t>
  </si>
  <si>
    <t>745481609</t>
  </si>
  <si>
    <t>-404310553</t>
  </si>
  <si>
    <t>1,1*(0,225+0,3)*25,0+1,1*(0,335+0,3)*64,0</t>
  </si>
  <si>
    <t>0,858</t>
  </si>
  <si>
    <t>-3,14*0,1*0,1*25-3,14*0,15*0,15*64</t>
  </si>
  <si>
    <t>0,007</t>
  </si>
  <si>
    <t>-314314322</t>
  </si>
  <si>
    <t>obsyp kanalizačního potrubí pískem</t>
  </si>
  <si>
    <t>hutnění +10%, ztratné 1%</t>
  </si>
  <si>
    <t>54,7*1,8*1,11+0,109</t>
  </si>
  <si>
    <t>-681678361</t>
  </si>
  <si>
    <t>zpětný zásyp nakoupenou zeminou  - 10% zásypu</t>
  </si>
  <si>
    <t>zpětný zásyp štěrkopískem (pod vozovkou) - 90% zásypu</t>
  </si>
  <si>
    <t>výkop - pol.132211401+132311401</t>
  </si>
  <si>
    <t>118,0+51,0</t>
  </si>
  <si>
    <t>méně podsypy a obsypy -pol.451572111+pol.45+175151101 mezisoučet A</t>
  </si>
  <si>
    <t>-(10,0+60,0)</t>
  </si>
  <si>
    <t>méně šachty</t>
  </si>
  <si>
    <t>-3,14*0,6*0,6*(1,7*2+1,9*2+1,3)</t>
  </si>
  <si>
    <t>0,608</t>
  </si>
  <si>
    <t>-571275918</t>
  </si>
  <si>
    <t>dodávka (nákup vč.naložení) k pol.174101101 - 10%</t>
  </si>
  <si>
    <t>hutnění 10%</t>
  </si>
  <si>
    <t>90,0*0,1*1,5*1,1</t>
  </si>
  <si>
    <t>-633992434</t>
  </si>
  <si>
    <t>90% zásypu ze ŠP, hutnění 10%,ztratné 1%</t>
  </si>
  <si>
    <t>90,0*1,8*0,9*1,11+0,162</t>
  </si>
  <si>
    <t>-669965187</t>
  </si>
  <si>
    <t>přemístění sypkého materiálu pro podsypy a obsypy</t>
  </si>
  <si>
    <t>54,7+10,0</t>
  </si>
  <si>
    <t>trativod</t>
  </si>
  <si>
    <t>0,2*0,2*89</t>
  </si>
  <si>
    <t>1374609670</t>
  </si>
  <si>
    <t>výkop rýh - pol.132254204</t>
  </si>
  <si>
    <t>118,0</t>
  </si>
  <si>
    <t>545270745</t>
  </si>
  <si>
    <t>118,0*(15-10)</t>
  </si>
  <si>
    <t>1002827172</t>
  </si>
  <si>
    <t>výkop rýh - pol.132354204</t>
  </si>
  <si>
    <t>1043807766</t>
  </si>
  <si>
    <t>51,0*(15-10)</t>
  </si>
  <si>
    <t>-661263548</t>
  </si>
  <si>
    <t>-959044602</t>
  </si>
  <si>
    <t>169,0*2,0</t>
  </si>
  <si>
    <t>Úprava podloží a základové spáry</t>
  </si>
  <si>
    <t>212752401</t>
  </si>
  <si>
    <t>Trativod z drenážních trubek korugovaných PE-HD SN 8 perforace 360° včetně lože otevřený výkop DN 100 pro liniové stavby</t>
  </si>
  <si>
    <t>2107971735</t>
  </si>
  <si>
    <t>https://podminky.urs.cz/item/CS_URS_2022_01/212752401</t>
  </si>
  <si>
    <t>drenážní potrubí</t>
  </si>
  <si>
    <t>779494055</t>
  </si>
  <si>
    <t>1,1*0,10*89</t>
  </si>
  <si>
    <t>0,21</t>
  </si>
  <si>
    <t>-580325287</t>
  </si>
  <si>
    <t>kanalizační šachty</t>
  </si>
  <si>
    <t>ŠD25 - výška 40 mm</t>
  </si>
  <si>
    <t>ŠD24 - výška 60 mm</t>
  </si>
  <si>
    <t>ŠD 21+ŠD22+ŠD23+ŠD24</t>
  </si>
  <si>
    <t>2+2+1+1</t>
  </si>
  <si>
    <t>59224184</t>
  </si>
  <si>
    <t>prstenec šachtový vyrovnávací betonový 625x120x40mm</t>
  </si>
  <si>
    <t>-295415572</t>
  </si>
  <si>
    <t>59224185</t>
  </si>
  <si>
    <t>prstenec šachtový vyrovnávací betonový 625x120x60mm</t>
  </si>
  <si>
    <t>-353446390</t>
  </si>
  <si>
    <t>59224187</t>
  </si>
  <si>
    <t>prstenec šachtový vyrovnávací betonový 625x120x100mm</t>
  </si>
  <si>
    <t>-1372643243</t>
  </si>
  <si>
    <t>871350420</t>
  </si>
  <si>
    <t>Montáž kanalizačního potrubí korugovaného SN 12 z polypropylenu DN 200</t>
  </si>
  <si>
    <t>640187828</t>
  </si>
  <si>
    <t>https://podminky.urs.cz/item/CS_URS_2022_01/871350420</t>
  </si>
  <si>
    <t>28614099</t>
  </si>
  <si>
    <t>trubka kanalizační žebrovaná PP DN 200x3000mm</t>
  </si>
  <si>
    <t>-712841587</t>
  </si>
  <si>
    <t>dodávka, doprava k pol.871350420, ztratné 1,5%</t>
  </si>
  <si>
    <t>25,0*1,015+0,125</t>
  </si>
  <si>
    <t>Při realizaci je možné použít trubky v jiných délkách.</t>
  </si>
  <si>
    <t>871370420</t>
  </si>
  <si>
    <t>Montáž kanalizačního potrubí korugovaného SN 12 z polypropylenu DN 300</t>
  </si>
  <si>
    <t>1059178428</t>
  </si>
  <si>
    <t>https://podminky.urs.cz/item/CS_URS_2022_01/871370420</t>
  </si>
  <si>
    <t>28614132</t>
  </si>
  <si>
    <t>trubka kanalizační žebrovaná PP DN 300x5000mm</t>
  </si>
  <si>
    <t>176597936</t>
  </si>
  <si>
    <t>dodávka, doprava k pol.871370420, ztratné 1,5%</t>
  </si>
  <si>
    <t>64,0*1,015+0,04</t>
  </si>
  <si>
    <t>877370420</t>
  </si>
  <si>
    <t>Montáž odboček na kanalizačním potrubí z PP trub korugovaných DN 300</t>
  </si>
  <si>
    <t>1324662099</t>
  </si>
  <si>
    <t>https://podminky.urs.cz/item/CS_URS_2022_01/877370420</t>
  </si>
  <si>
    <t>odbočka 300/150 k vpusti</t>
  </si>
  <si>
    <t>2861400R</t>
  </si>
  <si>
    <t xml:space="preserve">odbočka 45st. 300/150mm pro potrubí kanalizační žebrované </t>
  </si>
  <si>
    <t>1082743170</t>
  </si>
  <si>
    <t>877310440</t>
  </si>
  <si>
    <t>Montáž šachtových vložek na kanalizačním potrubí z PP trub korugovaných DN 150</t>
  </si>
  <si>
    <t>1399697859</t>
  </si>
  <si>
    <t>https://podminky.urs.cz/item/CS_URS_2022_01/877310440</t>
  </si>
  <si>
    <t>pro uliční vpusti</t>
  </si>
  <si>
    <t>28617480</t>
  </si>
  <si>
    <t>vložka šachtová kanalizace PP korugované DN 160</t>
  </si>
  <si>
    <t>228219677</t>
  </si>
  <si>
    <t>877350440</t>
  </si>
  <si>
    <t>Montáž šachtových vložek na kanalizačním potrubí z PP trub korugovaných DN 200</t>
  </si>
  <si>
    <t>887603417</t>
  </si>
  <si>
    <t>https://podminky.urs.cz/item/CS_URS_2022_01/877350440</t>
  </si>
  <si>
    <t>28617481</t>
  </si>
  <si>
    <t>vložka šachtová kanalizace PP korugované DN 200</t>
  </si>
  <si>
    <t>-980633450</t>
  </si>
  <si>
    <t>877370440</t>
  </si>
  <si>
    <t>Montáž šachtových vložek na kanalizačním potrubí z PP trub korugovaných DN 300</t>
  </si>
  <si>
    <t>1930097508</t>
  </si>
  <si>
    <t>https://podminky.urs.cz/item/CS_URS_2022_01/877370440</t>
  </si>
  <si>
    <t>28617483</t>
  </si>
  <si>
    <t>vložka šachtová kanalizace PP korugované DN 300</t>
  </si>
  <si>
    <t>-1211287567</t>
  </si>
  <si>
    <t>894411121</t>
  </si>
  <si>
    <t>Zřízení šachet kanalizačních z betonových dílců na potrubí DN přes 200 do 300 dno beton tř. C 25/30</t>
  </si>
  <si>
    <t>-807149342</t>
  </si>
  <si>
    <t>https://podminky.urs.cz/item/CS_URS_2022_01/894411121</t>
  </si>
  <si>
    <t>59224066</t>
  </si>
  <si>
    <t>skruž betonová DN 1000x250 PS, 100x25x12cm</t>
  </si>
  <si>
    <t>189224520</t>
  </si>
  <si>
    <t>dodávka, doprava k pol.894411121</t>
  </si>
  <si>
    <t>59224056</t>
  </si>
  <si>
    <t>kónus pro kanalizační šachty s kapsovým stupadlem 100/62,5x67x12cm</t>
  </si>
  <si>
    <t>492030325</t>
  </si>
  <si>
    <t>59224075</t>
  </si>
  <si>
    <t>deska betonová zákrytová k ukončení šachet 1000/625x200mm</t>
  </si>
  <si>
    <t>665371103</t>
  </si>
  <si>
    <t>320543956</t>
  </si>
  <si>
    <t>-453846110</t>
  </si>
  <si>
    <t>55241014</t>
  </si>
  <si>
    <t>poklop šachtový třída D400, kruhový rám 785, vstup 600mm, bez ventilace</t>
  </si>
  <si>
    <t>1386826402</t>
  </si>
  <si>
    <t>89481260R</t>
  </si>
  <si>
    <t>Vyříznutí a utěsnění otvoru ve stěně kanalizační šachty DN 200</t>
  </si>
  <si>
    <t>-1098799601</t>
  </si>
  <si>
    <t>napojení na stávající šachtu</t>
  </si>
  <si>
    <t>89481261R</t>
  </si>
  <si>
    <t>Vyříznutí a utěsnění otvoru ve stěně kanalizační šachty DN 300</t>
  </si>
  <si>
    <t>170759470</t>
  </si>
  <si>
    <t>892352121</t>
  </si>
  <si>
    <t>Tlaková zkouška vzduchem potrubí DN 200 těsnícím vakem ucpávkovým</t>
  </si>
  <si>
    <t>584123541</t>
  </si>
  <si>
    <t>https://podminky.urs.cz/item/CS_URS_2022_01/892352121</t>
  </si>
  <si>
    <t>892372121</t>
  </si>
  <si>
    <t>Tlaková zkouška vzduchem potrubí DN 300 těsnícím vakem ucpávkovým</t>
  </si>
  <si>
    <t>1072585553</t>
  </si>
  <si>
    <t>https://podminky.urs.cz/item/CS_URS_2022_01/892372121</t>
  </si>
  <si>
    <t>89900010R</t>
  </si>
  <si>
    <t>Vyčištění potrubí po pokládce vč.revizních šachet a zkouška průchodnosti</t>
  </si>
  <si>
    <t>670881500</t>
  </si>
  <si>
    <t>64+25</t>
  </si>
  <si>
    <t>89900020R</t>
  </si>
  <si>
    <t>Kamerová zkouška a její vyhodnocení</t>
  </si>
  <si>
    <t>918093548</t>
  </si>
  <si>
    <t>-1889805337</t>
  </si>
  <si>
    <t>786383026</t>
  </si>
  <si>
    <t>19,59</t>
  </si>
  <si>
    <t>14 - SO 256 Oplocení  -  etapa 2b</t>
  </si>
  <si>
    <t>zak.č.9178-26</t>
  </si>
  <si>
    <t>131151343</t>
  </si>
  <si>
    <t>Vrtání jamek pro plotové sloupky D přes 200 do 300 mm strojně</t>
  </si>
  <si>
    <t>-2125860176</t>
  </si>
  <si>
    <t>https://podminky.urs.cz/item/CS_URS_2022_01/131151343</t>
  </si>
  <si>
    <t>plot B - pletivo</t>
  </si>
  <si>
    <t>0,7*(118+30)+1,2*2</t>
  </si>
  <si>
    <t>plot A - dílce</t>
  </si>
  <si>
    <t>0,9*30+1,2*4</t>
  </si>
  <si>
    <t>137,8*0,05+0,31</t>
  </si>
  <si>
    <t>1159600476</t>
  </si>
  <si>
    <t>pro základové pasy brány 1 a 2</t>
  </si>
  <si>
    <t>2,5*0,45*1,0*2</t>
  </si>
  <si>
    <t>0,6*0,6*1*2</t>
  </si>
  <si>
    <t>pro základové pasy brány 3</t>
  </si>
  <si>
    <t>0,6*0,6*1,0*2+0,4*0,4*1,0*2</t>
  </si>
  <si>
    <t>rýha pro podhrabové desky</t>
  </si>
  <si>
    <t>0,1*0,1*45,0</t>
  </si>
  <si>
    <t>0,54</t>
  </si>
  <si>
    <t>171151103</t>
  </si>
  <si>
    <t>Uložení sypaniny z hornin soudržných do násypů zhutněných strojně</t>
  </si>
  <si>
    <t>1972916616</t>
  </si>
  <si>
    <t>https://podminky.urs.cz/item/CS_URS_2022_01/171151103</t>
  </si>
  <si>
    <t>násyp okolo podhrabových desek</t>
  </si>
  <si>
    <t>jiné násypy kolem budovaného oplocení</t>
  </si>
  <si>
    <t>138534535</t>
  </si>
  <si>
    <t>pol.131151343</t>
  </si>
  <si>
    <t>3,14*0,15*0,15*145,0+0,056</t>
  </si>
  <si>
    <t>pol.132251101</t>
  </si>
  <si>
    <t>méně pol.171151103</t>
  </si>
  <si>
    <t>-2,5</t>
  </si>
  <si>
    <t>-724517058</t>
  </si>
  <si>
    <t>celkem 15 km</t>
  </si>
  <si>
    <t>12,8*(15-10)</t>
  </si>
  <si>
    <t>-1957161942</t>
  </si>
  <si>
    <t>17120123R</t>
  </si>
  <si>
    <t>-302839501</t>
  </si>
  <si>
    <t>https://podminky.urs.cz/item/CS_URS_2022_01/17120123R</t>
  </si>
  <si>
    <t>12,8*2,0</t>
  </si>
  <si>
    <t>275313711</t>
  </si>
  <si>
    <t>Základové patky z betonu tř. C 20/25</t>
  </si>
  <si>
    <t>-834134619</t>
  </si>
  <si>
    <t>https://podminky.urs.cz/item/CS_URS_2022_01/275313711</t>
  </si>
  <si>
    <t>základové pasy brány 1 a 2,  betonáž do výkopu +5%</t>
  </si>
  <si>
    <t>2,5*0,45*1,0*2*1,05</t>
  </si>
  <si>
    <t>0,6*0,6*1*2*1,05</t>
  </si>
  <si>
    <t>0,4*0,4*2*1,05</t>
  </si>
  <si>
    <t>základové pasy brány 3,  betonáž do výkopu +5%</t>
  </si>
  <si>
    <t>0,6*0,6*1,0*2*1,05</t>
  </si>
  <si>
    <t>0,789</t>
  </si>
  <si>
    <t>272353111</t>
  </si>
  <si>
    <t>Bednění kotevních otvorů v základových klenbách průřezu přes 0,01 do 0,02 m2 hl do 0,5 m</t>
  </si>
  <si>
    <t>-269594027</t>
  </si>
  <si>
    <t>https://podminky.urs.cz/item/CS_URS_2022_01/272353111</t>
  </si>
  <si>
    <t>sloupky pro brány do základových pasů</t>
  </si>
  <si>
    <t>338171121</t>
  </si>
  <si>
    <t>Osazování sloupků a vzpěr plotových ocelových v do 2,60 m se zalitím MC</t>
  </si>
  <si>
    <t>419068871</t>
  </si>
  <si>
    <t>https://podminky.urs.cz/item/CS_URS_2022_01/338171121</t>
  </si>
  <si>
    <t>sloupky pro brány do základových pasů, beton C 25/30</t>
  </si>
  <si>
    <t>338171123</t>
  </si>
  <si>
    <t>Osazování sloupků a vzpěr plotových ocelových v do 2,60 m se zabetonováním</t>
  </si>
  <si>
    <t>1073703510</t>
  </si>
  <si>
    <t>https://podminky.urs.cz/item/CS_URS_2022_01/338171123</t>
  </si>
  <si>
    <t>beton C25/30</t>
  </si>
  <si>
    <t>oplocení B - pletivo - sloupky</t>
  </si>
  <si>
    <t>plot A - dílce - sloupky</t>
  </si>
  <si>
    <t>338171113</t>
  </si>
  <si>
    <t>Osazování sloupků a vzpěr plotových ocelových v do 2,00 m se zabetonováním</t>
  </si>
  <si>
    <t>632113682</t>
  </si>
  <si>
    <t>https://podminky.urs.cz/item/CS_URS_2022_01/338171113</t>
  </si>
  <si>
    <t>použit beton C25/30</t>
  </si>
  <si>
    <t>oplocení B - pletivo - vzpěry</t>
  </si>
  <si>
    <t>55342152</t>
  </si>
  <si>
    <t>plotový sloupek pro svařované panely profilovaný oválný 50x70mm dl 2,0-2,5m povrchová úprava Pz a komaxit</t>
  </si>
  <si>
    <t>427143871</t>
  </si>
  <si>
    <t>dodávka, doprava k pol.338141123 mezisoučet B</t>
  </si>
  <si>
    <t>včetně čepičky sloupku</t>
  </si>
  <si>
    <t>55342181</t>
  </si>
  <si>
    <t>plotový profilovaný sloupek D 40-50mm dl 2,0-2,5m pro svařované pletivo v návinu povrchová úprava Pz a komaxit</t>
  </si>
  <si>
    <t>108146065</t>
  </si>
  <si>
    <t>55342190</t>
  </si>
  <si>
    <t>plotová profilovaná vzpěra D 40-50mm dl 2,0-2,5m bez hlavy a objímky pro svařované pletivo v návinu povrchová úprava Pz a komaxit</t>
  </si>
  <si>
    <t>960585846</t>
  </si>
  <si>
    <t>dodávka, doprava k pol.338171113</t>
  </si>
  <si>
    <t>55342195</t>
  </si>
  <si>
    <t>hlava plotové vzpěry D 40-50mm pro svařované pletivo v návinu povrchová úprava Pz a komaxit</t>
  </si>
  <si>
    <t>-115996284</t>
  </si>
  <si>
    <t>55342202</t>
  </si>
  <si>
    <t>objímka pro uchycení vzpěry na sloupek D 40-50mm</t>
  </si>
  <si>
    <t>324099409</t>
  </si>
  <si>
    <t>348171130</t>
  </si>
  <si>
    <t>Montáž rámového oplocení v přes 1,5 do 2 m</t>
  </si>
  <si>
    <t>1965499589</t>
  </si>
  <si>
    <t>https://podminky.urs.cz/item/CS_URS_2022_01/348171130</t>
  </si>
  <si>
    <t>oplocení A - dílce</t>
  </si>
  <si>
    <t>55342417</t>
  </si>
  <si>
    <t>plotový panel svařovaný v 1,5-2,0m š do 2,5m průměru drátu 5mm oka 55x200mm s dvojitým horizontálním drátem 6mm povrchová úprava PZ komaxit</t>
  </si>
  <si>
    <t>-573287292</t>
  </si>
  <si>
    <t>srovnatelná položka pro plotové dílce požadované v PD :</t>
  </si>
  <si>
    <t>výška 1,83 m, oka 200x55 mm, osová vzdálenost 2,5,  materiál</t>
  </si>
  <si>
    <t>pozink poplastový, horizontální prolisy</t>
  </si>
  <si>
    <t>celé dílce</t>
  </si>
  <si>
    <t>5534200R</t>
  </si>
  <si>
    <t>plotový panel svařovaný v 1,5-2,0m š do 2,5m průměru drátu 5mm oka 55x200mm s dvojitým horizontálním drátem 6mm povrchová úprava PZ komaxit - upravené díly s délkou menší než 2,5 m</t>
  </si>
  <si>
    <t>-672734328</t>
  </si>
  <si>
    <t>V ceně zahrnuta úprava délky plotových dílců</t>
  </si>
  <si>
    <t>50-2,5*15</t>
  </si>
  <si>
    <t>348401130</t>
  </si>
  <si>
    <t>Montáž oplocení ze strojového pletiva s napínacími dráty v přes 1,6 do 2,0 m</t>
  </si>
  <si>
    <t>-1156032877</t>
  </si>
  <si>
    <t>https://podminky.urs.cz/item/CS_URS_2022_01/348401130</t>
  </si>
  <si>
    <t>oplocení B - pletivo</t>
  </si>
  <si>
    <t>292,0</t>
  </si>
  <si>
    <t>31327504</t>
  </si>
  <si>
    <t>pletivo drátěné plastifikované se čtvercovými oky 50/2,2mm v 2000mm</t>
  </si>
  <si>
    <t>-1686514533</t>
  </si>
  <si>
    <t>dodávka, doprava k pol.348401130, ztratné 10%</t>
  </si>
  <si>
    <t>292,0*1,1+0,8</t>
  </si>
  <si>
    <t>348401350</t>
  </si>
  <si>
    <t>Rozvinutí, montáž a napnutí napínacího drátu na oplocení</t>
  </si>
  <si>
    <t>-1880586795</t>
  </si>
  <si>
    <t>https://podminky.urs.cz/item/CS_URS_2022_01/348401350</t>
  </si>
  <si>
    <t>292,0*3</t>
  </si>
  <si>
    <t>348401360</t>
  </si>
  <si>
    <t>Přiháčkování strojového pletiva k napínacímu drátu na oplocení</t>
  </si>
  <si>
    <t>884406139</t>
  </si>
  <si>
    <t>https://podminky.urs.cz/item/CS_URS_2022_01/348401360</t>
  </si>
  <si>
    <t>15619100</t>
  </si>
  <si>
    <t>drát poplastovaný kruhový napínací 2,5/3,5mm</t>
  </si>
  <si>
    <t>901628311</t>
  </si>
  <si>
    <t>dodávka, doprava k pol.34840135</t>
  </si>
  <si>
    <t>876,0*1,05+0,2</t>
  </si>
  <si>
    <t>348101210</t>
  </si>
  <si>
    <t>Osazení vrat nebo vrátek k oplocení na ocelové sloupky pl do 2 m2</t>
  </si>
  <si>
    <t>-1855368770</t>
  </si>
  <si>
    <t>https://podminky.urs.cz/item/CS_URS_2022_01/348101210</t>
  </si>
  <si>
    <t>5534233R</t>
  </si>
  <si>
    <t>branka plotová jednokřídlá Pz s PVC vrstvou 1000x2030mm + příslušenství + sloupky pro osazení branky</t>
  </si>
  <si>
    <t>-270276310</t>
  </si>
  <si>
    <t>dodávka, doprava  - vrátka</t>
  </si>
  <si>
    <t>348101250</t>
  </si>
  <si>
    <t>Osazení vrat nebo vrátek k oplocení na ocelové sloupky pl přes 8 do 10 m2</t>
  </si>
  <si>
    <t>-516397900</t>
  </si>
  <si>
    <t>https://podminky.urs.cz/item/CS_URS_2022_01/348101250</t>
  </si>
  <si>
    <t>brána 3</t>
  </si>
  <si>
    <t>5534234R</t>
  </si>
  <si>
    <t>brána plotová dvoukřídlá otevíravá  4000x2030mm povrch pozink poplastování + příslušenství + plotové sloupky</t>
  </si>
  <si>
    <t>1864957725</t>
  </si>
  <si>
    <t>dodávka, doprava - brána 3</t>
  </si>
  <si>
    <t>34810100R</t>
  </si>
  <si>
    <t>Posuvná samonosná brána o světlosti (šířce vjezdu) 6 m v provedení dle PD a tech. zprávy + el.pohon, řídící jednotka, přijímač, vysílač, optozávora - montáž, dodávka, doprava</t>
  </si>
  <si>
    <t>1870995700</t>
  </si>
  <si>
    <t>- vč. nosných prvků - vozíky, C profil, koncovka s kolečkem, dojezdová kapsa a oliva</t>
  </si>
  <si>
    <t>- sada kování pro posuv brány obsahuje el. pohon, řídící jednotku, přijímač, vysílač a opt</t>
  </si>
  <si>
    <t>optozávoru</t>
  </si>
  <si>
    <t>- povrchová úprava - žárové zinkování, poplastování barva dle PD</t>
  </si>
  <si>
    <t>- vč. kotvení dojezdového sloupku závitovými tyčemi a chemickou maltou</t>
  </si>
  <si>
    <t>- vč. sloupků pro osazení brány</t>
  </si>
  <si>
    <t>obsahem můžou být i další specifické požadavky investora</t>
  </si>
  <si>
    <t>348121211</t>
  </si>
  <si>
    <t>Osazení podhrabových desek dl do 2 m na ocelové plotové sloupky</t>
  </si>
  <si>
    <t>213083824</t>
  </si>
  <si>
    <t>https://podminky.urs.cz/item/CS_URS_2022_01/348121211</t>
  </si>
  <si>
    <t>podhrabové desky s upravenou délkou</t>
  </si>
  <si>
    <t>Položka zahrnuje také montáž a dodávka držáků desky na sloupek.</t>
  </si>
  <si>
    <t>348121221</t>
  </si>
  <si>
    <t>Osazení podhrabových desek dl přes 2 do 3 m na ocelové plotové sloupky</t>
  </si>
  <si>
    <t>463977021</t>
  </si>
  <si>
    <t>https://podminky.urs.cz/item/CS_URS_2022_01/348121221</t>
  </si>
  <si>
    <t>podhrabové desky délky cca 2,5 m</t>
  </si>
  <si>
    <t>5923311R</t>
  </si>
  <si>
    <t>deska plotová betonová 2500x50x290mm (cca dl. x tl. x v)</t>
  </si>
  <si>
    <t>600760142</t>
  </si>
  <si>
    <t>dodávka, doprava k pol.348121211+348121221, ztratné 10%</t>
  </si>
  <si>
    <t>50,0*1,1</t>
  </si>
  <si>
    <t>34812100R</t>
  </si>
  <si>
    <t>Příplatek na úpravu délek podhrabových desek, případně jejich dobetonávky (beton B20/25)</t>
  </si>
  <si>
    <t>-1094759474</t>
  </si>
  <si>
    <t>998232110</t>
  </si>
  <si>
    <t>Přesun hmot pro oplocení zděné z cihel nebo tvárnic v do 3 m</t>
  </si>
  <si>
    <t>375736896</t>
  </si>
  <si>
    <t>https://podminky.urs.cz/item/CS_URS_2022_01/998232110</t>
  </si>
  <si>
    <t>998232121</t>
  </si>
  <si>
    <t>Příplatek k přesunu hmot pro oplocení zděné za zvětšený přesun do 1000 m</t>
  </si>
  <si>
    <t>1228371039</t>
  </si>
  <si>
    <t>https://podminky.urs.cz/item/CS_URS_2022_01/998232121</t>
  </si>
  <si>
    <t>15 - Vybavení objektu</t>
  </si>
  <si>
    <t xml:space="preserve">    VYB - Vybavení</t>
  </si>
  <si>
    <t xml:space="preserve">    725 - Zařizovací předměty</t>
  </si>
  <si>
    <t>VYB</t>
  </si>
  <si>
    <t>Vybavení</t>
  </si>
  <si>
    <t>090000001</t>
  </si>
  <si>
    <t xml:space="preserve">Plastový kontejner na komunální odpad 1100 l </t>
  </si>
  <si>
    <t>-2024877786</t>
  </si>
  <si>
    <t>090000002</t>
  </si>
  <si>
    <t>Plastová popelnice na tříděný odpad 240 l</t>
  </si>
  <si>
    <t>458003632</t>
  </si>
  <si>
    <t>090000003</t>
  </si>
  <si>
    <t>Mobilní sdružené zařízení pro péči o hadice (pračka na hadice, vysokotlaký čistič, testovací tlakové zařízení atd.)</t>
  </si>
  <si>
    <t>-869775988</t>
  </si>
  <si>
    <t>090000004</t>
  </si>
  <si>
    <t>Namáčecí kádě z vyztuženého plastu, obsah 200l, bez překážek</t>
  </si>
  <si>
    <t>-1556189481</t>
  </si>
  <si>
    <t>090000005</t>
  </si>
  <si>
    <t>Otočný sušák hadic s ručním ovládáním a kapacitou pro zavěšení až 20 B/75 hadic</t>
  </si>
  <si>
    <t>-1663198187</t>
  </si>
  <si>
    <t>090000006</t>
  </si>
  <si>
    <t>5-ti policový, drátěný, pojízdný miniregál pro uskladnění hadic s integrovaným navíjěčem hadic, rozměry š=203, h=71, v=150 se 4-mi kolečky s vysokou zátěží</t>
  </si>
  <si>
    <t>-1461300491</t>
  </si>
  <si>
    <t>090000007</t>
  </si>
  <si>
    <t>Universální drátěná policová skříňka (regál) pro velké zatížení, h=60cm, v=180cm, dl.8,8m</t>
  </si>
  <si>
    <t>-844251057</t>
  </si>
  <si>
    <t>090000008</t>
  </si>
  <si>
    <t>Drátěná policová skříňka (regál) do skladu, h=60cm, v=180cm, dl.9,75m</t>
  </si>
  <si>
    <t>-1593543305</t>
  </si>
  <si>
    <t>090000009</t>
  </si>
  <si>
    <t>Mobilní 3-skříňové drátěné pracoviště s horní pracovní deskou potaženou neklouzavým plastem, opatřené pojezd.kolečky, š=190cm,h=76cm, v=104cm, vč.vnitřních polic, zavěšené odkl.police a stěnového panelu</t>
  </si>
  <si>
    <t>1148124975</t>
  </si>
  <si>
    <t>090000010</t>
  </si>
  <si>
    <t>Mobilní 2-skříňkové drátěné pracoviště s horní pracovní deskou potaženou neklouzavým plastem, opatřené pojezd.kolečky, š=130cm,h=76cm, v=104cm, vč.vnitřních polic, zavěšené odkl.police a stěnového panelu</t>
  </si>
  <si>
    <t>-1210431351</t>
  </si>
  <si>
    <t>090000011</t>
  </si>
  <si>
    <t>Drátěný pracovní stojan pro údržbu dýchacích přístrojů,, opatřené 4 pojezd.kolečky s vysokou zátěží, š=170cm,h=76cm, v=148cm</t>
  </si>
  <si>
    <t>1765033424</t>
  </si>
  <si>
    <t>090000012</t>
  </si>
  <si>
    <t>Nerezový přístěnný mycí stůl s dvěma lisovanými dřezy na pravé straně a spodní roštovou policí, rozměr stolu 2500x800x850 mm (baterie a sprcha je započtena v ZTI)</t>
  </si>
  <si>
    <t>-219625100</t>
  </si>
  <si>
    <t>090000013</t>
  </si>
  <si>
    <t>Nerezová police k zavěšení na stěnu 2500x350 mm (vč.nerezových konzol k zavěšení a kotevních prvků)</t>
  </si>
  <si>
    <t>-696818944</t>
  </si>
  <si>
    <t>090000014</t>
  </si>
  <si>
    <t>Průmyslová pračka FX180, kapacita 20kg, rozměr (VxŠxH) 1410x970x970 mm</t>
  </si>
  <si>
    <t>-1268843537</t>
  </si>
  <si>
    <t>090000015</t>
  </si>
  <si>
    <t>Vysoušecí skříň VSK 04 TURBO, délka sušení 120min, rozměry 920x1830x500mm</t>
  </si>
  <si>
    <t>1580436150</t>
  </si>
  <si>
    <t>090000016</t>
  </si>
  <si>
    <t>Čistička obuvi na hrubou špínu - plastová k´áď vaztužena skelnými vlákny a Pozn čistícím roštem a boční kartáče</t>
  </si>
  <si>
    <t>848298943</t>
  </si>
  <si>
    <t>090000017</t>
  </si>
  <si>
    <t>Šatnová lavice š.1500mm s 11 věšáky, opěradlem, sedákem a roštem na obuv, kovová konstrukce, laminov.dřevotříska sedáku, 1800x1500x430mm</t>
  </si>
  <si>
    <t>103182220</t>
  </si>
  <si>
    <t>090000018</t>
  </si>
  <si>
    <t>Šatní kovové skříňky upravené pro hasiče 1780x500x500mm - 2xpolice, 2xšatní tyč, perforace pro odvádění vlhkosti, držák na přilbu, kovové háčky na oděv</t>
  </si>
  <si>
    <t>1939795647</t>
  </si>
  <si>
    <t>090000019</t>
  </si>
  <si>
    <t>Šatní plechové skříně 2-dílné s dvouplášt.dveřmi tlumícími dorazy s větracím systémem 1800x500x500mm - 2xpolice, 2xšatní tyč, 6x plastové háčky (lze doplnit o další výbavu) + předlavička k šatní skříni</t>
  </si>
  <si>
    <t>1542466128</t>
  </si>
  <si>
    <t>090000020</t>
  </si>
  <si>
    <t>Kuchyňská linka dl.2150mm vč.horních dvířek hl.320mm, povrch lamino buk, kování kovové vč.mikrovlnné trouby (dřez a baterie je součástí rozpočtu ZTI)</t>
  </si>
  <si>
    <t>1601930033</t>
  </si>
  <si>
    <t>denní místnost</t>
  </si>
  <si>
    <t>090000021</t>
  </si>
  <si>
    <t>Kuchyňská linka tvaru L dl.2400+1450mm vč.horních dvířek hl.320mm, povrch lamino buk, kování kovové (dřez vč.baterie je součástí rozpočtu ZTI)</t>
  </si>
  <si>
    <t>-846445720</t>
  </si>
  <si>
    <t>kuchyňka</t>
  </si>
  <si>
    <t>090000222</t>
  </si>
  <si>
    <t>Elektrický sporák s indukční deskou a s troubou</t>
  </si>
  <si>
    <t>97338303</t>
  </si>
  <si>
    <t>090000022</t>
  </si>
  <si>
    <t>Lednička s mrazákem (250l, třída A++) + samostatně stojící, hlučnost max.38dB</t>
  </si>
  <si>
    <t>1723260200</t>
  </si>
  <si>
    <t>090000023</t>
  </si>
  <si>
    <t>Jídelní sestava velká - 1x jídelní stůl 1800x800mm + 8x jídelní židle - kovové nohy + lamino</t>
  </si>
  <si>
    <t>1385229627</t>
  </si>
  <si>
    <t>090000024</t>
  </si>
  <si>
    <t>Postel jednolůžková 2070x960mm, kvalitní lamino dřevotříska, odstín buk, nosnost 110kg vč.roštu, matrace, zvýšená výška čela u hlavy</t>
  </si>
  <si>
    <t>1430711046</t>
  </si>
  <si>
    <t>090000025</t>
  </si>
  <si>
    <t>Postel jednolůžková 2070x960mm, kvalitní lamino dřevotříska, odstín buk, nosnost 110kg vč.roštu, matrace, zvýšená výška čela u hlavy a bočnice</t>
  </si>
  <si>
    <t>587322561</t>
  </si>
  <si>
    <t>090000026</t>
  </si>
  <si>
    <t>Věšák na oblečení na stěnu, lamino buk, 2 háčky, 100x15,5cm</t>
  </si>
  <si>
    <t>-1794933167</t>
  </si>
  <si>
    <t>090000027</t>
  </si>
  <si>
    <t>Komoda 4-šuplíková na uložení ložního prádla 1000x300x800mm, zásuvky na kovových pojezdech s kovovými úchyty, lamino buk</t>
  </si>
  <si>
    <t>849919391</t>
  </si>
  <si>
    <t>090000028</t>
  </si>
  <si>
    <t>Čalouněná konferenční židle, stohovatelná, kovová konstrukce noh, zádová opěrka, područky (lze doplnit o odklápěcí stolek), barva červená</t>
  </si>
  <si>
    <t>-61518781</t>
  </si>
  <si>
    <t>místnost krizového štábu</t>
  </si>
  <si>
    <t>090000029</t>
  </si>
  <si>
    <t>Psací stůl z laminované dřevotřísky 1200/750mm, průchodky pro kabel.rozvody, zásuvkový kontejner pod desku, odstín buk</t>
  </si>
  <si>
    <t>1275586645</t>
  </si>
  <si>
    <t>školící místnost</t>
  </si>
  <si>
    <t>090000030</t>
  </si>
  <si>
    <t>Věšáková stěna dl.2300mm s dvouháčky po 200mm</t>
  </si>
  <si>
    <t>2131383914</t>
  </si>
  <si>
    <t>090000031</t>
  </si>
  <si>
    <t>Magnetická tabule o rozměrech min.2x2,1 m včetně držáku na fixy</t>
  </si>
  <si>
    <t>1605714436</t>
  </si>
  <si>
    <t>090000032</t>
  </si>
  <si>
    <t>Kancelářské křeslo čalouněné nosnost 120kg, výšk.nastavitelné, hlavová opěrka, nastavit.područky, podnož na kolečkách, barva červená</t>
  </si>
  <si>
    <t>-1582124285</t>
  </si>
  <si>
    <t>místnost velitele</t>
  </si>
  <si>
    <t>090000033</t>
  </si>
  <si>
    <t>Archivační skříň dvouplášťová s vloženou protipožární izolací, 600x900x1950</t>
  </si>
  <si>
    <t>48543261</t>
  </si>
  <si>
    <t>090000034</t>
  </si>
  <si>
    <t>PC stůl 650x1250x750mm, průchodky pro kabel.rozvody, rekt.noh, výsuvná deska na klávesnici, boční police pro uložení počítače, zásuvkový kontejner pod desku 400x600x600mm, materiál lamino buk</t>
  </si>
  <si>
    <t>-422514860</t>
  </si>
  <si>
    <t>090000035</t>
  </si>
  <si>
    <t>Policový regál 300x1000x1900mm, materiál lamino buk</t>
  </si>
  <si>
    <t>-2076855168</t>
  </si>
  <si>
    <t>090000036</t>
  </si>
  <si>
    <t>Čalouněná kancelářská židle, kovová konstrukce noh, zádová opěrka, područky, barva červená</t>
  </si>
  <si>
    <t>-1519231759</t>
  </si>
  <si>
    <t>ústředna, velitelé družstev</t>
  </si>
  <si>
    <t>090000037</t>
  </si>
  <si>
    <t>Oválný konferenční stůl pro 6 osob 1200x2500mm</t>
  </si>
  <si>
    <t>1749770165</t>
  </si>
  <si>
    <t>090000038</t>
  </si>
  <si>
    <t>PC stůl rohový s ovl.technologií, průchodky pro kabel.rozvody, rekt.noh, výsuvná deska na klávesnici, boční police pro uložení počítače, materiál lamino buk</t>
  </si>
  <si>
    <t>-1145677776</t>
  </si>
  <si>
    <t>090000039</t>
  </si>
  <si>
    <t>-1126564039</t>
  </si>
  <si>
    <t>090000040</t>
  </si>
  <si>
    <t>Uzamykatelná skříň 600x900x1900mm, materiál lamino buk</t>
  </si>
  <si>
    <t>-419361580</t>
  </si>
  <si>
    <t>090000041</t>
  </si>
  <si>
    <t>Policové regály 300x900x1900mm, materiál lamino buk</t>
  </si>
  <si>
    <t>383688075</t>
  </si>
  <si>
    <t>090000042</t>
  </si>
  <si>
    <t xml:space="preserve">Posilovací bench lavice </t>
  </si>
  <si>
    <t>-703720603</t>
  </si>
  <si>
    <t>090000043</t>
  </si>
  <si>
    <t>Nakládací činkový set + cementové kotouče navíc 10+15kg</t>
  </si>
  <si>
    <t>-1628380992</t>
  </si>
  <si>
    <t>090000044</t>
  </si>
  <si>
    <t>Multifunkční fitness stanice (věž)</t>
  </si>
  <si>
    <t>1712690902</t>
  </si>
  <si>
    <t>090000045</t>
  </si>
  <si>
    <t>Posilovací lavice (sedy, lehy), max.hmotnost 160km, polohovací</t>
  </si>
  <si>
    <t>-1593635115</t>
  </si>
  <si>
    <t>090000046</t>
  </si>
  <si>
    <t>Boxovací pytel 180x35cm vč.závěsu a držáku</t>
  </si>
  <si>
    <t>-44924346</t>
  </si>
  <si>
    <t>090000047</t>
  </si>
  <si>
    <t>Stůl na stolní tenis 274x152,5x76 cm, kovová skládací konstrukce s pojízdnými kolečky, vysoce odolná povrch.úprava masivní hrací desky, barva zelená, vč.sítě</t>
  </si>
  <si>
    <t>808489040</t>
  </si>
  <si>
    <t>090000048</t>
  </si>
  <si>
    <t>Infrasauna pro 1 osobu, vel.900x900x1800cm, materiál kanadský jedlovec, zahlazený povrch, keramické zářiče + 2-věšák na oděv nástěnný</t>
  </si>
  <si>
    <t>196118767</t>
  </si>
  <si>
    <t>090000051</t>
  </si>
  <si>
    <t>Panel s logem JSDH 1200x1200 (zavěšený na fasádě) plastový, provedení do exteriéru</t>
  </si>
  <si>
    <t>-196000481</t>
  </si>
  <si>
    <t>090000052</t>
  </si>
  <si>
    <t>Základní informační zařízení pro orientaci veřejnosti</t>
  </si>
  <si>
    <t>-699850471</t>
  </si>
  <si>
    <t xml:space="preserve">Zařízení budou doplněna taktilními a optickými prvky pro </t>
  </si>
  <si>
    <t>smyslově postižené osoby dle vyhlášky 398/2009.</t>
  </si>
  <si>
    <t>Budou mít kontrastní a osvětlené nápisy a symboly srozumitelné</t>
  </si>
  <si>
    <t>všem uživatelům (dle popisu v TZ)</t>
  </si>
  <si>
    <t>090000053</t>
  </si>
  <si>
    <t>Vlajkový stožár dl.6m sklolaminátový kotvený do betonu přes kotevní plech a šrouby - montáž, doprava, dodávka, vč. kotevních prvků, lanka, úchytu atd.</t>
  </si>
  <si>
    <t>-957518677</t>
  </si>
  <si>
    <t>Poznámka k položce:_x000D_
včetně základu do výkopu</t>
  </si>
  <si>
    <t>Zařizovací předměty</t>
  </si>
  <si>
    <t>725291621</t>
  </si>
  <si>
    <t>Doplňky zařízení koupelen a záchodů nerezové zásobník toaletních papírů</t>
  </si>
  <si>
    <t>-1351503248</t>
  </si>
  <si>
    <t>72529161R</t>
  </si>
  <si>
    <t xml:space="preserve">Doplňky zařízení koupelen a záchodů nerezové - štětka </t>
  </si>
  <si>
    <t>175908693</t>
  </si>
  <si>
    <t>72529162R</t>
  </si>
  <si>
    <t>Doplňky zařízení koupelen a záchodů nerezové - věšák</t>
  </si>
  <si>
    <t>-2072445721</t>
  </si>
  <si>
    <t>72529163R</t>
  </si>
  <si>
    <t>Doplňky zařízení koupelen a záchodů nerezové - nerez police do sprchy</t>
  </si>
  <si>
    <t>876597996</t>
  </si>
  <si>
    <t>72529164R</t>
  </si>
  <si>
    <t>Doplňky zařízení koupelen a záchodů nerezové - odpadkový koš s víkem a plastovou vložkou 20 l</t>
  </si>
  <si>
    <t>1923295820</t>
  </si>
  <si>
    <t>725291631</t>
  </si>
  <si>
    <t>Doplňky zařízení koupelen a záchodů nerezové zásobník papírových ručníků</t>
  </si>
  <si>
    <t>-1468517737</t>
  </si>
  <si>
    <t>725291211</t>
  </si>
  <si>
    <t>Doplňky zařízení koupelen a záchodů keramické mýdelník jednoduchý</t>
  </si>
  <si>
    <t>859949747</t>
  </si>
  <si>
    <t>998725101</t>
  </si>
  <si>
    <t>Přesun hmot tonážní pro zařizovací předměty v objektech v do 6 m</t>
  </si>
  <si>
    <t>42031988</t>
  </si>
  <si>
    <t>16 - IT vybavení</t>
  </si>
  <si>
    <t>742430001</t>
  </si>
  <si>
    <t>Montáž audiovizuální techniky projektoru včetně držáku a uchycením na strop nebo na stěnu</t>
  </si>
  <si>
    <t>https://podminky.urs.cz/item/CS_URS_2022_01/742430001</t>
  </si>
  <si>
    <t>IT00001</t>
  </si>
  <si>
    <t>Projektor Laser, 16:10, světelný výkon min. 5000 ANSI</t>
  </si>
  <si>
    <t>Poznámka k položce:_x000D_
Poznámka k položce: Technologie: Laser, konstrast: 1000000:1, rozlišení: 1920x1200 (WUXGA), světelný výkon: 7000 ANSI, formát: 16:10.</t>
  </si>
  <si>
    <t>742430012</t>
  </si>
  <si>
    <t>Montáž audiovizuální techniky elektrického plátna, upevněného do podhledu</t>
  </si>
  <si>
    <t>https://podminky.urs.cz/item/CS_URS_2022_01/742430012</t>
  </si>
  <si>
    <t>IT00002</t>
  </si>
  <si>
    <t>Projekční plátno</t>
  </si>
  <si>
    <t>Poznámka k položce:_x000D_
Poznámka k položce: Projekční plátno 265x149, nástěnné plátno s dálkovým ovládáním, instalace na zeď nebo strop, černé orámování</t>
  </si>
  <si>
    <t>IT00003</t>
  </si>
  <si>
    <t>Bezdrátový prezentační systém</t>
  </si>
  <si>
    <t>Poznámka k položce:_x000D_
Poznámka k položce: Profesionální bezdrátový prezentační systém, který umožňuje připojení až 64 uživatelů ze svých počítačů, chytrých telefonů či tabletů. Bezdrátový prezentační systém má pokročilé funkce jako USB pro přehrávání médií a dokumentů, streaming, video přehrávač a distribuci videa z 1 do až 4 zařízení</t>
  </si>
  <si>
    <t>IT00004</t>
  </si>
  <si>
    <t>OLED TV 65" 4K včetně džáku na stěnu</t>
  </si>
  <si>
    <t>Poznámka k položce:_x000D_
Poznámka k položce: Televize SMART Neo QLED, 165cm, 4K Ultra HD, PQI 4300 (100Hz), Mini LED, HDR10, HDR10+, HLG, lokální stmívání, duální tuner DVB-T2/S2/C, H.265/HEVC, 4× HDMI, 2× USB, CI+, LAN, WiFi, Bluetooth, DLNA, HbbTV 2.0, herní režim, hlasové ovládání, Apple TV, Netflix, HBO Max, Voyo, Přehrávání 360° videa, Apple Airplay 2, párování s mobilním zařízením, Tizen, VESA 400×300, repro 60W, vestavěný soundbar, Dolby Atmos, Dolby Digital Plus, en. třída F</t>
  </si>
  <si>
    <t>742430011R</t>
  </si>
  <si>
    <t>Montáž audiovizuální techniky TV na zeď</t>
  </si>
  <si>
    <t>742240023</t>
  </si>
  <si>
    <t>Nastavení PC, 10/100 dle doporučení výrobce SW, monitor 19", klávesnice, myš</t>
  </si>
  <si>
    <t>https://podminky.urs.cz/item/CS_URS_2022_01/742240023</t>
  </si>
  <si>
    <t>IT00005</t>
  </si>
  <si>
    <t>PC sestava</t>
  </si>
  <si>
    <t>Poznámka k položce:_x000D_
Poznámka k položce: Procesor 3.5 až 4.5 GHz, 6fyzických jader, Grafická karta 5GB, RAM 16GB DDR4, HDD + SSD 1256GB, HDMI a DisplayPort, 5× USB 3.2, 4× USB 2.0, běžně používaný operační systém s pokročilými funkcemi sítě, záruka NBD</t>
  </si>
  <si>
    <t>IT00006</t>
  </si>
  <si>
    <t>LCD monitor QHD 27"</t>
  </si>
  <si>
    <t>Poznámka k položce:_x000D_
Poznámka k položce: LCD monitor Quad HD 2560 × 1440, IPS, 16:9, 4 ms, 75Hz, FreeSync, 350 cd/m2, kontrast 1000:1, DisplayPort 1.2, HDMI 1.4, sluchátkový výstup, nastavitelná výška, pivot, repro, VESA</t>
  </si>
  <si>
    <t>742430022</t>
  </si>
  <si>
    <t>Montáž audiovizuální techniky propojovacích kabelů pro AV techniku</t>
  </si>
  <si>
    <t>https://podminky.urs.cz/item/CS_URS_2022_01/742430022</t>
  </si>
  <si>
    <t>742430031</t>
  </si>
  <si>
    <t>Montáž audiovizuální techniky kabelu HDMI protažením a se zakončením v zásuvce nebo krabici</t>
  </si>
  <si>
    <t>https://podminky.urs.cz/item/CS_URS_2022_01/742430031</t>
  </si>
  <si>
    <t>17 - VRN stavby</t>
  </si>
  <si>
    <t>„V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  - Ztížené výrobní podmínky související s umístěním stavby, s provizorními nebo dopravními omezeními na staveništi nebo jeho bezprostředním okolí, se zhoršenými klimatickými podmínkami (velké mrazy, vysoké teploty, deštivé počasí apod.), s prací na těžko přístupných místech, s prací ve zdraví škodlivém prostředí, se ztíženým pohybem vozidel v centrech měst, s prací v ochranných pásmech.  - Koordinace prací a dodávek mezi dodavateli. Součinnost s koordinátorem BOZP určeným objednatelem, a to po celou dobu jeho působnosti.  - Zajištění bezpečnosti při provádění stavby ve smyslu bezpečnosti práce a ochrany životního prostředí.  - Úprava příslušné dokumentace dle technologických postupů zhotovitele a dle zjištěných skutečností při provádění. Zpracování Plánu havarijních opatření zařízení staveniště a mechanizace. Zpracování technologických postupů a plánů kontrol. Pasportizace stávajících ploch a objektů. Výroba a osazení informačních tabulí (označení) stavby.  - Opatření na ochranu sousedních pozemků, objektů apod. proti poškození a znečištění. Zajištění provizorních lávek, můstků, ramp, mobilních zábradlí apod., a to v jakémkoli materiálovém provedení a přes jakékoliv konstrukce či překážky. Zřízení dočasných ochranných zařízení, jestliže jsou vyžadovány technologií montáže.  - Ochrana vedení všech inženýrských sítí probíhajících staveništěm nebo dotčenými stavbou i mimo území staveniště před poškozením. Kontrola a vytýčení jejich skutečné trasy a provedení ochranných opatření pro zabezpečení stávajících inženýrských sítí.  - Zajištění povolení dočasného užívání veřejných ploch a prostranství, pokud jsou stavebními pracemi nebo souvisejícími činnostmi dotčeny, a to včetně užívání ploch v souvislosti s uložením stavebního materiálu nebo stavebního odpadu, včetně poplatků za dočasné zábory nutné k realizaci díla.  - Uvedení stavbou dotčených ploch a staveništní dopravou dotčených komunikací do původního nebo projektového stavu. Péče o nepředané objekty a konstrukce stavby, jejich ošetřování. Likvidace přebytečného stavebního materiálu odpovídajícím způsobem.  - Zajištění požadavků objednatele na obvyklá zajištění závazku splnit dílo nebo některou ze smluvních povinností. Nutný rozsah stavebního pojištění budoucího díla na předmětné stavbě a pojištění odpovědnosti za škodu způsobenou dodavatelem třetí osobě. Zajištění bankovních garancí.  - Veškeré další nutné náklady k řádnému a úplnému zhotovení předmětu díla zřejmé ze zadávací dokumentace nebo místních podmínek.“</t>
  </si>
  <si>
    <t>VRN - Vedlejší rozpočtové náklady stavby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</si>
  <si>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</si>
  <si>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</si>
  <si>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</si>
  <si>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 stavby</t>
  </si>
  <si>
    <t>VRN1</t>
  </si>
  <si>
    <t>Průzkumné, geodetické a projektové práce</t>
  </si>
  <si>
    <t>011114000a</t>
  </si>
  <si>
    <t>Geologické práce a průzkumy</t>
  </si>
  <si>
    <t>1371219697</t>
  </si>
  <si>
    <t xml:space="preserve">Poznámka k položce:_x000D_
- doplňkový geologický průzkum s konzultacemi a posouzením stavu podloží v oblasti zemních plání v průběhu realizace díla autorizovanou osobou v oboru geologie včetně vypracování hodnocení_x000D_
_x000D_
- doplnění stávajících průzkumů, pokud je obchodní podmínky vyžadují a tyto průzkumy nejsou v dostatečném rozsahu součástí projektové dokumentace_x000D_
_x000D_
</t>
  </si>
  <si>
    <t>012103000a</t>
  </si>
  <si>
    <t>Vytyčení základních směrových a výškových bodů stavby</t>
  </si>
  <si>
    <t>-756841901</t>
  </si>
  <si>
    <t>012103000b</t>
  </si>
  <si>
    <t xml:space="preserve">Výškové a polohové vytýčení všech inženýrských sítí na staveništi a jejich ověření u správců </t>
  </si>
  <si>
    <t>940963773</t>
  </si>
  <si>
    <t>012303000</t>
  </si>
  <si>
    <t>Geodetické práce po výstavbě</t>
  </si>
  <si>
    <t>-1868209250</t>
  </si>
  <si>
    <t>Poznámka k položce:_x000D_
- geodetické zaměření skutečného provedení realizované stavby, včetně komunikací a inženýrských sítí, včetně zpracování podkladů pro vklad novostavby do katastru nemovitostí (geometrické plány vlastních staveb a věcných břemen)_x000D_
_x000D_
- vyhotovení dokumentací a její předání v požadované formě a požadovaném počtu</t>
  </si>
  <si>
    <t>013254000</t>
  </si>
  <si>
    <t>1657836281</t>
  </si>
  <si>
    <t>Poznámka k položce:_x000D_
Vyhotovení dokumentace skutečného provedení stavby, včetně dokladové části, a její předání v požadované formě a požadovaném počtu</t>
  </si>
  <si>
    <t>013294000</t>
  </si>
  <si>
    <t>Ostatní dokumentace</t>
  </si>
  <si>
    <t>-2134789976</t>
  </si>
  <si>
    <t>Poznámka k položce:_x000D_
- dílenská dokumentace konstrukce ocel. konstrukcí_x000D_
_x000D_
- dílenská dokumentace složitějších zámečnických prvků_x000D_
_x000D_
_x000D_
- dokumentace kotevních prvků systémového kontaktního zateplovacího systému_x000D_
_x000D_
_x000D_
- další jmenovitě neuvedená realizační, dílenská a dodavatelská dokumentace_x000D_
_x000D_
_x000D_
- vyhotovení dokumentace a její předání v požadované formě a požadovaném počtu</t>
  </si>
  <si>
    <t>01329400a</t>
  </si>
  <si>
    <t>Výrobní dodavatelská dokumentace</t>
  </si>
  <si>
    <t>1120415392</t>
  </si>
  <si>
    <t>Poznámka k položce:_x000D_
- výrobní dokumentace železobetonových konstrukcí – výkresy výztuže_x000D_
_x000D_
- výrobní dokumentace vazníkového krovu_x000D_
_x000D_
- výrobní dokumentace montážní jámy_x000D_
_x000D_
- další jmenovitě neuvedená výrobní dokumentace_x000D_
_x000D_
- vyhotovení dokumentace a její předání v požadované formě a požadovaném počtu</t>
  </si>
  <si>
    <t>VRN3</t>
  </si>
  <si>
    <t>Zařízení staveniště</t>
  </si>
  <si>
    <t>030001000</t>
  </si>
  <si>
    <t>-1724232548</t>
  </si>
  <si>
    <t>Poznámka k položce:_x000D_
- veškeré náklady zhotovitele na zřízení, vybavení, provoz, údržbu, zabezpečení a odstranění staveniště, které mu vzniknou podle podmínek smlouvy, včetně nákladů na provizorní komunikace, připojení na inženýrské sítě a nákladů na úpravu povrchů a úklid ploch, na kterých bylo zařízení staveniště provozováno_x000D_
_x000D_
- zajištění vhodných prostor pro potřeby investora, TDS a AD_x000D_
_x000D_
 _x000D_
- ochrana staveniště před vstupem nepovolaných osob, včetně příslušného značení, oplocení staveniště či jeho osvětlení, vypracování potřebné dokumentace pro provoz staveniště z hlediska požární ochrany (požární řád a poplachová směrnice) a z hlediska provozu staveniště (provozně dopravní řád)</t>
  </si>
  <si>
    <t>VRN4</t>
  </si>
  <si>
    <t>042103000a</t>
  </si>
  <si>
    <t>Průkaz energetické náročnosti budovy</t>
  </si>
  <si>
    <t>1730545692</t>
  </si>
  <si>
    <t>04310000a</t>
  </si>
  <si>
    <t>Zkoušky únosnosti podloží</t>
  </si>
  <si>
    <t>-620855248</t>
  </si>
  <si>
    <t>Poznámka k položce:_x000D_
zkoušky hutnění - pláně, jednotlivých konstrukčních vrstev zpevněných ploch</t>
  </si>
  <si>
    <t>043103000</t>
  </si>
  <si>
    <t>Zkoušky bez rozlišení</t>
  </si>
  <si>
    <t>575937645</t>
  </si>
  <si>
    <t>Poznámka k položce:_x000D_
- veškeré zkoušky (tlakové, tahové, kamerové, těsnosti, laboratorní, apod.) neuvedené položkově budou oceněny zde</t>
  </si>
  <si>
    <t>044002000</t>
  </si>
  <si>
    <t>Revize</t>
  </si>
  <si>
    <t>533406256</t>
  </si>
  <si>
    <t>Poznámka k položce:_x000D_
- veškeré potřebné revize a revizní zprávy všech instalací, zařízení a konstrukcí, včetně potřebných dokladů a protokolů, popisů a dokumentací, v souladu s platnými předpisy_x000D_
_x000D_
- revize TZB jsou uvedeny u jednotlivých profesí, v případě absence některé z nezbytně nutných  revizí bude tato revize oceněna zde</t>
  </si>
  <si>
    <t>045002000</t>
  </si>
  <si>
    <t xml:space="preserve">Ostatní měření, monitoring, rozbory </t>
  </si>
  <si>
    <t>1142952516</t>
  </si>
  <si>
    <t>Poznámka k položce:_x000D_
- veškerá měření, revize, rozbory, posudky a dozory dle platné legislativy a platných předpisů s výstavbou souvisejících_x000D_
_x000D_
- zkušení provoz, vyregulování a komplexní odzkoušení_x000D_
_x000D_
- vypracování provozních a manipulačních řádů pro zkušební či trvalý provoz, předání všech návodů k obsluze a údržbě pro technologická zařízení, zaškolení obsluhy objednatele, značeni potrubí (směry proudění apod.)_x000D_
_x000D_
- dokladování splnění technických požadavků na výrobky – atest, prohlášení o shodě, CE, certifikace apod._x000D_
_x000D_
- další doklady a protokoly nutné ke kolaudaci a správnému užívání</t>
  </si>
  <si>
    <t>072103011a</t>
  </si>
  <si>
    <t>DIO (dopr.inženýrská opatření) včetně jejich návrhu a projednání a realizace po celou dobu výstavby</t>
  </si>
  <si>
    <t>-505734907</t>
  </si>
  <si>
    <t>Poznámka k položce:_x000D_
- vyhotovení návrhu dočasného dopravního značení, jeho projednání s dotčenými orgány a organizacemi, dodání dopravních značek, jejich rozmístění a přemísťování na staveništi a v jeho bezprostředním okolí a jejich údržba v průběhu výstavby, včetně následného odstranění po ukončení stavebních prací_x000D_
_x000D_
- PDZ bude stanoveno v dostatečném předstihu před zahájením stavby a odsouhlaseno DI Policie ČR na základě jednání se zhotovitelem stavby a s přihlédnutím k jeho možnostem s ohledem na technickou vybavenost a harmonogram postupu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</si>
</sst>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top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1/941111822" TargetMode="External"/><Relationship Id="rId21" Type="http://schemas.openxmlformats.org/officeDocument/2006/relationships/hyperlink" Target="https://podminky.urs.cz/item/CS_URS_2022_01/273351122" TargetMode="External"/><Relationship Id="rId42" Type="http://schemas.openxmlformats.org/officeDocument/2006/relationships/hyperlink" Target="https://podminky.urs.cz/item/CS_URS_2022_01/317144158" TargetMode="External"/><Relationship Id="rId63" Type="http://schemas.openxmlformats.org/officeDocument/2006/relationships/hyperlink" Target="https://podminky.urs.cz/item/CS_URS_2022_01/612331121" TargetMode="External"/><Relationship Id="rId84" Type="http://schemas.openxmlformats.org/officeDocument/2006/relationships/hyperlink" Target="https://podminky.urs.cz/item/CS_URS_2022_01/622521022" TargetMode="External"/><Relationship Id="rId138" Type="http://schemas.openxmlformats.org/officeDocument/2006/relationships/hyperlink" Target="https://podminky.urs.cz/item/CS_URS_2022_01/712441559" TargetMode="External"/><Relationship Id="rId159" Type="http://schemas.openxmlformats.org/officeDocument/2006/relationships/hyperlink" Target="https://podminky.urs.cz/item/CS_URS_2022_01/762595001" TargetMode="External"/><Relationship Id="rId170" Type="http://schemas.openxmlformats.org/officeDocument/2006/relationships/hyperlink" Target="https://podminky.urs.cz/item/CS_URS_2022_01/762083121" TargetMode="External"/><Relationship Id="rId191" Type="http://schemas.openxmlformats.org/officeDocument/2006/relationships/hyperlink" Target="https://podminky.urs.cz/item/CS_URS_2022_01/764222404" TargetMode="External"/><Relationship Id="rId205" Type="http://schemas.openxmlformats.org/officeDocument/2006/relationships/hyperlink" Target="https://podminky.urs.cz/item/CS_URS_2022_01/767995113" TargetMode="External"/><Relationship Id="rId226" Type="http://schemas.openxmlformats.org/officeDocument/2006/relationships/hyperlink" Target="https://podminky.urs.cz/item/CS_URS_2022_01/998776101" TargetMode="External"/><Relationship Id="rId247" Type="http://schemas.openxmlformats.org/officeDocument/2006/relationships/hyperlink" Target="https://podminky.urs.cz/item/CS_URS_2022_01/787911115" TargetMode="External"/><Relationship Id="rId107" Type="http://schemas.openxmlformats.org/officeDocument/2006/relationships/hyperlink" Target="https://podminky.urs.cz/item/CS_URS_2022_01/899503111" TargetMode="External"/><Relationship Id="rId11" Type="http://schemas.openxmlformats.org/officeDocument/2006/relationships/hyperlink" Target="https://podminky.urs.cz/item/CS_URS_2022_01/122251407" TargetMode="External"/><Relationship Id="rId32" Type="http://schemas.openxmlformats.org/officeDocument/2006/relationships/hyperlink" Target="https://podminky.urs.cz/item/CS_URS_2022_01/311321611" TargetMode="External"/><Relationship Id="rId53" Type="http://schemas.openxmlformats.org/officeDocument/2006/relationships/hyperlink" Target="https://podminky.urs.cz/item/CS_URS_2022_01/411171132" TargetMode="External"/><Relationship Id="rId74" Type="http://schemas.openxmlformats.org/officeDocument/2006/relationships/hyperlink" Target="https://podminky.urs.cz/item/CS_URS_2022_01/622211021" TargetMode="External"/><Relationship Id="rId128" Type="http://schemas.openxmlformats.org/officeDocument/2006/relationships/hyperlink" Target="https://podminky.urs.cz/item/CS_URS_2022_01/936174311" TargetMode="External"/><Relationship Id="rId149" Type="http://schemas.openxmlformats.org/officeDocument/2006/relationships/hyperlink" Target="https://podminky.urs.cz/item/CS_URS_2022_01/713131141" TargetMode="External"/><Relationship Id="rId5" Type="http://schemas.openxmlformats.org/officeDocument/2006/relationships/hyperlink" Target="https://podminky.urs.cz/item/CS_URS_2022_01/131251103" TargetMode="External"/><Relationship Id="rId95" Type="http://schemas.openxmlformats.org/officeDocument/2006/relationships/hyperlink" Target="https://podminky.urs.cz/item/CS_URS_2022_01/631311125" TargetMode="External"/><Relationship Id="rId160" Type="http://schemas.openxmlformats.org/officeDocument/2006/relationships/hyperlink" Target="https://podminky.urs.cz/item/CS_URS_2022_01/762429001" TargetMode="External"/><Relationship Id="rId181" Type="http://schemas.openxmlformats.org/officeDocument/2006/relationships/hyperlink" Target="https://podminky.urs.cz/item/CS_URS_2022_01/764121415" TargetMode="External"/><Relationship Id="rId216" Type="http://schemas.openxmlformats.org/officeDocument/2006/relationships/hyperlink" Target="https://podminky.urs.cz/item/CS_URS_2022_01/771577111" TargetMode="External"/><Relationship Id="rId237" Type="http://schemas.openxmlformats.org/officeDocument/2006/relationships/hyperlink" Target="https://podminky.urs.cz/item/CS_URS_2022_01/783337101" TargetMode="External"/><Relationship Id="rId22" Type="http://schemas.openxmlformats.org/officeDocument/2006/relationships/hyperlink" Target="https://podminky.urs.cz/item/CS_URS_2022_01/274322611" TargetMode="External"/><Relationship Id="rId43" Type="http://schemas.openxmlformats.org/officeDocument/2006/relationships/hyperlink" Target="https://podminky.urs.cz/item/CS_URS_2022_01/317144157" TargetMode="External"/><Relationship Id="rId64" Type="http://schemas.openxmlformats.org/officeDocument/2006/relationships/hyperlink" Target="https://podminky.urs.cz/item/CS_URS_2022_01/612331191" TargetMode="External"/><Relationship Id="rId118" Type="http://schemas.openxmlformats.org/officeDocument/2006/relationships/hyperlink" Target="https://podminky.urs.cz/item/CS_URS_2022_01/944511111" TargetMode="External"/><Relationship Id="rId139" Type="http://schemas.openxmlformats.org/officeDocument/2006/relationships/hyperlink" Target="https://podminky.urs.cz/item/CS_URS_2022_01/712363001" TargetMode="External"/><Relationship Id="rId85" Type="http://schemas.openxmlformats.org/officeDocument/2006/relationships/hyperlink" Target="https://podminky.urs.cz/item/CS_URS_2022_01/621521032" TargetMode="External"/><Relationship Id="rId150" Type="http://schemas.openxmlformats.org/officeDocument/2006/relationships/hyperlink" Target="https://podminky.urs.cz/item/CS_URS_2022_01/713121211" TargetMode="External"/><Relationship Id="rId171" Type="http://schemas.openxmlformats.org/officeDocument/2006/relationships/hyperlink" Target="https://podminky.urs.cz/item/CS_URS_2022_01/998762103" TargetMode="External"/><Relationship Id="rId192" Type="http://schemas.openxmlformats.org/officeDocument/2006/relationships/hyperlink" Target="https://podminky.urs.cz/item/CS_URS_2022_01/764521403" TargetMode="External"/><Relationship Id="rId206" Type="http://schemas.openxmlformats.org/officeDocument/2006/relationships/hyperlink" Target="https://podminky.urs.cz/item/CS_URS_2022_01/767995112" TargetMode="External"/><Relationship Id="rId227" Type="http://schemas.openxmlformats.org/officeDocument/2006/relationships/hyperlink" Target="https://podminky.urs.cz/item/CS_URS_2022_01/777611121" TargetMode="External"/><Relationship Id="rId248" Type="http://schemas.openxmlformats.org/officeDocument/2006/relationships/hyperlink" Target="https://podminky.urs.cz/item/CS_URS_2022_01/998787102" TargetMode="External"/><Relationship Id="rId12" Type="http://schemas.openxmlformats.org/officeDocument/2006/relationships/hyperlink" Target="https://podminky.urs.cz/item/CS_URS_2022_01/181951112" TargetMode="External"/><Relationship Id="rId33" Type="http://schemas.openxmlformats.org/officeDocument/2006/relationships/hyperlink" Target="https://podminky.urs.cz/item/CS_URS_2022_01/311361821" TargetMode="External"/><Relationship Id="rId108" Type="http://schemas.openxmlformats.org/officeDocument/2006/relationships/hyperlink" Target="https://podminky.urs.cz/item/CS_URS_2022_01/899620141" TargetMode="External"/><Relationship Id="rId129" Type="http://schemas.openxmlformats.org/officeDocument/2006/relationships/hyperlink" Target="https://podminky.urs.cz/item/CS_URS_2022_01/998011003" TargetMode="External"/><Relationship Id="rId54" Type="http://schemas.openxmlformats.org/officeDocument/2006/relationships/hyperlink" Target="https://podminky.urs.cz/item/CS_URS_2022_01/417351711" TargetMode="External"/><Relationship Id="rId75" Type="http://schemas.openxmlformats.org/officeDocument/2006/relationships/hyperlink" Target="https://podminky.urs.cz/item/CS_URS_2022_01/622211031" TargetMode="External"/><Relationship Id="rId96" Type="http://schemas.openxmlformats.org/officeDocument/2006/relationships/hyperlink" Target="https://podminky.urs.cz/item/CS_URS_2022_01/631311137" TargetMode="External"/><Relationship Id="rId140" Type="http://schemas.openxmlformats.org/officeDocument/2006/relationships/hyperlink" Target="https://podminky.urs.cz/item/CS_URS_2022_01/712363003" TargetMode="External"/><Relationship Id="rId161" Type="http://schemas.openxmlformats.org/officeDocument/2006/relationships/hyperlink" Target="https://podminky.urs.cz/item/CS_URS_2022_01/762495000" TargetMode="External"/><Relationship Id="rId182" Type="http://schemas.openxmlformats.org/officeDocument/2006/relationships/hyperlink" Target="https://podminky.urs.cz/item/CS_URS_2022_01/764021421" TargetMode="External"/><Relationship Id="rId217" Type="http://schemas.openxmlformats.org/officeDocument/2006/relationships/hyperlink" Target="https://podminky.urs.cz/item/CS_URS_2022_01/771121011" TargetMode="External"/><Relationship Id="rId6" Type="http://schemas.openxmlformats.org/officeDocument/2006/relationships/hyperlink" Target="https://podminky.urs.cz/item/CS_URS_2022_01/162351103" TargetMode="External"/><Relationship Id="rId238" Type="http://schemas.openxmlformats.org/officeDocument/2006/relationships/hyperlink" Target="https://podminky.urs.cz/item/CS_URS_2022_01/783301303" TargetMode="External"/><Relationship Id="rId23" Type="http://schemas.openxmlformats.org/officeDocument/2006/relationships/hyperlink" Target="https://podminky.urs.cz/item/CS_URS_2022_01/274351121" TargetMode="External"/><Relationship Id="rId119" Type="http://schemas.openxmlformats.org/officeDocument/2006/relationships/hyperlink" Target="https://podminky.urs.cz/item/CS_URS_2022_01/944511211" TargetMode="External"/><Relationship Id="rId44" Type="http://schemas.openxmlformats.org/officeDocument/2006/relationships/hyperlink" Target="https://podminky.urs.cz/item/CS_URS_2022_01/317144142" TargetMode="External"/><Relationship Id="rId65" Type="http://schemas.openxmlformats.org/officeDocument/2006/relationships/hyperlink" Target="https://podminky.urs.cz/item/CS_URS_2022_01/612311121" TargetMode="External"/><Relationship Id="rId86" Type="http://schemas.openxmlformats.org/officeDocument/2006/relationships/hyperlink" Target="https://podminky.urs.cz/item/CS_URS_2022_01/622521032" TargetMode="External"/><Relationship Id="rId130" Type="http://schemas.openxmlformats.org/officeDocument/2006/relationships/hyperlink" Target="https://podminky.urs.cz/item/CS_URS_2022_01/711111001" TargetMode="External"/><Relationship Id="rId151" Type="http://schemas.openxmlformats.org/officeDocument/2006/relationships/hyperlink" Target="https://podminky.urs.cz/item/CS_URS_2022_01/713131141" TargetMode="External"/><Relationship Id="rId172" Type="http://schemas.openxmlformats.org/officeDocument/2006/relationships/hyperlink" Target="https://podminky.urs.cz/item/CS_URS_2022_01/763121714" TargetMode="External"/><Relationship Id="rId193" Type="http://schemas.openxmlformats.org/officeDocument/2006/relationships/hyperlink" Target="https://podminky.urs.cz/item/CS_URS_2022_01/764521404" TargetMode="External"/><Relationship Id="rId207" Type="http://schemas.openxmlformats.org/officeDocument/2006/relationships/hyperlink" Target="https://podminky.urs.cz/item/CS_URS_2022_01/767161126" TargetMode="External"/><Relationship Id="rId228" Type="http://schemas.openxmlformats.org/officeDocument/2006/relationships/hyperlink" Target="https://podminky.urs.cz/item/CS_URS_2022_01/777611161" TargetMode="External"/><Relationship Id="rId249" Type="http://schemas.openxmlformats.org/officeDocument/2006/relationships/hyperlink" Target="https://podminky.urs.cz/item/CS_URS_2022_01/766660001" TargetMode="External"/><Relationship Id="rId13" Type="http://schemas.openxmlformats.org/officeDocument/2006/relationships/hyperlink" Target="https://podminky.urs.cz/item/CS_URS_2022_01/174151101" TargetMode="External"/><Relationship Id="rId109" Type="http://schemas.openxmlformats.org/officeDocument/2006/relationships/hyperlink" Target="https://podminky.urs.cz/item/CS_URS_2022_01/899640111" TargetMode="External"/><Relationship Id="rId34" Type="http://schemas.openxmlformats.org/officeDocument/2006/relationships/hyperlink" Target="https://podminky.urs.cz/item/CS_URS_2022_01/342273110" TargetMode="External"/><Relationship Id="rId55" Type="http://schemas.openxmlformats.org/officeDocument/2006/relationships/hyperlink" Target="https://podminky.urs.cz/item/CS_URS_2022_01/417351712" TargetMode="External"/><Relationship Id="rId76" Type="http://schemas.openxmlformats.org/officeDocument/2006/relationships/hyperlink" Target="https://podminky.urs.cz/item/CS_URS_2022_01/622221031" TargetMode="External"/><Relationship Id="rId97" Type="http://schemas.openxmlformats.org/officeDocument/2006/relationships/hyperlink" Target="https://podminky.urs.cz/item/CS_URS_2022_01/631319011" TargetMode="External"/><Relationship Id="rId120" Type="http://schemas.openxmlformats.org/officeDocument/2006/relationships/hyperlink" Target="https://podminky.urs.cz/item/CS_URS_2022_01/944511811" TargetMode="External"/><Relationship Id="rId141" Type="http://schemas.openxmlformats.org/officeDocument/2006/relationships/hyperlink" Target="https://podminky.urs.cz/item/CS_URS_2022_01/712363008" TargetMode="External"/><Relationship Id="rId7" Type="http://schemas.openxmlformats.org/officeDocument/2006/relationships/hyperlink" Target="https://podminky.urs.cz/item/CS_URS_2022_01/162751117" TargetMode="External"/><Relationship Id="rId162" Type="http://schemas.openxmlformats.org/officeDocument/2006/relationships/hyperlink" Target="https://podminky.urs.cz/item/CS_URS_2022_01/762713110" TargetMode="External"/><Relationship Id="rId183" Type="http://schemas.openxmlformats.org/officeDocument/2006/relationships/hyperlink" Target="https://podminky.urs.cz/item/CS_URS_2022_01/764021424" TargetMode="External"/><Relationship Id="rId218" Type="http://schemas.openxmlformats.org/officeDocument/2006/relationships/hyperlink" Target="https://podminky.urs.cz/item/CS_URS_2022_01/771591115" TargetMode="External"/><Relationship Id="rId239" Type="http://schemas.openxmlformats.org/officeDocument/2006/relationships/hyperlink" Target="https://podminky.urs.cz/item/CS_URS_2022_01/783301401" TargetMode="External"/><Relationship Id="rId250" Type="http://schemas.openxmlformats.org/officeDocument/2006/relationships/hyperlink" Target="https://podminky.urs.cz/item/CS_URS_2022_01/766660002" TargetMode="External"/><Relationship Id="rId24" Type="http://schemas.openxmlformats.org/officeDocument/2006/relationships/hyperlink" Target="https://podminky.urs.cz/item/CS_URS_2022_01/274351122" TargetMode="External"/><Relationship Id="rId45" Type="http://schemas.openxmlformats.org/officeDocument/2006/relationships/hyperlink" Target="https://podminky.urs.cz/item/CS_URS_2022_01/317144144" TargetMode="External"/><Relationship Id="rId66" Type="http://schemas.openxmlformats.org/officeDocument/2006/relationships/hyperlink" Target="https://podminky.urs.cz/item/CS_URS_2022_01/612311141" TargetMode="External"/><Relationship Id="rId87" Type="http://schemas.openxmlformats.org/officeDocument/2006/relationships/hyperlink" Target="https://podminky.urs.cz/item/CS_URS_2022_01/621151011" TargetMode="External"/><Relationship Id="rId110" Type="http://schemas.openxmlformats.org/officeDocument/2006/relationships/hyperlink" Target="https://podminky.urs.cz/item/CS_URS_2022_01/949101111" TargetMode="External"/><Relationship Id="rId131" Type="http://schemas.openxmlformats.org/officeDocument/2006/relationships/hyperlink" Target="https://podminky.urs.cz/item/CS_URS_2022_01/711112001" TargetMode="External"/><Relationship Id="rId152" Type="http://schemas.openxmlformats.org/officeDocument/2006/relationships/hyperlink" Target="https://podminky.urs.cz/item/CS_URS_2022_01/998713102" TargetMode="External"/><Relationship Id="rId173" Type="http://schemas.openxmlformats.org/officeDocument/2006/relationships/hyperlink" Target="https://podminky.urs.cz/item/CS_URS_2022_01/763331113" TargetMode="External"/><Relationship Id="rId194" Type="http://schemas.openxmlformats.org/officeDocument/2006/relationships/hyperlink" Target="https://podminky.urs.cz/item/CS_URS_2022_01/764527404" TargetMode="External"/><Relationship Id="rId208" Type="http://schemas.openxmlformats.org/officeDocument/2006/relationships/hyperlink" Target="https://podminky.urs.cz/item/CS_URS_2022_01/767861012" TargetMode="External"/><Relationship Id="rId229" Type="http://schemas.openxmlformats.org/officeDocument/2006/relationships/hyperlink" Target="https://podminky.urs.cz/item/CS_URS_2022_01/998777101" TargetMode="External"/><Relationship Id="rId240" Type="http://schemas.openxmlformats.org/officeDocument/2006/relationships/hyperlink" Target="https://podminky.urs.cz/item/CS_URS_2022_01/784211101" TargetMode="External"/><Relationship Id="rId14" Type="http://schemas.openxmlformats.org/officeDocument/2006/relationships/hyperlink" Target="https://podminky.urs.cz/item/CS_URS_2022_01/167151111" TargetMode="External"/><Relationship Id="rId35" Type="http://schemas.openxmlformats.org/officeDocument/2006/relationships/hyperlink" Target="https://podminky.urs.cz/item/CS_URS_2022_01/342241192" TargetMode="External"/><Relationship Id="rId56" Type="http://schemas.openxmlformats.org/officeDocument/2006/relationships/hyperlink" Target="https://podminky.urs.cz/item/CS_URS_2022_01/417321414" TargetMode="External"/><Relationship Id="rId77" Type="http://schemas.openxmlformats.org/officeDocument/2006/relationships/hyperlink" Target="https://podminky.urs.cz/item/CS_URS_2022_01/621251101" TargetMode="External"/><Relationship Id="rId100" Type="http://schemas.openxmlformats.org/officeDocument/2006/relationships/hyperlink" Target="https://podminky.urs.cz/item/CS_URS_2022_01/631319171" TargetMode="External"/><Relationship Id="rId8" Type="http://schemas.openxmlformats.org/officeDocument/2006/relationships/hyperlink" Target="https://podminky.urs.cz/item/CS_URS_2022_01/162751119" TargetMode="External"/><Relationship Id="rId98" Type="http://schemas.openxmlformats.org/officeDocument/2006/relationships/hyperlink" Target="https://podminky.urs.cz/item/CS_URS_2022_01/631319012" TargetMode="External"/><Relationship Id="rId121" Type="http://schemas.openxmlformats.org/officeDocument/2006/relationships/hyperlink" Target="https://podminky.urs.cz/item/CS_URS_2022_01/943211112" TargetMode="External"/><Relationship Id="rId142" Type="http://schemas.openxmlformats.org/officeDocument/2006/relationships/hyperlink" Target="https://podminky.urs.cz/item/CS_URS_2022_01/712363112" TargetMode="External"/><Relationship Id="rId163" Type="http://schemas.openxmlformats.org/officeDocument/2006/relationships/hyperlink" Target="https://podminky.urs.cz/item/CS_URS_2022_01/762795000" TargetMode="External"/><Relationship Id="rId184" Type="http://schemas.openxmlformats.org/officeDocument/2006/relationships/hyperlink" Target="https://podminky.urs.cz/item/CS_URS_2022_01/764222431" TargetMode="External"/><Relationship Id="rId219" Type="http://schemas.openxmlformats.org/officeDocument/2006/relationships/hyperlink" Target="https://podminky.urs.cz/item/CS_URS_2022_01/77142100R" TargetMode="External"/><Relationship Id="rId230" Type="http://schemas.openxmlformats.org/officeDocument/2006/relationships/hyperlink" Target="https://podminky.urs.cz/item/CS_URS_2022_01/781474114" TargetMode="External"/><Relationship Id="rId251" Type="http://schemas.openxmlformats.org/officeDocument/2006/relationships/hyperlink" Target="https://podminky.urs.cz/item/CS_URS_2022_01/766660022" TargetMode="External"/><Relationship Id="rId25" Type="http://schemas.openxmlformats.org/officeDocument/2006/relationships/hyperlink" Target="https://podminky.urs.cz/item/CS_URS_2022_01/274361821" TargetMode="External"/><Relationship Id="rId46" Type="http://schemas.openxmlformats.org/officeDocument/2006/relationships/hyperlink" Target="https://podminky.urs.cz/item/CS_URS_2022_01/317144132" TargetMode="External"/><Relationship Id="rId67" Type="http://schemas.openxmlformats.org/officeDocument/2006/relationships/hyperlink" Target="https://podminky.urs.cz/item/CS_URS_2022_01/612131101" TargetMode="External"/><Relationship Id="rId88" Type="http://schemas.openxmlformats.org/officeDocument/2006/relationships/hyperlink" Target="https://podminky.urs.cz/item/CS_URS_2022_01/622151011" TargetMode="External"/><Relationship Id="rId111" Type="http://schemas.openxmlformats.org/officeDocument/2006/relationships/hyperlink" Target="https://podminky.urs.cz/item/CS_URS_2022_01/949101112" TargetMode="External"/><Relationship Id="rId132" Type="http://schemas.openxmlformats.org/officeDocument/2006/relationships/hyperlink" Target="https://podminky.urs.cz/item/CS_URS_2022_01/711141559" TargetMode="External"/><Relationship Id="rId153" Type="http://schemas.openxmlformats.org/officeDocument/2006/relationships/hyperlink" Target="https://podminky.urs.cz/item/CS_URS_2022_01/762341210" TargetMode="External"/><Relationship Id="rId174" Type="http://schemas.openxmlformats.org/officeDocument/2006/relationships/hyperlink" Target="https://podminky.urs.cz/item/CS_URS_2022_01/763131411" TargetMode="External"/><Relationship Id="rId195" Type="http://schemas.openxmlformats.org/officeDocument/2006/relationships/hyperlink" Target="https://podminky.urs.cz/item/CS_URS_2022_01/764521424" TargetMode="External"/><Relationship Id="rId209" Type="http://schemas.openxmlformats.org/officeDocument/2006/relationships/hyperlink" Target="https://podminky.urs.cz/item/CS_URS_2022_01/767834112" TargetMode="External"/><Relationship Id="rId220" Type="http://schemas.openxmlformats.org/officeDocument/2006/relationships/hyperlink" Target="https://podminky.urs.cz/item/CS_URS_2022_01/998771101" TargetMode="External"/><Relationship Id="rId241" Type="http://schemas.openxmlformats.org/officeDocument/2006/relationships/hyperlink" Target="https://podminky.urs.cz/item/CS_URS_2022_01/784211103" TargetMode="External"/><Relationship Id="rId15" Type="http://schemas.openxmlformats.org/officeDocument/2006/relationships/hyperlink" Target="https://podminky.urs.cz/item/CS_URS_2022_01/162751117" TargetMode="External"/><Relationship Id="rId36" Type="http://schemas.openxmlformats.org/officeDocument/2006/relationships/hyperlink" Target="https://podminky.urs.cz/item/CS_URS_2022_01/342273111" TargetMode="External"/><Relationship Id="rId57" Type="http://schemas.openxmlformats.org/officeDocument/2006/relationships/hyperlink" Target="https://podminky.urs.cz/item/CS_URS_2022_01/417351115" TargetMode="External"/><Relationship Id="rId78" Type="http://schemas.openxmlformats.org/officeDocument/2006/relationships/hyperlink" Target="https://podminky.urs.cz/item/CS_URS_2022_01/622251101" TargetMode="External"/><Relationship Id="rId99" Type="http://schemas.openxmlformats.org/officeDocument/2006/relationships/hyperlink" Target="https://podminky.urs.cz/item/CS_URS_2022_01/631319013" TargetMode="External"/><Relationship Id="rId101" Type="http://schemas.openxmlformats.org/officeDocument/2006/relationships/hyperlink" Target="https://podminky.urs.cz/item/CS_URS_2022_01/631362021" TargetMode="External"/><Relationship Id="rId122" Type="http://schemas.openxmlformats.org/officeDocument/2006/relationships/hyperlink" Target="https://podminky.urs.cz/item/CS_URS_2022_01/943211212" TargetMode="External"/><Relationship Id="rId143" Type="http://schemas.openxmlformats.org/officeDocument/2006/relationships/hyperlink" Target="https://podminky.urs.cz/item/CS_URS_2022_01/712391176" TargetMode="External"/><Relationship Id="rId164" Type="http://schemas.openxmlformats.org/officeDocument/2006/relationships/hyperlink" Target="https://podminky.urs.cz/item/CS_URS_2022_01/762430023" TargetMode="External"/><Relationship Id="rId185" Type="http://schemas.openxmlformats.org/officeDocument/2006/relationships/hyperlink" Target="https://podminky.urs.cz/item/CS_URS_2022_01/764222432" TargetMode="External"/><Relationship Id="rId9" Type="http://schemas.openxmlformats.org/officeDocument/2006/relationships/hyperlink" Target="https://podminky.urs.cz/item/CS_URS_2022_01/171151112" TargetMode="External"/><Relationship Id="rId210" Type="http://schemas.openxmlformats.org/officeDocument/2006/relationships/hyperlink" Target="https://podminky.urs.cz/item/CS_URS_2022_01/767881132" TargetMode="External"/><Relationship Id="rId26" Type="http://schemas.openxmlformats.org/officeDocument/2006/relationships/hyperlink" Target="https://podminky.urs.cz/item/CS_URS_2022_01/273362021" TargetMode="External"/><Relationship Id="rId231" Type="http://schemas.openxmlformats.org/officeDocument/2006/relationships/hyperlink" Target="https://podminky.urs.cz/item/CS_URS_2022_01/781477111" TargetMode="External"/><Relationship Id="rId252" Type="http://schemas.openxmlformats.org/officeDocument/2006/relationships/hyperlink" Target="https://podminky.urs.cz/item/CS_URS_2022_01/766660717" TargetMode="External"/><Relationship Id="rId47" Type="http://schemas.openxmlformats.org/officeDocument/2006/relationships/hyperlink" Target="https://podminky.urs.cz/item/CS_URS_2022_01/317144134" TargetMode="External"/><Relationship Id="rId68" Type="http://schemas.openxmlformats.org/officeDocument/2006/relationships/hyperlink" Target="https://podminky.urs.cz/item/CS_URS_2022_01/612142001" TargetMode="External"/><Relationship Id="rId89" Type="http://schemas.openxmlformats.org/officeDocument/2006/relationships/hyperlink" Target="https://podminky.urs.cz/item/CS_URS_2022_01/622511112" TargetMode="External"/><Relationship Id="rId112" Type="http://schemas.openxmlformats.org/officeDocument/2006/relationships/hyperlink" Target="https://podminky.urs.cz/item/CS_URS_2022_01/941111121" TargetMode="External"/><Relationship Id="rId133" Type="http://schemas.openxmlformats.org/officeDocument/2006/relationships/hyperlink" Target="https://podminky.urs.cz/item/CS_URS_2022_01/711142559" TargetMode="External"/><Relationship Id="rId154" Type="http://schemas.openxmlformats.org/officeDocument/2006/relationships/hyperlink" Target="https://podminky.urs.cz/item/CS_URS_2022_01/762342316" TargetMode="External"/><Relationship Id="rId175" Type="http://schemas.openxmlformats.org/officeDocument/2006/relationships/hyperlink" Target="https://podminky.urs.cz/item/CS_URS_2022_01/763131451" TargetMode="External"/><Relationship Id="rId196" Type="http://schemas.openxmlformats.org/officeDocument/2006/relationships/hyperlink" Target="https://podminky.urs.cz/item/CS_URS_2022_01/764521443" TargetMode="External"/><Relationship Id="rId200" Type="http://schemas.openxmlformats.org/officeDocument/2006/relationships/hyperlink" Target="https://podminky.urs.cz/item/CS_URS_2022_01/764021423" TargetMode="External"/><Relationship Id="rId16" Type="http://schemas.openxmlformats.org/officeDocument/2006/relationships/hyperlink" Target="https://podminky.urs.cz/item/CS_URS_2022_01/171251201" TargetMode="External"/><Relationship Id="rId221" Type="http://schemas.openxmlformats.org/officeDocument/2006/relationships/hyperlink" Target="https://podminky.urs.cz/item/CS_URS_2022_01/776421111" TargetMode="External"/><Relationship Id="rId242" Type="http://schemas.openxmlformats.org/officeDocument/2006/relationships/hyperlink" Target="https://podminky.urs.cz/item/CS_URS_2022_01/784211141" TargetMode="External"/><Relationship Id="rId37" Type="http://schemas.openxmlformats.org/officeDocument/2006/relationships/hyperlink" Target="https://podminky.urs.cz/item/CS_URS_2022_01/342273112" TargetMode="External"/><Relationship Id="rId58" Type="http://schemas.openxmlformats.org/officeDocument/2006/relationships/hyperlink" Target="https://podminky.urs.cz/item/CS_URS_2022_01/417351116" TargetMode="External"/><Relationship Id="rId79" Type="http://schemas.openxmlformats.org/officeDocument/2006/relationships/hyperlink" Target="https://podminky.urs.cz/item/CS_URS_2022_01/622251105" TargetMode="External"/><Relationship Id="rId102" Type="http://schemas.openxmlformats.org/officeDocument/2006/relationships/hyperlink" Target="https://podminky.urs.cz/item/CS_URS_2022_01/632451021" TargetMode="External"/><Relationship Id="rId123" Type="http://schemas.openxmlformats.org/officeDocument/2006/relationships/hyperlink" Target="https://podminky.urs.cz/item/CS_URS_2022_01/943211812" TargetMode="External"/><Relationship Id="rId144" Type="http://schemas.openxmlformats.org/officeDocument/2006/relationships/hyperlink" Target="https://podminky.urs.cz/item/CS_URS_2022_01/712391171" TargetMode="External"/><Relationship Id="rId90" Type="http://schemas.openxmlformats.org/officeDocument/2006/relationships/hyperlink" Target="https://podminky.urs.cz/item/CS_URS_2022_01/622151001" TargetMode="External"/><Relationship Id="rId165" Type="http://schemas.openxmlformats.org/officeDocument/2006/relationships/hyperlink" Target="https://podminky.urs.cz/item/CS_URS_2022_01/762439001" TargetMode="External"/><Relationship Id="rId186" Type="http://schemas.openxmlformats.org/officeDocument/2006/relationships/hyperlink" Target="https://podminky.urs.cz/item/CS_URS_2022_01/764222433" TargetMode="External"/><Relationship Id="rId211" Type="http://schemas.openxmlformats.org/officeDocument/2006/relationships/hyperlink" Target="https://podminky.urs.cz/item/CS_URS_2022_01/767531111" TargetMode="External"/><Relationship Id="rId232" Type="http://schemas.openxmlformats.org/officeDocument/2006/relationships/hyperlink" Target="https://podminky.urs.cz/item/CS_URS_2022_01/781494111" TargetMode="External"/><Relationship Id="rId253" Type="http://schemas.openxmlformats.org/officeDocument/2006/relationships/hyperlink" Target="https://podminky.urs.cz/item/CS_URS_2022_01/766660728" TargetMode="External"/><Relationship Id="rId27" Type="http://schemas.openxmlformats.org/officeDocument/2006/relationships/hyperlink" Target="https://podminky.urs.cz/item/CS_URS_2022_01/273361821" TargetMode="External"/><Relationship Id="rId48" Type="http://schemas.openxmlformats.org/officeDocument/2006/relationships/hyperlink" Target="https://podminky.urs.cz/item/CS_URS_2022_01/317144133" TargetMode="External"/><Relationship Id="rId69" Type="http://schemas.openxmlformats.org/officeDocument/2006/relationships/hyperlink" Target="https://podminky.urs.cz/item/CS_URS_2022_01/622135002" TargetMode="External"/><Relationship Id="rId113" Type="http://schemas.openxmlformats.org/officeDocument/2006/relationships/hyperlink" Target="https://podminky.urs.cz/item/CS_URS_2022_01/941111221" TargetMode="External"/><Relationship Id="rId134" Type="http://schemas.openxmlformats.org/officeDocument/2006/relationships/hyperlink" Target="https://podminky.urs.cz/item/CS_URS_2022_01/711113117" TargetMode="External"/><Relationship Id="rId80" Type="http://schemas.openxmlformats.org/officeDocument/2006/relationships/hyperlink" Target="https://podminky.urs.cz/item/CS_URS_2022_01/629991011" TargetMode="External"/><Relationship Id="rId155" Type="http://schemas.openxmlformats.org/officeDocument/2006/relationships/hyperlink" Target="https://podminky.urs.cz/item/CS_URS_2022_01/762341610" TargetMode="External"/><Relationship Id="rId176" Type="http://schemas.openxmlformats.org/officeDocument/2006/relationships/hyperlink" Target="https://podminky.urs.cz/item/CS_URS_2022_01/763131714" TargetMode="External"/><Relationship Id="rId197" Type="http://schemas.openxmlformats.org/officeDocument/2006/relationships/hyperlink" Target="https://podminky.urs.cz/item/CS_URS_2022_01/764521444" TargetMode="External"/><Relationship Id="rId201" Type="http://schemas.openxmlformats.org/officeDocument/2006/relationships/hyperlink" Target="https://podminky.urs.cz/item/CS_URS_2022_01/998764103" TargetMode="External"/><Relationship Id="rId222" Type="http://schemas.openxmlformats.org/officeDocument/2006/relationships/hyperlink" Target="https://podminky.urs.cz/item/CS_URS_2022_01/776223112" TargetMode="External"/><Relationship Id="rId243" Type="http://schemas.openxmlformats.org/officeDocument/2006/relationships/hyperlink" Target="https://podminky.urs.cz/item/CS_URS_2022_01/784221101" TargetMode="External"/><Relationship Id="rId17" Type="http://schemas.openxmlformats.org/officeDocument/2006/relationships/hyperlink" Target="https://podminky.urs.cz/item/CS_URS_2022_01/171201231" TargetMode="External"/><Relationship Id="rId38" Type="http://schemas.openxmlformats.org/officeDocument/2006/relationships/hyperlink" Target="https://podminky.urs.cz/item/CS_URS_2022_01/317144152" TargetMode="External"/><Relationship Id="rId59" Type="http://schemas.openxmlformats.org/officeDocument/2006/relationships/hyperlink" Target="https://podminky.urs.cz/item/CS_URS_2022_01/417361821" TargetMode="External"/><Relationship Id="rId103" Type="http://schemas.openxmlformats.org/officeDocument/2006/relationships/hyperlink" Target="https://podminky.urs.cz/item/CS_URS_2022_01/637211321" TargetMode="External"/><Relationship Id="rId124" Type="http://schemas.openxmlformats.org/officeDocument/2006/relationships/hyperlink" Target="https://podminky.urs.cz/item/CS_URS_2022_01/953312125" TargetMode="External"/><Relationship Id="rId70" Type="http://schemas.openxmlformats.org/officeDocument/2006/relationships/hyperlink" Target="https://podminky.urs.cz/item/CS_URS_2022_01/622135092" TargetMode="External"/><Relationship Id="rId91" Type="http://schemas.openxmlformats.org/officeDocument/2006/relationships/hyperlink" Target="https://podminky.urs.cz/item/CS_URS_2022_01/622142001" TargetMode="External"/><Relationship Id="rId145" Type="http://schemas.openxmlformats.org/officeDocument/2006/relationships/hyperlink" Target="https://podminky.urs.cz/item/CS_URS_2022_01/998712103" TargetMode="External"/><Relationship Id="rId166" Type="http://schemas.openxmlformats.org/officeDocument/2006/relationships/hyperlink" Target="https://podminky.urs.cz/item/CS_URS_2022_01/762495000.1" TargetMode="External"/><Relationship Id="rId187" Type="http://schemas.openxmlformats.org/officeDocument/2006/relationships/hyperlink" Target="https://podminky.urs.cz/item/CS_URS_2022_01/764324412" TargetMode="External"/><Relationship Id="rId1" Type="http://schemas.openxmlformats.org/officeDocument/2006/relationships/hyperlink" Target="https://podminky.urs.cz/item/CS_URS_2022_01/122151105" TargetMode="External"/><Relationship Id="rId212" Type="http://schemas.openxmlformats.org/officeDocument/2006/relationships/hyperlink" Target="https://podminky.urs.cz/item/CS_URS_2022_01/767531121" TargetMode="External"/><Relationship Id="rId233" Type="http://schemas.openxmlformats.org/officeDocument/2006/relationships/hyperlink" Target="https://podminky.urs.cz/item/CS_URS_2022_01/781494511" TargetMode="External"/><Relationship Id="rId254" Type="http://schemas.openxmlformats.org/officeDocument/2006/relationships/hyperlink" Target="https://podminky.urs.cz/item/CS_URS_2022_01/766660729" TargetMode="External"/><Relationship Id="rId28" Type="http://schemas.openxmlformats.org/officeDocument/2006/relationships/hyperlink" Target="https://podminky.urs.cz/item/CS_URS_2022_01/212750104" TargetMode="External"/><Relationship Id="rId49" Type="http://schemas.openxmlformats.org/officeDocument/2006/relationships/hyperlink" Target="https://podminky.urs.cz/item/CS_URS_2022_01/317941121" TargetMode="External"/><Relationship Id="rId114" Type="http://schemas.openxmlformats.org/officeDocument/2006/relationships/hyperlink" Target="https://podminky.urs.cz/item/CS_URS_2022_01/941111821" TargetMode="External"/><Relationship Id="rId60" Type="http://schemas.openxmlformats.org/officeDocument/2006/relationships/hyperlink" Target="https://podminky.urs.cz/item/CS_URS_2022_01/452311171" TargetMode="External"/><Relationship Id="rId81" Type="http://schemas.openxmlformats.org/officeDocument/2006/relationships/hyperlink" Target="https://podminky.urs.cz/item/CS_URS_2022_01/622252001" TargetMode="External"/><Relationship Id="rId135" Type="http://schemas.openxmlformats.org/officeDocument/2006/relationships/hyperlink" Target="https://podminky.urs.cz/item/CS_URS_2022_01/711199101" TargetMode="External"/><Relationship Id="rId156" Type="http://schemas.openxmlformats.org/officeDocument/2006/relationships/hyperlink" Target="https://podminky.urs.cz/item/CS_URS_2022_01/762342441" TargetMode="External"/><Relationship Id="rId177" Type="http://schemas.openxmlformats.org/officeDocument/2006/relationships/hyperlink" Target="https://podminky.urs.cz/item/CS_URS_2022_01/763131761" TargetMode="External"/><Relationship Id="rId198" Type="http://schemas.openxmlformats.org/officeDocument/2006/relationships/hyperlink" Target="https://podminky.urs.cz/item/CS_URS_2022_01/764528421" TargetMode="External"/><Relationship Id="rId202" Type="http://schemas.openxmlformats.org/officeDocument/2006/relationships/hyperlink" Target="https://podminky.urs.cz/item/CS_URS_2022_01/766412233" TargetMode="External"/><Relationship Id="rId223" Type="http://schemas.openxmlformats.org/officeDocument/2006/relationships/hyperlink" Target="https://podminky.urs.cz/item/CS_URS_2022_01/776251211" TargetMode="External"/><Relationship Id="rId244" Type="http://schemas.openxmlformats.org/officeDocument/2006/relationships/hyperlink" Target="https://podminky.urs.cz/item/CS_URS_2022_01/784221103" TargetMode="External"/><Relationship Id="rId18" Type="http://schemas.openxmlformats.org/officeDocument/2006/relationships/hyperlink" Target="https://podminky.urs.cz/item/CS_URS_2022_01/273313511" TargetMode="External"/><Relationship Id="rId39" Type="http://schemas.openxmlformats.org/officeDocument/2006/relationships/hyperlink" Target="https://podminky.urs.cz/item/CS_URS_2022_01/317144153" TargetMode="External"/><Relationship Id="rId50" Type="http://schemas.openxmlformats.org/officeDocument/2006/relationships/hyperlink" Target="https://podminky.urs.cz/item/CS_URS_2022_01/317234410" TargetMode="External"/><Relationship Id="rId104" Type="http://schemas.openxmlformats.org/officeDocument/2006/relationships/hyperlink" Target="https://podminky.urs.cz/item/CS_URS_2022_01/642942111" TargetMode="External"/><Relationship Id="rId125" Type="http://schemas.openxmlformats.org/officeDocument/2006/relationships/hyperlink" Target="https://podminky.urs.cz/item/CS_URS_2022_01/953945231" TargetMode="External"/><Relationship Id="rId146" Type="http://schemas.openxmlformats.org/officeDocument/2006/relationships/hyperlink" Target="https://podminky.urs.cz/item/CS_URS_2022_01/713111111" TargetMode="External"/><Relationship Id="rId167" Type="http://schemas.openxmlformats.org/officeDocument/2006/relationships/hyperlink" Target="https://podminky.urs.cz/item/CS_URS_2022_01/762341037" TargetMode="External"/><Relationship Id="rId188" Type="http://schemas.openxmlformats.org/officeDocument/2006/relationships/hyperlink" Target="https://podminky.urs.cz/item/CS_URS_2022_01/764325423" TargetMode="External"/><Relationship Id="rId71" Type="http://schemas.openxmlformats.org/officeDocument/2006/relationships/hyperlink" Target="https://podminky.urs.cz/item/CS_URS_2022_01/622321141" TargetMode="External"/><Relationship Id="rId92" Type="http://schemas.openxmlformats.org/officeDocument/2006/relationships/hyperlink" Target="https://podminky.urs.cz/item/CS_URS_2022_01/632481213" TargetMode="External"/><Relationship Id="rId213" Type="http://schemas.openxmlformats.org/officeDocument/2006/relationships/hyperlink" Target="https://podminky.urs.cz/item/CS_URS_2022_01/998767103" TargetMode="External"/><Relationship Id="rId234" Type="http://schemas.openxmlformats.org/officeDocument/2006/relationships/hyperlink" Target="https://podminky.urs.cz/item/CS_URS_2022_01/781121011" TargetMode="External"/><Relationship Id="rId2" Type="http://schemas.openxmlformats.org/officeDocument/2006/relationships/hyperlink" Target="https://podminky.urs.cz/item/CS_URS_2022_01/132251101" TargetMode="External"/><Relationship Id="rId29" Type="http://schemas.openxmlformats.org/officeDocument/2006/relationships/hyperlink" Target="https://podminky.urs.cz/item/CS_URS_2022_01/211571111" TargetMode="External"/><Relationship Id="rId255" Type="http://schemas.openxmlformats.org/officeDocument/2006/relationships/hyperlink" Target="https://podminky.urs.cz/item/CS_URS_2022_01/998766101" TargetMode="External"/><Relationship Id="rId40" Type="http://schemas.openxmlformats.org/officeDocument/2006/relationships/hyperlink" Target="https://podminky.urs.cz/item/CS_URS_2022_01/317144154" TargetMode="External"/><Relationship Id="rId115" Type="http://schemas.openxmlformats.org/officeDocument/2006/relationships/hyperlink" Target="https://podminky.urs.cz/item/CS_URS_2022_01/941111122" TargetMode="External"/><Relationship Id="rId136" Type="http://schemas.openxmlformats.org/officeDocument/2006/relationships/hyperlink" Target="https://podminky.urs.cz/item/CS_URS_2022_01/998711103" TargetMode="External"/><Relationship Id="rId157" Type="http://schemas.openxmlformats.org/officeDocument/2006/relationships/hyperlink" Target="https://podminky.urs.cz/item/CS_URS_2022_01/762395000" TargetMode="External"/><Relationship Id="rId178" Type="http://schemas.openxmlformats.org/officeDocument/2006/relationships/hyperlink" Target="https://podminky.urs.cz/item/CS_URS_2022_01/998763102" TargetMode="External"/><Relationship Id="rId61" Type="http://schemas.openxmlformats.org/officeDocument/2006/relationships/hyperlink" Target="https://podminky.urs.cz/item/CS_URS_2022_01/564871111" TargetMode="External"/><Relationship Id="rId82" Type="http://schemas.openxmlformats.org/officeDocument/2006/relationships/hyperlink" Target="https://podminky.urs.cz/item/CS_URS_2022_01/622252002" TargetMode="External"/><Relationship Id="rId199" Type="http://schemas.openxmlformats.org/officeDocument/2006/relationships/hyperlink" Target="https://podminky.urs.cz/item/CS_URS_2022_01/764528422" TargetMode="External"/><Relationship Id="rId203" Type="http://schemas.openxmlformats.org/officeDocument/2006/relationships/hyperlink" Target="https://podminky.urs.cz/item/CS_URS_2022_01/766417211" TargetMode="External"/><Relationship Id="rId19" Type="http://schemas.openxmlformats.org/officeDocument/2006/relationships/hyperlink" Target="https://podminky.urs.cz/item/CS_URS_2022_01/273322611" TargetMode="External"/><Relationship Id="rId224" Type="http://schemas.openxmlformats.org/officeDocument/2006/relationships/hyperlink" Target="https://podminky.urs.cz/item/CS_URS_2022_01/776251411" TargetMode="External"/><Relationship Id="rId245" Type="http://schemas.openxmlformats.org/officeDocument/2006/relationships/hyperlink" Target="https://podminky.urs.cz/item/CS_URS_2022_01/786626111" TargetMode="External"/><Relationship Id="rId30" Type="http://schemas.openxmlformats.org/officeDocument/2006/relationships/hyperlink" Target="https://podminky.urs.cz/item/CS_URS_2022_01/311274124" TargetMode="External"/><Relationship Id="rId105" Type="http://schemas.openxmlformats.org/officeDocument/2006/relationships/hyperlink" Target="https://podminky.urs.cz/item/CS_URS_2022_01/642945111" TargetMode="External"/><Relationship Id="rId126" Type="http://schemas.openxmlformats.org/officeDocument/2006/relationships/hyperlink" Target="https://podminky.urs.cz/item/CS_URS_2022_01/953945251" TargetMode="External"/><Relationship Id="rId147" Type="http://schemas.openxmlformats.org/officeDocument/2006/relationships/hyperlink" Target="https://podminky.urs.cz/item/CS_URS_2022_01/713121111" TargetMode="External"/><Relationship Id="rId168" Type="http://schemas.openxmlformats.org/officeDocument/2006/relationships/hyperlink" Target="https://podminky.urs.cz/item/CS_URS_2022_01/762341670" TargetMode="External"/><Relationship Id="rId51" Type="http://schemas.openxmlformats.org/officeDocument/2006/relationships/hyperlink" Target="https://podminky.urs.cz/item/CS_URS_2022_01/342291121" TargetMode="External"/><Relationship Id="rId72" Type="http://schemas.openxmlformats.org/officeDocument/2006/relationships/hyperlink" Target="https://podminky.urs.cz/item/CS_URS_2022_01/621211011" TargetMode="External"/><Relationship Id="rId93" Type="http://schemas.openxmlformats.org/officeDocument/2006/relationships/hyperlink" Target="https://podminky.urs.cz/item/CS_URS_2022_01/631311115" TargetMode="External"/><Relationship Id="rId189" Type="http://schemas.openxmlformats.org/officeDocument/2006/relationships/hyperlink" Target="https://podminky.urs.cz/item/CS_URS_2022_01/764226404" TargetMode="External"/><Relationship Id="rId3" Type="http://schemas.openxmlformats.org/officeDocument/2006/relationships/hyperlink" Target="https://podminky.urs.cz/item/CS_URS_2022_01/132212121" TargetMode="External"/><Relationship Id="rId214" Type="http://schemas.openxmlformats.org/officeDocument/2006/relationships/hyperlink" Target="https://podminky.urs.cz/item/CS_URS_2022_01/771574266" TargetMode="External"/><Relationship Id="rId235" Type="http://schemas.openxmlformats.org/officeDocument/2006/relationships/hyperlink" Target="https://podminky.urs.cz/item/CS_URS_2022_01/998781101" TargetMode="External"/><Relationship Id="rId256" Type="http://schemas.openxmlformats.org/officeDocument/2006/relationships/drawing" Target="../drawings/drawing2.xml"/><Relationship Id="rId116" Type="http://schemas.openxmlformats.org/officeDocument/2006/relationships/hyperlink" Target="https://podminky.urs.cz/item/CS_URS_2022_01/941111222" TargetMode="External"/><Relationship Id="rId137" Type="http://schemas.openxmlformats.org/officeDocument/2006/relationships/hyperlink" Target="https://podminky.urs.cz/item/CS_URS_2022_01/712361701" TargetMode="External"/><Relationship Id="rId158" Type="http://schemas.openxmlformats.org/officeDocument/2006/relationships/hyperlink" Target="https://podminky.urs.cz/item/CS_URS_2022_01/762521104" TargetMode="External"/><Relationship Id="rId20" Type="http://schemas.openxmlformats.org/officeDocument/2006/relationships/hyperlink" Target="https://podminky.urs.cz/item/CS_URS_2022_01/273351121" TargetMode="External"/><Relationship Id="rId41" Type="http://schemas.openxmlformats.org/officeDocument/2006/relationships/hyperlink" Target="https://podminky.urs.cz/item/CS_URS_2022_01/317144155" TargetMode="External"/><Relationship Id="rId62" Type="http://schemas.openxmlformats.org/officeDocument/2006/relationships/hyperlink" Target="https://podminky.urs.cz/item/CS_URS_2022_01/615142012" TargetMode="External"/><Relationship Id="rId83" Type="http://schemas.openxmlformats.org/officeDocument/2006/relationships/hyperlink" Target="https://podminky.urs.cz/item/CS_URS_2022_01/622521002" TargetMode="External"/><Relationship Id="rId179" Type="http://schemas.openxmlformats.org/officeDocument/2006/relationships/hyperlink" Target="https://podminky.urs.cz/item/CS_URS_2022_01/764121411" TargetMode="External"/><Relationship Id="rId190" Type="http://schemas.openxmlformats.org/officeDocument/2006/relationships/hyperlink" Target="https://podminky.urs.cz/item/CS_URS_2022_01/764226402" TargetMode="External"/><Relationship Id="rId204" Type="http://schemas.openxmlformats.org/officeDocument/2006/relationships/hyperlink" Target="https://podminky.urs.cz/item/CS_URS_2022_01/998766103" TargetMode="External"/><Relationship Id="rId225" Type="http://schemas.openxmlformats.org/officeDocument/2006/relationships/hyperlink" Target="https://podminky.urs.cz/item/CS_URS_2022_01/776262121" TargetMode="External"/><Relationship Id="rId246" Type="http://schemas.openxmlformats.org/officeDocument/2006/relationships/hyperlink" Target="https://podminky.urs.cz/item/CS_URS_2022_01/998786101" TargetMode="External"/><Relationship Id="rId106" Type="http://schemas.openxmlformats.org/officeDocument/2006/relationships/hyperlink" Target="https://podminky.urs.cz/item/CS_URS_2022_01/899102112" TargetMode="External"/><Relationship Id="rId127" Type="http://schemas.openxmlformats.org/officeDocument/2006/relationships/hyperlink" Target="https://podminky.urs.cz/item/CS_URS_2022_01/952901111" TargetMode="External"/><Relationship Id="rId10" Type="http://schemas.openxmlformats.org/officeDocument/2006/relationships/hyperlink" Target="https://podminky.urs.cz/item/CS_URS_2022_01/174101101" TargetMode="External"/><Relationship Id="rId31" Type="http://schemas.openxmlformats.org/officeDocument/2006/relationships/hyperlink" Target="https://podminky.urs.cz/item/CS_URS_2022_01/311274123" TargetMode="External"/><Relationship Id="rId52" Type="http://schemas.openxmlformats.org/officeDocument/2006/relationships/hyperlink" Target="https://podminky.urs.cz/item/CS_URS_2022_01/337173111" TargetMode="External"/><Relationship Id="rId73" Type="http://schemas.openxmlformats.org/officeDocument/2006/relationships/hyperlink" Target="https://podminky.urs.cz/item/CS_URS_2022_01/622211011" TargetMode="External"/><Relationship Id="rId94" Type="http://schemas.openxmlformats.org/officeDocument/2006/relationships/hyperlink" Target="https://podminky.urs.cz/item/CS_URS_2022_01/631311117" TargetMode="External"/><Relationship Id="rId148" Type="http://schemas.openxmlformats.org/officeDocument/2006/relationships/hyperlink" Target="https://podminky.urs.cz/item/CS_URS_2022_01/713191132" TargetMode="External"/><Relationship Id="rId169" Type="http://schemas.openxmlformats.org/officeDocument/2006/relationships/hyperlink" Target="https://podminky.urs.cz/item/CS_URS_2022_01/762713210" TargetMode="External"/><Relationship Id="rId4" Type="http://schemas.openxmlformats.org/officeDocument/2006/relationships/hyperlink" Target="https://podminky.urs.cz/item/CS_URS_2022_01/132251251" TargetMode="External"/><Relationship Id="rId180" Type="http://schemas.openxmlformats.org/officeDocument/2006/relationships/hyperlink" Target="https://podminky.urs.cz/item/CS_URS_2022_01/764121491" TargetMode="External"/><Relationship Id="rId215" Type="http://schemas.openxmlformats.org/officeDocument/2006/relationships/hyperlink" Target="https://podminky.urs.cz/item/CS_URS_2022_01/771474113" TargetMode="External"/><Relationship Id="rId236" Type="http://schemas.openxmlformats.org/officeDocument/2006/relationships/hyperlink" Target="https://podminky.urs.cz/item/CS_URS_2022_01/78311821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98276101" TargetMode="External"/><Relationship Id="rId21" Type="http://schemas.openxmlformats.org/officeDocument/2006/relationships/hyperlink" Target="https://podminky.urs.cz/item/CS_URS_2022_01/894118001" TargetMode="External"/><Relationship Id="rId42" Type="http://schemas.openxmlformats.org/officeDocument/2006/relationships/hyperlink" Target="https://podminky.urs.cz/item/CS_URS_2022_01/722130236" TargetMode="External"/><Relationship Id="rId47" Type="http://schemas.openxmlformats.org/officeDocument/2006/relationships/hyperlink" Target="https://podminky.urs.cz/item/CS_URS_2022_01/733321215" TargetMode="External"/><Relationship Id="rId63" Type="http://schemas.openxmlformats.org/officeDocument/2006/relationships/hyperlink" Target="https://podminky.urs.cz/item/CS_URS_2022_01/722290226" TargetMode="External"/><Relationship Id="rId68" Type="http://schemas.openxmlformats.org/officeDocument/2006/relationships/hyperlink" Target="https://podminky.urs.cz/item/CS_URS_2022_01/998722102" TargetMode="External"/><Relationship Id="rId84" Type="http://schemas.openxmlformats.org/officeDocument/2006/relationships/hyperlink" Target="https://podminky.urs.cz/item/CS_URS_2022_01/998726112" TargetMode="External"/><Relationship Id="rId16" Type="http://schemas.openxmlformats.org/officeDocument/2006/relationships/hyperlink" Target="https://podminky.urs.cz/item/CS_URS_2022_01/871275211" TargetMode="External"/><Relationship Id="rId11" Type="http://schemas.openxmlformats.org/officeDocument/2006/relationships/hyperlink" Target="https://podminky.urs.cz/item/CS_URS_2022_01/174101101" TargetMode="External"/><Relationship Id="rId32" Type="http://schemas.openxmlformats.org/officeDocument/2006/relationships/hyperlink" Target="https://podminky.urs.cz/item/CS_URS_2022_01/721174044" TargetMode="External"/><Relationship Id="rId37" Type="http://schemas.openxmlformats.org/officeDocument/2006/relationships/hyperlink" Target="https://podminky.urs.cz/item/CS_URS_2022_01/721273153" TargetMode="External"/><Relationship Id="rId53" Type="http://schemas.openxmlformats.org/officeDocument/2006/relationships/hyperlink" Target="https://podminky.urs.cz/item/CS_URS_2022_01/722181253" TargetMode="External"/><Relationship Id="rId58" Type="http://schemas.openxmlformats.org/officeDocument/2006/relationships/hyperlink" Target="https://podminky.urs.cz/item/CS_URS_2022_01/722230112" TargetMode="External"/><Relationship Id="rId74" Type="http://schemas.openxmlformats.org/officeDocument/2006/relationships/hyperlink" Target="https://podminky.urs.cz/item/CS_URS_2022_01/725311125" TargetMode="External"/><Relationship Id="rId79" Type="http://schemas.openxmlformats.org/officeDocument/2006/relationships/hyperlink" Target="https://podminky.urs.cz/item/CS_URS_2022_01/725822611" TargetMode="External"/><Relationship Id="rId5" Type="http://schemas.openxmlformats.org/officeDocument/2006/relationships/hyperlink" Target="https://podminky.urs.cz/item/CS_URS_2022_01/151101102" TargetMode="External"/><Relationship Id="rId19" Type="http://schemas.openxmlformats.org/officeDocument/2006/relationships/hyperlink" Target="https://podminky.urs.cz/item/CS_URS_2022_01/877315211" TargetMode="External"/><Relationship Id="rId14" Type="http://schemas.openxmlformats.org/officeDocument/2006/relationships/hyperlink" Target="https://podminky.urs.cz/item/CS_URS_2022_01/452112111" TargetMode="External"/><Relationship Id="rId22" Type="http://schemas.openxmlformats.org/officeDocument/2006/relationships/hyperlink" Target="https://podminky.urs.cz/item/CS_URS_2022_01/877275211" TargetMode="External"/><Relationship Id="rId27" Type="http://schemas.openxmlformats.org/officeDocument/2006/relationships/hyperlink" Target="https://podminky.urs.cz/item/CS_URS_2022_01/721173401" TargetMode="External"/><Relationship Id="rId30" Type="http://schemas.openxmlformats.org/officeDocument/2006/relationships/hyperlink" Target="https://podminky.urs.cz/item/CS_URS_2022_01/721174042" TargetMode="External"/><Relationship Id="rId35" Type="http://schemas.openxmlformats.org/officeDocument/2006/relationships/hyperlink" Target="https://podminky.urs.cz/item/CS_URS_2022_01/721194105" TargetMode="External"/><Relationship Id="rId43" Type="http://schemas.openxmlformats.org/officeDocument/2006/relationships/hyperlink" Target="https://podminky.urs.cz/item/CS_URS_2022_01/722174002" TargetMode="External"/><Relationship Id="rId48" Type="http://schemas.openxmlformats.org/officeDocument/2006/relationships/hyperlink" Target="https://podminky.urs.cz/item/CS_URS_2022_01/733321216" TargetMode="External"/><Relationship Id="rId56" Type="http://schemas.openxmlformats.org/officeDocument/2006/relationships/hyperlink" Target="https://podminky.urs.cz/item/CS_URS_2022_01/722230104" TargetMode="External"/><Relationship Id="rId64" Type="http://schemas.openxmlformats.org/officeDocument/2006/relationships/hyperlink" Target="https://podminky.urs.cz/item/CS_URS_2022_01/722290234" TargetMode="External"/><Relationship Id="rId69" Type="http://schemas.openxmlformats.org/officeDocument/2006/relationships/hyperlink" Target="https://podminky.urs.cz/item/CS_URS_2022_01/725112022" TargetMode="External"/><Relationship Id="rId77" Type="http://schemas.openxmlformats.org/officeDocument/2006/relationships/hyperlink" Target="https://podminky.urs.cz/item/CS_URS_2022_01/725813111" TargetMode="External"/><Relationship Id="rId8" Type="http://schemas.openxmlformats.org/officeDocument/2006/relationships/hyperlink" Target="https://podminky.urs.cz/item/CS_URS_2022_01/162751137" TargetMode="External"/><Relationship Id="rId51" Type="http://schemas.openxmlformats.org/officeDocument/2006/relationships/hyperlink" Target="https://podminky.urs.cz/item/CS_URS_2022_01/722181251" TargetMode="External"/><Relationship Id="rId72" Type="http://schemas.openxmlformats.org/officeDocument/2006/relationships/hyperlink" Target="https://podminky.urs.cz/item/CS_URS_2022_01/725211621" TargetMode="External"/><Relationship Id="rId80" Type="http://schemas.openxmlformats.org/officeDocument/2006/relationships/hyperlink" Target="https://podminky.urs.cz/item/CS_URS_2022_01/725829101" TargetMode="External"/><Relationship Id="rId85" Type="http://schemas.openxmlformats.org/officeDocument/2006/relationships/hyperlink" Target="https://podminky.urs.cz/item/CS_URS_2022_01/998732101" TargetMode="External"/><Relationship Id="rId3" Type="http://schemas.openxmlformats.org/officeDocument/2006/relationships/hyperlink" Target="https://podminky.urs.cz/item/CS_URS_2022_01/151101101" TargetMode="External"/><Relationship Id="rId12" Type="http://schemas.openxmlformats.org/officeDocument/2006/relationships/hyperlink" Target="https://podminky.urs.cz/item/CS_URS_2022_01/175151101" TargetMode="External"/><Relationship Id="rId17" Type="http://schemas.openxmlformats.org/officeDocument/2006/relationships/hyperlink" Target="https://podminky.urs.cz/item/CS_URS_2022_01/871315211" TargetMode="External"/><Relationship Id="rId25" Type="http://schemas.openxmlformats.org/officeDocument/2006/relationships/hyperlink" Target="https://podminky.urs.cz/item/CS_URS_2022_01/899722114" TargetMode="External"/><Relationship Id="rId33" Type="http://schemas.openxmlformats.org/officeDocument/2006/relationships/hyperlink" Target="https://podminky.urs.cz/item/CS_URS_2022_01/721211421" TargetMode="External"/><Relationship Id="rId38" Type="http://schemas.openxmlformats.org/officeDocument/2006/relationships/hyperlink" Target="https://podminky.urs.cz/item/CS_URS_2022_01/721290111" TargetMode="External"/><Relationship Id="rId46" Type="http://schemas.openxmlformats.org/officeDocument/2006/relationships/hyperlink" Target="https://podminky.urs.cz/item/CS_URS_2022_01/733321214" TargetMode="External"/><Relationship Id="rId59" Type="http://schemas.openxmlformats.org/officeDocument/2006/relationships/hyperlink" Target="https://podminky.urs.cz/item/CS_URS_2022_01/722230114" TargetMode="External"/><Relationship Id="rId67" Type="http://schemas.openxmlformats.org/officeDocument/2006/relationships/hyperlink" Target="https://podminky.urs.cz/item/CS_URS_2022_01/734421101" TargetMode="External"/><Relationship Id="rId20" Type="http://schemas.openxmlformats.org/officeDocument/2006/relationships/hyperlink" Target="https://podminky.urs.cz/item/CS_URS_2022_01/894411111" TargetMode="External"/><Relationship Id="rId41" Type="http://schemas.openxmlformats.org/officeDocument/2006/relationships/hyperlink" Target="https://podminky.urs.cz/item/CS_URS_2022_01/722130234" TargetMode="External"/><Relationship Id="rId54" Type="http://schemas.openxmlformats.org/officeDocument/2006/relationships/hyperlink" Target="https://podminky.urs.cz/item/CS_URS_2022_01/722230102" TargetMode="External"/><Relationship Id="rId62" Type="http://schemas.openxmlformats.org/officeDocument/2006/relationships/hyperlink" Target="https://podminky.urs.cz/item/CS_URS_2022_01/722290215" TargetMode="External"/><Relationship Id="rId70" Type="http://schemas.openxmlformats.org/officeDocument/2006/relationships/hyperlink" Target="https://podminky.urs.cz/item/CS_URS_2022_01/725121525" TargetMode="External"/><Relationship Id="rId75" Type="http://schemas.openxmlformats.org/officeDocument/2006/relationships/hyperlink" Target="https://podminky.urs.cz/item/CS_URS_2022_01/725862103" TargetMode="External"/><Relationship Id="rId83" Type="http://schemas.openxmlformats.org/officeDocument/2006/relationships/hyperlink" Target="https://podminky.urs.cz/item/CS_URS_2022_01/726111041" TargetMode="External"/><Relationship Id="rId1" Type="http://schemas.openxmlformats.org/officeDocument/2006/relationships/hyperlink" Target="https://podminky.urs.cz/item/CS_URS_2022_01/132251255" TargetMode="External"/><Relationship Id="rId6" Type="http://schemas.openxmlformats.org/officeDocument/2006/relationships/hyperlink" Target="https://podminky.urs.cz/item/CS_URS_2022_01/151101112" TargetMode="External"/><Relationship Id="rId15" Type="http://schemas.openxmlformats.org/officeDocument/2006/relationships/hyperlink" Target="https://podminky.urs.cz/item/CS_URS_2022_01/871265211" TargetMode="External"/><Relationship Id="rId23" Type="http://schemas.openxmlformats.org/officeDocument/2006/relationships/hyperlink" Target="https://podminky.urs.cz/item/CS_URS_2022_01/899104112" TargetMode="External"/><Relationship Id="rId28" Type="http://schemas.openxmlformats.org/officeDocument/2006/relationships/hyperlink" Target="https://podminky.urs.cz/item/CS_URS_2022_01/721173402" TargetMode="External"/><Relationship Id="rId36" Type="http://schemas.openxmlformats.org/officeDocument/2006/relationships/hyperlink" Target="https://podminky.urs.cz/item/CS_URS_2022_01/721242115" TargetMode="External"/><Relationship Id="rId49" Type="http://schemas.openxmlformats.org/officeDocument/2006/relationships/hyperlink" Target="https://podminky.urs.cz/item/CS_URS_2022_01/722181231" TargetMode="External"/><Relationship Id="rId57" Type="http://schemas.openxmlformats.org/officeDocument/2006/relationships/hyperlink" Target="https://podminky.urs.cz/item/CS_URS_2022_01/722230106" TargetMode="External"/><Relationship Id="rId10" Type="http://schemas.openxmlformats.org/officeDocument/2006/relationships/hyperlink" Target="https://podminky.urs.cz/item/CS_URS_2022_01/171251201" TargetMode="External"/><Relationship Id="rId31" Type="http://schemas.openxmlformats.org/officeDocument/2006/relationships/hyperlink" Target="https://podminky.urs.cz/item/CS_URS_2022_01/721174043" TargetMode="External"/><Relationship Id="rId44" Type="http://schemas.openxmlformats.org/officeDocument/2006/relationships/hyperlink" Target="https://podminky.urs.cz/item/CS_URS_2022_01/722174003" TargetMode="External"/><Relationship Id="rId52" Type="http://schemas.openxmlformats.org/officeDocument/2006/relationships/hyperlink" Target="https://podminky.urs.cz/item/CS_URS_2022_01/722181252" TargetMode="External"/><Relationship Id="rId60" Type="http://schemas.openxmlformats.org/officeDocument/2006/relationships/hyperlink" Target="https://podminky.urs.cz/item/CS_URS_2022_01/722231073" TargetMode="External"/><Relationship Id="rId65" Type="http://schemas.openxmlformats.org/officeDocument/2006/relationships/hyperlink" Target="https://podminky.urs.cz/item/CS_URS_2022_01/725535212" TargetMode="External"/><Relationship Id="rId73" Type="http://schemas.openxmlformats.org/officeDocument/2006/relationships/hyperlink" Target="https://podminky.urs.cz/item/CS_URS_2022_01/725861101" TargetMode="External"/><Relationship Id="rId78" Type="http://schemas.openxmlformats.org/officeDocument/2006/relationships/hyperlink" Target="https://podminky.urs.cz/item/CS_URS_2022_01/725821325" TargetMode="External"/><Relationship Id="rId81" Type="http://schemas.openxmlformats.org/officeDocument/2006/relationships/hyperlink" Target="https://podminky.urs.cz/item/CS_URS_2022_01/725829121" TargetMode="External"/><Relationship Id="rId86" Type="http://schemas.openxmlformats.org/officeDocument/2006/relationships/drawing" Target="../drawings/drawing3.xml"/><Relationship Id="rId4" Type="http://schemas.openxmlformats.org/officeDocument/2006/relationships/hyperlink" Target="https://podminky.urs.cz/item/CS_URS_2022_01/151101111" TargetMode="External"/><Relationship Id="rId9" Type="http://schemas.openxmlformats.org/officeDocument/2006/relationships/hyperlink" Target="https://podminky.urs.cz/item/CS_URS_2022_01/162751139" TargetMode="External"/><Relationship Id="rId13" Type="http://schemas.openxmlformats.org/officeDocument/2006/relationships/hyperlink" Target="https://podminky.urs.cz/item/CS_URS_2022_01/451572111" TargetMode="External"/><Relationship Id="rId18" Type="http://schemas.openxmlformats.org/officeDocument/2006/relationships/hyperlink" Target="https://podminky.urs.cz/item/CS_URS_2022_01/877275211" TargetMode="External"/><Relationship Id="rId39" Type="http://schemas.openxmlformats.org/officeDocument/2006/relationships/hyperlink" Target="https://podminky.urs.cz/item/CS_URS_2022_01/998721102" TargetMode="External"/><Relationship Id="rId34" Type="http://schemas.openxmlformats.org/officeDocument/2006/relationships/hyperlink" Target="https://podminky.urs.cz/item/CS_URS_2022_01/721274126" TargetMode="External"/><Relationship Id="rId50" Type="http://schemas.openxmlformats.org/officeDocument/2006/relationships/hyperlink" Target="https://podminky.urs.cz/item/CS_URS_2022_01/722181232" TargetMode="External"/><Relationship Id="rId55" Type="http://schemas.openxmlformats.org/officeDocument/2006/relationships/hyperlink" Target="https://podminky.urs.cz/item/CS_URS_2022_01/722230103" TargetMode="External"/><Relationship Id="rId76" Type="http://schemas.openxmlformats.org/officeDocument/2006/relationships/hyperlink" Target="https://podminky.urs.cz/item/CS_URS_2022_01/725331111" TargetMode="External"/><Relationship Id="rId7" Type="http://schemas.openxmlformats.org/officeDocument/2006/relationships/hyperlink" Target="https://podminky.urs.cz/item/CS_URS_2022_01/162251102" TargetMode="External"/><Relationship Id="rId71" Type="http://schemas.openxmlformats.org/officeDocument/2006/relationships/hyperlink" Target="https://podminky.urs.cz/item/CS_URS_2022_01/725865411" TargetMode="External"/><Relationship Id="rId2" Type="http://schemas.openxmlformats.org/officeDocument/2006/relationships/hyperlink" Target="https://podminky.urs.cz/item/CS_URS_2022_01/132351255" TargetMode="External"/><Relationship Id="rId29" Type="http://schemas.openxmlformats.org/officeDocument/2006/relationships/hyperlink" Target="https://podminky.urs.cz/item/CS_URS_2022_01/721174025" TargetMode="External"/><Relationship Id="rId24" Type="http://schemas.openxmlformats.org/officeDocument/2006/relationships/hyperlink" Target="https://podminky.urs.cz/item/CS_URS_2022_01/892312121" TargetMode="External"/><Relationship Id="rId40" Type="http://schemas.openxmlformats.org/officeDocument/2006/relationships/hyperlink" Target="https://podminky.urs.cz/item/CS_URS_2022_01/722130233" TargetMode="External"/><Relationship Id="rId45" Type="http://schemas.openxmlformats.org/officeDocument/2006/relationships/hyperlink" Target="https://podminky.urs.cz/item/CS_URS_2022_01/733321213" TargetMode="External"/><Relationship Id="rId66" Type="http://schemas.openxmlformats.org/officeDocument/2006/relationships/hyperlink" Target="https://podminky.urs.cz/item/CS_URS_2022_01/722220121" TargetMode="External"/><Relationship Id="rId61" Type="http://schemas.openxmlformats.org/officeDocument/2006/relationships/hyperlink" Target="https://podminky.urs.cz/item/CS_URS_2022_01/722250132" TargetMode="External"/><Relationship Id="rId82" Type="http://schemas.openxmlformats.org/officeDocument/2006/relationships/hyperlink" Target="https://podminky.urs.cz/item/CS_URS_2022_01/99872510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33291101" TargetMode="External"/><Relationship Id="rId13" Type="http://schemas.openxmlformats.org/officeDocument/2006/relationships/hyperlink" Target="https://podminky.urs.cz/item/CS_URS_2022_01/735152471" TargetMode="External"/><Relationship Id="rId18" Type="http://schemas.openxmlformats.org/officeDocument/2006/relationships/hyperlink" Target="https://podminky.urs.cz/item/CS_URS_2022_01/735152599" TargetMode="External"/><Relationship Id="rId3" Type="http://schemas.openxmlformats.org/officeDocument/2006/relationships/hyperlink" Target="https://podminky.urs.cz/item/CS_URS_2022_01/733223202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podminky.urs.cz/item/CS_URS_2022_01/733223206" TargetMode="External"/><Relationship Id="rId12" Type="http://schemas.openxmlformats.org/officeDocument/2006/relationships/hyperlink" Target="https://podminky.urs.cz/item/CS_URS_2022_01/998734101" TargetMode="External"/><Relationship Id="rId17" Type="http://schemas.openxmlformats.org/officeDocument/2006/relationships/hyperlink" Target="https://podminky.urs.cz/item/CS_URS_2022_01/735152499" TargetMode="External"/><Relationship Id="rId2" Type="http://schemas.openxmlformats.org/officeDocument/2006/relationships/hyperlink" Target="https://podminky.urs.cz/item/CS_URS_2022_01/998713101" TargetMode="External"/><Relationship Id="rId16" Type="http://schemas.openxmlformats.org/officeDocument/2006/relationships/hyperlink" Target="https://podminky.urs.cz/item/CS_URS_2022_01/735152477" TargetMode="External"/><Relationship Id="rId20" Type="http://schemas.openxmlformats.org/officeDocument/2006/relationships/hyperlink" Target="https://podminky.urs.cz/item/CS_URS_2022_01/998735101" TargetMode="External"/><Relationship Id="rId1" Type="http://schemas.openxmlformats.org/officeDocument/2006/relationships/hyperlink" Target="https://podminky.urs.cz/item/CS_URS_2022_01/713463211" TargetMode="External"/><Relationship Id="rId6" Type="http://schemas.openxmlformats.org/officeDocument/2006/relationships/hyperlink" Target="https://podminky.urs.cz/item/CS_URS_2022_01/733223205" TargetMode="External"/><Relationship Id="rId11" Type="http://schemas.openxmlformats.org/officeDocument/2006/relationships/hyperlink" Target="https://podminky.urs.cz/item/CS_URS_2022_01/998733101" TargetMode="External"/><Relationship Id="rId5" Type="http://schemas.openxmlformats.org/officeDocument/2006/relationships/hyperlink" Target="https://podminky.urs.cz/item/CS_URS_2022_01/733223204" TargetMode="External"/><Relationship Id="rId15" Type="http://schemas.openxmlformats.org/officeDocument/2006/relationships/hyperlink" Target="https://podminky.urs.cz/item/CS_URS_2022_01/735152475" TargetMode="External"/><Relationship Id="rId10" Type="http://schemas.openxmlformats.org/officeDocument/2006/relationships/hyperlink" Target="https://podminky.urs.cz/item/CS_URS_2022_01/733391102" TargetMode="External"/><Relationship Id="rId19" Type="http://schemas.openxmlformats.org/officeDocument/2006/relationships/hyperlink" Target="https://podminky.urs.cz/item/CS_URS_2022_01/735164511" TargetMode="External"/><Relationship Id="rId4" Type="http://schemas.openxmlformats.org/officeDocument/2006/relationships/hyperlink" Target="https://podminky.urs.cz/item/CS_URS_2022_01/733223203" TargetMode="External"/><Relationship Id="rId9" Type="http://schemas.openxmlformats.org/officeDocument/2006/relationships/hyperlink" Target="https://podminky.urs.cz/item/CS_URS_2022_01/733391101" TargetMode="External"/><Relationship Id="rId14" Type="http://schemas.openxmlformats.org/officeDocument/2006/relationships/hyperlink" Target="https://podminky.urs.cz/item/CS_URS_2022_01/73515247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33121217" TargetMode="External"/><Relationship Id="rId13" Type="http://schemas.openxmlformats.org/officeDocument/2006/relationships/hyperlink" Target="https://podminky.urs.cz/item/CS_URS_2022_01/734211120" TargetMode="External"/><Relationship Id="rId18" Type="http://schemas.openxmlformats.org/officeDocument/2006/relationships/hyperlink" Target="https://podminky.urs.cz/item/CS_URS_2022_01/734209112" TargetMode="External"/><Relationship Id="rId3" Type="http://schemas.openxmlformats.org/officeDocument/2006/relationships/hyperlink" Target="https://podminky.urs.cz/item/CS_URS_2022_01/998713101" TargetMode="External"/><Relationship Id="rId21" Type="http://schemas.openxmlformats.org/officeDocument/2006/relationships/hyperlink" Target="https://podminky.urs.cz/item/CS_URS_2022_01/783614551" TargetMode="External"/><Relationship Id="rId7" Type="http://schemas.openxmlformats.org/officeDocument/2006/relationships/hyperlink" Target="https://podminky.urs.cz/item/CS_URS_2022_01/733121216" TargetMode="External"/><Relationship Id="rId12" Type="http://schemas.openxmlformats.org/officeDocument/2006/relationships/hyperlink" Target="https://podminky.urs.cz/item/CS_URS_2022_01/998733101" TargetMode="External"/><Relationship Id="rId17" Type="http://schemas.openxmlformats.org/officeDocument/2006/relationships/hyperlink" Target="https://podminky.urs.cz/item/CS_URS_2022_01/734292772" TargetMode="External"/><Relationship Id="rId25" Type="http://schemas.openxmlformats.org/officeDocument/2006/relationships/drawing" Target="../drawings/drawing5.xml"/><Relationship Id="rId2" Type="http://schemas.openxmlformats.org/officeDocument/2006/relationships/hyperlink" Target="https://podminky.urs.cz/item/CS_URS_2022_01/713463212" TargetMode="External"/><Relationship Id="rId16" Type="http://schemas.openxmlformats.org/officeDocument/2006/relationships/hyperlink" Target="https://podminky.urs.cz/item/CS_URS_2022_01/734242412" TargetMode="External"/><Relationship Id="rId20" Type="http://schemas.openxmlformats.org/officeDocument/2006/relationships/hyperlink" Target="https://podminky.urs.cz/item/CS_URS_2022_01/998734101" TargetMode="External"/><Relationship Id="rId1" Type="http://schemas.openxmlformats.org/officeDocument/2006/relationships/hyperlink" Target="https://podminky.urs.cz/item/CS_URS_2022_01/713463211" TargetMode="External"/><Relationship Id="rId6" Type="http://schemas.openxmlformats.org/officeDocument/2006/relationships/hyperlink" Target="https://podminky.urs.cz/item/CS_URS_2022_01/733121215" TargetMode="External"/><Relationship Id="rId11" Type="http://schemas.openxmlformats.org/officeDocument/2006/relationships/hyperlink" Target="https://podminky.urs.cz/item/CS_URS_2022_01/733190225" TargetMode="External"/><Relationship Id="rId24" Type="http://schemas.openxmlformats.org/officeDocument/2006/relationships/hyperlink" Target="https://podminky.urs.cz/item/CS_URS_2022_01/783617621" TargetMode="External"/><Relationship Id="rId5" Type="http://schemas.openxmlformats.org/officeDocument/2006/relationships/hyperlink" Target="https://podminky.urs.cz/item/CS_URS_2022_01/733121210" TargetMode="External"/><Relationship Id="rId15" Type="http://schemas.openxmlformats.org/officeDocument/2006/relationships/hyperlink" Target="https://podminky.urs.cz/item/CS_URS_2022_01/734291123" TargetMode="External"/><Relationship Id="rId23" Type="http://schemas.openxmlformats.org/officeDocument/2006/relationships/hyperlink" Target="https://podminky.urs.cz/item/CS_URS_2022_01/783614561" TargetMode="External"/><Relationship Id="rId10" Type="http://schemas.openxmlformats.org/officeDocument/2006/relationships/hyperlink" Target="https://podminky.urs.cz/item/CS_URS_2022_01/733190217" TargetMode="External"/><Relationship Id="rId19" Type="http://schemas.openxmlformats.org/officeDocument/2006/relationships/hyperlink" Target="https://podminky.urs.cz/item/CS_URS_2022_01/734411123" TargetMode="External"/><Relationship Id="rId4" Type="http://schemas.openxmlformats.org/officeDocument/2006/relationships/hyperlink" Target="https://podminky.urs.cz/item/CS_URS_2022_01/732421201" TargetMode="External"/><Relationship Id="rId9" Type="http://schemas.openxmlformats.org/officeDocument/2006/relationships/hyperlink" Target="https://podminky.urs.cz/item/CS_URS_2022_01/733121222" TargetMode="External"/><Relationship Id="rId14" Type="http://schemas.openxmlformats.org/officeDocument/2006/relationships/hyperlink" Target="https://podminky.urs.cz/item/CS_URS_2022_01/734292713" TargetMode="External"/><Relationship Id="rId22" Type="http://schemas.openxmlformats.org/officeDocument/2006/relationships/hyperlink" Target="https://podminky.urs.cz/item/CS_URS_2022_01/7836176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751119" TargetMode="External"/><Relationship Id="rId13" Type="http://schemas.openxmlformats.org/officeDocument/2006/relationships/hyperlink" Target="https://podminky.urs.cz/item/CS_URS_2022_01/723150374" TargetMode="External"/><Relationship Id="rId3" Type="http://schemas.openxmlformats.org/officeDocument/2006/relationships/hyperlink" Target="https://podminky.urs.cz/item/CS_URS_2022_01/139001101" TargetMode="External"/><Relationship Id="rId7" Type="http://schemas.openxmlformats.org/officeDocument/2006/relationships/hyperlink" Target="https://podminky.urs.cz/item/CS_URS_2022_01/162751117" TargetMode="External"/><Relationship Id="rId12" Type="http://schemas.openxmlformats.org/officeDocument/2006/relationships/hyperlink" Target="https://podminky.urs.cz/item/CS_URS_2022_01/866171003" TargetMode="External"/><Relationship Id="rId2" Type="http://schemas.openxmlformats.org/officeDocument/2006/relationships/hyperlink" Target="https://podminky.urs.cz/item/CS_URS_2022_01/119001421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s://podminky.urs.cz/item/CS_URS_2022_01/119001406" TargetMode="External"/><Relationship Id="rId6" Type="http://schemas.openxmlformats.org/officeDocument/2006/relationships/hyperlink" Target="https://podminky.urs.cz/item/CS_URS_2022_01/174151101" TargetMode="External"/><Relationship Id="rId11" Type="http://schemas.openxmlformats.org/officeDocument/2006/relationships/hyperlink" Target="https://podminky.urs.cz/item/CS_URS_2022_01/451572111" TargetMode="External"/><Relationship Id="rId5" Type="http://schemas.openxmlformats.org/officeDocument/2006/relationships/hyperlink" Target="https://podminky.urs.cz/item/CS_URS_2022_01/175151101" TargetMode="External"/><Relationship Id="rId15" Type="http://schemas.openxmlformats.org/officeDocument/2006/relationships/hyperlink" Target="https://podminky.urs.cz/item/CS_URS_2022_01/998272201" TargetMode="External"/><Relationship Id="rId10" Type="http://schemas.openxmlformats.org/officeDocument/2006/relationships/hyperlink" Target="https://podminky.urs.cz/item/CS_URS_2022_01/171201231" TargetMode="External"/><Relationship Id="rId4" Type="http://schemas.openxmlformats.org/officeDocument/2006/relationships/hyperlink" Target="https://podminky.urs.cz/item/CS_URS_2022_01/132251252" TargetMode="External"/><Relationship Id="rId9" Type="http://schemas.openxmlformats.org/officeDocument/2006/relationships/hyperlink" Target="https://podminky.urs.cz/item/CS_URS_2022_01/171251201" TargetMode="External"/><Relationship Id="rId14" Type="http://schemas.openxmlformats.org/officeDocument/2006/relationships/hyperlink" Target="https://podminky.urs.cz/item/CS_URS_2022_01/89972211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14662" TargetMode="External"/><Relationship Id="rId13" Type="http://schemas.openxmlformats.org/officeDocument/2006/relationships/hyperlink" Target="https://podminky.urs.cz/item/CS_URS_2022_01/751537011" TargetMode="External"/><Relationship Id="rId18" Type="http://schemas.openxmlformats.org/officeDocument/2006/relationships/hyperlink" Target="https://podminky.urs.cz/item/CS_URS_2022_01/751581R2" TargetMode="External"/><Relationship Id="rId3" Type="http://schemas.openxmlformats.org/officeDocument/2006/relationships/hyperlink" Target="https://podminky.urs.cz/item/CS_URS_2022_01/751344122" TargetMode="External"/><Relationship Id="rId21" Type="http://schemas.openxmlformats.org/officeDocument/2006/relationships/drawing" Target="../drawings/drawing7.xml"/><Relationship Id="rId7" Type="http://schemas.openxmlformats.org/officeDocument/2006/relationships/hyperlink" Target="https://podminky.urs.cz/item/CS_URS_2022_01/751514661" TargetMode="External"/><Relationship Id="rId12" Type="http://schemas.openxmlformats.org/officeDocument/2006/relationships/hyperlink" Target="https://podminky.urs.cz/item/CS_URS_2022_01/751511022" TargetMode="External"/><Relationship Id="rId17" Type="http://schemas.openxmlformats.org/officeDocument/2006/relationships/hyperlink" Target="https://podminky.urs.cz/item/CS_URS_2022_01/751581R1" TargetMode="External"/><Relationship Id="rId2" Type="http://schemas.openxmlformats.org/officeDocument/2006/relationships/hyperlink" Target="https://podminky.urs.cz/item/CS_URS_2022_01/751398052" TargetMode="External"/><Relationship Id="rId16" Type="http://schemas.openxmlformats.org/officeDocument/2006/relationships/hyperlink" Target="https://podminky.urs.cz/item/CS_URS_2022_01/751537112" TargetMode="External"/><Relationship Id="rId20" Type="http://schemas.openxmlformats.org/officeDocument/2006/relationships/hyperlink" Target="https://podminky.urs.cz/item/CS_URS_2022_01/998751201" TargetMode="External"/><Relationship Id="rId1" Type="http://schemas.openxmlformats.org/officeDocument/2006/relationships/hyperlink" Target="https://podminky.urs.cz/item/CS_URS_2022_01/751611116" TargetMode="External"/><Relationship Id="rId6" Type="http://schemas.openxmlformats.org/officeDocument/2006/relationships/hyperlink" Target="https://podminky.urs.cz/item/CS_URS_2022_01/751322012" TargetMode="External"/><Relationship Id="rId11" Type="http://schemas.openxmlformats.org/officeDocument/2006/relationships/hyperlink" Target="https://podminky.urs.cz/item/CS_URS_2022_01/751511004" TargetMode="External"/><Relationship Id="rId5" Type="http://schemas.openxmlformats.org/officeDocument/2006/relationships/hyperlink" Target="https://podminky.urs.cz/item/CS_URS_2022_01/751322011" TargetMode="External"/><Relationship Id="rId15" Type="http://schemas.openxmlformats.org/officeDocument/2006/relationships/hyperlink" Target="https://podminky.urs.cz/item/CS_URS_2022_01/751537111" TargetMode="External"/><Relationship Id="rId10" Type="http://schemas.openxmlformats.org/officeDocument/2006/relationships/hyperlink" Target="https://podminky.urs.cz/item/CS_URS_2022_01/751511003" TargetMode="External"/><Relationship Id="rId19" Type="http://schemas.openxmlformats.org/officeDocument/2006/relationships/hyperlink" Target="https://podminky.urs.cz/item/CS_URS_2022_01/751581R3" TargetMode="External"/><Relationship Id="rId4" Type="http://schemas.openxmlformats.org/officeDocument/2006/relationships/hyperlink" Target="https://podminky.urs.cz/item/CS_URS_2022_01/751311092" TargetMode="External"/><Relationship Id="rId9" Type="http://schemas.openxmlformats.org/officeDocument/2006/relationships/hyperlink" Target="https://podminky.urs.cz/item/CS_URS_2022_01/751511002" TargetMode="External"/><Relationship Id="rId14" Type="http://schemas.openxmlformats.org/officeDocument/2006/relationships/hyperlink" Target="https://podminky.urs.cz/item/CS_URS_2022_01/75153701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14662" TargetMode="External"/><Relationship Id="rId13" Type="http://schemas.openxmlformats.org/officeDocument/2006/relationships/hyperlink" Target="https://podminky.urs.cz/item/CS_URS_2022_01/751537012" TargetMode="External"/><Relationship Id="rId3" Type="http://schemas.openxmlformats.org/officeDocument/2006/relationships/hyperlink" Target="https://podminky.urs.cz/item/CS_URS_2022_01/751344122" TargetMode="External"/><Relationship Id="rId7" Type="http://schemas.openxmlformats.org/officeDocument/2006/relationships/hyperlink" Target="https://podminky.urs.cz/item/CS_URS_2022_01/751322142" TargetMode="External"/><Relationship Id="rId12" Type="http://schemas.openxmlformats.org/officeDocument/2006/relationships/hyperlink" Target="https://podminky.urs.cz/item/CS_URS_2022_01/751511023" TargetMode="External"/><Relationship Id="rId17" Type="http://schemas.openxmlformats.org/officeDocument/2006/relationships/drawing" Target="../drawings/drawing8.xml"/><Relationship Id="rId2" Type="http://schemas.openxmlformats.org/officeDocument/2006/relationships/hyperlink" Target="https://podminky.urs.cz/item/CS_URS_2022_01/751398052" TargetMode="External"/><Relationship Id="rId16" Type="http://schemas.openxmlformats.org/officeDocument/2006/relationships/hyperlink" Target="https://podminky.urs.cz/item/CS_URS_2022_01/998751201" TargetMode="External"/><Relationship Id="rId1" Type="http://schemas.openxmlformats.org/officeDocument/2006/relationships/hyperlink" Target="https://podminky.urs.cz/item/CS_URS_2022_01/751611116" TargetMode="External"/><Relationship Id="rId6" Type="http://schemas.openxmlformats.org/officeDocument/2006/relationships/hyperlink" Target="https://podminky.urs.cz/item/CS_URS_2022_01/751322012" TargetMode="External"/><Relationship Id="rId11" Type="http://schemas.openxmlformats.org/officeDocument/2006/relationships/hyperlink" Target="https://podminky.urs.cz/item/CS_URS_2022_01/751511022" TargetMode="External"/><Relationship Id="rId5" Type="http://schemas.openxmlformats.org/officeDocument/2006/relationships/hyperlink" Target="https://podminky.urs.cz/item/CS_URS_2022_01/751322011" TargetMode="External"/><Relationship Id="rId15" Type="http://schemas.openxmlformats.org/officeDocument/2006/relationships/hyperlink" Target="https://podminky.urs.cz/item/CS_URS_2022_01/751537112" TargetMode="External"/><Relationship Id="rId10" Type="http://schemas.openxmlformats.org/officeDocument/2006/relationships/hyperlink" Target="https://podminky.urs.cz/item/CS_URS_2022_01/751511004" TargetMode="External"/><Relationship Id="rId4" Type="http://schemas.openxmlformats.org/officeDocument/2006/relationships/hyperlink" Target="https://podminky.urs.cz/item/CS_URS_2022_01/751311092" TargetMode="External"/><Relationship Id="rId9" Type="http://schemas.openxmlformats.org/officeDocument/2006/relationships/hyperlink" Target="https://podminky.urs.cz/item/CS_URS_2022_01/751511003" TargetMode="External"/><Relationship Id="rId14" Type="http://schemas.openxmlformats.org/officeDocument/2006/relationships/hyperlink" Target="https://podminky.urs.cz/item/CS_URS_2022_01/75153711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14662" TargetMode="External"/><Relationship Id="rId13" Type="http://schemas.openxmlformats.org/officeDocument/2006/relationships/hyperlink" Target="https://podminky.urs.cz/item/CS_URS_2022_01/751537112" TargetMode="External"/><Relationship Id="rId3" Type="http://schemas.openxmlformats.org/officeDocument/2006/relationships/hyperlink" Target="https://podminky.urs.cz/item/CS_URS_2022_01/751398052" TargetMode="External"/><Relationship Id="rId7" Type="http://schemas.openxmlformats.org/officeDocument/2006/relationships/hyperlink" Target="https://podminky.urs.cz/item/CS_URS_2022_01/751322142" TargetMode="External"/><Relationship Id="rId12" Type="http://schemas.openxmlformats.org/officeDocument/2006/relationships/hyperlink" Target="https://podminky.urs.cz/item/CS_URS_2022_01/751537012" TargetMode="External"/><Relationship Id="rId2" Type="http://schemas.openxmlformats.org/officeDocument/2006/relationships/hyperlink" Target="https://podminky.urs.cz/item/CS_URS_2022_01/751721111" TargetMode="External"/><Relationship Id="rId1" Type="http://schemas.openxmlformats.org/officeDocument/2006/relationships/hyperlink" Target="https://podminky.urs.cz/item/CS_URS_2022_01/751611116" TargetMode="External"/><Relationship Id="rId6" Type="http://schemas.openxmlformats.org/officeDocument/2006/relationships/hyperlink" Target="https://podminky.urs.cz/item/CS_URS_2022_01/751322012" TargetMode="External"/><Relationship Id="rId11" Type="http://schemas.openxmlformats.org/officeDocument/2006/relationships/hyperlink" Target="https://podminky.urs.cz/item/CS_URS_2022_01/751511022" TargetMode="External"/><Relationship Id="rId5" Type="http://schemas.openxmlformats.org/officeDocument/2006/relationships/hyperlink" Target="https://podminky.urs.cz/item/CS_URS_2022_01/751311092" TargetMode="External"/><Relationship Id="rId15" Type="http://schemas.openxmlformats.org/officeDocument/2006/relationships/drawing" Target="../drawings/drawing9.xml"/><Relationship Id="rId10" Type="http://schemas.openxmlformats.org/officeDocument/2006/relationships/hyperlink" Target="https://podminky.urs.cz/item/CS_URS_2022_01/751511004" TargetMode="External"/><Relationship Id="rId4" Type="http://schemas.openxmlformats.org/officeDocument/2006/relationships/hyperlink" Target="https://podminky.urs.cz/item/CS_URS_2022_01/751344122" TargetMode="External"/><Relationship Id="rId9" Type="http://schemas.openxmlformats.org/officeDocument/2006/relationships/hyperlink" Target="https://podminky.urs.cz/item/CS_URS_2022_01/751511003" TargetMode="External"/><Relationship Id="rId14" Type="http://schemas.openxmlformats.org/officeDocument/2006/relationships/hyperlink" Target="https://podminky.urs.cz/item/CS_URS_2022_01/99875120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37013" TargetMode="External"/><Relationship Id="rId3" Type="http://schemas.openxmlformats.org/officeDocument/2006/relationships/hyperlink" Target="https://podminky.urs.cz/item/CS_URS_2022_01/751514664" TargetMode="External"/><Relationship Id="rId7" Type="http://schemas.openxmlformats.org/officeDocument/2006/relationships/hyperlink" Target="https://podminky.urs.cz/item/CS_URS_2022_01/751311092" TargetMode="External"/><Relationship Id="rId2" Type="http://schemas.openxmlformats.org/officeDocument/2006/relationships/hyperlink" Target="https://podminky.urs.cz/item/CS_URS_2022_01/751344114" TargetMode="External"/><Relationship Id="rId1" Type="http://schemas.openxmlformats.org/officeDocument/2006/relationships/hyperlink" Target="https://podminky.urs.cz/item/CS_URS_2022_01/751133014" TargetMode="External"/><Relationship Id="rId6" Type="http://schemas.openxmlformats.org/officeDocument/2006/relationships/hyperlink" Target="https://podminky.urs.cz/item/CS_URS_2022_01/751511003" TargetMode="External"/><Relationship Id="rId11" Type="http://schemas.openxmlformats.org/officeDocument/2006/relationships/drawing" Target="../drawings/drawing10.xml"/><Relationship Id="rId5" Type="http://schemas.openxmlformats.org/officeDocument/2006/relationships/hyperlink" Target="https://podminky.urs.cz/item/CS_URS_2022_01/751398051" TargetMode="External"/><Relationship Id="rId10" Type="http://schemas.openxmlformats.org/officeDocument/2006/relationships/hyperlink" Target="https://podminky.urs.cz/item/CS_URS_2022_01/998751201" TargetMode="External"/><Relationship Id="rId4" Type="http://schemas.openxmlformats.org/officeDocument/2006/relationships/hyperlink" Target="https://podminky.urs.cz/item/CS_URS_2022_01/751514764" TargetMode="External"/><Relationship Id="rId9" Type="http://schemas.openxmlformats.org/officeDocument/2006/relationships/hyperlink" Target="https://podminky.urs.cz/item/CS_URS_2022_01/751537014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37012" TargetMode="External"/><Relationship Id="rId3" Type="http://schemas.openxmlformats.org/officeDocument/2006/relationships/hyperlink" Target="https://podminky.urs.cz/item/CS_URS_2022_01/751514663" TargetMode="External"/><Relationship Id="rId7" Type="http://schemas.openxmlformats.org/officeDocument/2006/relationships/hyperlink" Target="https://podminky.urs.cz/item/CS_URS_2022_01/751311112" TargetMode="External"/><Relationship Id="rId2" Type="http://schemas.openxmlformats.org/officeDocument/2006/relationships/hyperlink" Target="https://podminky.urs.cz/item/CS_URS_2022_01/751344113" TargetMode="External"/><Relationship Id="rId1" Type="http://schemas.openxmlformats.org/officeDocument/2006/relationships/hyperlink" Target="https://podminky.urs.cz/item/CS_URS_2022_01/751133013" TargetMode="External"/><Relationship Id="rId6" Type="http://schemas.openxmlformats.org/officeDocument/2006/relationships/hyperlink" Target="https://podminky.urs.cz/item/CS_URS_2022_01/751511003" TargetMode="External"/><Relationship Id="rId11" Type="http://schemas.openxmlformats.org/officeDocument/2006/relationships/drawing" Target="../drawings/drawing11.xml"/><Relationship Id="rId5" Type="http://schemas.openxmlformats.org/officeDocument/2006/relationships/hyperlink" Target="https://podminky.urs.cz/item/CS_URS_2022_01/751398051" TargetMode="External"/><Relationship Id="rId10" Type="http://schemas.openxmlformats.org/officeDocument/2006/relationships/hyperlink" Target="https://podminky.urs.cz/item/CS_URS_2022_01/998751201" TargetMode="External"/><Relationship Id="rId4" Type="http://schemas.openxmlformats.org/officeDocument/2006/relationships/hyperlink" Target="https://podminky.urs.cz/item/CS_URS_2022_01/751514763" TargetMode="External"/><Relationship Id="rId9" Type="http://schemas.openxmlformats.org/officeDocument/2006/relationships/hyperlink" Target="https://podminky.urs.cz/item/CS_URS_2022_01/751537013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37012" TargetMode="External"/><Relationship Id="rId13" Type="http://schemas.openxmlformats.org/officeDocument/2006/relationships/drawing" Target="../drawings/drawing12.xml"/><Relationship Id="rId3" Type="http://schemas.openxmlformats.org/officeDocument/2006/relationships/hyperlink" Target="https://podminky.urs.cz/item/CS_URS_2022_01/751514664" TargetMode="External"/><Relationship Id="rId7" Type="http://schemas.openxmlformats.org/officeDocument/2006/relationships/hyperlink" Target="https://podminky.urs.cz/item/CS_URS_2022_01/751311112" TargetMode="External"/><Relationship Id="rId12" Type="http://schemas.openxmlformats.org/officeDocument/2006/relationships/hyperlink" Target="https://podminky.urs.cz/item/CS_URS_2022_01/998751201" TargetMode="External"/><Relationship Id="rId2" Type="http://schemas.openxmlformats.org/officeDocument/2006/relationships/hyperlink" Target="https://podminky.urs.cz/item/CS_URS_2022_01/751344114" TargetMode="External"/><Relationship Id="rId1" Type="http://schemas.openxmlformats.org/officeDocument/2006/relationships/hyperlink" Target="https://podminky.urs.cz/item/CS_URS_2022_01/751133014" TargetMode="External"/><Relationship Id="rId6" Type="http://schemas.openxmlformats.org/officeDocument/2006/relationships/hyperlink" Target="https://podminky.urs.cz/item/CS_URS_2022_01/751511003" TargetMode="External"/><Relationship Id="rId11" Type="http://schemas.openxmlformats.org/officeDocument/2006/relationships/hyperlink" Target="https://podminky.urs.cz/item/CS_URS_2022_01/751581R1" TargetMode="External"/><Relationship Id="rId5" Type="http://schemas.openxmlformats.org/officeDocument/2006/relationships/hyperlink" Target="https://podminky.urs.cz/item/CS_URS_2022_01/751398051" TargetMode="External"/><Relationship Id="rId10" Type="http://schemas.openxmlformats.org/officeDocument/2006/relationships/hyperlink" Target="https://podminky.urs.cz/item/CS_URS_2022_01/751537014" TargetMode="External"/><Relationship Id="rId4" Type="http://schemas.openxmlformats.org/officeDocument/2006/relationships/hyperlink" Target="https://podminky.urs.cz/item/CS_URS_2022_01/751514764" TargetMode="External"/><Relationship Id="rId9" Type="http://schemas.openxmlformats.org/officeDocument/2006/relationships/hyperlink" Target="https://podminky.urs.cz/item/CS_URS_2022_01/751537013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51398051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s://podminky.urs.cz/item/CS_URS_2022_01/751514662" TargetMode="External"/><Relationship Id="rId1" Type="http://schemas.openxmlformats.org/officeDocument/2006/relationships/hyperlink" Target="https://podminky.urs.cz/item/CS_URS_2022_01/751133012" TargetMode="External"/><Relationship Id="rId6" Type="http://schemas.openxmlformats.org/officeDocument/2006/relationships/hyperlink" Target="https://podminky.urs.cz/item/CS_URS_2022_01/998751201" TargetMode="External"/><Relationship Id="rId5" Type="http://schemas.openxmlformats.org/officeDocument/2006/relationships/hyperlink" Target="https://podminky.urs.cz/item/CS_URS_2022_01/751311112" TargetMode="External"/><Relationship Id="rId4" Type="http://schemas.openxmlformats.org/officeDocument/2006/relationships/hyperlink" Target="https://podminky.urs.cz/item/CS_URS_2022_01/751537012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51398051" TargetMode="External"/><Relationship Id="rId7" Type="http://schemas.openxmlformats.org/officeDocument/2006/relationships/drawing" Target="../drawings/drawing14.xml"/><Relationship Id="rId2" Type="http://schemas.openxmlformats.org/officeDocument/2006/relationships/hyperlink" Target="https://podminky.urs.cz/item/CS_URS_2022_01/751514663" TargetMode="External"/><Relationship Id="rId1" Type="http://schemas.openxmlformats.org/officeDocument/2006/relationships/hyperlink" Target="https://podminky.urs.cz/item/CS_URS_2022_01/751111013" TargetMode="External"/><Relationship Id="rId6" Type="http://schemas.openxmlformats.org/officeDocument/2006/relationships/hyperlink" Target="https://podminky.urs.cz/item/CS_URS_2022_01/998751201" TargetMode="External"/><Relationship Id="rId5" Type="http://schemas.openxmlformats.org/officeDocument/2006/relationships/hyperlink" Target="https://podminky.urs.cz/item/CS_URS_2022_01/751537013" TargetMode="External"/><Relationship Id="rId4" Type="http://schemas.openxmlformats.org/officeDocument/2006/relationships/hyperlink" Target="https://podminky.urs.cz/item/CS_URS_2022_01/751511003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51511004" TargetMode="External"/><Relationship Id="rId2" Type="http://schemas.openxmlformats.org/officeDocument/2006/relationships/hyperlink" Target="https://podminky.urs.cz/item/CS_URS_2022_01/751398051" TargetMode="External"/><Relationship Id="rId1" Type="http://schemas.openxmlformats.org/officeDocument/2006/relationships/hyperlink" Target="https://podminky.urs.cz/item/CS_URS_2022_01/751111012" TargetMode="External"/><Relationship Id="rId6" Type="http://schemas.openxmlformats.org/officeDocument/2006/relationships/drawing" Target="../drawings/drawing15.xml"/><Relationship Id="rId5" Type="http://schemas.openxmlformats.org/officeDocument/2006/relationships/hyperlink" Target="https://podminky.urs.cz/item/CS_URS_2022_01/998751201" TargetMode="External"/><Relationship Id="rId4" Type="http://schemas.openxmlformats.org/officeDocument/2006/relationships/hyperlink" Target="https://podminky.urs.cz/item/CS_URS_2022_01/751537012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879231191" TargetMode="External"/><Relationship Id="rId21" Type="http://schemas.openxmlformats.org/officeDocument/2006/relationships/hyperlink" Target="https://podminky.urs.cz/item/CS_URS_2022_01/564871111" TargetMode="External"/><Relationship Id="rId42" Type="http://schemas.openxmlformats.org/officeDocument/2006/relationships/hyperlink" Target="https://podminky.urs.cz/item/CS_URS_2022_01/722213115" TargetMode="External"/><Relationship Id="rId47" Type="http://schemas.openxmlformats.org/officeDocument/2006/relationships/hyperlink" Target="https://podminky.urs.cz/item/CS_URS_2022_01/899401112" TargetMode="External"/><Relationship Id="rId63" Type="http://schemas.openxmlformats.org/officeDocument/2006/relationships/hyperlink" Target="https://podminky.urs.cz/item/CS_URS_2022_01/899401112" TargetMode="External"/><Relationship Id="rId68" Type="http://schemas.openxmlformats.org/officeDocument/2006/relationships/hyperlink" Target="https://podminky.urs.cz/item/CS_URS_2022_01/891261111" TargetMode="External"/><Relationship Id="rId16" Type="http://schemas.openxmlformats.org/officeDocument/2006/relationships/hyperlink" Target="https://podminky.urs.cz/item/CS_URS_2022_01/175151101" TargetMode="External"/><Relationship Id="rId11" Type="http://schemas.openxmlformats.org/officeDocument/2006/relationships/hyperlink" Target="https://podminky.urs.cz/item/CS_URS_2022_01/162751137" TargetMode="External"/><Relationship Id="rId32" Type="http://schemas.openxmlformats.org/officeDocument/2006/relationships/hyperlink" Target="https://podminky.urs.cz/item/CS_URS_2022_01/892271111" TargetMode="External"/><Relationship Id="rId37" Type="http://schemas.openxmlformats.org/officeDocument/2006/relationships/hyperlink" Target="https://podminky.urs.cz/item/CS_URS_2022_01/722234271" TargetMode="External"/><Relationship Id="rId53" Type="http://schemas.openxmlformats.org/officeDocument/2006/relationships/hyperlink" Target="https://podminky.urs.cz/item/CS_URS_2022_01/210100101" TargetMode="External"/><Relationship Id="rId58" Type="http://schemas.openxmlformats.org/officeDocument/2006/relationships/hyperlink" Target="https://podminky.urs.cz/item/CS_URS_2022_01/899102112" TargetMode="External"/><Relationship Id="rId74" Type="http://schemas.openxmlformats.org/officeDocument/2006/relationships/hyperlink" Target="https://podminky.urs.cz/item/CS_URS_2022_01/997221861" TargetMode="External"/><Relationship Id="rId79" Type="http://schemas.openxmlformats.org/officeDocument/2006/relationships/hyperlink" Target="https://podminky.urs.cz/item/CS_URS_2022_01/722221134" TargetMode="External"/><Relationship Id="rId5" Type="http://schemas.openxmlformats.org/officeDocument/2006/relationships/hyperlink" Target="https://podminky.urs.cz/item/CS_URS_2022_01/119001421" TargetMode="External"/><Relationship Id="rId61" Type="http://schemas.openxmlformats.org/officeDocument/2006/relationships/hyperlink" Target="https://podminky.urs.cz/item/CS_URS_2022_01/852242122" TargetMode="External"/><Relationship Id="rId19" Type="http://schemas.openxmlformats.org/officeDocument/2006/relationships/hyperlink" Target="https://podminky.urs.cz/item/CS_URS_2022_01/113202111" TargetMode="External"/><Relationship Id="rId14" Type="http://schemas.openxmlformats.org/officeDocument/2006/relationships/hyperlink" Target="https://podminky.urs.cz/item/CS_URS_2022_01/17120122R" TargetMode="External"/><Relationship Id="rId22" Type="http://schemas.openxmlformats.org/officeDocument/2006/relationships/hyperlink" Target="https://podminky.urs.cz/item/CS_URS_2022_01/591411111" TargetMode="External"/><Relationship Id="rId27" Type="http://schemas.openxmlformats.org/officeDocument/2006/relationships/hyperlink" Target="https://podminky.urs.cz/item/CS_URS_2022_01/877211112" TargetMode="External"/><Relationship Id="rId30" Type="http://schemas.openxmlformats.org/officeDocument/2006/relationships/hyperlink" Target="https://podminky.urs.cz/item/CS_URS_2022_01/879221111" TargetMode="External"/><Relationship Id="rId35" Type="http://schemas.openxmlformats.org/officeDocument/2006/relationships/hyperlink" Target="https://podminky.urs.cz/item/CS_URS_2022_01/899722114" TargetMode="External"/><Relationship Id="rId43" Type="http://schemas.openxmlformats.org/officeDocument/2006/relationships/hyperlink" Target="https://podminky.urs.cz/item/CS_URS_2022_01/850265921" TargetMode="External"/><Relationship Id="rId48" Type="http://schemas.openxmlformats.org/officeDocument/2006/relationships/hyperlink" Target="https://podminky.urs.cz/item/CS_URS_2022_01/852242122" TargetMode="External"/><Relationship Id="rId56" Type="http://schemas.openxmlformats.org/officeDocument/2006/relationships/hyperlink" Target="https://podminky.urs.cz/item/CS_URS_2022_01/452353101" TargetMode="External"/><Relationship Id="rId64" Type="http://schemas.openxmlformats.org/officeDocument/2006/relationships/hyperlink" Target="https://podminky.urs.cz/item/CS_URS_2022_01/891247111" TargetMode="External"/><Relationship Id="rId69" Type="http://schemas.openxmlformats.org/officeDocument/2006/relationships/hyperlink" Target="https://podminky.urs.cz/item/CS_URS_2022_01/899401112" TargetMode="External"/><Relationship Id="rId77" Type="http://schemas.openxmlformats.org/officeDocument/2006/relationships/hyperlink" Target="https://podminky.urs.cz/item/CS_URS_2022_01/722239106" TargetMode="External"/><Relationship Id="rId8" Type="http://schemas.openxmlformats.org/officeDocument/2006/relationships/hyperlink" Target="https://podminky.urs.cz/item/CS_URS_2022_01/162251102" TargetMode="External"/><Relationship Id="rId51" Type="http://schemas.openxmlformats.org/officeDocument/2006/relationships/hyperlink" Target="https://podminky.urs.cz/item/CS_URS_2022_01/857242122" TargetMode="External"/><Relationship Id="rId72" Type="http://schemas.openxmlformats.org/officeDocument/2006/relationships/hyperlink" Target="https://podminky.urs.cz/item/CS_URS_2022_01/997221561" TargetMode="External"/><Relationship Id="rId80" Type="http://schemas.openxmlformats.org/officeDocument/2006/relationships/hyperlink" Target="https://podminky.urs.cz/item/CS_URS_2022_01/998722102" TargetMode="External"/><Relationship Id="rId3" Type="http://schemas.openxmlformats.org/officeDocument/2006/relationships/hyperlink" Target="https://podminky.urs.cz/item/CS_URS_2022_01/129001101" TargetMode="External"/><Relationship Id="rId12" Type="http://schemas.openxmlformats.org/officeDocument/2006/relationships/hyperlink" Target="https://podminky.urs.cz/item/CS_URS_2022_01/162751139" TargetMode="External"/><Relationship Id="rId17" Type="http://schemas.openxmlformats.org/officeDocument/2006/relationships/hyperlink" Target="https://podminky.urs.cz/item/CS_URS_2022_01/181951112" TargetMode="External"/><Relationship Id="rId25" Type="http://schemas.openxmlformats.org/officeDocument/2006/relationships/hyperlink" Target="https://podminky.urs.cz/item/CS_URS_2022_01/871251211" TargetMode="External"/><Relationship Id="rId33" Type="http://schemas.openxmlformats.org/officeDocument/2006/relationships/hyperlink" Target="https://podminky.urs.cz/item/CS_URS_2022_01/892372111" TargetMode="External"/><Relationship Id="rId38" Type="http://schemas.openxmlformats.org/officeDocument/2006/relationships/hyperlink" Target="https://podminky.urs.cz/item/CS_URS_2022_01/891212312" TargetMode="External"/><Relationship Id="rId46" Type="http://schemas.openxmlformats.org/officeDocument/2006/relationships/hyperlink" Target="https://podminky.urs.cz/item/CS_URS_2022_01/891261111" TargetMode="External"/><Relationship Id="rId59" Type="http://schemas.openxmlformats.org/officeDocument/2006/relationships/hyperlink" Target="https://podminky.urs.cz/item/CS_URS_2022_01/857261131" TargetMode="External"/><Relationship Id="rId67" Type="http://schemas.openxmlformats.org/officeDocument/2006/relationships/hyperlink" Target="https://podminky.urs.cz/item/CS_URS_2022_01/852262122" TargetMode="External"/><Relationship Id="rId20" Type="http://schemas.openxmlformats.org/officeDocument/2006/relationships/hyperlink" Target="https://podminky.urs.cz/item/CS_URS_2022_01/451572111" TargetMode="External"/><Relationship Id="rId41" Type="http://schemas.openxmlformats.org/officeDocument/2006/relationships/hyperlink" Target="https://podminky.urs.cz/item/CS_URS_2022_01/852312122" TargetMode="External"/><Relationship Id="rId54" Type="http://schemas.openxmlformats.org/officeDocument/2006/relationships/hyperlink" Target="https://podminky.urs.cz/item/CS_URS_2022_01/452233111" TargetMode="External"/><Relationship Id="rId62" Type="http://schemas.openxmlformats.org/officeDocument/2006/relationships/hyperlink" Target="https://podminky.urs.cz/item/CS_URS_2022_01/891241112" TargetMode="External"/><Relationship Id="rId70" Type="http://schemas.openxmlformats.org/officeDocument/2006/relationships/hyperlink" Target="https://podminky.urs.cz/item/CS_URS_2022_01/891267211" TargetMode="External"/><Relationship Id="rId75" Type="http://schemas.openxmlformats.org/officeDocument/2006/relationships/hyperlink" Target="https://podminky.urs.cz/item/CS_URS_2022_01/998276101" TargetMode="External"/><Relationship Id="rId1" Type="http://schemas.openxmlformats.org/officeDocument/2006/relationships/hyperlink" Target="https://podminky.urs.cz/item/CS_URS_2022_01/132251254" TargetMode="External"/><Relationship Id="rId6" Type="http://schemas.openxmlformats.org/officeDocument/2006/relationships/hyperlink" Target="https://podminky.urs.cz/item/CS_URS_2022_01/151101101" TargetMode="External"/><Relationship Id="rId15" Type="http://schemas.openxmlformats.org/officeDocument/2006/relationships/hyperlink" Target="https://podminky.urs.cz/item/CS_URS_2022_01/174101101" TargetMode="External"/><Relationship Id="rId23" Type="http://schemas.openxmlformats.org/officeDocument/2006/relationships/hyperlink" Target="https://podminky.urs.cz/item/CS_URS_2022_01/916231213" TargetMode="External"/><Relationship Id="rId28" Type="http://schemas.openxmlformats.org/officeDocument/2006/relationships/hyperlink" Target="https://podminky.urs.cz/item/CS_URS_2022_01/877261112" TargetMode="External"/><Relationship Id="rId36" Type="http://schemas.openxmlformats.org/officeDocument/2006/relationships/hyperlink" Target="https://podminky.urs.cz/item/CS_URS_2022_01/722211125" TargetMode="External"/><Relationship Id="rId49" Type="http://schemas.openxmlformats.org/officeDocument/2006/relationships/hyperlink" Target="https://podminky.urs.cz/item/CS_URS_2022_01/852262122" TargetMode="External"/><Relationship Id="rId57" Type="http://schemas.openxmlformats.org/officeDocument/2006/relationships/hyperlink" Target="https://podminky.urs.cz/item/CS_URS_2022_01/899713111" TargetMode="External"/><Relationship Id="rId10" Type="http://schemas.openxmlformats.org/officeDocument/2006/relationships/hyperlink" Target="https://podminky.urs.cz/item/CS_URS_2022_01/162751119" TargetMode="External"/><Relationship Id="rId31" Type="http://schemas.openxmlformats.org/officeDocument/2006/relationships/hyperlink" Target="https://podminky.urs.cz/item/CS_URS_2022_01/892241111" TargetMode="External"/><Relationship Id="rId44" Type="http://schemas.openxmlformats.org/officeDocument/2006/relationships/hyperlink" Target="https://podminky.urs.cz/item/CS_URS_2022_01/857313131" TargetMode="External"/><Relationship Id="rId52" Type="http://schemas.openxmlformats.org/officeDocument/2006/relationships/hyperlink" Target="https://podminky.urs.cz/item/CS_URS_2022_01/899721111" TargetMode="External"/><Relationship Id="rId60" Type="http://schemas.openxmlformats.org/officeDocument/2006/relationships/hyperlink" Target="https://podminky.urs.cz/item/CS_URS_2022_01/857242121" TargetMode="External"/><Relationship Id="rId65" Type="http://schemas.openxmlformats.org/officeDocument/2006/relationships/hyperlink" Target="https://podminky.urs.cz/item/CS_URS_2022_01/899401113" TargetMode="External"/><Relationship Id="rId73" Type="http://schemas.openxmlformats.org/officeDocument/2006/relationships/hyperlink" Target="https://podminky.urs.cz/item/CS_URS_2022_01/997221569" TargetMode="External"/><Relationship Id="rId78" Type="http://schemas.openxmlformats.org/officeDocument/2006/relationships/hyperlink" Target="https://podminky.urs.cz/item/CS_URS_2022_01/722234268" TargetMode="External"/><Relationship Id="rId81" Type="http://schemas.openxmlformats.org/officeDocument/2006/relationships/drawing" Target="../drawings/drawing17.xml"/><Relationship Id="rId4" Type="http://schemas.openxmlformats.org/officeDocument/2006/relationships/hyperlink" Target="https://podminky.urs.cz/item/CS_URS_2022_01/119001405" TargetMode="External"/><Relationship Id="rId9" Type="http://schemas.openxmlformats.org/officeDocument/2006/relationships/hyperlink" Target="https://podminky.urs.cz/item/CS_URS_2022_01/162751117" TargetMode="External"/><Relationship Id="rId13" Type="http://schemas.openxmlformats.org/officeDocument/2006/relationships/hyperlink" Target="https://podminky.urs.cz/item/CS_URS_2022_01/171251201" TargetMode="External"/><Relationship Id="rId18" Type="http://schemas.openxmlformats.org/officeDocument/2006/relationships/hyperlink" Target="https://podminky.urs.cz/item/CS_URS_2022_01/113106021" TargetMode="External"/><Relationship Id="rId39" Type="http://schemas.openxmlformats.org/officeDocument/2006/relationships/hyperlink" Target="https://podminky.urs.cz/item/CS_URS_2022_01/852242122" TargetMode="External"/><Relationship Id="rId34" Type="http://schemas.openxmlformats.org/officeDocument/2006/relationships/hyperlink" Target="https://podminky.urs.cz/item/CS_URS_2022_01/892233122" TargetMode="External"/><Relationship Id="rId50" Type="http://schemas.openxmlformats.org/officeDocument/2006/relationships/hyperlink" Target="https://podminky.urs.cz/item/CS_URS_2022_01/857263131" TargetMode="External"/><Relationship Id="rId55" Type="http://schemas.openxmlformats.org/officeDocument/2006/relationships/hyperlink" Target="https://podminky.urs.cz/item/CS_URS_2022_01/452313141" TargetMode="External"/><Relationship Id="rId76" Type="http://schemas.openxmlformats.org/officeDocument/2006/relationships/hyperlink" Target="https://podminky.urs.cz/item/CS_URS_2022_01/998276124" TargetMode="External"/><Relationship Id="rId7" Type="http://schemas.openxmlformats.org/officeDocument/2006/relationships/hyperlink" Target="https://podminky.urs.cz/item/CS_URS_2022_01/151101111" TargetMode="External"/><Relationship Id="rId71" Type="http://schemas.openxmlformats.org/officeDocument/2006/relationships/hyperlink" Target="https://podminky.urs.cz/item/CS_URS_2022_01/979051111" TargetMode="External"/><Relationship Id="rId2" Type="http://schemas.openxmlformats.org/officeDocument/2006/relationships/hyperlink" Target="https://podminky.urs.cz/item/CS_URS_2022_01/132351254" TargetMode="External"/><Relationship Id="rId29" Type="http://schemas.openxmlformats.org/officeDocument/2006/relationships/hyperlink" Target="https://podminky.urs.cz/item/CS_URS_2022_01/877261113" TargetMode="External"/><Relationship Id="rId24" Type="http://schemas.openxmlformats.org/officeDocument/2006/relationships/hyperlink" Target="https://podminky.urs.cz/item/CS_URS_2022_01/871211211" TargetMode="External"/><Relationship Id="rId40" Type="http://schemas.openxmlformats.org/officeDocument/2006/relationships/hyperlink" Target="https://podminky.urs.cz/item/CS_URS_2022_01/857262122" TargetMode="External"/><Relationship Id="rId45" Type="http://schemas.openxmlformats.org/officeDocument/2006/relationships/hyperlink" Target="https://podminky.urs.cz/item/CS_URS_2022_01/857311131" TargetMode="External"/><Relationship Id="rId66" Type="http://schemas.openxmlformats.org/officeDocument/2006/relationships/hyperlink" Target="https://podminky.urs.cz/item/CS_URS_2022_01/85726113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742220411" TargetMode="External"/><Relationship Id="rId21" Type="http://schemas.openxmlformats.org/officeDocument/2006/relationships/hyperlink" Target="https://podminky.urs.cz/item/CS_URS_2022_01/742220071" TargetMode="External"/><Relationship Id="rId42" Type="http://schemas.openxmlformats.org/officeDocument/2006/relationships/hyperlink" Target="https://podminky.urs.cz/item/CS_URS_2022_01/742420031" TargetMode="External"/><Relationship Id="rId47" Type="http://schemas.openxmlformats.org/officeDocument/2006/relationships/hyperlink" Target="https://podminky.urs.cz/item/CS_URS_2022_01/742420111" TargetMode="External"/><Relationship Id="rId63" Type="http://schemas.openxmlformats.org/officeDocument/2006/relationships/hyperlink" Target="https://podminky.urs.cz/item/CS_URS_2022_01/742330028" TargetMode="External"/><Relationship Id="rId68" Type="http://schemas.openxmlformats.org/officeDocument/2006/relationships/hyperlink" Target="https://podminky.urs.cz/item/CS_URS_2022_01/742110506" TargetMode="External"/><Relationship Id="rId84" Type="http://schemas.openxmlformats.org/officeDocument/2006/relationships/hyperlink" Target="https://podminky.urs.cz/item/CS_URS_2022_01/742230103" TargetMode="External"/><Relationship Id="rId89" Type="http://schemas.openxmlformats.org/officeDocument/2006/relationships/hyperlink" Target="https://podminky.urs.cz/item/CS_URS_2022_01/742410001" TargetMode="External"/><Relationship Id="rId16" Type="http://schemas.openxmlformats.org/officeDocument/2006/relationships/hyperlink" Target="https://podminky.urs.cz/item/CS_URS_2022_01/742121001" TargetMode="External"/><Relationship Id="rId11" Type="http://schemas.openxmlformats.org/officeDocument/2006/relationships/hyperlink" Target="https://podminky.urs.cz/item/CS_URS_2022_01/742220255" TargetMode="External"/><Relationship Id="rId32" Type="http://schemas.openxmlformats.org/officeDocument/2006/relationships/hyperlink" Target="https://podminky.urs.cz/item/CS_URS_2022_01/742310001" TargetMode="External"/><Relationship Id="rId37" Type="http://schemas.openxmlformats.org/officeDocument/2006/relationships/hyperlink" Target="https://podminky.urs.cz/item/CS_URS_2022_01/742220211" TargetMode="External"/><Relationship Id="rId53" Type="http://schemas.openxmlformats.org/officeDocument/2006/relationships/hyperlink" Target="https://podminky.urs.cz/item/CS_URS_2022_01/742420201" TargetMode="External"/><Relationship Id="rId58" Type="http://schemas.openxmlformats.org/officeDocument/2006/relationships/hyperlink" Target="https://podminky.urs.cz/item/CS_URS_2022_01/742330022" TargetMode="External"/><Relationship Id="rId74" Type="http://schemas.openxmlformats.org/officeDocument/2006/relationships/hyperlink" Target="https://podminky.urs.cz/item/CS_URS_2022_01/742110002" TargetMode="External"/><Relationship Id="rId79" Type="http://schemas.openxmlformats.org/officeDocument/2006/relationships/hyperlink" Target="https://podminky.urs.cz/item/CS_URS_2022_01/742230001" TargetMode="External"/><Relationship Id="rId5" Type="http://schemas.openxmlformats.org/officeDocument/2006/relationships/hyperlink" Target="https://podminky.urs.cz/item/CS_URS_2022_01/742220051" TargetMode="External"/><Relationship Id="rId90" Type="http://schemas.openxmlformats.org/officeDocument/2006/relationships/hyperlink" Target="https://podminky.urs.cz/item/CS_URS_2022_01/741122005" TargetMode="External"/><Relationship Id="rId14" Type="http://schemas.openxmlformats.org/officeDocument/2006/relationships/hyperlink" Target="https://podminky.urs.cz/item/CS_URS_2022_01/742110002" TargetMode="External"/><Relationship Id="rId22" Type="http://schemas.openxmlformats.org/officeDocument/2006/relationships/hyperlink" Target="https://podminky.urs.cz/item/CS_URS_2022_01/742220051" TargetMode="External"/><Relationship Id="rId27" Type="http://schemas.openxmlformats.org/officeDocument/2006/relationships/hyperlink" Target="https://podminky.urs.cz/item/CS_URS_2022_01/742220421" TargetMode="External"/><Relationship Id="rId30" Type="http://schemas.openxmlformats.org/officeDocument/2006/relationships/hyperlink" Target="https://podminky.urs.cz/item/CS_URS_2022_01/742310003" TargetMode="External"/><Relationship Id="rId35" Type="http://schemas.openxmlformats.org/officeDocument/2006/relationships/hyperlink" Target="https://podminky.urs.cz/item/CS_URS_2022_01/742320011" TargetMode="External"/><Relationship Id="rId43" Type="http://schemas.openxmlformats.org/officeDocument/2006/relationships/hyperlink" Target="https://podminky.urs.cz/item/CS_URS_2022_01/742420041" TargetMode="External"/><Relationship Id="rId48" Type="http://schemas.openxmlformats.org/officeDocument/2006/relationships/hyperlink" Target="https://podminky.urs.cz/item/CS_URS_2022_01/742110506" TargetMode="External"/><Relationship Id="rId56" Type="http://schemas.openxmlformats.org/officeDocument/2006/relationships/hyperlink" Target="https://podminky.urs.cz/item/CS_URS_2022_01/742330002" TargetMode="External"/><Relationship Id="rId64" Type="http://schemas.openxmlformats.org/officeDocument/2006/relationships/hyperlink" Target="https://podminky.urs.cz/item/CS_URS_2022_01/742330031" TargetMode="External"/><Relationship Id="rId69" Type="http://schemas.openxmlformats.org/officeDocument/2006/relationships/hyperlink" Target="https://podminky.urs.cz/item/CS_URS_2022_01/742110002" TargetMode="External"/><Relationship Id="rId77" Type="http://schemas.openxmlformats.org/officeDocument/2006/relationships/hyperlink" Target="https://podminky.urs.cz/item/CS_URS_2022_01/742330101" TargetMode="External"/><Relationship Id="rId8" Type="http://schemas.openxmlformats.org/officeDocument/2006/relationships/hyperlink" Target="https://podminky.urs.cz/item/CS_URS_2022_01/742220161" TargetMode="External"/><Relationship Id="rId51" Type="http://schemas.openxmlformats.org/officeDocument/2006/relationships/hyperlink" Target="https://podminky.urs.cz/item/CS_URS_2022_01/742121001" TargetMode="External"/><Relationship Id="rId72" Type="http://schemas.openxmlformats.org/officeDocument/2006/relationships/hyperlink" Target="https://podminky.urs.cz/item/CS_URS_2022_01/742110124" TargetMode="External"/><Relationship Id="rId80" Type="http://schemas.openxmlformats.org/officeDocument/2006/relationships/hyperlink" Target="https://podminky.urs.cz/item/CS_URS_2022_01/742230003" TargetMode="External"/><Relationship Id="rId85" Type="http://schemas.openxmlformats.org/officeDocument/2006/relationships/hyperlink" Target="https://podminky.urs.cz/item/CS_URS_2022_01/742410141" TargetMode="External"/><Relationship Id="rId3" Type="http://schemas.openxmlformats.org/officeDocument/2006/relationships/hyperlink" Target="https://podminky.urs.cz/item/CS_URS_2022_01/742220141" TargetMode="External"/><Relationship Id="rId12" Type="http://schemas.openxmlformats.org/officeDocument/2006/relationships/hyperlink" Target="https://podminky.urs.cz/item/CS_URS_2022_01/742220003" TargetMode="External"/><Relationship Id="rId17" Type="http://schemas.openxmlformats.org/officeDocument/2006/relationships/hyperlink" Target="https://podminky.urs.cz/item/CS_URS_2022_01/742220232" TargetMode="External"/><Relationship Id="rId25" Type="http://schemas.openxmlformats.org/officeDocument/2006/relationships/hyperlink" Target="https://podminky.urs.cz/item/CS_URS_2022_01/742220402" TargetMode="External"/><Relationship Id="rId33" Type="http://schemas.openxmlformats.org/officeDocument/2006/relationships/hyperlink" Target="https://podminky.urs.cz/item/CS_URS_2022_01/742310005" TargetMode="External"/><Relationship Id="rId38" Type="http://schemas.openxmlformats.org/officeDocument/2006/relationships/hyperlink" Target="https://podminky.urs.cz/item/CS_URS_2022_01/742220161" TargetMode="External"/><Relationship Id="rId46" Type="http://schemas.openxmlformats.org/officeDocument/2006/relationships/hyperlink" Target="https://podminky.urs.cz/item/CS_URS_2022_01/742420081" TargetMode="External"/><Relationship Id="rId59" Type="http://schemas.openxmlformats.org/officeDocument/2006/relationships/hyperlink" Target="https://podminky.urs.cz/item/CS_URS_2022_01/742330023" TargetMode="External"/><Relationship Id="rId67" Type="http://schemas.openxmlformats.org/officeDocument/2006/relationships/hyperlink" Target="https://podminky.urs.cz/item/CS_URS_2022_01/742110202" TargetMode="External"/><Relationship Id="rId20" Type="http://schemas.openxmlformats.org/officeDocument/2006/relationships/hyperlink" Target="https://podminky.urs.cz/item/CS_URS_2022_01/742210151" TargetMode="External"/><Relationship Id="rId41" Type="http://schemas.openxmlformats.org/officeDocument/2006/relationships/hyperlink" Target="https://podminky.urs.cz/item/CS_URS_2022_01/742420061" TargetMode="External"/><Relationship Id="rId54" Type="http://schemas.openxmlformats.org/officeDocument/2006/relationships/hyperlink" Target="https://podminky.urs.cz/item/CS_URS_2022_01/742360421" TargetMode="External"/><Relationship Id="rId62" Type="http://schemas.openxmlformats.org/officeDocument/2006/relationships/hyperlink" Target="https://podminky.urs.cz/item/CS_URS_2022_01/742330026" TargetMode="External"/><Relationship Id="rId70" Type="http://schemas.openxmlformats.org/officeDocument/2006/relationships/hyperlink" Target="https://podminky.urs.cz/item/CS_URS_2022_01/741910615" TargetMode="External"/><Relationship Id="rId75" Type="http://schemas.openxmlformats.org/officeDocument/2006/relationships/hyperlink" Target="https://podminky.urs.cz/item/CS_URS_2022_01/742330051" TargetMode="External"/><Relationship Id="rId83" Type="http://schemas.openxmlformats.org/officeDocument/2006/relationships/hyperlink" Target="https://podminky.urs.cz/item/CS_URS_2022_01/742230102" TargetMode="External"/><Relationship Id="rId88" Type="http://schemas.openxmlformats.org/officeDocument/2006/relationships/hyperlink" Target="https://podminky.urs.cz/item/CS_URS_2022_01/742410051" TargetMode="External"/><Relationship Id="rId91" Type="http://schemas.openxmlformats.org/officeDocument/2006/relationships/hyperlink" Target="https://podminky.urs.cz/item/CS_URS_2022_01/081103000" TargetMode="External"/><Relationship Id="rId1" Type="http://schemas.openxmlformats.org/officeDocument/2006/relationships/hyperlink" Target="https://podminky.urs.cz/item/CS_URS_2022_01/742220051" TargetMode="External"/><Relationship Id="rId6" Type="http://schemas.openxmlformats.org/officeDocument/2006/relationships/hyperlink" Target="https://podminky.urs.cz/item/CS_URS_2022_01/742220221" TargetMode="External"/><Relationship Id="rId15" Type="http://schemas.openxmlformats.org/officeDocument/2006/relationships/hyperlink" Target="https://podminky.urs.cz/item/CS_URS_2022_01/741910615" TargetMode="External"/><Relationship Id="rId23" Type="http://schemas.openxmlformats.org/officeDocument/2006/relationships/hyperlink" Target="https://podminky.urs.cz/item/CS_URS_2022_01/742220081" TargetMode="External"/><Relationship Id="rId28" Type="http://schemas.openxmlformats.org/officeDocument/2006/relationships/hyperlink" Target="https://podminky.urs.cz/item/CS_URS_2022_01/742220511" TargetMode="External"/><Relationship Id="rId36" Type="http://schemas.openxmlformats.org/officeDocument/2006/relationships/hyperlink" Target="https://podminky.urs.cz/item/CS_URS_2022_01/742121001" TargetMode="External"/><Relationship Id="rId49" Type="http://schemas.openxmlformats.org/officeDocument/2006/relationships/hyperlink" Target="https://podminky.urs.cz/item/CS_URS_2022_01/742420121" TargetMode="External"/><Relationship Id="rId57" Type="http://schemas.openxmlformats.org/officeDocument/2006/relationships/hyperlink" Target="https://podminky.urs.cz/item/CS_URS_2022_01/742330021" TargetMode="External"/><Relationship Id="rId10" Type="http://schemas.openxmlformats.org/officeDocument/2006/relationships/hyperlink" Target="https://podminky.urs.cz/item/CS_URS_2022_01/742220235" TargetMode="External"/><Relationship Id="rId31" Type="http://schemas.openxmlformats.org/officeDocument/2006/relationships/hyperlink" Target="https://podminky.urs.cz/item/CS_URS_2022_01/742310004" TargetMode="External"/><Relationship Id="rId44" Type="http://schemas.openxmlformats.org/officeDocument/2006/relationships/hyperlink" Target="https://podminky.urs.cz/item/CS_URS_2022_01/742420051" TargetMode="External"/><Relationship Id="rId52" Type="http://schemas.openxmlformats.org/officeDocument/2006/relationships/hyperlink" Target="https://podminky.urs.cz/item/CS_URS_2022_01/742111001" TargetMode="External"/><Relationship Id="rId60" Type="http://schemas.openxmlformats.org/officeDocument/2006/relationships/hyperlink" Target="https://podminky.urs.cz/item/CS_URS_2022_01/742330024" TargetMode="External"/><Relationship Id="rId65" Type="http://schemas.openxmlformats.org/officeDocument/2006/relationships/hyperlink" Target="https://podminky.urs.cz/item/CS_URS_2022_01/742330041" TargetMode="External"/><Relationship Id="rId73" Type="http://schemas.openxmlformats.org/officeDocument/2006/relationships/hyperlink" Target="https://podminky.urs.cz/item/CS_URS_2022_01/742121001" TargetMode="External"/><Relationship Id="rId78" Type="http://schemas.openxmlformats.org/officeDocument/2006/relationships/hyperlink" Target="https://podminky.urs.cz/item/CS_URS_2022_01/742330102" TargetMode="External"/><Relationship Id="rId81" Type="http://schemas.openxmlformats.org/officeDocument/2006/relationships/hyperlink" Target="https://podminky.urs.cz/item/CS_URS_2022_01/742230004" TargetMode="External"/><Relationship Id="rId86" Type="http://schemas.openxmlformats.org/officeDocument/2006/relationships/hyperlink" Target="https://podminky.urs.cz/item/CS_URS_2022_01/742410063" TargetMode="External"/><Relationship Id="rId4" Type="http://schemas.openxmlformats.org/officeDocument/2006/relationships/hyperlink" Target="https://podminky.urs.cz/item/CS_URS_2022_01/742220031" TargetMode="External"/><Relationship Id="rId9" Type="http://schemas.openxmlformats.org/officeDocument/2006/relationships/hyperlink" Target="https://podminky.urs.cz/item/CS_URS_2022_01/742220232" TargetMode="External"/><Relationship Id="rId13" Type="http://schemas.openxmlformats.org/officeDocument/2006/relationships/hyperlink" Target="https://podminky.urs.cz/item/CS_URS_2022_01/742111001" TargetMode="External"/><Relationship Id="rId18" Type="http://schemas.openxmlformats.org/officeDocument/2006/relationships/hyperlink" Target="https://podminky.urs.cz/item/CS_URS_2022_01/742210121" TargetMode="External"/><Relationship Id="rId39" Type="http://schemas.openxmlformats.org/officeDocument/2006/relationships/hyperlink" Target="https://podminky.urs.cz/item/CS_URS_2022_01/742420021" TargetMode="External"/><Relationship Id="rId34" Type="http://schemas.openxmlformats.org/officeDocument/2006/relationships/hyperlink" Target="https://podminky.urs.cz/item/CS_URS_2022_01/742310006" TargetMode="External"/><Relationship Id="rId50" Type="http://schemas.openxmlformats.org/officeDocument/2006/relationships/hyperlink" Target="https://podminky.urs.cz/item/CS_URS_2022_01/742110002" TargetMode="External"/><Relationship Id="rId55" Type="http://schemas.openxmlformats.org/officeDocument/2006/relationships/hyperlink" Target="https://podminky.urs.cz/item/CS_URS_2022_01/742330001" TargetMode="External"/><Relationship Id="rId76" Type="http://schemas.openxmlformats.org/officeDocument/2006/relationships/hyperlink" Target="https://podminky.urs.cz/item/CS_URS_2022_01/742330052" TargetMode="External"/><Relationship Id="rId7" Type="http://schemas.openxmlformats.org/officeDocument/2006/relationships/hyperlink" Target="https://podminky.urs.cz/item/CS_URS_2022_01/742220052" TargetMode="External"/><Relationship Id="rId71" Type="http://schemas.openxmlformats.org/officeDocument/2006/relationships/hyperlink" Target="https://podminky.urs.cz/item/CS_URS_2022_01/742110104" TargetMode="External"/><Relationship Id="rId92" Type="http://schemas.openxmlformats.org/officeDocument/2006/relationships/drawing" Target="../drawings/drawing19.xml"/><Relationship Id="rId2" Type="http://schemas.openxmlformats.org/officeDocument/2006/relationships/hyperlink" Target="https://podminky.urs.cz/item/CS_URS_2022_01/742220161" TargetMode="External"/><Relationship Id="rId29" Type="http://schemas.openxmlformats.org/officeDocument/2006/relationships/hyperlink" Target="https://podminky.urs.cz/item/CS_URS_2022_01/742310002" TargetMode="External"/><Relationship Id="rId24" Type="http://schemas.openxmlformats.org/officeDocument/2006/relationships/hyperlink" Target="https://podminky.urs.cz/item/CS_URS_2022_01/742220401" TargetMode="External"/><Relationship Id="rId40" Type="http://schemas.openxmlformats.org/officeDocument/2006/relationships/hyperlink" Target="https://podminky.urs.cz/item/CS_URS_2022_01/742420001" TargetMode="External"/><Relationship Id="rId45" Type="http://schemas.openxmlformats.org/officeDocument/2006/relationships/hyperlink" Target="https://podminky.urs.cz/item/CS_URS_2022_01/742123001" TargetMode="External"/><Relationship Id="rId66" Type="http://schemas.openxmlformats.org/officeDocument/2006/relationships/hyperlink" Target="https://podminky.urs.cz/item/CS_URS_2022_01/742330042" TargetMode="External"/><Relationship Id="rId87" Type="http://schemas.openxmlformats.org/officeDocument/2006/relationships/hyperlink" Target="https://podminky.urs.cz/item/CS_URS_2022_01/742410101" TargetMode="External"/><Relationship Id="rId61" Type="http://schemas.openxmlformats.org/officeDocument/2006/relationships/hyperlink" Target="https://podminky.urs.cz/item/CS_URS_2022_01/742330011" TargetMode="External"/><Relationship Id="rId82" Type="http://schemas.openxmlformats.org/officeDocument/2006/relationships/hyperlink" Target="https://podminky.urs.cz/item/CS_URS_2022_01/742230101" TargetMode="External"/><Relationship Id="rId19" Type="http://schemas.openxmlformats.org/officeDocument/2006/relationships/hyperlink" Target="https://podminky.urs.cz/item/CS_URS_2022_01/742210131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62751139" TargetMode="External"/><Relationship Id="rId18" Type="http://schemas.openxmlformats.org/officeDocument/2006/relationships/hyperlink" Target="https://podminky.urs.cz/item/CS_URS_2022_01/181951112" TargetMode="External"/><Relationship Id="rId26" Type="http://schemas.openxmlformats.org/officeDocument/2006/relationships/hyperlink" Target="https://podminky.urs.cz/item/CS_URS_2022_01/573231108" TargetMode="External"/><Relationship Id="rId39" Type="http://schemas.openxmlformats.org/officeDocument/2006/relationships/hyperlink" Target="https://podminky.urs.cz/item/CS_URS_2022_01/871315221" TargetMode="External"/><Relationship Id="rId21" Type="http://schemas.openxmlformats.org/officeDocument/2006/relationships/hyperlink" Target="https://podminky.urs.cz/item/CS_URS_2022_01/181451121" TargetMode="External"/><Relationship Id="rId34" Type="http://schemas.openxmlformats.org/officeDocument/2006/relationships/hyperlink" Target="https://podminky.urs.cz/item/CS_URS_2022_01/596211112" TargetMode="External"/><Relationship Id="rId42" Type="http://schemas.openxmlformats.org/officeDocument/2006/relationships/hyperlink" Target="https://podminky.urs.cz/item/CS_URS_2022_01/899204112" TargetMode="External"/><Relationship Id="rId47" Type="http://schemas.openxmlformats.org/officeDocument/2006/relationships/drawing" Target="../drawings/drawing24.xml"/><Relationship Id="rId7" Type="http://schemas.openxmlformats.org/officeDocument/2006/relationships/hyperlink" Target="https://podminky.urs.cz/item/CS_URS_2022_01/132254203" TargetMode="External"/><Relationship Id="rId2" Type="http://schemas.openxmlformats.org/officeDocument/2006/relationships/hyperlink" Target="https://podminky.urs.cz/item/CS_URS_2022_01/122452204" TargetMode="External"/><Relationship Id="rId16" Type="http://schemas.openxmlformats.org/officeDocument/2006/relationships/hyperlink" Target="https://podminky.urs.cz/item/CS_URS_2022_01/175151101" TargetMode="External"/><Relationship Id="rId29" Type="http://schemas.openxmlformats.org/officeDocument/2006/relationships/hyperlink" Target="https://podminky.urs.cz/item/CS_URS_2022_01/564952111" TargetMode="External"/><Relationship Id="rId1" Type="http://schemas.openxmlformats.org/officeDocument/2006/relationships/hyperlink" Target="https://podminky.urs.cz/item/CS_URS_2022_01/122252204" TargetMode="External"/><Relationship Id="rId6" Type="http://schemas.openxmlformats.org/officeDocument/2006/relationships/hyperlink" Target="https://podminky.urs.cz/item/CS_URS_2022_01/122251407" TargetMode="External"/><Relationship Id="rId11" Type="http://schemas.openxmlformats.org/officeDocument/2006/relationships/hyperlink" Target="https://podminky.urs.cz/item/CS_URS_2022_01/162751119" TargetMode="External"/><Relationship Id="rId24" Type="http://schemas.openxmlformats.org/officeDocument/2006/relationships/hyperlink" Target="https://podminky.urs.cz/item/CS_URS_2022_01/451572111" TargetMode="External"/><Relationship Id="rId32" Type="http://schemas.openxmlformats.org/officeDocument/2006/relationships/hyperlink" Target="https://podminky.urs.cz/item/CS_URS_2022_01/596212212" TargetMode="External"/><Relationship Id="rId37" Type="http://schemas.openxmlformats.org/officeDocument/2006/relationships/hyperlink" Target="https://podminky.urs.cz/item/CS_URS_2022_01/564911411" TargetMode="External"/><Relationship Id="rId40" Type="http://schemas.openxmlformats.org/officeDocument/2006/relationships/hyperlink" Target="https://podminky.urs.cz/item/CS_URS_2022_01/877355121" TargetMode="External"/><Relationship Id="rId45" Type="http://schemas.openxmlformats.org/officeDocument/2006/relationships/hyperlink" Target="https://podminky.urs.cz/item/CS_URS_2022_01/916991121" TargetMode="External"/><Relationship Id="rId5" Type="http://schemas.openxmlformats.org/officeDocument/2006/relationships/hyperlink" Target="https://podminky.urs.cz/item/CS_URS_2022_01/171152101" TargetMode="External"/><Relationship Id="rId15" Type="http://schemas.openxmlformats.org/officeDocument/2006/relationships/hyperlink" Target="https://podminky.urs.cz/item/CS_URS_2022_01/17120122R" TargetMode="External"/><Relationship Id="rId23" Type="http://schemas.openxmlformats.org/officeDocument/2006/relationships/hyperlink" Target="https://podminky.urs.cz/item/CS_URS_2022_01/185851121" TargetMode="External"/><Relationship Id="rId28" Type="http://schemas.openxmlformats.org/officeDocument/2006/relationships/hyperlink" Target="https://podminky.urs.cz/item/CS_URS_2022_01/573111113" TargetMode="External"/><Relationship Id="rId36" Type="http://schemas.openxmlformats.org/officeDocument/2006/relationships/hyperlink" Target="https://podminky.urs.cz/item/CS_URS_2022_01/577133111" TargetMode="External"/><Relationship Id="rId10" Type="http://schemas.openxmlformats.org/officeDocument/2006/relationships/hyperlink" Target="https://podminky.urs.cz/item/CS_URS_2022_01/162751117" TargetMode="External"/><Relationship Id="rId19" Type="http://schemas.openxmlformats.org/officeDocument/2006/relationships/hyperlink" Target="https://podminky.urs.cz/item/CS_URS_2022_01/181951111" TargetMode="External"/><Relationship Id="rId31" Type="http://schemas.openxmlformats.org/officeDocument/2006/relationships/hyperlink" Target="https://podminky.urs.cz/item/CS_URS_2022_01/564851111" TargetMode="External"/><Relationship Id="rId44" Type="http://schemas.openxmlformats.org/officeDocument/2006/relationships/hyperlink" Target="https://podminky.urs.cz/item/CS_URS_2022_01/916131213" TargetMode="External"/><Relationship Id="rId4" Type="http://schemas.openxmlformats.org/officeDocument/2006/relationships/hyperlink" Target="https://podminky.urs.cz/item/CS_URS_2022_01/122452205" TargetMode="External"/><Relationship Id="rId9" Type="http://schemas.openxmlformats.org/officeDocument/2006/relationships/hyperlink" Target="https://podminky.urs.cz/item/CS_URS_2022_01/151101111" TargetMode="External"/><Relationship Id="rId14" Type="http://schemas.openxmlformats.org/officeDocument/2006/relationships/hyperlink" Target="https://podminky.urs.cz/item/CS_URS_2022_01/171201201" TargetMode="External"/><Relationship Id="rId22" Type="http://schemas.openxmlformats.org/officeDocument/2006/relationships/hyperlink" Target="https://podminky.urs.cz/item/CS_URS_2022_01/185804312" TargetMode="External"/><Relationship Id="rId27" Type="http://schemas.openxmlformats.org/officeDocument/2006/relationships/hyperlink" Target="https://podminky.urs.cz/item/CS_URS_2022_01/565165121" TargetMode="External"/><Relationship Id="rId30" Type="http://schemas.openxmlformats.org/officeDocument/2006/relationships/hyperlink" Target="https://podminky.urs.cz/item/CS_URS_2022_01/564861111" TargetMode="External"/><Relationship Id="rId35" Type="http://schemas.openxmlformats.org/officeDocument/2006/relationships/hyperlink" Target="https://podminky.urs.cz/item/CS_URS_2022_01/564851111" TargetMode="External"/><Relationship Id="rId43" Type="http://schemas.openxmlformats.org/officeDocument/2006/relationships/hyperlink" Target="https://podminky.urs.cz/item/CS_URS_2022_01/916331112" TargetMode="External"/><Relationship Id="rId8" Type="http://schemas.openxmlformats.org/officeDocument/2006/relationships/hyperlink" Target="https://podminky.urs.cz/item/CS_URS_2022_01/151101101" TargetMode="External"/><Relationship Id="rId3" Type="http://schemas.openxmlformats.org/officeDocument/2006/relationships/hyperlink" Target="https://podminky.urs.cz/item/CS_URS_2022_01/122252205" TargetMode="External"/><Relationship Id="rId12" Type="http://schemas.openxmlformats.org/officeDocument/2006/relationships/hyperlink" Target="https://podminky.urs.cz/item/CS_URS_2022_01/162751137" TargetMode="External"/><Relationship Id="rId17" Type="http://schemas.openxmlformats.org/officeDocument/2006/relationships/hyperlink" Target="https://podminky.urs.cz/item/CS_URS_2022_01/174101101" TargetMode="External"/><Relationship Id="rId25" Type="http://schemas.openxmlformats.org/officeDocument/2006/relationships/hyperlink" Target="https://podminky.urs.cz/item/CS_URS_2022_01/577134121" TargetMode="External"/><Relationship Id="rId33" Type="http://schemas.openxmlformats.org/officeDocument/2006/relationships/hyperlink" Target="https://podminky.urs.cz/item/CS_URS_2022_01/564871111" TargetMode="External"/><Relationship Id="rId38" Type="http://schemas.openxmlformats.org/officeDocument/2006/relationships/hyperlink" Target="https://podminky.urs.cz/item/CS_URS_2022_01/564851111" TargetMode="External"/><Relationship Id="rId46" Type="http://schemas.openxmlformats.org/officeDocument/2006/relationships/hyperlink" Target="https://podminky.urs.cz/item/CS_URS_2022_01/998223011" TargetMode="External"/><Relationship Id="rId20" Type="http://schemas.openxmlformats.org/officeDocument/2006/relationships/hyperlink" Target="https://podminky.urs.cz/item/CS_URS_2022_01/181351113" TargetMode="External"/><Relationship Id="rId41" Type="http://schemas.openxmlformats.org/officeDocument/2006/relationships/hyperlink" Target="https://podminky.urs.cz/item/CS_URS_2022_01/892312121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751117" TargetMode="External"/><Relationship Id="rId13" Type="http://schemas.openxmlformats.org/officeDocument/2006/relationships/hyperlink" Target="https://podminky.urs.cz/item/CS_URS_2022_01/17120122R" TargetMode="External"/><Relationship Id="rId18" Type="http://schemas.openxmlformats.org/officeDocument/2006/relationships/hyperlink" Target="https://podminky.urs.cz/item/CS_URS_2022_01/871370420" TargetMode="External"/><Relationship Id="rId26" Type="http://schemas.openxmlformats.org/officeDocument/2006/relationships/hyperlink" Target="https://podminky.urs.cz/item/CS_URS_2022_01/892372121" TargetMode="External"/><Relationship Id="rId3" Type="http://schemas.openxmlformats.org/officeDocument/2006/relationships/hyperlink" Target="https://podminky.urs.cz/item/CS_URS_2022_01/151101101" TargetMode="External"/><Relationship Id="rId21" Type="http://schemas.openxmlformats.org/officeDocument/2006/relationships/hyperlink" Target="https://podminky.urs.cz/item/CS_URS_2022_01/877350440" TargetMode="External"/><Relationship Id="rId7" Type="http://schemas.openxmlformats.org/officeDocument/2006/relationships/hyperlink" Target="https://podminky.urs.cz/item/CS_URS_2022_01/162351103" TargetMode="External"/><Relationship Id="rId12" Type="http://schemas.openxmlformats.org/officeDocument/2006/relationships/hyperlink" Target="https://podminky.urs.cz/item/CS_URS_2022_01/171251201" TargetMode="External"/><Relationship Id="rId17" Type="http://schemas.openxmlformats.org/officeDocument/2006/relationships/hyperlink" Target="https://podminky.urs.cz/item/CS_URS_2022_01/871350420" TargetMode="External"/><Relationship Id="rId25" Type="http://schemas.openxmlformats.org/officeDocument/2006/relationships/hyperlink" Target="https://podminky.urs.cz/item/CS_URS_2022_01/892352121" TargetMode="External"/><Relationship Id="rId2" Type="http://schemas.openxmlformats.org/officeDocument/2006/relationships/hyperlink" Target="https://podminky.urs.cz/item/CS_URS_2022_01/132354204" TargetMode="External"/><Relationship Id="rId16" Type="http://schemas.openxmlformats.org/officeDocument/2006/relationships/hyperlink" Target="https://podminky.urs.cz/item/CS_URS_2022_01/452112111" TargetMode="External"/><Relationship Id="rId20" Type="http://schemas.openxmlformats.org/officeDocument/2006/relationships/hyperlink" Target="https://podminky.urs.cz/item/CS_URS_2022_01/877310440" TargetMode="External"/><Relationship Id="rId29" Type="http://schemas.openxmlformats.org/officeDocument/2006/relationships/drawing" Target="../drawings/drawing25.xml"/><Relationship Id="rId1" Type="http://schemas.openxmlformats.org/officeDocument/2006/relationships/hyperlink" Target="https://podminky.urs.cz/item/CS_URS_2022_01/132254204" TargetMode="External"/><Relationship Id="rId6" Type="http://schemas.openxmlformats.org/officeDocument/2006/relationships/hyperlink" Target="https://podminky.urs.cz/item/CS_URS_2022_01/174101101" TargetMode="External"/><Relationship Id="rId11" Type="http://schemas.openxmlformats.org/officeDocument/2006/relationships/hyperlink" Target="https://podminky.urs.cz/item/CS_URS_2022_01/162751139" TargetMode="External"/><Relationship Id="rId24" Type="http://schemas.openxmlformats.org/officeDocument/2006/relationships/hyperlink" Target="https://podminky.urs.cz/item/CS_URS_2022_01/899104112" TargetMode="External"/><Relationship Id="rId5" Type="http://schemas.openxmlformats.org/officeDocument/2006/relationships/hyperlink" Target="https://podminky.urs.cz/item/CS_URS_2022_01/175151101" TargetMode="External"/><Relationship Id="rId15" Type="http://schemas.openxmlformats.org/officeDocument/2006/relationships/hyperlink" Target="https://podminky.urs.cz/item/CS_URS_2022_01/451572111" TargetMode="External"/><Relationship Id="rId23" Type="http://schemas.openxmlformats.org/officeDocument/2006/relationships/hyperlink" Target="https://podminky.urs.cz/item/CS_URS_2022_01/894411121" TargetMode="External"/><Relationship Id="rId28" Type="http://schemas.openxmlformats.org/officeDocument/2006/relationships/hyperlink" Target="https://podminky.urs.cz/item/CS_URS_2022_01/998276101" TargetMode="External"/><Relationship Id="rId10" Type="http://schemas.openxmlformats.org/officeDocument/2006/relationships/hyperlink" Target="https://podminky.urs.cz/item/CS_URS_2022_01/162751137" TargetMode="External"/><Relationship Id="rId19" Type="http://schemas.openxmlformats.org/officeDocument/2006/relationships/hyperlink" Target="https://podminky.urs.cz/item/CS_URS_2022_01/877370420" TargetMode="External"/><Relationship Id="rId4" Type="http://schemas.openxmlformats.org/officeDocument/2006/relationships/hyperlink" Target="https://podminky.urs.cz/item/CS_URS_2022_01/151101111" TargetMode="External"/><Relationship Id="rId9" Type="http://schemas.openxmlformats.org/officeDocument/2006/relationships/hyperlink" Target="https://podminky.urs.cz/item/CS_URS_2022_01/162751119" TargetMode="External"/><Relationship Id="rId14" Type="http://schemas.openxmlformats.org/officeDocument/2006/relationships/hyperlink" Target="https://podminky.urs.cz/item/CS_URS_2022_01/212752401" TargetMode="External"/><Relationship Id="rId22" Type="http://schemas.openxmlformats.org/officeDocument/2006/relationships/hyperlink" Target="https://podminky.urs.cz/item/CS_URS_2022_01/877370440" TargetMode="External"/><Relationship Id="rId27" Type="http://schemas.openxmlformats.org/officeDocument/2006/relationships/hyperlink" Target="https://podminky.urs.cz/item/CS_URS_2022_01/899722114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275313711" TargetMode="External"/><Relationship Id="rId13" Type="http://schemas.openxmlformats.org/officeDocument/2006/relationships/hyperlink" Target="https://podminky.urs.cz/item/CS_URS_2022_01/348171130" TargetMode="External"/><Relationship Id="rId18" Type="http://schemas.openxmlformats.org/officeDocument/2006/relationships/hyperlink" Target="https://podminky.urs.cz/item/CS_URS_2022_01/348101250" TargetMode="External"/><Relationship Id="rId3" Type="http://schemas.openxmlformats.org/officeDocument/2006/relationships/hyperlink" Target="https://podminky.urs.cz/item/CS_URS_2022_01/171151103" TargetMode="External"/><Relationship Id="rId21" Type="http://schemas.openxmlformats.org/officeDocument/2006/relationships/hyperlink" Target="https://podminky.urs.cz/item/CS_URS_2022_01/998232110" TargetMode="External"/><Relationship Id="rId7" Type="http://schemas.openxmlformats.org/officeDocument/2006/relationships/hyperlink" Target="https://podminky.urs.cz/item/CS_URS_2022_01/17120123R" TargetMode="External"/><Relationship Id="rId12" Type="http://schemas.openxmlformats.org/officeDocument/2006/relationships/hyperlink" Target="https://podminky.urs.cz/item/CS_URS_2022_01/338171113" TargetMode="External"/><Relationship Id="rId17" Type="http://schemas.openxmlformats.org/officeDocument/2006/relationships/hyperlink" Target="https://podminky.urs.cz/item/CS_URS_2022_01/348101210" TargetMode="External"/><Relationship Id="rId2" Type="http://schemas.openxmlformats.org/officeDocument/2006/relationships/hyperlink" Target="https://podminky.urs.cz/item/CS_URS_2022_01/132251101" TargetMode="External"/><Relationship Id="rId16" Type="http://schemas.openxmlformats.org/officeDocument/2006/relationships/hyperlink" Target="https://podminky.urs.cz/item/CS_URS_2022_01/348401360" TargetMode="External"/><Relationship Id="rId20" Type="http://schemas.openxmlformats.org/officeDocument/2006/relationships/hyperlink" Target="https://podminky.urs.cz/item/CS_URS_2022_01/348121221" TargetMode="External"/><Relationship Id="rId1" Type="http://schemas.openxmlformats.org/officeDocument/2006/relationships/hyperlink" Target="https://podminky.urs.cz/item/CS_URS_2022_01/131151343" TargetMode="External"/><Relationship Id="rId6" Type="http://schemas.openxmlformats.org/officeDocument/2006/relationships/hyperlink" Target="https://podminky.urs.cz/item/CS_URS_2022_01/171201201" TargetMode="External"/><Relationship Id="rId11" Type="http://schemas.openxmlformats.org/officeDocument/2006/relationships/hyperlink" Target="https://podminky.urs.cz/item/CS_URS_2022_01/338171123" TargetMode="External"/><Relationship Id="rId5" Type="http://schemas.openxmlformats.org/officeDocument/2006/relationships/hyperlink" Target="https://podminky.urs.cz/item/CS_URS_2022_01/162751119" TargetMode="External"/><Relationship Id="rId15" Type="http://schemas.openxmlformats.org/officeDocument/2006/relationships/hyperlink" Target="https://podminky.urs.cz/item/CS_URS_2022_01/348401350" TargetMode="External"/><Relationship Id="rId23" Type="http://schemas.openxmlformats.org/officeDocument/2006/relationships/drawing" Target="../drawings/drawing26.xml"/><Relationship Id="rId10" Type="http://schemas.openxmlformats.org/officeDocument/2006/relationships/hyperlink" Target="https://podminky.urs.cz/item/CS_URS_2022_01/338171121" TargetMode="External"/><Relationship Id="rId19" Type="http://schemas.openxmlformats.org/officeDocument/2006/relationships/hyperlink" Target="https://podminky.urs.cz/item/CS_URS_2022_01/348121211" TargetMode="External"/><Relationship Id="rId4" Type="http://schemas.openxmlformats.org/officeDocument/2006/relationships/hyperlink" Target="https://podminky.urs.cz/item/CS_URS_2022_01/162751117" TargetMode="External"/><Relationship Id="rId9" Type="http://schemas.openxmlformats.org/officeDocument/2006/relationships/hyperlink" Target="https://podminky.urs.cz/item/CS_URS_2022_01/272353111" TargetMode="External"/><Relationship Id="rId14" Type="http://schemas.openxmlformats.org/officeDocument/2006/relationships/hyperlink" Target="https://podminky.urs.cz/item/CS_URS_2022_01/348401130" TargetMode="External"/><Relationship Id="rId22" Type="http://schemas.openxmlformats.org/officeDocument/2006/relationships/hyperlink" Target="https://podminky.urs.cz/item/CS_URS_2022_01/998232121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42240023" TargetMode="External"/><Relationship Id="rId2" Type="http://schemas.openxmlformats.org/officeDocument/2006/relationships/hyperlink" Target="https://podminky.urs.cz/item/CS_URS_2022_01/742430012" TargetMode="External"/><Relationship Id="rId1" Type="http://schemas.openxmlformats.org/officeDocument/2006/relationships/hyperlink" Target="https://podminky.urs.cz/item/CS_URS_2022_01/742430001" TargetMode="External"/><Relationship Id="rId6" Type="http://schemas.openxmlformats.org/officeDocument/2006/relationships/drawing" Target="../drawings/drawing28.xml"/><Relationship Id="rId5" Type="http://schemas.openxmlformats.org/officeDocument/2006/relationships/hyperlink" Target="https://podminky.urs.cz/item/CS_URS_2022_01/742430031" TargetMode="External"/><Relationship Id="rId4" Type="http://schemas.openxmlformats.org/officeDocument/2006/relationships/hyperlink" Target="https://podminky.urs.cz/item/CS_URS_2022_01/742430022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6"/>
  <sheetViews>
    <sheetView showGridLines="0" topLeftCell="A79" workbookViewId="0">
      <selection activeCell="AF16" sqref="AF1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23"/>
      <c r="AL5" s="23"/>
      <c r="AM5" s="23"/>
      <c r="AN5" s="23"/>
      <c r="AO5" s="23"/>
      <c r="AP5" s="23"/>
      <c r="AQ5" s="23"/>
      <c r="AR5" s="21"/>
      <c r="BE5" s="30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23"/>
      <c r="AL6" s="23"/>
      <c r="AM6" s="23"/>
      <c r="AN6" s="23"/>
      <c r="AO6" s="23"/>
      <c r="AP6" s="23"/>
      <c r="AQ6" s="23"/>
      <c r="AR6" s="21"/>
      <c r="BE6" s="30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33">
        <v>44764</v>
      </c>
      <c r="AO8" s="23"/>
      <c r="AP8" s="23"/>
      <c r="AQ8" s="23"/>
      <c r="AR8" s="21"/>
      <c r="BE8" s="30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3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0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0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3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03"/>
      <c r="BS13" s="18" t="s">
        <v>6</v>
      </c>
    </row>
    <row r="14" spans="1:74" ht="12.75">
      <c r="B14" s="22"/>
      <c r="C14" s="23"/>
      <c r="D14" s="23"/>
      <c r="E14" s="308" t="s">
        <v>28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0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3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0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03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3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0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03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3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3"/>
    </row>
    <row r="23" spans="1:71" s="1" customFormat="1" ht="131.25" customHeight="1">
      <c r="B23" s="22"/>
      <c r="C23" s="23"/>
      <c r="D23" s="23"/>
      <c r="E23" s="310" t="s">
        <v>34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3"/>
      <c r="AP23" s="23"/>
      <c r="AQ23" s="23"/>
      <c r="AR23" s="21"/>
      <c r="BE23" s="30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3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1">
        <f>ROUND(AG94,2)</f>
        <v>0</v>
      </c>
      <c r="AL26" s="312"/>
      <c r="AM26" s="312"/>
      <c r="AN26" s="312"/>
      <c r="AO26" s="312"/>
      <c r="AP26" s="37"/>
      <c r="AQ26" s="37"/>
      <c r="AR26" s="40"/>
      <c r="BE26" s="30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3" t="s">
        <v>36</v>
      </c>
      <c r="M28" s="313"/>
      <c r="N28" s="313"/>
      <c r="O28" s="313"/>
      <c r="P28" s="313"/>
      <c r="Q28" s="37"/>
      <c r="R28" s="37"/>
      <c r="S28" s="37"/>
      <c r="T28" s="37"/>
      <c r="U28" s="37"/>
      <c r="V28" s="37"/>
      <c r="W28" s="313" t="s">
        <v>37</v>
      </c>
      <c r="X28" s="313"/>
      <c r="Y28" s="313"/>
      <c r="Z28" s="313"/>
      <c r="AA28" s="313"/>
      <c r="AB28" s="313"/>
      <c r="AC28" s="313"/>
      <c r="AD28" s="313"/>
      <c r="AE28" s="313"/>
      <c r="AF28" s="37"/>
      <c r="AG28" s="37"/>
      <c r="AH28" s="37"/>
      <c r="AI28" s="37"/>
      <c r="AJ28" s="37"/>
      <c r="AK28" s="313" t="s">
        <v>38</v>
      </c>
      <c r="AL28" s="313"/>
      <c r="AM28" s="313"/>
      <c r="AN28" s="313"/>
      <c r="AO28" s="313"/>
      <c r="AP28" s="37"/>
      <c r="AQ28" s="37"/>
      <c r="AR28" s="40"/>
      <c r="BE28" s="303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6">
        <v>0.21</v>
      </c>
      <c r="M29" s="315"/>
      <c r="N29" s="315"/>
      <c r="O29" s="315"/>
      <c r="P29" s="315"/>
      <c r="Q29" s="42"/>
      <c r="R29" s="42"/>
      <c r="S29" s="42"/>
      <c r="T29" s="42"/>
      <c r="U29" s="42"/>
      <c r="V29" s="42"/>
      <c r="W29" s="314">
        <f>ROUND(AZ94,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2"/>
      <c r="AG29" s="42"/>
      <c r="AH29" s="42"/>
      <c r="AI29" s="42"/>
      <c r="AJ29" s="42"/>
      <c r="AK29" s="314">
        <f>ROUND(AV94, 2)</f>
        <v>0</v>
      </c>
      <c r="AL29" s="315"/>
      <c r="AM29" s="315"/>
      <c r="AN29" s="315"/>
      <c r="AO29" s="315"/>
      <c r="AP29" s="42"/>
      <c r="AQ29" s="42"/>
      <c r="AR29" s="43"/>
      <c r="BE29" s="304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6">
        <v>0.15</v>
      </c>
      <c r="M30" s="315"/>
      <c r="N30" s="315"/>
      <c r="O30" s="315"/>
      <c r="P30" s="315"/>
      <c r="Q30" s="42"/>
      <c r="R30" s="42"/>
      <c r="S30" s="42"/>
      <c r="T30" s="42"/>
      <c r="U30" s="42"/>
      <c r="V30" s="42"/>
      <c r="W30" s="314">
        <f>ROUND(BA94,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2"/>
      <c r="AG30" s="42"/>
      <c r="AH30" s="42"/>
      <c r="AI30" s="42"/>
      <c r="AJ30" s="42"/>
      <c r="AK30" s="314">
        <f>ROUND(AW94, 2)</f>
        <v>0</v>
      </c>
      <c r="AL30" s="315"/>
      <c r="AM30" s="315"/>
      <c r="AN30" s="315"/>
      <c r="AO30" s="315"/>
      <c r="AP30" s="42"/>
      <c r="AQ30" s="42"/>
      <c r="AR30" s="43"/>
      <c r="BE30" s="304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6">
        <v>0.21</v>
      </c>
      <c r="M31" s="315"/>
      <c r="N31" s="315"/>
      <c r="O31" s="315"/>
      <c r="P31" s="315"/>
      <c r="Q31" s="42"/>
      <c r="R31" s="42"/>
      <c r="S31" s="42"/>
      <c r="T31" s="42"/>
      <c r="U31" s="42"/>
      <c r="V31" s="42"/>
      <c r="W31" s="314">
        <f>ROUND(BB94,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2"/>
      <c r="AG31" s="42"/>
      <c r="AH31" s="42"/>
      <c r="AI31" s="42"/>
      <c r="AJ31" s="42"/>
      <c r="AK31" s="314">
        <v>0</v>
      </c>
      <c r="AL31" s="315"/>
      <c r="AM31" s="315"/>
      <c r="AN31" s="315"/>
      <c r="AO31" s="315"/>
      <c r="AP31" s="42"/>
      <c r="AQ31" s="42"/>
      <c r="AR31" s="43"/>
      <c r="BE31" s="304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6">
        <v>0.15</v>
      </c>
      <c r="M32" s="315"/>
      <c r="N32" s="315"/>
      <c r="O32" s="315"/>
      <c r="P32" s="315"/>
      <c r="Q32" s="42"/>
      <c r="R32" s="42"/>
      <c r="S32" s="42"/>
      <c r="T32" s="42"/>
      <c r="U32" s="42"/>
      <c r="V32" s="42"/>
      <c r="W32" s="314">
        <f>ROUND(BC94,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2"/>
      <c r="AG32" s="42"/>
      <c r="AH32" s="42"/>
      <c r="AI32" s="42"/>
      <c r="AJ32" s="42"/>
      <c r="AK32" s="314">
        <v>0</v>
      </c>
      <c r="AL32" s="315"/>
      <c r="AM32" s="315"/>
      <c r="AN32" s="315"/>
      <c r="AO32" s="315"/>
      <c r="AP32" s="42"/>
      <c r="AQ32" s="42"/>
      <c r="AR32" s="43"/>
      <c r="BE32" s="304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6">
        <v>0</v>
      </c>
      <c r="M33" s="315"/>
      <c r="N33" s="315"/>
      <c r="O33" s="315"/>
      <c r="P33" s="315"/>
      <c r="Q33" s="42"/>
      <c r="R33" s="42"/>
      <c r="S33" s="42"/>
      <c r="T33" s="42"/>
      <c r="U33" s="42"/>
      <c r="V33" s="42"/>
      <c r="W33" s="314">
        <f>ROUND(BD94,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2"/>
      <c r="AG33" s="42"/>
      <c r="AH33" s="42"/>
      <c r="AI33" s="42"/>
      <c r="AJ33" s="42"/>
      <c r="AK33" s="314">
        <v>0</v>
      </c>
      <c r="AL33" s="315"/>
      <c r="AM33" s="315"/>
      <c r="AN33" s="315"/>
      <c r="AO33" s="315"/>
      <c r="AP33" s="42"/>
      <c r="AQ33" s="42"/>
      <c r="AR33" s="43"/>
      <c r="BE33" s="304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3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0" t="s">
        <v>47</v>
      </c>
      <c r="Y35" s="318"/>
      <c r="Z35" s="318"/>
      <c r="AA35" s="318"/>
      <c r="AB35" s="318"/>
      <c r="AC35" s="46"/>
      <c r="AD35" s="46"/>
      <c r="AE35" s="46"/>
      <c r="AF35" s="46"/>
      <c r="AG35" s="46"/>
      <c r="AH35" s="46"/>
      <c r="AI35" s="46"/>
      <c r="AJ35" s="46"/>
      <c r="AK35" s="317">
        <f>SUM(AK26:AK33)</f>
        <v>0</v>
      </c>
      <c r="AL35" s="318"/>
      <c r="AM35" s="318"/>
      <c r="AN35" s="318"/>
      <c r="AO35" s="31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SONA6725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4" t="str">
        <f>K6</f>
        <v>Areál IZS Ostrov - stanice JSDH - revize 2022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9">
        <f>IF(AN8= "","",AN8)</f>
        <v>44764</v>
      </c>
      <c r="AN87" s="289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Ostrov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90" t="str">
        <f>IF(E17="","",E17)</f>
        <v>BPO spol.s.r.o.Ostrov</v>
      </c>
      <c r="AN89" s="291"/>
      <c r="AO89" s="291"/>
      <c r="AP89" s="291"/>
      <c r="AQ89" s="37"/>
      <c r="AR89" s="40"/>
      <c r="AS89" s="292" t="s">
        <v>55</v>
      </c>
      <c r="AT89" s="29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90" t="str">
        <f>IF(E20="","",E20)</f>
        <v xml:space="preserve"> </v>
      </c>
      <c r="AN90" s="291"/>
      <c r="AO90" s="291"/>
      <c r="AP90" s="291"/>
      <c r="AQ90" s="37"/>
      <c r="AR90" s="40"/>
      <c r="AS90" s="294"/>
      <c r="AT90" s="29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6"/>
      <c r="AT91" s="29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8" t="s">
        <v>56</v>
      </c>
      <c r="D92" s="287"/>
      <c r="E92" s="287"/>
      <c r="F92" s="287"/>
      <c r="G92" s="287"/>
      <c r="H92" s="74"/>
      <c r="I92" s="286" t="s">
        <v>57</v>
      </c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298" t="s">
        <v>58</v>
      </c>
      <c r="AH92" s="287"/>
      <c r="AI92" s="287"/>
      <c r="AJ92" s="287"/>
      <c r="AK92" s="287"/>
      <c r="AL92" s="287"/>
      <c r="AM92" s="287"/>
      <c r="AN92" s="286" t="s">
        <v>59</v>
      </c>
      <c r="AO92" s="287"/>
      <c r="AP92" s="299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0">
        <f>ROUND(AG95+AG96+AG97+AG101+SUM(AG112:AG124),2)</f>
        <v>0</v>
      </c>
      <c r="AH94" s="300"/>
      <c r="AI94" s="300"/>
      <c r="AJ94" s="300"/>
      <c r="AK94" s="300"/>
      <c r="AL94" s="300"/>
      <c r="AM94" s="300"/>
      <c r="AN94" s="301">
        <f t="shared" ref="AN94:AN124" si="0">SUM(AG94,AT94)</f>
        <v>0</v>
      </c>
      <c r="AO94" s="301"/>
      <c r="AP94" s="301"/>
      <c r="AQ94" s="86" t="s">
        <v>1</v>
      </c>
      <c r="AR94" s="87"/>
      <c r="AS94" s="88">
        <f>ROUND(AS95+AS96+AS97+AS101+SUM(AS112:AS124),2)</f>
        <v>0</v>
      </c>
      <c r="AT94" s="89">
        <f t="shared" ref="AT94:AT124" si="1">ROUND(SUM(AV94:AW94),2)</f>
        <v>0</v>
      </c>
      <c r="AU94" s="90">
        <f>ROUND(AU95+AU96+AU97+AU101+SUM(AU112:AU124),5)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ROUND(AZ95+AZ96+AZ97+AZ101+SUM(AZ112:AZ124),2)</f>
        <v>0</v>
      </c>
      <c r="BA94" s="89">
        <f>ROUND(BA95+BA96+BA97+BA101+SUM(BA112:BA124),2)</f>
        <v>0</v>
      </c>
      <c r="BB94" s="89">
        <f>ROUND(BB95+BB96+BB97+BB101+SUM(BB112:BB124),2)</f>
        <v>0</v>
      </c>
      <c r="BC94" s="89">
        <f>ROUND(BC95+BC96+BC97+BC101+SUM(BC112:BC124),2)</f>
        <v>0</v>
      </c>
      <c r="BD94" s="91">
        <f>ROUND(BD95+BD96+BD97+BD101+SUM(BD112:BD124),2)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24.75" customHeight="1">
      <c r="A95" s="94" t="s">
        <v>79</v>
      </c>
      <c r="B95" s="95"/>
      <c r="C95" s="96"/>
      <c r="D95" s="278" t="s">
        <v>80</v>
      </c>
      <c r="E95" s="278"/>
      <c r="F95" s="278"/>
      <c r="G95" s="278"/>
      <c r="H95" s="278"/>
      <c r="I95" s="97"/>
      <c r="J95" s="278" t="s">
        <v>81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9">
        <f>'01 - SO 253 Budova JSDH -...'!J30</f>
        <v>0</v>
      </c>
      <c r="AH95" s="280"/>
      <c r="AI95" s="280"/>
      <c r="AJ95" s="280"/>
      <c r="AK95" s="280"/>
      <c r="AL95" s="280"/>
      <c r="AM95" s="280"/>
      <c r="AN95" s="279">
        <f t="shared" si="0"/>
        <v>0</v>
      </c>
      <c r="AO95" s="280"/>
      <c r="AP95" s="280"/>
      <c r="AQ95" s="98" t="s">
        <v>82</v>
      </c>
      <c r="AR95" s="99"/>
      <c r="AS95" s="100">
        <v>0</v>
      </c>
      <c r="AT95" s="101">
        <f t="shared" si="1"/>
        <v>0</v>
      </c>
      <c r="AU95" s="102">
        <f>'01 - SO 253 Budova JSDH -...'!P152</f>
        <v>0</v>
      </c>
      <c r="AV95" s="101">
        <f>'01 - SO 253 Budova JSDH -...'!J33</f>
        <v>0</v>
      </c>
      <c r="AW95" s="101">
        <f>'01 - SO 253 Budova JSDH -...'!J34</f>
        <v>0</v>
      </c>
      <c r="AX95" s="101">
        <f>'01 - SO 253 Budova JSDH -...'!J35</f>
        <v>0</v>
      </c>
      <c r="AY95" s="101">
        <f>'01 - SO 253 Budova JSDH -...'!J36</f>
        <v>0</v>
      </c>
      <c r="AZ95" s="101">
        <f>'01 - SO 253 Budova JSDH -...'!F33</f>
        <v>0</v>
      </c>
      <c r="BA95" s="101">
        <f>'01 - SO 253 Budova JSDH -...'!F34</f>
        <v>0</v>
      </c>
      <c r="BB95" s="101">
        <f>'01 - SO 253 Budova JSDH -...'!F35</f>
        <v>0</v>
      </c>
      <c r="BC95" s="101">
        <f>'01 - SO 253 Budova JSDH -...'!F36</f>
        <v>0</v>
      </c>
      <c r="BD95" s="103">
        <f>'01 - SO 253 Budova JSDH -...'!F37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85</v>
      </c>
      <c r="CM95" s="104" t="s">
        <v>86</v>
      </c>
    </row>
    <row r="96" spans="1:91" s="7" customFormat="1" ht="16.5" customHeight="1">
      <c r="A96" s="94" t="s">
        <v>79</v>
      </c>
      <c r="B96" s="95"/>
      <c r="C96" s="96"/>
      <c r="D96" s="278" t="s">
        <v>87</v>
      </c>
      <c r="E96" s="278"/>
      <c r="F96" s="278"/>
      <c r="G96" s="278"/>
      <c r="H96" s="278"/>
      <c r="I96" s="97"/>
      <c r="J96" s="278" t="s">
        <v>88</v>
      </c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9">
        <f>'02 - SO 253 Budova JSDH -...'!J30</f>
        <v>0</v>
      </c>
      <c r="AH96" s="280"/>
      <c r="AI96" s="280"/>
      <c r="AJ96" s="280"/>
      <c r="AK96" s="280"/>
      <c r="AL96" s="280"/>
      <c r="AM96" s="280"/>
      <c r="AN96" s="279">
        <f t="shared" si="0"/>
        <v>0</v>
      </c>
      <c r="AO96" s="280"/>
      <c r="AP96" s="280"/>
      <c r="AQ96" s="98" t="s">
        <v>82</v>
      </c>
      <c r="AR96" s="99"/>
      <c r="AS96" s="100">
        <v>0</v>
      </c>
      <c r="AT96" s="101">
        <f t="shared" si="1"/>
        <v>0</v>
      </c>
      <c r="AU96" s="102">
        <f>'02 - SO 253 Budova JSDH -...'!P129</f>
        <v>0</v>
      </c>
      <c r="AV96" s="101">
        <f>'02 - SO 253 Budova JSDH -...'!J33</f>
        <v>0</v>
      </c>
      <c r="AW96" s="101">
        <f>'02 - SO 253 Budova JSDH -...'!J34</f>
        <v>0</v>
      </c>
      <c r="AX96" s="101">
        <f>'02 - SO 253 Budova JSDH -...'!J35</f>
        <v>0</v>
      </c>
      <c r="AY96" s="101">
        <f>'02 - SO 253 Budova JSDH -...'!J36</f>
        <v>0</v>
      </c>
      <c r="AZ96" s="101">
        <f>'02 - SO 253 Budova JSDH -...'!F33</f>
        <v>0</v>
      </c>
      <c r="BA96" s="101">
        <f>'02 - SO 253 Budova JSDH -...'!F34</f>
        <v>0</v>
      </c>
      <c r="BB96" s="101">
        <f>'02 - SO 253 Budova JSDH -...'!F35</f>
        <v>0</v>
      </c>
      <c r="BC96" s="101">
        <f>'02 - SO 253 Budova JSDH -...'!F36</f>
        <v>0</v>
      </c>
      <c r="BD96" s="103">
        <f>'02 - SO 253 Budova JSDH -...'!F37</f>
        <v>0</v>
      </c>
      <c r="BT96" s="104" t="s">
        <v>83</v>
      </c>
      <c r="BV96" s="104" t="s">
        <v>77</v>
      </c>
      <c r="BW96" s="104" t="s">
        <v>89</v>
      </c>
      <c r="BX96" s="104" t="s">
        <v>5</v>
      </c>
      <c r="CL96" s="104" t="s">
        <v>85</v>
      </c>
      <c r="CM96" s="104" t="s">
        <v>86</v>
      </c>
    </row>
    <row r="97" spans="1:91" s="7" customFormat="1" ht="16.5" customHeight="1">
      <c r="B97" s="95"/>
      <c r="C97" s="96"/>
      <c r="D97" s="278" t="s">
        <v>90</v>
      </c>
      <c r="E97" s="278"/>
      <c r="F97" s="278"/>
      <c r="G97" s="278"/>
      <c r="H97" s="278"/>
      <c r="I97" s="97"/>
      <c r="J97" s="278" t="s">
        <v>91</v>
      </c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81">
        <f>ROUND(SUM(AG98:AG100),2)</f>
        <v>0</v>
      </c>
      <c r="AH97" s="280"/>
      <c r="AI97" s="280"/>
      <c r="AJ97" s="280"/>
      <c r="AK97" s="280"/>
      <c r="AL97" s="280"/>
      <c r="AM97" s="280"/>
      <c r="AN97" s="279">
        <f t="shared" si="0"/>
        <v>0</v>
      </c>
      <c r="AO97" s="280"/>
      <c r="AP97" s="280"/>
      <c r="AQ97" s="98" t="s">
        <v>82</v>
      </c>
      <c r="AR97" s="99"/>
      <c r="AS97" s="100">
        <f>ROUND(SUM(AS98:AS100),2)</f>
        <v>0</v>
      </c>
      <c r="AT97" s="101">
        <f t="shared" si="1"/>
        <v>0</v>
      </c>
      <c r="AU97" s="102">
        <f>ROUND(SUM(AU98:AU100),5)</f>
        <v>0</v>
      </c>
      <c r="AV97" s="101">
        <f>ROUND(AZ97*L29,2)</f>
        <v>0</v>
      </c>
      <c r="AW97" s="101">
        <f>ROUND(BA97*L30,2)</f>
        <v>0</v>
      </c>
      <c r="AX97" s="101">
        <f>ROUND(BB97*L29,2)</f>
        <v>0</v>
      </c>
      <c r="AY97" s="101">
        <f>ROUND(BC97*L30,2)</f>
        <v>0</v>
      </c>
      <c r="AZ97" s="101">
        <f>ROUND(SUM(AZ98:AZ100),2)</f>
        <v>0</v>
      </c>
      <c r="BA97" s="101">
        <f>ROUND(SUM(BA98:BA100),2)</f>
        <v>0</v>
      </c>
      <c r="BB97" s="101">
        <f>ROUND(SUM(BB98:BB100),2)</f>
        <v>0</v>
      </c>
      <c r="BC97" s="101">
        <f>ROUND(SUM(BC98:BC100),2)</f>
        <v>0</v>
      </c>
      <c r="BD97" s="103">
        <f>ROUND(SUM(BD98:BD100),2)</f>
        <v>0</v>
      </c>
      <c r="BS97" s="104" t="s">
        <v>74</v>
      </c>
      <c r="BT97" s="104" t="s">
        <v>83</v>
      </c>
      <c r="BU97" s="104" t="s">
        <v>76</v>
      </c>
      <c r="BV97" s="104" t="s">
        <v>77</v>
      </c>
      <c r="BW97" s="104" t="s">
        <v>92</v>
      </c>
      <c r="BX97" s="104" t="s">
        <v>5</v>
      </c>
      <c r="CL97" s="104" t="s">
        <v>85</v>
      </c>
      <c r="CM97" s="104" t="s">
        <v>86</v>
      </c>
    </row>
    <row r="98" spans="1:91" s="4" customFormat="1" ht="16.5" customHeight="1">
      <c r="A98" s="94" t="s">
        <v>79</v>
      </c>
      <c r="B98" s="59"/>
      <c r="C98" s="105"/>
      <c r="D98" s="105"/>
      <c r="E98" s="277" t="s">
        <v>93</v>
      </c>
      <c r="F98" s="277"/>
      <c r="G98" s="277"/>
      <c r="H98" s="277"/>
      <c r="I98" s="277"/>
      <c r="J98" s="105"/>
      <c r="K98" s="277" t="s">
        <v>94</v>
      </c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82">
        <f>'03-1 - Topný systém'!J32</f>
        <v>0</v>
      </c>
      <c r="AH98" s="283"/>
      <c r="AI98" s="283"/>
      <c r="AJ98" s="283"/>
      <c r="AK98" s="283"/>
      <c r="AL98" s="283"/>
      <c r="AM98" s="283"/>
      <c r="AN98" s="282">
        <f t="shared" si="0"/>
        <v>0</v>
      </c>
      <c r="AO98" s="283"/>
      <c r="AP98" s="283"/>
      <c r="AQ98" s="106" t="s">
        <v>95</v>
      </c>
      <c r="AR98" s="61"/>
      <c r="AS98" s="107">
        <v>0</v>
      </c>
      <c r="AT98" s="108">
        <f t="shared" si="1"/>
        <v>0</v>
      </c>
      <c r="AU98" s="109">
        <f>'03-1 - Topný systém'!P129</f>
        <v>0</v>
      </c>
      <c r="AV98" s="108">
        <f>'03-1 - Topný systém'!J35</f>
        <v>0</v>
      </c>
      <c r="AW98" s="108">
        <f>'03-1 - Topný systém'!J36</f>
        <v>0</v>
      </c>
      <c r="AX98" s="108">
        <f>'03-1 - Topný systém'!J37</f>
        <v>0</v>
      </c>
      <c r="AY98" s="108">
        <f>'03-1 - Topný systém'!J38</f>
        <v>0</v>
      </c>
      <c r="AZ98" s="108">
        <f>'03-1 - Topný systém'!F35</f>
        <v>0</v>
      </c>
      <c r="BA98" s="108">
        <f>'03-1 - Topný systém'!F36</f>
        <v>0</v>
      </c>
      <c r="BB98" s="108">
        <f>'03-1 - Topný systém'!F37</f>
        <v>0</v>
      </c>
      <c r="BC98" s="108">
        <f>'03-1 - Topný systém'!F38</f>
        <v>0</v>
      </c>
      <c r="BD98" s="110">
        <f>'03-1 - Topný systém'!F39</f>
        <v>0</v>
      </c>
      <c r="BT98" s="111" t="s">
        <v>86</v>
      </c>
      <c r="BV98" s="111" t="s">
        <v>77</v>
      </c>
      <c r="BW98" s="111" t="s">
        <v>96</v>
      </c>
      <c r="BX98" s="111" t="s">
        <v>92</v>
      </c>
      <c r="CL98" s="111" t="s">
        <v>1</v>
      </c>
    </row>
    <row r="99" spans="1:91" s="4" customFormat="1" ht="16.5" customHeight="1">
      <c r="A99" s="94" t="s">
        <v>79</v>
      </c>
      <c r="B99" s="59"/>
      <c r="C99" s="105"/>
      <c r="D99" s="105"/>
      <c r="E99" s="277" t="s">
        <v>97</v>
      </c>
      <c r="F99" s="277"/>
      <c r="G99" s="277"/>
      <c r="H99" s="277"/>
      <c r="I99" s="277"/>
      <c r="J99" s="105"/>
      <c r="K99" s="277" t="s">
        <v>98</v>
      </c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82">
        <f>'03-2 - Výměníková stanice'!J32</f>
        <v>0</v>
      </c>
      <c r="AH99" s="283"/>
      <c r="AI99" s="283"/>
      <c r="AJ99" s="283"/>
      <c r="AK99" s="283"/>
      <c r="AL99" s="283"/>
      <c r="AM99" s="283"/>
      <c r="AN99" s="282">
        <f t="shared" si="0"/>
        <v>0</v>
      </c>
      <c r="AO99" s="283"/>
      <c r="AP99" s="283"/>
      <c r="AQ99" s="106" t="s">
        <v>95</v>
      </c>
      <c r="AR99" s="61"/>
      <c r="AS99" s="107">
        <v>0</v>
      </c>
      <c r="AT99" s="108">
        <f t="shared" si="1"/>
        <v>0</v>
      </c>
      <c r="AU99" s="109">
        <f>'03-2 - Výměníková stanice'!P129</f>
        <v>0</v>
      </c>
      <c r="AV99" s="108">
        <f>'03-2 - Výměníková stanice'!J35</f>
        <v>0</v>
      </c>
      <c r="AW99" s="108">
        <f>'03-2 - Výměníková stanice'!J36</f>
        <v>0</v>
      </c>
      <c r="AX99" s="108">
        <f>'03-2 - Výměníková stanice'!J37</f>
        <v>0</v>
      </c>
      <c r="AY99" s="108">
        <f>'03-2 - Výměníková stanice'!J38</f>
        <v>0</v>
      </c>
      <c r="AZ99" s="108">
        <f>'03-2 - Výměníková stanice'!F35</f>
        <v>0</v>
      </c>
      <c r="BA99" s="108">
        <f>'03-2 - Výměníková stanice'!F36</f>
        <v>0</v>
      </c>
      <c r="BB99" s="108">
        <f>'03-2 - Výměníková stanice'!F37</f>
        <v>0</v>
      </c>
      <c r="BC99" s="108">
        <f>'03-2 - Výměníková stanice'!F38</f>
        <v>0</v>
      </c>
      <c r="BD99" s="110">
        <f>'03-2 - Výměníková stanice'!F39</f>
        <v>0</v>
      </c>
      <c r="BT99" s="111" t="s">
        <v>86</v>
      </c>
      <c r="BV99" s="111" t="s">
        <v>77</v>
      </c>
      <c r="BW99" s="111" t="s">
        <v>99</v>
      </c>
      <c r="BX99" s="111" t="s">
        <v>92</v>
      </c>
      <c r="CL99" s="111" t="s">
        <v>1</v>
      </c>
    </row>
    <row r="100" spans="1:91" s="4" customFormat="1" ht="16.5" customHeight="1">
      <c r="A100" s="94" t="s">
        <v>79</v>
      </c>
      <c r="B100" s="59"/>
      <c r="C100" s="105"/>
      <c r="D100" s="105"/>
      <c r="E100" s="277" t="s">
        <v>100</v>
      </c>
      <c r="F100" s="277"/>
      <c r="G100" s="277"/>
      <c r="H100" s="277"/>
      <c r="I100" s="277"/>
      <c r="J100" s="105"/>
      <c r="K100" s="277" t="s">
        <v>101</v>
      </c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82">
        <f>'03-3 - Horkovodní přípojka'!J32</f>
        <v>0</v>
      </c>
      <c r="AH100" s="283"/>
      <c r="AI100" s="283"/>
      <c r="AJ100" s="283"/>
      <c r="AK100" s="283"/>
      <c r="AL100" s="283"/>
      <c r="AM100" s="283"/>
      <c r="AN100" s="282">
        <f t="shared" si="0"/>
        <v>0</v>
      </c>
      <c r="AO100" s="283"/>
      <c r="AP100" s="283"/>
      <c r="AQ100" s="106" t="s">
        <v>95</v>
      </c>
      <c r="AR100" s="61"/>
      <c r="AS100" s="107">
        <v>0</v>
      </c>
      <c r="AT100" s="108">
        <f t="shared" si="1"/>
        <v>0</v>
      </c>
      <c r="AU100" s="109">
        <f>'03-3 - Horkovodní přípojka'!P127</f>
        <v>0</v>
      </c>
      <c r="AV100" s="108">
        <f>'03-3 - Horkovodní přípojka'!J35</f>
        <v>0</v>
      </c>
      <c r="AW100" s="108">
        <f>'03-3 - Horkovodní přípojka'!J36</f>
        <v>0</v>
      </c>
      <c r="AX100" s="108">
        <f>'03-3 - Horkovodní přípojka'!J37</f>
        <v>0</v>
      </c>
      <c r="AY100" s="108">
        <f>'03-3 - Horkovodní přípojka'!J38</f>
        <v>0</v>
      </c>
      <c r="AZ100" s="108">
        <f>'03-3 - Horkovodní přípojka'!F35</f>
        <v>0</v>
      </c>
      <c r="BA100" s="108">
        <f>'03-3 - Horkovodní přípojka'!F36</f>
        <v>0</v>
      </c>
      <c r="BB100" s="108">
        <f>'03-3 - Horkovodní přípojka'!F37</f>
        <v>0</v>
      </c>
      <c r="BC100" s="108">
        <f>'03-3 - Horkovodní přípojka'!F38</f>
        <v>0</v>
      </c>
      <c r="BD100" s="110">
        <f>'03-3 - Horkovodní přípojka'!F39</f>
        <v>0</v>
      </c>
      <c r="BT100" s="111" t="s">
        <v>86</v>
      </c>
      <c r="BV100" s="111" t="s">
        <v>77</v>
      </c>
      <c r="BW100" s="111" t="s">
        <v>102</v>
      </c>
      <c r="BX100" s="111" t="s">
        <v>92</v>
      </c>
      <c r="CL100" s="111" t="s">
        <v>1</v>
      </c>
    </row>
    <row r="101" spans="1:91" s="7" customFormat="1" ht="24.75" customHeight="1">
      <c r="B101" s="95"/>
      <c r="C101" s="96"/>
      <c r="D101" s="278" t="s">
        <v>103</v>
      </c>
      <c r="E101" s="278"/>
      <c r="F101" s="278"/>
      <c r="G101" s="278"/>
      <c r="H101" s="278"/>
      <c r="I101" s="97"/>
      <c r="J101" s="278" t="s">
        <v>104</v>
      </c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81">
        <f>ROUND(SUM(AG102:AG111),2)</f>
        <v>0</v>
      </c>
      <c r="AH101" s="280"/>
      <c r="AI101" s="280"/>
      <c r="AJ101" s="280"/>
      <c r="AK101" s="280"/>
      <c r="AL101" s="280"/>
      <c r="AM101" s="280"/>
      <c r="AN101" s="279">
        <f t="shared" si="0"/>
        <v>0</v>
      </c>
      <c r="AO101" s="280"/>
      <c r="AP101" s="280"/>
      <c r="AQ101" s="98" t="s">
        <v>82</v>
      </c>
      <c r="AR101" s="99"/>
      <c r="AS101" s="100">
        <f>ROUND(SUM(AS102:AS111),2)</f>
        <v>0</v>
      </c>
      <c r="AT101" s="101">
        <f t="shared" si="1"/>
        <v>0</v>
      </c>
      <c r="AU101" s="102">
        <f>ROUND(SUM(AU102:AU111),5)</f>
        <v>0</v>
      </c>
      <c r="AV101" s="101">
        <f>ROUND(AZ101*L29,2)</f>
        <v>0</v>
      </c>
      <c r="AW101" s="101">
        <f>ROUND(BA101*L30,2)</f>
        <v>0</v>
      </c>
      <c r="AX101" s="101">
        <f>ROUND(BB101*L29,2)</f>
        <v>0</v>
      </c>
      <c r="AY101" s="101">
        <f>ROUND(BC101*L30,2)</f>
        <v>0</v>
      </c>
      <c r="AZ101" s="101">
        <f>ROUND(SUM(AZ102:AZ111),2)</f>
        <v>0</v>
      </c>
      <c r="BA101" s="101">
        <f>ROUND(SUM(BA102:BA111),2)</f>
        <v>0</v>
      </c>
      <c r="BB101" s="101">
        <f>ROUND(SUM(BB102:BB111),2)</f>
        <v>0</v>
      </c>
      <c r="BC101" s="101">
        <f>ROUND(SUM(BC102:BC111),2)</f>
        <v>0</v>
      </c>
      <c r="BD101" s="103">
        <f>ROUND(SUM(BD102:BD111),2)</f>
        <v>0</v>
      </c>
      <c r="BS101" s="104" t="s">
        <v>74</v>
      </c>
      <c r="BT101" s="104" t="s">
        <v>83</v>
      </c>
      <c r="BU101" s="104" t="s">
        <v>76</v>
      </c>
      <c r="BV101" s="104" t="s">
        <v>77</v>
      </c>
      <c r="BW101" s="104" t="s">
        <v>105</v>
      </c>
      <c r="BX101" s="104" t="s">
        <v>5</v>
      </c>
      <c r="CL101" s="104" t="s">
        <v>85</v>
      </c>
      <c r="CM101" s="104" t="s">
        <v>86</v>
      </c>
    </row>
    <row r="102" spans="1:91" s="4" customFormat="1" ht="16.5" customHeight="1">
      <c r="A102" s="94" t="s">
        <v>79</v>
      </c>
      <c r="B102" s="59"/>
      <c r="C102" s="105"/>
      <c r="D102" s="105"/>
      <c r="E102" s="277" t="s">
        <v>106</v>
      </c>
      <c r="F102" s="277"/>
      <c r="G102" s="277"/>
      <c r="H102" s="277"/>
      <c r="I102" s="277"/>
      <c r="J102" s="105"/>
      <c r="K102" s="277" t="s">
        <v>107</v>
      </c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82">
        <f>'VZT-01 - Zařízení č.1 - Š...'!J32</f>
        <v>0</v>
      </c>
      <c r="AH102" s="283"/>
      <c r="AI102" s="283"/>
      <c r="AJ102" s="283"/>
      <c r="AK102" s="283"/>
      <c r="AL102" s="283"/>
      <c r="AM102" s="283"/>
      <c r="AN102" s="282">
        <f t="shared" si="0"/>
        <v>0</v>
      </c>
      <c r="AO102" s="283"/>
      <c r="AP102" s="283"/>
      <c r="AQ102" s="106" t="s">
        <v>95</v>
      </c>
      <c r="AR102" s="61"/>
      <c r="AS102" s="107">
        <v>0</v>
      </c>
      <c r="AT102" s="108">
        <f t="shared" si="1"/>
        <v>0</v>
      </c>
      <c r="AU102" s="109">
        <f>'VZT-01 - Zařízení č.1 - Š...'!P122</f>
        <v>0</v>
      </c>
      <c r="AV102" s="108">
        <f>'VZT-01 - Zařízení č.1 - Š...'!J35</f>
        <v>0</v>
      </c>
      <c r="AW102" s="108">
        <f>'VZT-01 - Zařízení č.1 - Š...'!J36</f>
        <v>0</v>
      </c>
      <c r="AX102" s="108">
        <f>'VZT-01 - Zařízení č.1 - Š...'!J37</f>
        <v>0</v>
      </c>
      <c r="AY102" s="108">
        <f>'VZT-01 - Zařízení č.1 - Š...'!J38</f>
        <v>0</v>
      </c>
      <c r="AZ102" s="108">
        <f>'VZT-01 - Zařízení č.1 - Š...'!F35</f>
        <v>0</v>
      </c>
      <c r="BA102" s="108">
        <f>'VZT-01 - Zařízení č.1 - Š...'!F36</f>
        <v>0</v>
      </c>
      <c r="BB102" s="108">
        <f>'VZT-01 - Zařízení č.1 - Š...'!F37</f>
        <v>0</v>
      </c>
      <c r="BC102" s="108">
        <f>'VZT-01 - Zařízení č.1 - Š...'!F38</f>
        <v>0</v>
      </c>
      <c r="BD102" s="110">
        <f>'VZT-01 - Zařízení č.1 - Š...'!F39</f>
        <v>0</v>
      </c>
      <c r="BT102" s="111" t="s">
        <v>86</v>
      </c>
      <c r="BV102" s="111" t="s">
        <v>77</v>
      </c>
      <c r="BW102" s="111" t="s">
        <v>108</v>
      </c>
      <c r="BX102" s="111" t="s">
        <v>105</v>
      </c>
      <c r="CL102" s="111" t="s">
        <v>1</v>
      </c>
    </row>
    <row r="103" spans="1:91" s="4" customFormat="1" ht="16.5" customHeight="1">
      <c r="A103" s="94" t="s">
        <v>79</v>
      </c>
      <c r="B103" s="59"/>
      <c r="C103" s="105"/>
      <c r="D103" s="105"/>
      <c r="E103" s="277" t="s">
        <v>109</v>
      </c>
      <c r="F103" s="277"/>
      <c r="G103" s="277"/>
      <c r="H103" s="277"/>
      <c r="I103" s="277"/>
      <c r="J103" s="105"/>
      <c r="K103" s="277" t="s">
        <v>110</v>
      </c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82">
        <f>'VZT-02 - Zařízení č.2 - K...'!J32</f>
        <v>0</v>
      </c>
      <c r="AH103" s="283"/>
      <c r="AI103" s="283"/>
      <c r="AJ103" s="283"/>
      <c r="AK103" s="283"/>
      <c r="AL103" s="283"/>
      <c r="AM103" s="283"/>
      <c r="AN103" s="282">
        <f t="shared" si="0"/>
        <v>0</v>
      </c>
      <c r="AO103" s="283"/>
      <c r="AP103" s="283"/>
      <c r="AQ103" s="106" t="s">
        <v>95</v>
      </c>
      <c r="AR103" s="61"/>
      <c r="AS103" s="107">
        <v>0</v>
      </c>
      <c r="AT103" s="108">
        <f t="shared" si="1"/>
        <v>0</v>
      </c>
      <c r="AU103" s="109">
        <f>'VZT-02 - Zařízení č.2 - K...'!P122</f>
        <v>0</v>
      </c>
      <c r="AV103" s="108">
        <f>'VZT-02 - Zařízení č.2 - K...'!J35</f>
        <v>0</v>
      </c>
      <c r="AW103" s="108">
        <f>'VZT-02 - Zařízení č.2 - K...'!J36</f>
        <v>0</v>
      </c>
      <c r="AX103" s="108">
        <f>'VZT-02 - Zařízení č.2 - K...'!J37</f>
        <v>0</v>
      </c>
      <c r="AY103" s="108">
        <f>'VZT-02 - Zařízení č.2 - K...'!J38</f>
        <v>0</v>
      </c>
      <c r="AZ103" s="108">
        <f>'VZT-02 - Zařízení č.2 - K...'!F35</f>
        <v>0</v>
      </c>
      <c r="BA103" s="108">
        <f>'VZT-02 - Zařízení č.2 - K...'!F36</f>
        <v>0</v>
      </c>
      <c r="BB103" s="108">
        <f>'VZT-02 - Zařízení č.2 - K...'!F37</f>
        <v>0</v>
      </c>
      <c r="BC103" s="108">
        <f>'VZT-02 - Zařízení č.2 - K...'!F38</f>
        <v>0</v>
      </c>
      <c r="BD103" s="110">
        <f>'VZT-02 - Zařízení č.2 - K...'!F39</f>
        <v>0</v>
      </c>
      <c r="BT103" s="111" t="s">
        <v>86</v>
      </c>
      <c r="BV103" s="111" t="s">
        <v>77</v>
      </c>
      <c r="BW103" s="111" t="s">
        <v>111</v>
      </c>
      <c r="BX103" s="111" t="s">
        <v>105</v>
      </c>
      <c r="CL103" s="111" t="s">
        <v>1</v>
      </c>
    </row>
    <row r="104" spans="1:91" s="4" customFormat="1" ht="16.5" customHeight="1">
      <c r="A104" s="94" t="s">
        <v>79</v>
      </c>
      <c r="B104" s="59"/>
      <c r="C104" s="105"/>
      <c r="D104" s="105"/>
      <c r="E104" s="277" t="s">
        <v>112</v>
      </c>
      <c r="F104" s="277"/>
      <c r="G104" s="277"/>
      <c r="H104" s="277"/>
      <c r="I104" s="277"/>
      <c r="J104" s="105"/>
      <c r="K104" s="277" t="s">
        <v>113</v>
      </c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82">
        <f>'VZT-03 - Zařízení č.3 - V...'!J32</f>
        <v>0</v>
      </c>
      <c r="AH104" s="283"/>
      <c r="AI104" s="283"/>
      <c r="AJ104" s="283"/>
      <c r="AK104" s="283"/>
      <c r="AL104" s="283"/>
      <c r="AM104" s="283"/>
      <c r="AN104" s="282">
        <f t="shared" si="0"/>
        <v>0</v>
      </c>
      <c r="AO104" s="283"/>
      <c r="AP104" s="283"/>
      <c r="AQ104" s="106" t="s">
        <v>95</v>
      </c>
      <c r="AR104" s="61"/>
      <c r="AS104" s="107">
        <v>0</v>
      </c>
      <c r="AT104" s="108">
        <f t="shared" si="1"/>
        <v>0</v>
      </c>
      <c r="AU104" s="109">
        <f>'VZT-03 - Zařízení č.3 - V...'!P122</f>
        <v>0</v>
      </c>
      <c r="AV104" s="108">
        <f>'VZT-03 - Zařízení č.3 - V...'!J35</f>
        <v>0</v>
      </c>
      <c r="AW104" s="108">
        <f>'VZT-03 - Zařízení č.3 - V...'!J36</f>
        <v>0</v>
      </c>
      <c r="AX104" s="108">
        <f>'VZT-03 - Zařízení č.3 - V...'!J37</f>
        <v>0</v>
      </c>
      <c r="AY104" s="108">
        <f>'VZT-03 - Zařízení č.3 - V...'!J38</f>
        <v>0</v>
      </c>
      <c r="AZ104" s="108">
        <f>'VZT-03 - Zařízení č.3 - V...'!F35</f>
        <v>0</v>
      </c>
      <c r="BA104" s="108">
        <f>'VZT-03 - Zařízení č.3 - V...'!F36</f>
        <v>0</v>
      </c>
      <c r="BB104" s="108">
        <f>'VZT-03 - Zařízení č.3 - V...'!F37</f>
        <v>0</v>
      </c>
      <c r="BC104" s="108">
        <f>'VZT-03 - Zařízení č.3 - V...'!F38</f>
        <v>0</v>
      </c>
      <c r="BD104" s="110">
        <f>'VZT-03 - Zařízení č.3 - V...'!F39</f>
        <v>0</v>
      </c>
      <c r="BT104" s="111" t="s">
        <v>86</v>
      </c>
      <c r="BV104" s="111" t="s">
        <v>77</v>
      </c>
      <c r="BW104" s="111" t="s">
        <v>114</v>
      </c>
      <c r="BX104" s="111" t="s">
        <v>105</v>
      </c>
      <c r="CL104" s="111" t="s">
        <v>1</v>
      </c>
    </row>
    <row r="105" spans="1:91" s="4" customFormat="1" ht="16.5" customHeight="1">
      <c r="A105" s="94" t="s">
        <v>79</v>
      </c>
      <c r="B105" s="59"/>
      <c r="C105" s="105"/>
      <c r="D105" s="105"/>
      <c r="E105" s="277" t="s">
        <v>115</v>
      </c>
      <c r="F105" s="277"/>
      <c r="G105" s="277"/>
      <c r="H105" s="277"/>
      <c r="I105" s="277"/>
      <c r="J105" s="105"/>
      <c r="K105" s="277" t="s">
        <v>116</v>
      </c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82">
        <f>'VZT-04 - Zařízení č.4 - M...'!J32</f>
        <v>0</v>
      </c>
      <c r="AH105" s="283"/>
      <c r="AI105" s="283"/>
      <c r="AJ105" s="283"/>
      <c r="AK105" s="283"/>
      <c r="AL105" s="283"/>
      <c r="AM105" s="283"/>
      <c r="AN105" s="282">
        <f t="shared" si="0"/>
        <v>0</v>
      </c>
      <c r="AO105" s="283"/>
      <c r="AP105" s="283"/>
      <c r="AQ105" s="106" t="s">
        <v>95</v>
      </c>
      <c r="AR105" s="61"/>
      <c r="AS105" s="107">
        <v>0</v>
      </c>
      <c r="AT105" s="108">
        <f t="shared" si="1"/>
        <v>0</v>
      </c>
      <c r="AU105" s="109">
        <f>'VZT-04 - Zařízení č.4 - M...'!P122</f>
        <v>0</v>
      </c>
      <c r="AV105" s="108">
        <f>'VZT-04 - Zařízení č.4 - M...'!J35</f>
        <v>0</v>
      </c>
      <c r="AW105" s="108">
        <f>'VZT-04 - Zařízení č.4 - M...'!J36</f>
        <v>0</v>
      </c>
      <c r="AX105" s="108">
        <f>'VZT-04 - Zařízení č.4 - M...'!J37</f>
        <v>0</v>
      </c>
      <c r="AY105" s="108">
        <f>'VZT-04 - Zařízení č.4 - M...'!J38</f>
        <v>0</v>
      </c>
      <c r="AZ105" s="108">
        <f>'VZT-04 - Zařízení č.4 - M...'!F35</f>
        <v>0</v>
      </c>
      <c r="BA105" s="108">
        <f>'VZT-04 - Zařízení č.4 - M...'!F36</f>
        <v>0</v>
      </c>
      <c r="BB105" s="108">
        <f>'VZT-04 - Zařízení č.4 - M...'!F37</f>
        <v>0</v>
      </c>
      <c r="BC105" s="108">
        <f>'VZT-04 - Zařízení č.4 - M...'!F38</f>
        <v>0</v>
      </c>
      <c r="BD105" s="110">
        <f>'VZT-04 - Zařízení č.4 - M...'!F39</f>
        <v>0</v>
      </c>
      <c r="BT105" s="111" t="s">
        <v>86</v>
      </c>
      <c r="BV105" s="111" t="s">
        <v>77</v>
      </c>
      <c r="BW105" s="111" t="s">
        <v>117</v>
      </c>
      <c r="BX105" s="111" t="s">
        <v>105</v>
      </c>
      <c r="CL105" s="111" t="s">
        <v>1</v>
      </c>
    </row>
    <row r="106" spans="1:91" s="4" customFormat="1" ht="16.5" customHeight="1">
      <c r="A106" s="94" t="s">
        <v>79</v>
      </c>
      <c r="B106" s="59"/>
      <c r="C106" s="105"/>
      <c r="D106" s="105"/>
      <c r="E106" s="277" t="s">
        <v>118</v>
      </c>
      <c r="F106" s="277"/>
      <c r="G106" s="277"/>
      <c r="H106" s="277"/>
      <c r="I106" s="277"/>
      <c r="J106" s="105"/>
      <c r="K106" s="277" t="s">
        <v>119</v>
      </c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82">
        <f>'VZT-05 - Zařízení č.5 - D...'!J32</f>
        <v>0</v>
      </c>
      <c r="AH106" s="283"/>
      <c r="AI106" s="283"/>
      <c r="AJ106" s="283"/>
      <c r="AK106" s="283"/>
      <c r="AL106" s="283"/>
      <c r="AM106" s="283"/>
      <c r="AN106" s="282">
        <f t="shared" si="0"/>
        <v>0</v>
      </c>
      <c r="AO106" s="283"/>
      <c r="AP106" s="283"/>
      <c r="AQ106" s="106" t="s">
        <v>95</v>
      </c>
      <c r="AR106" s="61"/>
      <c r="AS106" s="107">
        <v>0</v>
      </c>
      <c r="AT106" s="108">
        <f t="shared" si="1"/>
        <v>0</v>
      </c>
      <c r="AU106" s="109">
        <f>'VZT-05 - Zařízení č.5 - D...'!P122</f>
        <v>0</v>
      </c>
      <c r="AV106" s="108">
        <f>'VZT-05 - Zařízení č.5 - D...'!J35</f>
        <v>0</v>
      </c>
      <c r="AW106" s="108">
        <f>'VZT-05 - Zařízení č.5 - D...'!J36</f>
        <v>0</v>
      </c>
      <c r="AX106" s="108">
        <f>'VZT-05 - Zařízení č.5 - D...'!J37</f>
        <v>0</v>
      </c>
      <c r="AY106" s="108">
        <f>'VZT-05 - Zařízení č.5 - D...'!J38</f>
        <v>0</v>
      </c>
      <c r="AZ106" s="108">
        <f>'VZT-05 - Zařízení č.5 - D...'!F35</f>
        <v>0</v>
      </c>
      <c r="BA106" s="108">
        <f>'VZT-05 - Zařízení č.5 - D...'!F36</f>
        <v>0</v>
      </c>
      <c r="BB106" s="108">
        <f>'VZT-05 - Zařízení č.5 - D...'!F37</f>
        <v>0</v>
      </c>
      <c r="BC106" s="108">
        <f>'VZT-05 - Zařízení č.5 - D...'!F38</f>
        <v>0</v>
      </c>
      <c r="BD106" s="110">
        <f>'VZT-05 - Zařízení č.5 - D...'!F39</f>
        <v>0</v>
      </c>
      <c r="BT106" s="111" t="s">
        <v>86</v>
      </c>
      <c r="BV106" s="111" t="s">
        <v>77</v>
      </c>
      <c r="BW106" s="111" t="s">
        <v>120</v>
      </c>
      <c r="BX106" s="111" t="s">
        <v>105</v>
      </c>
      <c r="CL106" s="111" t="s">
        <v>1</v>
      </c>
    </row>
    <row r="107" spans="1:91" s="4" customFormat="1" ht="16.5" customHeight="1">
      <c r="A107" s="94" t="s">
        <v>79</v>
      </c>
      <c r="B107" s="59"/>
      <c r="C107" s="105"/>
      <c r="D107" s="105"/>
      <c r="E107" s="277" t="s">
        <v>121</v>
      </c>
      <c r="F107" s="277"/>
      <c r="G107" s="277"/>
      <c r="H107" s="277"/>
      <c r="I107" s="277"/>
      <c r="J107" s="105"/>
      <c r="K107" s="277" t="s">
        <v>122</v>
      </c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82">
        <f>'VZT-06 - Zařízení č.6 - G...'!J32</f>
        <v>0</v>
      </c>
      <c r="AH107" s="283"/>
      <c r="AI107" s="283"/>
      <c r="AJ107" s="283"/>
      <c r="AK107" s="283"/>
      <c r="AL107" s="283"/>
      <c r="AM107" s="283"/>
      <c r="AN107" s="282">
        <f t="shared" si="0"/>
        <v>0</v>
      </c>
      <c r="AO107" s="283"/>
      <c r="AP107" s="283"/>
      <c r="AQ107" s="106" t="s">
        <v>95</v>
      </c>
      <c r="AR107" s="61"/>
      <c r="AS107" s="107">
        <v>0</v>
      </c>
      <c r="AT107" s="108">
        <f t="shared" si="1"/>
        <v>0</v>
      </c>
      <c r="AU107" s="109">
        <f>'VZT-06 - Zařízení č.6 - G...'!P122</f>
        <v>0</v>
      </c>
      <c r="AV107" s="108">
        <f>'VZT-06 - Zařízení č.6 - G...'!J35</f>
        <v>0</v>
      </c>
      <c r="AW107" s="108">
        <f>'VZT-06 - Zařízení č.6 - G...'!J36</f>
        <v>0</v>
      </c>
      <c r="AX107" s="108">
        <f>'VZT-06 - Zařízení č.6 - G...'!J37</f>
        <v>0</v>
      </c>
      <c r="AY107" s="108">
        <f>'VZT-06 - Zařízení č.6 - G...'!J38</f>
        <v>0</v>
      </c>
      <c r="AZ107" s="108">
        <f>'VZT-06 - Zařízení č.6 - G...'!F35</f>
        <v>0</v>
      </c>
      <c r="BA107" s="108">
        <f>'VZT-06 - Zařízení č.6 - G...'!F36</f>
        <v>0</v>
      </c>
      <c r="BB107" s="108">
        <f>'VZT-06 - Zařízení č.6 - G...'!F37</f>
        <v>0</v>
      </c>
      <c r="BC107" s="108">
        <f>'VZT-06 - Zařízení č.6 - G...'!F38</f>
        <v>0</v>
      </c>
      <c r="BD107" s="110">
        <f>'VZT-06 - Zařízení č.6 - G...'!F39</f>
        <v>0</v>
      </c>
      <c r="BT107" s="111" t="s">
        <v>86</v>
      </c>
      <c r="BV107" s="111" t="s">
        <v>77</v>
      </c>
      <c r="BW107" s="111" t="s">
        <v>123</v>
      </c>
      <c r="BX107" s="111" t="s">
        <v>105</v>
      </c>
      <c r="CL107" s="111" t="s">
        <v>1</v>
      </c>
    </row>
    <row r="108" spans="1:91" s="4" customFormat="1" ht="16.5" customHeight="1">
      <c r="A108" s="94" t="s">
        <v>79</v>
      </c>
      <c r="B108" s="59"/>
      <c r="C108" s="105"/>
      <c r="D108" s="105"/>
      <c r="E108" s="277" t="s">
        <v>124</v>
      </c>
      <c r="F108" s="277"/>
      <c r="G108" s="277"/>
      <c r="H108" s="277"/>
      <c r="I108" s="277"/>
      <c r="J108" s="105"/>
      <c r="K108" s="277" t="s">
        <v>125</v>
      </c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82">
        <f>'VZT-08 - Zařízení č.8 - S...'!J32</f>
        <v>0</v>
      </c>
      <c r="AH108" s="283"/>
      <c r="AI108" s="283"/>
      <c r="AJ108" s="283"/>
      <c r="AK108" s="283"/>
      <c r="AL108" s="283"/>
      <c r="AM108" s="283"/>
      <c r="AN108" s="282">
        <f t="shared" si="0"/>
        <v>0</v>
      </c>
      <c r="AO108" s="283"/>
      <c r="AP108" s="283"/>
      <c r="AQ108" s="106" t="s">
        <v>95</v>
      </c>
      <c r="AR108" s="61"/>
      <c r="AS108" s="107">
        <v>0</v>
      </c>
      <c r="AT108" s="108">
        <f t="shared" si="1"/>
        <v>0</v>
      </c>
      <c r="AU108" s="109">
        <f>'VZT-08 - Zařízení č.8 - S...'!P122</f>
        <v>0</v>
      </c>
      <c r="AV108" s="108">
        <f>'VZT-08 - Zařízení č.8 - S...'!J35</f>
        <v>0</v>
      </c>
      <c r="AW108" s="108">
        <f>'VZT-08 - Zařízení č.8 - S...'!J36</f>
        <v>0</v>
      </c>
      <c r="AX108" s="108">
        <f>'VZT-08 - Zařízení č.8 - S...'!J37</f>
        <v>0</v>
      </c>
      <c r="AY108" s="108">
        <f>'VZT-08 - Zařízení č.8 - S...'!J38</f>
        <v>0</v>
      </c>
      <c r="AZ108" s="108">
        <f>'VZT-08 - Zařízení č.8 - S...'!F35</f>
        <v>0</v>
      </c>
      <c r="BA108" s="108">
        <f>'VZT-08 - Zařízení č.8 - S...'!F36</f>
        <v>0</v>
      </c>
      <c r="BB108" s="108">
        <f>'VZT-08 - Zařízení č.8 - S...'!F37</f>
        <v>0</v>
      </c>
      <c r="BC108" s="108">
        <f>'VZT-08 - Zařízení č.8 - S...'!F38</f>
        <v>0</v>
      </c>
      <c r="BD108" s="110">
        <f>'VZT-08 - Zařízení č.8 - S...'!F39</f>
        <v>0</v>
      </c>
      <c r="BT108" s="111" t="s">
        <v>86</v>
      </c>
      <c r="BV108" s="111" t="s">
        <v>77</v>
      </c>
      <c r="BW108" s="111" t="s">
        <v>126</v>
      </c>
      <c r="BX108" s="111" t="s">
        <v>105</v>
      </c>
      <c r="CL108" s="111" t="s">
        <v>1</v>
      </c>
    </row>
    <row r="109" spans="1:91" s="4" customFormat="1" ht="16.5" customHeight="1">
      <c r="A109" s="94" t="s">
        <v>79</v>
      </c>
      <c r="B109" s="59"/>
      <c r="C109" s="105"/>
      <c r="D109" s="105"/>
      <c r="E109" s="277" t="s">
        <v>127</v>
      </c>
      <c r="F109" s="277"/>
      <c r="G109" s="277"/>
      <c r="H109" s="277"/>
      <c r="I109" s="277"/>
      <c r="J109" s="105"/>
      <c r="K109" s="277" t="s">
        <v>128</v>
      </c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82">
        <f>'VZT-09 - Zařízení č.9 - S...'!J32</f>
        <v>0</v>
      </c>
      <c r="AH109" s="283"/>
      <c r="AI109" s="283"/>
      <c r="AJ109" s="283"/>
      <c r="AK109" s="283"/>
      <c r="AL109" s="283"/>
      <c r="AM109" s="283"/>
      <c r="AN109" s="282">
        <f t="shared" si="0"/>
        <v>0</v>
      </c>
      <c r="AO109" s="283"/>
      <c r="AP109" s="283"/>
      <c r="AQ109" s="106" t="s">
        <v>95</v>
      </c>
      <c r="AR109" s="61"/>
      <c r="AS109" s="107">
        <v>0</v>
      </c>
      <c r="AT109" s="108">
        <f t="shared" si="1"/>
        <v>0</v>
      </c>
      <c r="AU109" s="109">
        <f>'VZT-09 - Zařízení č.9 - S...'!P122</f>
        <v>0</v>
      </c>
      <c r="AV109" s="108">
        <f>'VZT-09 - Zařízení č.9 - S...'!J35</f>
        <v>0</v>
      </c>
      <c r="AW109" s="108">
        <f>'VZT-09 - Zařízení č.9 - S...'!J36</f>
        <v>0</v>
      </c>
      <c r="AX109" s="108">
        <f>'VZT-09 - Zařízení č.9 - S...'!J37</f>
        <v>0</v>
      </c>
      <c r="AY109" s="108">
        <f>'VZT-09 - Zařízení č.9 - S...'!J38</f>
        <v>0</v>
      </c>
      <c r="AZ109" s="108">
        <f>'VZT-09 - Zařízení č.9 - S...'!F35</f>
        <v>0</v>
      </c>
      <c r="BA109" s="108">
        <f>'VZT-09 - Zařízení č.9 - S...'!F36</f>
        <v>0</v>
      </c>
      <c r="BB109" s="108">
        <f>'VZT-09 - Zařízení č.9 - S...'!F37</f>
        <v>0</v>
      </c>
      <c r="BC109" s="108">
        <f>'VZT-09 - Zařízení č.9 - S...'!F38</f>
        <v>0</v>
      </c>
      <c r="BD109" s="110">
        <f>'VZT-09 - Zařízení č.9 - S...'!F39</f>
        <v>0</v>
      </c>
      <c r="BT109" s="111" t="s">
        <v>86</v>
      </c>
      <c r="BV109" s="111" t="s">
        <v>77</v>
      </c>
      <c r="BW109" s="111" t="s">
        <v>129</v>
      </c>
      <c r="BX109" s="111" t="s">
        <v>105</v>
      </c>
      <c r="CL109" s="111" t="s">
        <v>1</v>
      </c>
    </row>
    <row r="110" spans="1:91" s="4" customFormat="1" ht="16.5" customHeight="1">
      <c r="A110" s="94" t="s">
        <v>79</v>
      </c>
      <c r="B110" s="59"/>
      <c r="C110" s="105"/>
      <c r="D110" s="105"/>
      <c r="E110" s="277" t="s">
        <v>130</v>
      </c>
      <c r="F110" s="277"/>
      <c r="G110" s="277"/>
      <c r="H110" s="277"/>
      <c r="I110" s="277"/>
      <c r="J110" s="105"/>
      <c r="K110" s="277" t="s">
        <v>131</v>
      </c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82">
        <f>'VZT-10 - Zařízení č.10 - ...'!J32</f>
        <v>0</v>
      </c>
      <c r="AH110" s="283"/>
      <c r="AI110" s="283"/>
      <c r="AJ110" s="283"/>
      <c r="AK110" s="283"/>
      <c r="AL110" s="283"/>
      <c r="AM110" s="283"/>
      <c r="AN110" s="282">
        <f t="shared" si="0"/>
        <v>0</v>
      </c>
      <c r="AO110" s="283"/>
      <c r="AP110" s="283"/>
      <c r="AQ110" s="106" t="s">
        <v>95</v>
      </c>
      <c r="AR110" s="61"/>
      <c r="AS110" s="107">
        <v>0</v>
      </c>
      <c r="AT110" s="108">
        <f t="shared" si="1"/>
        <v>0</v>
      </c>
      <c r="AU110" s="109">
        <f>'VZT-10 - Zařízení č.10 - ...'!P122</f>
        <v>0</v>
      </c>
      <c r="AV110" s="108">
        <f>'VZT-10 - Zařízení č.10 - ...'!J35</f>
        <v>0</v>
      </c>
      <c r="AW110" s="108">
        <f>'VZT-10 - Zařízení č.10 - ...'!J36</f>
        <v>0</v>
      </c>
      <c r="AX110" s="108">
        <f>'VZT-10 - Zařízení č.10 - ...'!J37</f>
        <v>0</v>
      </c>
      <c r="AY110" s="108">
        <f>'VZT-10 - Zařízení č.10 - ...'!J38</f>
        <v>0</v>
      </c>
      <c r="AZ110" s="108">
        <f>'VZT-10 - Zařízení č.10 - ...'!F35</f>
        <v>0</v>
      </c>
      <c r="BA110" s="108">
        <f>'VZT-10 - Zařízení č.10 - ...'!F36</f>
        <v>0</v>
      </c>
      <c r="BB110" s="108">
        <f>'VZT-10 - Zařízení č.10 - ...'!F37</f>
        <v>0</v>
      </c>
      <c r="BC110" s="108">
        <f>'VZT-10 - Zařízení č.10 - ...'!F38</f>
        <v>0</v>
      </c>
      <c r="BD110" s="110">
        <f>'VZT-10 - Zařízení č.10 - ...'!F39</f>
        <v>0</v>
      </c>
      <c r="BT110" s="111" t="s">
        <v>86</v>
      </c>
      <c r="BV110" s="111" t="s">
        <v>77</v>
      </c>
      <c r="BW110" s="111" t="s">
        <v>132</v>
      </c>
      <c r="BX110" s="111" t="s">
        <v>105</v>
      </c>
      <c r="CL110" s="111" t="s">
        <v>1</v>
      </c>
    </row>
    <row r="111" spans="1:91" s="4" customFormat="1" ht="16.5" customHeight="1">
      <c r="A111" s="94" t="s">
        <v>79</v>
      </c>
      <c r="B111" s="59"/>
      <c r="C111" s="105"/>
      <c r="D111" s="105"/>
      <c r="E111" s="277" t="s">
        <v>133</v>
      </c>
      <c r="F111" s="277"/>
      <c r="G111" s="277"/>
      <c r="H111" s="277"/>
      <c r="I111" s="277"/>
      <c r="J111" s="105"/>
      <c r="K111" s="277" t="s">
        <v>134</v>
      </c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82">
        <f>'VZT-11 - Ostatní'!J32</f>
        <v>0</v>
      </c>
      <c r="AH111" s="283"/>
      <c r="AI111" s="283"/>
      <c r="AJ111" s="283"/>
      <c r="AK111" s="283"/>
      <c r="AL111" s="283"/>
      <c r="AM111" s="283"/>
      <c r="AN111" s="282">
        <f t="shared" si="0"/>
        <v>0</v>
      </c>
      <c r="AO111" s="283"/>
      <c r="AP111" s="283"/>
      <c r="AQ111" s="106" t="s">
        <v>95</v>
      </c>
      <c r="AR111" s="61"/>
      <c r="AS111" s="107">
        <v>0</v>
      </c>
      <c r="AT111" s="108">
        <f t="shared" si="1"/>
        <v>0</v>
      </c>
      <c r="AU111" s="109">
        <f>'VZT-11 - Ostatní'!P121</f>
        <v>0</v>
      </c>
      <c r="AV111" s="108">
        <f>'VZT-11 - Ostatní'!J35</f>
        <v>0</v>
      </c>
      <c r="AW111" s="108">
        <f>'VZT-11 - Ostatní'!J36</f>
        <v>0</v>
      </c>
      <c r="AX111" s="108">
        <f>'VZT-11 - Ostatní'!J37</f>
        <v>0</v>
      </c>
      <c r="AY111" s="108">
        <f>'VZT-11 - Ostatní'!J38</f>
        <v>0</v>
      </c>
      <c r="AZ111" s="108">
        <f>'VZT-11 - Ostatní'!F35</f>
        <v>0</v>
      </c>
      <c r="BA111" s="108">
        <f>'VZT-11 - Ostatní'!F36</f>
        <v>0</v>
      </c>
      <c r="BB111" s="108">
        <f>'VZT-11 - Ostatní'!F37</f>
        <v>0</v>
      </c>
      <c r="BC111" s="108">
        <f>'VZT-11 - Ostatní'!F38</f>
        <v>0</v>
      </c>
      <c r="BD111" s="110">
        <f>'VZT-11 - Ostatní'!F39</f>
        <v>0</v>
      </c>
      <c r="BT111" s="111" t="s">
        <v>86</v>
      </c>
      <c r="BV111" s="111" t="s">
        <v>77</v>
      </c>
      <c r="BW111" s="111" t="s">
        <v>135</v>
      </c>
      <c r="BX111" s="111" t="s">
        <v>105</v>
      </c>
      <c r="CL111" s="111" t="s">
        <v>1</v>
      </c>
    </row>
    <row r="112" spans="1:91" s="7" customFormat="1" ht="24.75" customHeight="1">
      <c r="A112" s="94" t="s">
        <v>79</v>
      </c>
      <c r="B112" s="95"/>
      <c r="C112" s="96"/>
      <c r="D112" s="278" t="s">
        <v>136</v>
      </c>
      <c r="E112" s="278"/>
      <c r="F112" s="278"/>
      <c r="G112" s="278"/>
      <c r="H112" s="278"/>
      <c r="I112" s="97"/>
      <c r="J112" s="278" t="s">
        <v>137</v>
      </c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9">
        <f>'05 - SO 253 Budova JSDH -...'!J30</f>
        <v>0</v>
      </c>
      <c r="AH112" s="280"/>
      <c r="AI112" s="280"/>
      <c r="AJ112" s="280"/>
      <c r="AK112" s="280"/>
      <c r="AL112" s="280"/>
      <c r="AM112" s="280"/>
      <c r="AN112" s="279">
        <f t="shared" si="0"/>
        <v>0</v>
      </c>
      <c r="AO112" s="280"/>
      <c r="AP112" s="280"/>
      <c r="AQ112" s="98" t="s">
        <v>82</v>
      </c>
      <c r="AR112" s="99"/>
      <c r="AS112" s="100">
        <v>0</v>
      </c>
      <c r="AT112" s="101">
        <f t="shared" si="1"/>
        <v>0</v>
      </c>
      <c r="AU112" s="102">
        <f>'05 - SO 253 Budova JSDH -...'!P131</f>
        <v>0</v>
      </c>
      <c r="AV112" s="101">
        <f>'05 - SO 253 Budova JSDH -...'!J33</f>
        <v>0</v>
      </c>
      <c r="AW112" s="101">
        <f>'05 - SO 253 Budova JSDH -...'!J34</f>
        <v>0</v>
      </c>
      <c r="AX112" s="101">
        <f>'05 - SO 253 Budova JSDH -...'!J35</f>
        <v>0</v>
      </c>
      <c r="AY112" s="101">
        <f>'05 - SO 253 Budova JSDH -...'!J36</f>
        <v>0</v>
      </c>
      <c r="AZ112" s="101">
        <f>'05 - SO 253 Budova JSDH -...'!F33</f>
        <v>0</v>
      </c>
      <c r="BA112" s="101">
        <f>'05 - SO 253 Budova JSDH -...'!F34</f>
        <v>0</v>
      </c>
      <c r="BB112" s="101">
        <f>'05 - SO 253 Budova JSDH -...'!F35</f>
        <v>0</v>
      </c>
      <c r="BC112" s="101">
        <f>'05 - SO 253 Budova JSDH -...'!F36</f>
        <v>0</v>
      </c>
      <c r="BD112" s="103">
        <f>'05 - SO 253 Budova JSDH -...'!F37</f>
        <v>0</v>
      </c>
      <c r="BT112" s="104" t="s">
        <v>83</v>
      </c>
      <c r="BV112" s="104" t="s">
        <v>77</v>
      </c>
      <c r="BW112" s="104" t="s">
        <v>138</v>
      </c>
      <c r="BX112" s="104" t="s">
        <v>5</v>
      </c>
      <c r="CL112" s="104" t="s">
        <v>85</v>
      </c>
      <c r="CM112" s="104" t="s">
        <v>86</v>
      </c>
    </row>
    <row r="113" spans="1:91" s="7" customFormat="1" ht="24.75" customHeight="1">
      <c r="A113" s="94" t="s">
        <v>79</v>
      </c>
      <c r="B113" s="95"/>
      <c r="C113" s="96"/>
      <c r="D113" s="278" t="s">
        <v>139</v>
      </c>
      <c r="E113" s="278"/>
      <c r="F113" s="278"/>
      <c r="G113" s="278"/>
      <c r="H113" s="278"/>
      <c r="I113" s="97"/>
      <c r="J113" s="278" t="s">
        <v>140</v>
      </c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9">
        <f>'06 - SO 253 Budova JSDH -...'!J30</f>
        <v>0</v>
      </c>
      <c r="AH113" s="280"/>
      <c r="AI113" s="280"/>
      <c r="AJ113" s="280"/>
      <c r="AK113" s="280"/>
      <c r="AL113" s="280"/>
      <c r="AM113" s="280"/>
      <c r="AN113" s="279">
        <f t="shared" si="0"/>
        <v>0</v>
      </c>
      <c r="AO113" s="280"/>
      <c r="AP113" s="280"/>
      <c r="AQ113" s="98" t="s">
        <v>82</v>
      </c>
      <c r="AR113" s="99"/>
      <c r="AS113" s="100">
        <v>0</v>
      </c>
      <c r="AT113" s="101">
        <f t="shared" si="1"/>
        <v>0</v>
      </c>
      <c r="AU113" s="102">
        <f>'06 - SO 253 Budova JSDH -...'!P117</f>
        <v>0</v>
      </c>
      <c r="AV113" s="101">
        <f>'06 - SO 253 Budova JSDH -...'!J33</f>
        <v>0</v>
      </c>
      <c r="AW113" s="101">
        <f>'06 - SO 253 Budova JSDH -...'!J34</f>
        <v>0</v>
      </c>
      <c r="AX113" s="101">
        <f>'06 - SO 253 Budova JSDH -...'!J35</f>
        <v>0</v>
      </c>
      <c r="AY113" s="101">
        <f>'06 - SO 253 Budova JSDH -...'!J36</f>
        <v>0</v>
      </c>
      <c r="AZ113" s="101">
        <f>'06 - SO 253 Budova JSDH -...'!F33</f>
        <v>0</v>
      </c>
      <c r="BA113" s="101">
        <f>'06 - SO 253 Budova JSDH -...'!F34</f>
        <v>0</v>
      </c>
      <c r="BB113" s="101">
        <f>'06 - SO 253 Budova JSDH -...'!F35</f>
        <v>0</v>
      </c>
      <c r="BC113" s="101">
        <f>'06 - SO 253 Budova JSDH -...'!F36</f>
        <v>0</v>
      </c>
      <c r="BD113" s="103">
        <f>'06 - SO 253 Budova JSDH -...'!F37</f>
        <v>0</v>
      </c>
      <c r="BT113" s="104" t="s">
        <v>83</v>
      </c>
      <c r="BV113" s="104" t="s">
        <v>77</v>
      </c>
      <c r="BW113" s="104" t="s">
        <v>141</v>
      </c>
      <c r="BX113" s="104" t="s">
        <v>5</v>
      </c>
      <c r="CL113" s="104" t="s">
        <v>85</v>
      </c>
      <c r="CM113" s="104" t="s">
        <v>86</v>
      </c>
    </row>
    <row r="114" spans="1:91" s="7" customFormat="1" ht="24.75" customHeight="1">
      <c r="A114" s="94" t="s">
        <v>79</v>
      </c>
      <c r="B114" s="95"/>
      <c r="C114" s="96"/>
      <c r="D114" s="278" t="s">
        <v>142</v>
      </c>
      <c r="E114" s="278"/>
      <c r="F114" s="278"/>
      <c r="G114" s="278"/>
      <c r="H114" s="278"/>
      <c r="I114" s="97"/>
      <c r="J114" s="278" t="s">
        <v>143</v>
      </c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9">
        <f>'07 - SO 253 Budova JSDH -...'!J30</f>
        <v>0</v>
      </c>
      <c r="AH114" s="280"/>
      <c r="AI114" s="280"/>
      <c r="AJ114" s="280"/>
      <c r="AK114" s="280"/>
      <c r="AL114" s="280"/>
      <c r="AM114" s="280"/>
      <c r="AN114" s="279">
        <f t="shared" si="0"/>
        <v>0</v>
      </c>
      <c r="AO114" s="280"/>
      <c r="AP114" s="280"/>
      <c r="AQ114" s="98" t="s">
        <v>82</v>
      </c>
      <c r="AR114" s="99"/>
      <c r="AS114" s="100">
        <v>0</v>
      </c>
      <c r="AT114" s="101">
        <f t="shared" si="1"/>
        <v>0</v>
      </c>
      <c r="AU114" s="102">
        <f>'07 - SO 253 Budova JSDH -...'!P126</f>
        <v>0</v>
      </c>
      <c r="AV114" s="101">
        <f>'07 - SO 253 Budova JSDH -...'!J33</f>
        <v>0</v>
      </c>
      <c r="AW114" s="101">
        <f>'07 - SO 253 Budova JSDH -...'!J34</f>
        <v>0</v>
      </c>
      <c r="AX114" s="101">
        <f>'07 - SO 253 Budova JSDH -...'!J35</f>
        <v>0</v>
      </c>
      <c r="AY114" s="101">
        <f>'07 - SO 253 Budova JSDH -...'!J36</f>
        <v>0</v>
      </c>
      <c r="AZ114" s="101">
        <f>'07 - SO 253 Budova JSDH -...'!F33</f>
        <v>0</v>
      </c>
      <c r="BA114" s="101">
        <f>'07 - SO 253 Budova JSDH -...'!F34</f>
        <v>0</v>
      </c>
      <c r="BB114" s="101">
        <f>'07 - SO 253 Budova JSDH -...'!F35</f>
        <v>0</v>
      </c>
      <c r="BC114" s="101">
        <f>'07 - SO 253 Budova JSDH -...'!F36</f>
        <v>0</v>
      </c>
      <c r="BD114" s="103">
        <f>'07 - SO 253 Budova JSDH -...'!F37</f>
        <v>0</v>
      </c>
      <c r="BT114" s="104" t="s">
        <v>83</v>
      </c>
      <c r="BV114" s="104" t="s">
        <v>77</v>
      </c>
      <c r="BW114" s="104" t="s">
        <v>144</v>
      </c>
      <c r="BX114" s="104" t="s">
        <v>5</v>
      </c>
      <c r="CL114" s="104" t="s">
        <v>1</v>
      </c>
      <c r="CM114" s="104" t="s">
        <v>86</v>
      </c>
    </row>
    <row r="115" spans="1:91" s="7" customFormat="1" ht="16.5" customHeight="1">
      <c r="A115" s="94" t="s">
        <v>79</v>
      </c>
      <c r="B115" s="95"/>
      <c r="C115" s="96"/>
      <c r="D115" s="278" t="s">
        <v>145</v>
      </c>
      <c r="E115" s="278"/>
      <c r="F115" s="278"/>
      <c r="G115" s="278"/>
      <c r="H115" s="278"/>
      <c r="I115" s="97"/>
      <c r="J115" s="278" t="s">
        <v>146</v>
      </c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9">
        <f>'08 - SO 253 - Rozvody stl...'!J30</f>
        <v>0</v>
      </c>
      <c r="AH115" s="280"/>
      <c r="AI115" s="280"/>
      <c r="AJ115" s="280"/>
      <c r="AK115" s="280"/>
      <c r="AL115" s="280"/>
      <c r="AM115" s="280"/>
      <c r="AN115" s="279">
        <f t="shared" si="0"/>
        <v>0</v>
      </c>
      <c r="AO115" s="280"/>
      <c r="AP115" s="280"/>
      <c r="AQ115" s="98" t="s">
        <v>82</v>
      </c>
      <c r="AR115" s="99"/>
      <c r="AS115" s="100">
        <v>0</v>
      </c>
      <c r="AT115" s="101">
        <f t="shared" si="1"/>
        <v>0</v>
      </c>
      <c r="AU115" s="102">
        <f>'08 - SO 253 - Rozvody stl...'!P123</f>
        <v>0</v>
      </c>
      <c r="AV115" s="101">
        <f>'08 - SO 253 - Rozvody stl...'!J33</f>
        <v>0</v>
      </c>
      <c r="AW115" s="101">
        <f>'08 - SO 253 - Rozvody stl...'!J34</f>
        <v>0</v>
      </c>
      <c r="AX115" s="101">
        <f>'08 - SO 253 - Rozvody stl...'!J35</f>
        <v>0</v>
      </c>
      <c r="AY115" s="101">
        <f>'08 - SO 253 - Rozvody stl...'!J36</f>
        <v>0</v>
      </c>
      <c r="AZ115" s="101">
        <f>'08 - SO 253 - Rozvody stl...'!F33</f>
        <v>0</v>
      </c>
      <c r="BA115" s="101">
        <f>'08 - SO 253 - Rozvody stl...'!F34</f>
        <v>0</v>
      </c>
      <c r="BB115" s="101">
        <f>'08 - SO 253 - Rozvody stl...'!F35</f>
        <v>0</v>
      </c>
      <c r="BC115" s="101">
        <f>'08 - SO 253 - Rozvody stl...'!F36</f>
        <v>0</v>
      </c>
      <c r="BD115" s="103">
        <f>'08 - SO 253 - Rozvody stl...'!F37</f>
        <v>0</v>
      </c>
      <c r="BT115" s="104" t="s">
        <v>83</v>
      </c>
      <c r="BV115" s="104" t="s">
        <v>77</v>
      </c>
      <c r="BW115" s="104" t="s">
        <v>147</v>
      </c>
      <c r="BX115" s="104" t="s">
        <v>5</v>
      </c>
      <c r="CL115" s="104" t="s">
        <v>1</v>
      </c>
      <c r="CM115" s="104" t="s">
        <v>86</v>
      </c>
    </row>
    <row r="116" spans="1:91" s="7" customFormat="1" ht="16.5" customHeight="1">
      <c r="A116" s="94" t="s">
        <v>79</v>
      </c>
      <c r="B116" s="95"/>
      <c r="C116" s="96"/>
      <c r="D116" s="278" t="s">
        <v>148</v>
      </c>
      <c r="E116" s="278"/>
      <c r="F116" s="278"/>
      <c r="G116" s="278"/>
      <c r="H116" s="278"/>
      <c r="I116" s="97"/>
      <c r="J116" s="278" t="s">
        <v>149</v>
      </c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9">
        <f>'09 - SO 253 - Silnoproudá...'!J30</f>
        <v>0</v>
      </c>
      <c r="AH116" s="280"/>
      <c r="AI116" s="280"/>
      <c r="AJ116" s="280"/>
      <c r="AK116" s="280"/>
      <c r="AL116" s="280"/>
      <c r="AM116" s="280"/>
      <c r="AN116" s="279">
        <f t="shared" si="0"/>
        <v>0</v>
      </c>
      <c r="AO116" s="280"/>
      <c r="AP116" s="280"/>
      <c r="AQ116" s="98" t="s">
        <v>82</v>
      </c>
      <c r="AR116" s="99"/>
      <c r="AS116" s="100">
        <v>0</v>
      </c>
      <c r="AT116" s="101">
        <f t="shared" si="1"/>
        <v>0</v>
      </c>
      <c r="AU116" s="102">
        <f>'09 - SO 253 - Silnoproudá...'!P130</f>
        <v>0</v>
      </c>
      <c r="AV116" s="101">
        <f>'09 - SO 253 - Silnoproudá...'!J33</f>
        <v>0</v>
      </c>
      <c r="AW116" s="101">
        <f>'09 - SO 253 - Silnoproudá...'!J34</f>
        <v>0</v>
      </c>
      <c r="AX116" s="101">
        <f>'09 - SO 253 - Silnoproudá...'!J35</f>
        <v>0</v>
      </c>
      <c r="AY116" s="101">
        <f>'09 - SO 253 - Silnoproudá...'!J36</f>
        <v>0</v>
      </c>
      <c r="AZ116" s="101">
        <f>'09 - SO 253 - Silnoproudá...'!F33</f>
        <v>0</v>
      </c>
      <c r="BA116" s="101">
        <f>'09 - SO 253 - Silnoproudá...'!F34</f>
        <v>0</v>
      </c>
      <c r="BB116" s="101">
        <f>'09 - SO 253 - Silnoproudá...'!F35</f>
        <v>0</v>
      </c>
      <c r="BC116" s="101">
        <f>'09 - SO 253 - Silnoproudá...'!F36</f>
        <v>0</v>
      </c>
      <c r="BD116" s="103">
        <f>'09 - SO 253 - Silnoproudá...'!F37</f>
        <v>0</v>
      </c>
      <c r="BT116" s="104" t="s">
        <v>83</v>
      </c>
      <c r="BV116" s="104" t="s">
        <v>77</v>
      </c>
      <c r="BW116" s="104" t="s">
        <v>150</v>
      </c>
      <c r="BX116" s="104" t="s">
        <v>5</v>
      </c>
      <c r="CL116" s="104" t="s">
        <v>1</v>
      </c>
      <c r="CM116" s="104" t="s">
        <v>86</v>
      </c>
    </row>
    <row r="117" spans="1:91" s="7" customFormat="1" ht="24.75" customHeight="1">
      <c r="A117" s="94" t="s">
        <v>79</v>
      </c>
      <c r="B117" s="95"/>
      <c r="C117" s="96"/>
      <c r="D117" s="278" t="s">
        <v>151</v>
      </c>
      <c r="E117" s="278"/>
      <c r="F117" s="278"/>
      <c r="G117" s="278"/>
      <c r="H117" s="278"/>
      <c r="I117" s="97"/>
      <c r="J117" s="278" t="s">
        <v>152</v>
      </c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9">
        <f>'10 - SO 253 - Monitoring ...'!J30</f>
        <v>0</v>
      </c>
      <c r="AH117" s="280"/>
      <c r="AI117" s="280"/>
      <c r="AJ117" s="280"/>
      <c r="AK117" s="280"/>
      <c r="AL117" s="280"/>
      <c r="AM117" s="280"/>
      <c r="AN117" s="279">
        <f t="shared" si="0"/>
        <v>0</v>
      </c>
      <c r="AO117" s="280"/>
      <c r="AP117" s="280"/>
      <c r="AQ117" s="98" t="s">
        <v>82</v>
      </c>
      <c r="AR117" s="99"/>
      <c r="AS117" s="100">
        <v>0</v>
      </c>
      <c r="AT117" s="101">
        <f t="shared" si="1"/>
        <v>0</v>
      </c>
      <c r="AU117" s="102">
        <f>'10 - SO 253 - Monitoring ...'!P123</f>
        <v>0</v>
      </c>
      <c r="AV117" s="101">
        <f>'10 - SO 253 - Monitoring ...'!J33</f>
        <v>0</v>
      </c>
      <c r="AW117" s="101">
        <f>'10 - SO 253 - Monitoring ...'!J34</f>
        <v>0</v>
      </c>
      <c r="AX117" s="101">
        <f>'10 - SO 253 - Monitoring ...'!J35</f>
        <v>0</v>
      </c>
      <c r="AY117" s="101">
        <f>'10 - SO 253 - Monitoring ...'!J36</f>
        <v>0</v>
      </c>
      <c r="AZ117" s="101">
        <f>'10 - SO 253 - Monitoring ...'!F33</f>
        <v>0</v>
      </c>
      <c r="BA117" s="101">
        <f>'10 - SO 253 - Monitoring ...'!F34</f>
        <v>0</v>
      </c>
      <c r="BB117" s="101">
        <f>'10 - SO 253 - Monitoring ...'!F35</f>
        <v>0</v>
      </c>
      <c r="BC117" s="101">
        <f>'10 - SO 253 - Monitoring ...'!F36</f>
        <v>0</v>
      </c>
      <c r="BD117" s="103">
        <f>'10 - SO 253 - Monitoring ...'!F37</f>
        <v>0</v>
      </c>
      <c r="BT117" s="104" t="s">
        <v>83</v>
      </c>
      <c r="BV117" s="104" t="s">
        <v>77</v>
      </c>
      <c r="BW117" s="104" t="s">
        <v>153</v>
      </c>
      <c r="BX117" s="104" t="s">
        <v>5</v>
      </c>
      <c r="CL117" s="104" t="s">
        <v>1</v>
      </c>
      <c r="CM117" s="104" t="s">
        <v>86</v>
      </c>
    </row>
    <row r="118" spans="1:91" s="7" customFormat="1" ht="16.5" customHeight="1">
      <c r="A118" s="94" t="s">
        <v>79</v>
      </c>
      <c r="B118" s="95"/>
      <c r="C118" s="96"/>
      <c r="D118" s="278" t="s">
        <v>154</v>
      </c>
      <c r="E118" s="278"/>
      <c r="F118" s="278"/>
      <c r="G118" s="278"/>
      <c r="H118" s="278"/>
      <c r="I118" s="97"/>
      <c r="J118" s="278" t="s">
        <v>155</v>
      </c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9">
        <f>'11 - SO 253 - M a R'!J30</f>
        <v>0</v>
      </c>
      <c r="AH118" s="280"/>
      <c r="AI118" s="280"/>
      <c r="AJ118" s="280"/>
      <c r="AK118" s="280"/>
      <c r="AL118" s="280"/>
      <c r="AM118" s="280"/>
      <c r="AN118" s="279">
        <f t="shared" si="0"/>
        <v>0</v>
      </c>
      <c r="AO118" s="280"/>
      <c r="AP118" s="280"/>
      <c r="AQ118" s="98" t="s">
        <v>82</v>
      </c>
      <c r="AR118" s="99"/>
      <c r="AS118" s="100">
        <v>0</v>
      </c>
      <c r="AT118" s="101">
        <f t="shared" si="1"/>
        <v>0</v>
      </c>
      <c r="AU118" s="102">
        <f>'11 - SO 253 - M a R'!P130</f>
        <v>0</v>
      </c>
      <c r="AV118" s="101">
        <f>'11 - SO 253 - M a R'!J33</f>
        <v>0</v>
      </c>
      <c r="AW118" s="101">
        <f>'11 - SO 253 - M a R'!J34</f>
        <v>0</v>
      </c>
      <c r="AX118" s="101">
        <f>'11 - SO 253 - M a R'!J35</f>
        <v>0</v>
      </c>
      <c r="AY118" s="101">
        <f>'11 - SO 253 - M a R'!J36</f>
        <v>0</v>
      </c>
      <c r="AZ118" s="101">
        <f>'11 - SO 253 - M a R'!F33</f>
        <v>0</v>
      </c>
      <c r="BA118" s="101">
        <f>'11 - SO 253 - M a R'!F34</f>
        <v>0</v>
      </c>
      <c r="BB118" s="101">
        <f>'11 - SO 253 - M a R'!F35</f>
        <v>0</v>
      </c>
      <c r="BC118" s="101">
        <f>'11 - SO 253 - M a R'!F36</f>
        <v>0</v>
      </c>
      <c r="BD118" s="103">
        <f>'11 - SO 253 - M a R'!F37</f>
        <v>0</v>
      </c>
      <c r="BT118" s="104" t="s">
        <v>83</v>
      </c>
      <c r="BV118" s="104" t="s">
        <v>77</v>
      </c>
      <c r="BW118" s="104" t="s">
        <v>156</v>
      </c>
      <c r="BX118" s="104" t="s">
        <v>5</v>
      </c>
      <c r="CL118" s="104" t="s">
        <v>1</v>
      </c>
      <c r="CM118" s="104" t="s">
        <v>86</v>
      </c>
    </row>
    <row r="119" spans="1:91" s="7" customFormat="1" ht="24.75" customHeight="1">
      <c r="A119" s="94" t="s">
        <v>79</v>
      </c>
      <c r="B119" s="95"/>
      <c r="C119" s="96"/>
      <c r="D119" s="278" t="s">
        <v>157</v>
      </c>
      <c r="E119" s="278"/>
      <c r="F119" s="278"/>
      <c r="G119" s="278"/>
      <c r="H119" s="278"/>
      <c r="I119" s="97"/>
      <c r="J119" s="278" t="s">
        <v>158</v>
      </c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9">
        <f>'12 - SO 254 Komunikace a ...'!J30</f>
        <v>0</v>
      </c>
      <c r="AH119" s="280"/>
      <c r="AI119" s="280"/>
      <c r="AJ119" s="280"/>
      <c r="AK119" s="280"/>
      <c r="AL119" s="280"/>
      <c r="AM119" s="280"/>
      <c r="AN119" s="279">
        <f t="shared" si="0"/>
        <v>0</v>
      </c>
      <c r="AO119" s="280"/>
      <c r="AP119" s="280"/>
      <c r="AQ119" s="98" t="s">
        <v>82</v>
      </c>
      <c r="AR119" s="99"/>
      <c r="AS119" s="100">
        <v>0</v>
      </c>
      <c r="AT119" s="101">
        <f t="shared" si="1"/>
        <v>0</v>
      </c>
      <c r="AU119" s="102">
        <f>'12 - SO 254 Komunikace a ...'!P127</f>
        <v>0</v>
      </c>
      <c r="AV119" s="101">
        <f>'12 - SO 254 Komunikace a ...'!J33</f>
        <v>0</v>
      </c>
      <c r="AW119" s="101">
        <f>'12 - SO 254 Komunikace a ...'!J34</f>
        <v>0</v>
      </c>
      <c r="AX119" s="101">
        <f>'12 - SO 254 Komunikace a ...'!J35</f>
        <v>0</v>
      </c>
      <c r="AY119" s="101">
        <f>'12 - SO 254 Komunikace a ...'!J36</f>
        <v>0</v>
      </c>
      <c r="AZ119" s="101">
        <f>'12 - SO 254 Komunikace a ...'!F33</f>
        <v>0</v>
      </c>
      <c r="BA119" s="101">
        <f>'12 - SO 254 Komunikace a ...'!F34</f>
        <v>0</v>
      </c>
      <c r="BB119" s="101">
        <f>'12 - SO 254 Komunikace a ...'!F35</f>
        <v>0</v>
      </c>
      <c r="BC119" s="101">
        <f>'12 - SO 254 Komunikace a ...'!F36</f>
        <v>0</v>
      </c>
      <c r="BD119" s="103">
        <f>'12 - SO 254 Komunikace a ...'!F37</f>
        <v>0</v>
      </c>
      <c r="BT119" s="104" t="s">
        <v>83</v>
      </c>
      <c r="BV119" s="104" t="s">
        <v>77</v>
      </c>
      <c r="BW119" s="104" t="s">
        <v>159</v>
      </c>
      <c r="BX119" s="104" t="s">
        <v>5</v>
      </c>
      <c r="CL119" s="104" t="s">
        <v>160</v>
      </c>
      <c r="CM119" s="104" t="s">
        <v>86</v>
      </c>
    </row>
    <row r="120" spans="1:91" s="7" customFormat="1" ht="24.75" customHeight="1">
      <c r="A120" s="94" t="s">
        <v>79</v>
      </c>
      <c r="B120" s="95"/>
      <c r="C120" s="96"/>
      <c r="D120" s="278" t="s">
        <v>161</v>
      </c>
      <c r="E120" s="278"/>
      <c r="F120" s="278"/>
      <c r="G120" s="278"/>
      <c r="H120" s="278"/>
      <c r="I120" s="97"/>
      <c r="J120" s="278" t="s">
        <v>162</v>
      </c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9">
        <f>'13 - SO 255 Dešťová kanal...'!J30</f>
        <v>0</v>
      </c>
      <c r="AH120" s="280"/>
      <c r="AI120" s="280"/>
      <c r="AJ120" s="280"/>
      <c r="AK120" s="280"/>
      <c r="AL120" s="280"/>
      <c r="AM120" s="280"/>
      <c r="AN120" s="279">
        <f t="shared" si="0"/>
        <v>0</v>
      </c>
      <c r="AO120" s="280"/>
      <c r="AP120" s="280"/>
      <c r="AQ120" s="98" t="s">
        <v>82</v>
      </c>
      <c r="AR120" s="99"/>
      <c r="AS120" s="100">
        <v>0</v>
      </c>
      <c r="AT120" s="101">
        <f t="shared" si="1"/>
        <v>0</v>
      </c>
      <c r="AU120" s="102">
        <f>'13 - SO 255 Dešťová kanal...'!P123</f>
        <v>0</v>
      </c>
      <c r="AV120" s="101">
        <f>'13 - SO 255 Dešťová kanal...'!J33</f>
        <v>0</v>
      </c>
      <c r="AW120" s="101">
        <f>'13 - SO 255 Dešťová kanal...'!J34</f>
        <v>0</v>
      </c>
      <c r="AX120" s="101">
        <f>'13 - SO 255 Dešťová kanal...'!J35</f>
        <v>0</v>
      </c>
      <c r="AY120" s="101">
        <f>'13 - SO 255 Dešťová kanal...'!J36</f>
        <v>0</v>
      </c>
      <c r="AZ120" s="101">
        <f>'13 - SO 255 Dešťová kanal...'!F33</f>
        <v>0</v>
      </c>
      <c r="BA120" s="101">
        <f>'13 - SO 255 Dešťová kanal...'!F34</f>
        <v>0</v>
      </c>
      <c r="BB120" s="101">
        <f>'13 - SO 255 Dešťová kanal...'!F35</f>
        <v>0</v>
      </c>
      <c r="BC120" s="101">
        <f>'13 - SO 255 Dešťová kanal...'!F36</f>
        <v>0</v>
      </c>
      <c r="BD120" s="103">
        <f>'13 - SO 255 Dešťová kanal...'!F37</f>
        <v>0</v>
      </c>
      <c r="BT120" s="104" t="s">
        <v>83</v>
      </c>
      <c r="BV120" s="104" t="s">
        <v>77</v>
      </c>
      <c r="BW120" s="104" t="s">
        <v>163</v>
      </c>
      <c r="BX120" s="104" t="s">
        <v>5</v>
      </c>
      <c r="CL120" s="104" t="s">
        <v>160</v>
      </c>
      <c r="CM120" s="104" t="s">
        <v>86</v>
      </c>
    </row>
    <row r="121" spans="1:91" s="7" customFormat="1" ht="16.5" customHeight="1">
      <c r="A121" s="94" t="s">
        <v>79</v>
      </c>
      <c r="B121" s="95"/>
      <c r="C121" s="96"/>
      <c r="D121" s="278" t="s">
        <v>164</v>
      </c>
      <c r="E121" s="278"/>
      <c r="F121" s="278"/>
      <c r="G121" s="278"/>
      <c r="H121" s="278"/>
      <c r="I121" s="97"/>
      <c r="J121" s="278" t="s">
        <v>165</v>
      </c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9">
        <f>'14 - SO 256 Oplocení  -  ...'!J30</f>
        <v>0</v>
      </c>
      <c r="AH121" s="280"/>
      <c r="AI121" s="280"/>
      <c r="AJ121" s="280"/>
      <c r="AK121" s="280"/>
      <c r="AL121" s="280"/>
      <c r="AM121" s="280"/>
      <c r="AN121" s="279">
        <f t="shared" si="0"/>
        <v>0</v>
      </c>
      <c r="AO121" s="280"/>
      <c r="AP121" s="280"/>
      <c r="AQ121" s="98" t="s">
        <v>82</v>
      </c>
      <c r="AR121" s="99"/>
      <c r="AS121" s="100">
        <v>0</v>
      </c>
      <c r="AT121" s="101">
        <f t="shared" si="1"/>
        <v>0</v>
      </c>
      <c r="AU121" s="102">
        <f>'14 - SO 256 Oplocení  -  ...'!P121</f>
        <v>0</v>
      </c>
      <c r="AV121" s="101">
        <f>'14 - SO 256 Oplocení  -  ...'!J33</f>
        <v>0</v>
      </c>
      <c r="AW121" s="101">
        <f>'14 - SO 256 Oplocení  -  ...'!J34</f>
        <v>0</v>
      </c>
      <c r="AX121" s="101">
        <f>'14 - SO 256 Oplocení  -  ...'!J35</f>
        <v>0</v>
      </c>
      <c r="AY121" s="101">
        <f>'14 - SO 256 Oplocení  -  ...'!J36</f>
        <v>0</v>
      </c>
      <c r="AZ121" s="101">
        <f>'14 - SO 256 Oplocení  -  ...'!F33</f>
        <v>0</v>
      </c>
      <c r="BA121" s="101">
        <f>'14 - SO 256 Oplocení  -  ...'!F34</f>
        <v>0</v>
      </c>
      <c r="BB121" s="101">
        <f>'14 - SO 256 Oplocení  -  ...'!F35</f>
        <v>0</v>
      </c>
      <c r="BC121" s="101">
        <f>'14 - SO 256 Oplocení  -  ...'!F36</f>
        <v>0</v>
      </c>
      <c r="BD121" s="103">
        <f>'14 - SO 256 Oplocení  -  ...'!F37</f>
        <v>0</v>
      </c>
      <c r="BT121" s="104" t="s">
        <v>83</v>
      </c>
      <c r="BV121" s="104" t="s">
        <v>77</v>
      </c>
      <c r="BW121" s="104" t="s">
        <v>166</v>
      </c>
      <c r="BX121" s="104" t="s">
        <v>5</v>
      </c>
      <c r="CL121" s="104" t="s">
        <v>160</v>
      </c>
      <c r="CM121" s="104" t="s">
        <v>86</v>
      </c>
    </row>
    <row r="122" spans="1:91" s="7" customFormat="1" ht="16.5" customHeight="1">
      <c r="A122" s="94" t="s">
        <v>79</v>
      </c>
      <c r="B122" s="95"/>
      <c r="C122" s="96"/>
      <c r="D122" s="278" t="s">
        <v>8</v>
      </c>
      <c r="E122" s="278"/>
      <c r="F122" s="278"/>
      <c r="G122" s="278"/>
      <c r="H122" s="278"/>
      <c r="I122" s="97"/>
      <c r="J122" s="278" t="s">
        <v>167</v>
      </c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9">
        <f>'15 - Vybavení objektu'!J30</f>
        <v>0</v>
      </c>
      <c r="AH122" s="280"/>
      <c r="AI122" s="280"/>
      <c r="AJ122" s="280"/>
      <c r="AK122" s="280"/>
      <c r="AL122" s="280"/>
      <c r="AM122" s="280"/>
      <c r="AN122" s="279">
        <f t="shared" si="0"/>
        <v>0</v>
      </c>
      <c r="AO122" s="280"/>
      <c r="AP122" s="280"/>
      <c r="AQ122" s="98" t="s">
        <v>82</v>
      </c>
      <c r="AR122" s="99"/>
      <c r="AS122" s="100">
        <v>0</v>
      </c>
      <c r="AT122" s="101">
        <f t="shared" si="1"/>
        <v>0</v>
      </c>
      <c r="AU122" s="102">
        <f>'15 - Vybavení objektu'!P120</f>
        <v>0</v>
      </c>
      <c r="AV122" s="101">
        <f>'15 - Vybavení objektu'!J33</f>
        <v>0</v>
      </c>
      <c r="AW122" s="101">
        <f>'15 - Vybavení objektu'!J34</f>
        <v>0</v>
      </c>
      <c r="AX122" s="101">
        <f>'15 - Vybavení objektu'!J35</f>
        <v>0</v>
      </c>
      <c r="AY122" s="101">
        <f>'15 - Vybavení objektu'!J36</f>
        <v>0</v>
      </c>
      <c r="AZ122" s="101">
        <f>'15 - Vybavení objektu'!F33</f>
        <v>0</v>
      </c>
      <c r="BA122" s="101">
        <f>'15 - Vybavení objektu'!F34</f>
        <v>0</v>
      </c>
      <c r="BB122" s="101">
        <f>'15 - Vybavení objektu'!F35</f>
        <v>0</v>
      </c>
      <c r="BC122" s="101">
        <f>'15 - Vybavení objektu'!F36</f>
        <v>0</v>
      </c>
      <c r="BD122" s="103">
        <f>'15 - Vybavení objektu'!F37</f>
        <v>0</v>
      </c>
      <c r="BT122" s="104" t="s">
        <v>83</v>
      </c>
      <c r="BV122" s="104" t="s">
        <v>77</v>
      </c>
      <c r="BW122" s="104" t="s">
        <v>168</v>
      </c>
      <c r="BX122" s="104" t="s">
        <v>5</v>
      </c>
      <c r="CL122" s="104" t="s">
        <v>1</v>
      </c>
      <c r="CM122" s="104" t="s">
        <v>86</v>
      </c>
    </row>
    <row r="123" spans="1:91" s="7" customFormat="1" ht="16.5" customHeight="1">
      <c r="A123" s="94" t="s">
        <v>79</v>
      </c>
      <c r="B123" s="95"/>
      <c r="C123" s="96"/>
      <c r="D123" s="278" t="s">
        <v>169</v>
      </c>
      <c r="E123" s="278"/>
      <c r="F123" s="278"/>
      <c r="G123" s="278"/>
      <c r="H123" s="278"/>
      <c r="I123" s="97"/>
      <c r="J123" s="278" t="s">
        <v>170</v>
      </c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9">
        <f>'16 - IT vybavení'!J30</f>
        <v>0</v>
      </c>
      <c r="AH123" s="280"/>
      <c r="AI123" s="280"/>
      <c r="AJ123" s="280"/>
      <c r="AK123" s="280"/>
      <c r="AL123" s="280"/>
      <c r="AM123" s="280"/>
      <c r="AN123" s="279">
        <f t="shared" si="0"/>
        <v>0</v>
      </c>
      <c r="AO123" s="280"/>
      <c r="AP123" s="280"/>
      <c r="AQ123" s="98" t="s">
        <v>82</v>
      </c>
      <c r="AR123" s="99"/>
      <c r="AS123" s="100">
        <v>0</v>
      </c>
      <c r="AT123" s="101">
        <f t="shared" si="1"/>
        <v>0</v>
      </c>
      <c r="AU123" s="102">
        <f>'16 - IT vybavení'!P118</f>
        <v>0</v>
      </c>
      <c r="AV123" s="101">
        <f>'16 - IT vybavení'!J33</f>
        <v>0</v>
      </c>
      <c r="AW123" s="101">
        <f>'16 - IT vybavení'!J34</f>
        <v>0</v>
      </c>
      <c r="AX123" s="101">
        <f>'16 - IT vybavení'!J35</f>
        <v>0</v>
      </c>
      <c r="AY123" s="101">
        <f>'16 - IT vybavení'!J36</f>
        <v>0</v>
      </c>
      <c r="AZ123" s="101">
        <f>'16 - IT vybavení'!F33</f>
        <v>0</v>
      </c>
      <c r="BA123" s="101">
        <f>'16 - IT vybavení'!F34</f>
        <v>0</v>
      </c>
      <c r="BB123" s="101">
        <f>'16 - IT vybavení'!F35</f>
        <v>0</v>
      </c>
      <c r="BC123" s="101">
        <f>'16 - IT vybavení'!F36</f>
        <v>0</v>
      </c>
      <c r="BD123" s="103">
        <f>'16 - IT vybavení'!F37</f>
        <v>0</v>
      </c>
      <c r="BT123" s="104" t="s">
        <v>83</v>
      </c>
      <c r="BV123" s="104" t="s">
        <v>77</v>
      </c>
      <c r="BW123" s="104" t="s">
        <v>171</v>
      </c>
      <c r="BX123" s="104" t="s">
        <v>5</v>
      </c>
      <c r="CL123" s="104" t="s">
        <v>1</v>
      </c>
      <c r="CM123" s="104" t="s">
        <v>86</v>
      </c>
    </row>
    <row r="124" spans="1:91" s="7" customFormat="1" ht="16.5" customHeight="1">
      <c r="A124" s="94" t="s">
        <v>79</v>
      </c>
      <c r="B124" s="95"/>
      <c r="C124" s="96"/>
      <c r="D124" s="278" t="s">
        <v>172</v>
      </c>
      <c r="E124" s="278"/>
      <c r="F124" s="278"/>
      <c r="G124" s="278"/>
      <c r="H124" s="278"/>
      <c r="I124" s="97"/>
      <c r="J124" s="278" t="s">
        <v>173</v>
      </c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9">
        <f>'17 - VRN stavby'!J30</f>
        <v>0</v>
      </c>
      <c r="AH124" s="280"/>
      <c r="AI124" s="280"/>
      <c r="AJ124" s="280"/>
      <c r="AK124" s="280"/>
      <c r="AL124" s="280"/>
      <c r="AM124" s="280"/>
      <c r="AN124" s="279">
        <f t="shared" si="0"/>
        <v>0</v>
      </c>
      <c r="AO124" s="280"/>
      <c r="AP124" s="280"/>
      <c r="AQ124" s="98" t="s">
        <v>82</v>
      </c>
      <c r="AR124" s="99"/>
      <c r="AS124" s="112">
        <v>0</v>
      </c>
      <c r="AT124" s="113">
        <f t="shared" si="1"/>
        <v>0</v>
      </c>
      <c r="AU124" s="114">
        <f>'17 - VRN stavby'!P121</f>
        <v>0</v>
      </c>
      <c r="AV124" s="113">
        <f>'17 - VRN stavby'!J33</f>
        <v>0</v>
      </c>
      <c r="AW124" s="113">
        <f>'17 - VRN stavby'!J34</f>
        <v>0</v>
      </c>
      <c r="AX124" s="113">
        <f>'17 - VRN stavby'!J35</f>
        <v>0</v>
      </c>
      <c r="AY124" s="113">
        <f>'17 - VRN stavby'!J36</f>
        <v>0</v>
      </c>
      <c r="AZ124" s="113">
        <f>'17 - VRN stavby'!F33</f>
        <v>0</v>
      </c>
      <c r="BA124" s="113">
        <f>'17 - VRN stavby'!F34</f>
        <v>0</v>
      </c>
      <c r="BB124" s="113">
        <f>'17 - VRN stavby'!F35</f>
        <v>0</v>
      </c>
      <c r="BC124" s="113">
        <f>'17 - VRN stavby'!F36</f>
        <v>0</v>
      </c>
      <c r="BD124" s="115">
        <f>'17 - VRN stavby'!F37</f>
        <v>0</v>
      </c>
      <c r="BT124" s="104" t="s">
        <v>83</v>
      </c>
      <c r="BV124" s="104" t="s">
        <v>77</v>
      </c>
      <c r="BW124" s="104" t="s">
        <v>174</v>
      </c>
      <c r="BX124" s="104" t="s">
        <v>5</v>
      </c>
      <c r="CL124" s="104" t="s">
        <v>85</v>
      </c>
      <c r="CM124" s="104" t="s">
        <v>86</v>
      </c>
    </row>
    <row r="125" spans="1:91" s="2" customFormat="1" ht="30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40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  <row r="126" spans="1:91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40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</row>
  </sheetData>
  <sheetProtection algorithmName="SHA-512" hashValue="oJQPcdbhqByyKwsIzQ+RvlMtlKKFcgegFZmja07b5UY23AFo0U4iCRkqn1mA/nsoN6MQll+ZugiV3SyNe8UMPg==" saltValue="YOkJJa3f4h+oLukfiL/kZD0dd5NH57g5I0HBKgLzBTqDWmHNAleUpaF8ycotwwQ5kxb/Y/yun1aRoDBfKUwn5g==" spinCount="100000" sheet="1" objects="1" scenarios="1" formatColumns="0" formatRows="0"/>
  <mergeCells count="158"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22:AP122"/>
    <mergeCell ref="AG122:AM122"/>
    <mergeCell ref="AN123:AP123"/>
    <mergeCell ref="AG123:AM123"/>
    <mergeCell ref="AN124:AP124"/>
    <mergeCell ref="AG124:AM124"/>
    <mergeCell ref="L85:AJ85"/>
    <mergeCell ref="I92:AF92"/>
    <mergeCell ref="C92:G92"/>
    <mergeCell ref="J95:AF95"/>
    <mergeCell ref="D95:H95"/>
    <mergeCell ref="D96:H96"/>
    <mergeCell ref="J96:AF96"/>
    <mergeCell ref="J97:AF97"/>
    <mergeCell ref="D97:H97"/>
    <mergeCell ref="K98:AF98"/>
    <mergeCell ref="E98:I98"/>
    <mergeCell ref="K99:AF99"/>
    <mergeCell ref="E99:I99"/>
    <mergeCell ref="E100:I100"/>
    <mergeCell ref="K100:AF100"/>
    <mergeCell ref="D101:H101"/>
    <mergeCell ref="J101:AF101"/>
    <mergeCell ref="K102:AF102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D124:H124"/>
    <mergeCell ref="J124:AF124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J114:AF114"/>
    <mergeCell ref="D114:H114"/>
    <mergeCell ref="J115:AF115"/>
    <mergeCell ref="D115:H115"/>
    <mergeCell ref="J116:AF116"/>
    <mergeCell ref="D116:H116"/>
    <mergeCell ref="J117:AF117"/>
    <mergeCell ref="D117:H117"/>
    <mergeCell ref="D118:H118"/>
    <mergeCell ref="J118:AF118"/>
    <mergeCell ref="E109:I109"/>
    <mergeCell ref="K109:AF109"/>
    <mergeCell ref="E110:I110"/>
    <mergeCell ref="K110:AF110"/>
    <mergeCell ref="E111:I111"/>
    <mergeCell ref="K111:AF111"/>
    <mergeCell ref="J112:AF112"/>
    <mergeCell ref="D112:H112"/>
    <mergeCell ref="J113:AF113"/>
    <mergeCell ref="D113:H113"/>
    <mergeCell ref="E104:I104"/>
    <mergeCell ref="K104:AF104"/>
    <mergeCell ref="E105:I105"/>
    <mergeCell ref="K105:AF105"/>
    <mergeCell ref="K106:AF106"/>
    <mergeCell ref="E106:I106"/>
    <mergeCell ref="E107:I107"/>
    <mergeCell ref="K107:AF107"/>
    <mergeCell ref="E108:I108"/>
    <mergeCell ref="K108:AF108"/>
  </mergeCells>
  <hyperlinks>
    <hyperlink ref="A95" location="'01 - SO 253 Budova JSDH -...'!C2" display="/" xr:uid="{00000000-0004-0000-0000-000000000000}"/>
    <hyperlink ref="A96" location="'02 - SO 253 Budova JSDH -...'!C2" display="/" xr:uid="{00000000-0004-0000-0000-000001000000}"/>
    <hyperlink ref="A98" location="'03-1 - Topný systém'!C2" display="/" xr:uid="{00000000-0004-0000-0000-000002000000}"/>
    <hyperlink ref="A99" location="'03-2 - Výměníková stanice'!C2" display="/" xr:uid="{00000000-0004-0000-0000-000003000000}"/>
    <hyperlink ref="A100" location="'03-3 - Horkovodní přípojka'!C2" display="/" xr:uid="{00000000-0004-0000-0000-000004000000}"/>
    <hyperlink ref="A102" location="'VZT-01 - Zařízení č.1 - Š...'!C2" display="/" xr:uid="{00000000-0004-0000-0000-000005000000}"/>
    <hyperlink ref="A103" location="'VZT-02 - Zařízení č.2 - K...'!C2" display="/" xr:uid="{00000000-0004-0000-0000-000006000000}"/>
    <hyperlink ref="A104" location="'VZT-03 - Zařízení č.3 - V...'!C2" display="/" xr:uid="{00000000-0004-0000-0000-000007000000}"/>
    <hyperlink ref="A105" location="'VZT-04 - Zařízení č.4 - M...'!C2" display="/" xr:uid="{00000000-0004-0000-0000-000008000000}"/>
    <hyperlink ref="A106" location="'VZT-05 - Zařízení č.5 - D...'!C2" display="/" xr:uid="{00000000-0004-0000-0000-000009000000}"/>
    <hyperlink ref="A107" location="'VZT-06 - Zařízení č.6 - G...'!C2" display="/" xr:uid="{00000000-0004-0000-0000-00000A000000}"/>
    <hyperlink ref="A108" location="'VZT-08 - Zařízení č.8 - S...'!C2" display="/" xr:uid="{00000000-0004-0000-0000-00000B000000}"/>
    <hyperlink ref="A109" location="'VZT-09 - Zařízení č.9 - S...'!C2" display="/" xr:uid="{00000000-0004-0000-0000-00000C000000}"/>
    <hyperlink ref="A110" location="'VZT-10 - Zařízení č.10 - ...'!C2" display="/" xr:uid="{00000000-0004-0000-0000-00000D000000}"/>
    <hyperlink ref="A111" location="'VZT-11 - Ostatní'!C2" display="/" xr:uid="{00000000-0004-0000-0000-00000E000000}"/>
    <hyperlink ref="A112" location="'05 - SO 253 Budova JSDH -...'!C2" display="/" xr:uid="{00000000-0004-0000-0000-00000F000000}"/>
    <hyperlink ref="A113" location="'06 - SO 253 Budova JSDH -...'!C2" display="/" xr:uid="{00000000-0004-0000-0000-000010000000}"/>
    <hyperlink ref="A114" location="'07 - SO 253 Budova JSDH -...'!C2" display="/" xr:uid="{00000000-0004-0000-0000-000011000000}"/>
    <hyperlink ref="A115" location="'08 - SO 253 - Rozvody stl...'!C2" display="/" xr:uid="{00000000-0004-0000-0000-000012000000}"/>
    <hyperlink ref="A116" location="'09 - SO 253 - Silnoproudá...'!C2" display="/" xr:uid="{00000000-0004-0000-0000-000013000000}"/>
    <hyperlink ref="A117" location="'10 - SO 253 - Monitoring ...'!C2" display="/" xr:uid="{00000000-0004-0000-0000-000014000000}"/>
    <hyperlink ref="A118" location="'11 - SO 253 - M a R'!C2" display="/" xr:uid="{00000000-0004-0000-0000-000015000000}"/>
    <hyperlink ref="A119" location="'12 - SO 254 Komunikace a ...'!C2" display="/" xr:uid="{00000000-0004-0000-0000-000016000000}"/>
    <hyperlink ref="A120" location="'13 - SO 255 Dešťová kanal...'!C2" display="/" xr:uid="{00000000-0004-0000-0000-000017000000}"/>
    <hyperlink ref="A121" location="'14 - SO 256 Oplocení  -  ...'!C2" display="/" xr:uid="{00000000-0004-0000-0000-000018000000}"/>
    <hyperlink ref="A122" location="'15 - Vybavení objektu'!C2" display="/" xr:uid="{00000000-0004-0000-0000-000019000000}"/>
    <hyperlink ref="A123" location="'16 - IT vybavení'!C2" display="/" xr:uid="{00000000-0004-0000-0000-00001A000000}"/>
    <hyperlink ref="A124" location="'17 - VRN stavby'!C2" display="/" xr:uid="{00000000-0004-0000-00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84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177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85</v>
      </c>
      <c r="G11" s="35"/>
      <c r="H11" s="35"/>
      <c r="I11" s="120" t="s">
        <v>19</v>
      </c>
      <c r="J11" s="111" t="s">
        <v>178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179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180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181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182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ROUND(J152,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ROUND((SUM(BE152:BE2981)),  2)</f>
        <v>0</v>
      </c>
      <c r="G33" s="35"/>
      <c r="H33" s="35"/>
      <c r="I33" s="131">
        <v>0.21</v>
      </c>
      <c r="J33" s="130">
        <f>ROUND(((SUM(BE152:BE2981))*I33),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ROUND((SUM(BF152:BF2981)),  2)</f>
        <v>0</v>
      </c>
      <c r="G34" s="35"/>
      <c r="H34" s="35"/>
      <c r="I34" s="131">
        <v>0.15</v>
      </c>
      <c r="J34" s="130">
        <f>ROUND(((SUM(BF152:BF2981))*I34),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ROUND((SUM(BG152:BG2981)),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ROUND((SUM(BH152:BH2981)),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ROUND((SUM(BI152:BI2981)),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 xml:space="preserve">01 - SO 253 Budova JSDH - Architektonicko-stavební část 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Ostrov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r.o.,Lidická 1239,36317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Tomanová Ing.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J152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2:12" s="9" customFormat="1" ht="24.95" customHeight="1">
      <c r="B97" s="154"/>
      <c r="C97" s="155"/>
      <c r="D97" s="156" t="s">
        <v>188</v>
      </c>
      <c r="E97" s="157"/>
      <c r="F97" s="157"/>
      <c r="G97" s="157"/>
      <c r="H97" s="157"/>
      <c r="I97" s="157"/>
      <c r="J97" s="158">
        <f>J153</f>
        <v>0</v>
      </c>
      <c r="K97" s="155"/>
      <c r="L97" s="159"/>
    </row>
    <row r="98" spans="2:12" s="10" customFormat="1" ht="19.899999999999999" customHeight="1">
      <c r="B98" s="160"/>
      <c r="C98" s="105"/>
      <c r="D98" s="161" t="s">
        <v>189</v>
      </c>
      <c r="E98" s="162"/>
      <c r="F98" s="162"/>
      <c r="G98" s="162"/>
      <c r="H98" s="162"/>
      <c r="I98" s="162"/>
      <c r="J98" s="163">
        <f>J154</f>
        <v>0</v>
      </c>
      <c r="K98" s="105"/>
      <c r="L98" s="164"/>
    </row>
    <row r="99" spans="2:12" s="10" customFormat="1" ht="19.899999999999999" customHeight="1">
      <c r="B99" s="160"/>
      <c r="C99" s="105"/>
      <c r="D99" s="161" t="s">
        <v>190</v>
      </c>
      <c r="E99" s="162"/>
      <c r="F99" s="162"/>
      <c r="G99" s="162"/>
      <c r="H99" s="162"/>
      <c r="I99" s="162"/>
      <c r="J99" s="163">
        <f>J287</f>
        <v>0</v>
      </c>
      <c r="K99" s="105"/>
      <c r="L99" s="164"/>
    </row>
    <row r="100" spans="2:12" s="10" customFormat="1" ht="19.899999999999999" customHeight="1">
      <c r="B100" s="160"/>
      <c r="C100" s="105"/>
      <c r="D100" s="161" t="s">
        <v>191</v>
      </c>
      <c r="E100" s="162"/>
      <c r="F100" s="162"/>
      <c r="G100" s="162"/>
      <c r="H100" s="162"/>
      <c r="I100" s="162"/>
      <c r="J100" s="163">
        <f>J401</f>
        <v>0</v>
      </c>
      <c r="K100" s="105"/>
      <c r="L100" s="164"/>
    </row>
    <row r="101" spans="2:12" s="10" customFormat="1" ht="19.899999999999999" customHeight="1">
      <c r="B101" s="160"/>
      <c r="C101" s="105"/>
      <c r="D101" s="161" t="s">
        <v>192</v>
      </c>
      <c r="E101" s="162"/>
      <c r="F101" s="162"/>
      <c r="G101" s="162"/>
      <c r="H101" s="162"/>
      <c r="I101" s="162"/>
      <c r="J101" s="163">
        <f>J557</f>
        <v>0</v>
      </c>
      <c r="K101" s="105"/>
      <c r="L101" s="164"/>
    </row>
    <row r="102" spans="2:12" s="10" customFormat="1" ht="19.899999999999999" customHeight="1">
      <c r="B102" s="160"/>
      <c r="C102" s="105"/>
      <c r="D102" s="161" t="s">
        <v>193</v>
      </c>
      <c r="E102" s="162"/>
      <c r="F102" s="162"/>
      <c r="G102" s="162"/>
      <c r="H102" s="162"/>
      <c r="I102" s="162"/>
      <c r="J102" s="163">
        <f>J584</f>
        <v>0</v>
      </c>
      <c r="K102" s="105"/>
      <c r="L102" s="164"/>
    </row>
    <row r="103" spans="2:12" s="10" customFormat="1" ht="19.899999999999999" customHeight="1">
      <c r="B103" s="160"/>
      <c r="C103" s="105"/>
      <c r="D103" s="161" t="s">
        <v>194</v>
      </c>
      <c r="E103" s="162"/>
      <c r="F103" s="162"/>
      <c r="G103" s="162"/>
      <c r="H103" s="162"/>
      <c r="I103" s="162"/>
      <c r="J103" s="163">
        <f>J650</f>
        <v>0</v>
      </c>
      <c r="K103" s="105"/>
      <c r="L103" s="164"/>
    </row>
    <row r="104" spans="2:12" s="10" customFormat="1" ht="19.899999999999999" customHeight="1">
      <c r="B104" s="160"/>
      <c r="C104" s="105"/>
      <c r="D104" s="161" t="s">
        <v>195</v>
      </c>
      <c r="E104" s="162"/>
      <c r="F104" s="162"/>
      <c r="G104" s="162"/>
      <c r="H104" s="162"/>
      <c r="I104" s="162"/>
      <c r="J104" s="163">
        <f>J655</f>
        <v>0</v>
      </c>
      <c r="K104" s="105"/>
      <c r="L104" s="164"/>
    </row>
    <row r="105" spans="2:12" s="10" customFormat="1" ht="19.899999999999999" customHeight="1">
      <c r="B105" s="160"/>
      <c r="C105" s="105"/>
      <c r="D105" s="161" t="s">
        <v>196</v>
      </c>
      <c r="E105" s="162"/>
      <c r="F105" s="162"/>
      <c r="G105" s="162"/>
      <c r="H105" s="162"/>
      <c r="I105" s="162"/>
      <c r="J105" s="163">
        <f>J744</f>
        <v>0</v>
      </c>
      <c r="K105" s="105"/>
      <c r="L105" s="164"/>
    </row>
    <row r="106" spans="2:12" s="10" customFormat="1" ht="19.899999999999999" customHeight="1">
      <c r="B106" s="160"/>
      <c r="C106" s="105"/>
      <c r="D106" s="161" t="s">
        <v>197</v>
      </c>
      <c r="E106" s="162"/>
      <c r="F106" s="162"/>
      <c r="G106" s="162"/>
      <c r="H106" s="162"/>
      <c r="I106" s="162"/>
      <c r="J106" s="163">
        <f>J1056</f>
        <v>0</v>
      </c>
      <c r="K106" s="105"/>
      <c r="L106" s="164"/>
    </row>
    <row r="107" spans="2:12" s="10" customFormat="1" ht="19.899999999999999" customHeight="1">
      <c r="B107" s="160"/>
      <c r="C107" s="105"/>
      <c r="D107" s="161" t="s">
        <v>198</v>
      </c>
      <c r="E107" s="162"/>
      <c r="F107" s="162"/>
      <c r="G107" s="162"/>
      <c r="H107" s="162"/>
      <c r="I107" s="162"/>
      <c r="J107" s="163">
        <f>J1135</f>
        <v>0</v>
      </c>
      <c r="K107" s="105"/>
      <c r="L107" s="164"/>
    </row>
    <row r="108" spans="2:12" s="10" customFormat="1" ht="19.899999999999999" customHeight="1">
      <c r="B108" s="160"/>
      <c r="C108" s="105"/>
      <c r="D108" s="161" t="s">
        <v>199</v>
      </c>
      <c r="E108" s="162"/>
      <c r="F108" s="162"/>
      <c r="G108" s="162"/>
      <c r="H108" s="162"/>
      <c r="I108" s="162"/>
      <c r="J108" s="163">
        <f>J1190</f>
        <v>0</v>
      </c>
      <c r="K108" s="105"/>
      <c r="L108" s="164"/>
    </row>
    <row r="109" spans="2:12" s="10" customFormat="1" ht="19.899999999999999" customHeight="1">
      <c r="B109" s="160"/>
      <c r="C109" s="105"/>
      <c r="D109" s="161" t="s">
        <v>200</v>
      </c>
      <c r="E109" s="162"/>
      <c r="F109" s="162"/>
      <c r="G109" s="162"/>
      <c r="H109" s="162"/>
      <c r="I109" s="162"/>
      <c r="J109" s="163">
        <f>J1275</f>
        <v>0</v>
      </c>
      <c r="K109" s="105"/>
      <c r="L109" s="164"/>
    </row>
    <row r="110" spans="2:12" s="10" customFormat="1" ht="19.899999999999999" customHeight="1">
      <c r="B110" s="160"/>
      <c r="C110" s="105"/>
      <c r="D110" s="161" t="s">
        <v>201</v>
      </c>
      <c r="E110" s="162"/>
      <c r="F110" s="162"/>
      <c r="G110" s="162"/>
      <c r="H110" s="162"/>
      <c r="I110" s="162"/>
      <c r="J110" s="163">
        <f>J1326</f>
        <v>0</v>
      </c>
      <c r="K110" s="105"/>
      <c r="L110" s="164"/>
    </row>
    <row r="111" spans="2:12" s="10" customFormat="1" ht="19.899999999999999" customHeight="1">
      <c r="B111" s="160"/>
      <c r="C111" s="105"/>
      <c r="D111" s="161" t="s">
        <v>202</v>
      </c>
      <c r="E111" s="162"/>
      <c r="F111" s="162"/>
      <c r="G111" s="162"/>
      <c r="H111" s="162"/>
      <c r="I111" s="162"/>
      <c r="J111" s="163">
        <f>J1360</f>
        <v>0</v>
      </c>
      <c r="K111" s="105"/>
      <c r="L111" s="164"/>
    </row>
    <row r="112" spans="2:12" s="9" customFormat="1" ht="24.95" customHeight="1">
      <c r="B112" s="154"/>
      <c r="C112" s="155"/>
      <c r="D112" s="156" t="s">
        <v>203</v>
      </c>
      <c r="E112" s="157"/>
      <c r="F112" s="157"/>
      <c r="G112" s="157"/>
      <c r="H112" s="157"/>
      <c r="I112" s="157"/>
      <c r="J112" s="158">
        <f>J1363</f>
        <v>0</v>
      </c>
      <c r="K112" s="155"/>
      <c r="L112" s="159"/>
    </row>
    <row r="113" spans="2:12" s="10" customFormat="1" ht="19.899999999999999" customHeight="1">
      <c r="B113" s="160"/>
      <c r="C113" s="105"/>
      <c r="D113" s="161" t="s">
        <v>204</v>
      </c>
      <c r="E113" s="162"/>
      <c r="F113" s="162"/>
      <c r="G113" s="162"/>
      <c r="H113" s="162"/>
      <c r="I113" s="162"/>
      <c r="J113" s="163">
        <f>J1364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205</v>
      </c>
      <c r="E114" s="162"/>
      <c r="F114" s="162"/>
      <c r="G114" s="162"/>
      <c r="H114" s="162"/>
      <c r="I114" s="162"/>
      <c r="J114" s="163">
        <f>J1458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206</v>
      </c>
      <c r="E115" s="162"/>
      <c r="F115" s="162"/>
      <c r="G115" s="162"/>
      <c r="H115" s="162"/>
      <c r="I115" s="162"/>
      <c r="J115" s="163">
        <f>J1523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207</v>
      </c>
      <c r="E116" s="162"/>
      <c r="F116" s="162"/>
      <c r="G116" s="162"/>
      <c r="H116" s="162"/>
      <c r="I116" s="162"/>
      <c r="J116" s="163">
        <f>J1640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208</v>
      </c>
      <c r="E117" s="162"/>
      <c r="F117" s="162"/>
      <c r="G117" s="162"/>
      <c r="H117" s="162"/>
      <c r="I117" s="162"/>
      <c r="J117" s="163">
        <f>J1894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209</v>
      </c>
      <c r="E118" s="162"/>
      <c r="F118" s="162"/>
      <c r="G118" s="162"/>
      <c r="H118" s="162"/>
      <c r="I118" s="162"/>
      <c r="J118" s="163">
        <f>J1981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210</v>
      </c>
      <c r="E119" s="162"/>
      <c r="F119" s="162"/>
      <c r="G119" s="162"/>
      <c r="H119" s="162"/>
      <c r="I119" s="162"/>
      <c r="J119" s="163">
        <f>J2251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211</v>
      </c>
      <c r="E120" s="162"/>
      <c r="F120" s="162"/>
      <c r="G120" s="162"/>
      <c r="H120" s="162"/>
      <c r="I120" s="162"/>
      <c r="J120" s="163">
        <f>J2275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212</v>
      </c>
      <c r="E121" s="162"/>
      <c r="F121" s="162"/>
      <c r="G121" s="162"/>
      <c r="H121" s="162"/>
      <c r="I121" s="162"/>
      <c r="J121" s="163">
        <f>J2380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213</v>
      </c>
      <c r="E122" s="162"/>
      <c r="F122" s="162"/>
      <c r="G122" s="162"/>
      <c r="H122" s="162"/>
      <c r="I122" s="162"/>
      <c r="J122" s="163">
        <f>J2449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214</v>
      </c>
      <c r="E123" s="162"/>
      <c r="F123" s="162"/>
      <c r="G123" s="162"/>
      <c r="H123" s="162"/>
      <c r="I123" s="162"/>
      <c r="J123" s="163">
        <f>J2508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215</v>
      </c>
      <c r="E124" s="162"/>
      <c r="F124" s="162"/>
      <c r="G124" s="162"/>
      <c r="H124" s="162"/>
      <c r="I124" s="162"/>
      <c r="J124" s="163">
        <f>J2524</f>
        <v>0</v>
      </c>
      <c r="K124" s="105"/>
      <c r="L124" s="164"/>
    </row>
    <row r="125" spans="2:12" s="10" customFormat="1" ht="19.899999999999999" customHeight="1">
      <c r="B125" s="160"/>
      <c r="C125" s="105"/>
      <c r="D125" s="161" t="s">
        <v>216</v>
      </c>
      <c r="E125" s="162"/>
      <c r="F125" s="162"/>
      <c r="G125" s="162"/>
      <c r="H125" s="162"/>
      <c r="I125" s="162"/>
      <c r="J125" s="163">
        <f>J2608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217</v>
      </c>
      <c r="E126" s="162"/>
      <c r="F126" s="162"/>
      <c r="G126" s="162"/>
      <c r="H126" s="162"/>
      <c r="I126" s="162"/>
      <c r="J126" s="163">
        <f>J2652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218</v>
      </c>
      <c r="E127" s="162"/>
      <c r="F127" s="162"/>
      <c r="G127" s="162"/>
      <c r="H127" s="162"/>
      <c r="I127" s="162"/>
      <c r="J127" s="163">
        <f>J2723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219</v>
      </c>
      <c r="E128" s="162"/>
      <c r="F128" s="162"/>
      <c r="G128" s="162"/>
      <c r="H128" s="162"/>
      <c r="I128" s="162"/>
      <c r="J128" s="163">
        <f>J2737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220</v>
      </c>
      <c r="E129" s="162"/>
      <c r="F129" s="162"/>
      <c r="G129" s="162"/>
      <c r="H129" s="162"/>
      <c r="I129" s="162"/>
      <c r="J129" s="163">
        <f>J2747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221</v>
      </c>
      <c r="E130" s="162"/>
      <c r="F130" s="162"/>
      <c r="G130" s="162"/>
      <c r="H130" s="162"/>
      <c r="I130" s="162"/>
      <c r="J130" s="163">
        <f>J2788</f>
        <v>0</v>
      </c>
      <c r="K130" s="105"/>
      <c r="L130" s="164"/>
    </row>
    <row r="131" spans="1:31" s="10" customFormat="1" ht="19.899999999999999" customHeight="1">
      <c r="B131" s="160"/>
      <c r="C131" s="105"/>
      <c r="D131" s="161" t="s">
        <v>222</v>
      </c>
      <c r="E131" s="162"/>
      <c r="F131" s="162"/>
      <c r="G131" s="162"/>
      <c r="H131" s="162"/>
      <c r="I131" s="162"/>
      <c r="J131" s="163">
        <f>J2834</f>
        <v>0</v>
      </c>
      <c r="K131" s="105"/>
      <c r="L131" s="164"/>
    </row>
    <row r="132" spans="1:31" s="10" customFormat="1" ht="19.899999999999999" customHeight="1">
      <c r="B132" s="160"/>
      <c r="C132" s="105"/>
      <c r="D132" s="161" t="s">
        <v>223</v>
      </c>
      <c r="E132" s="162"/>
      <c r="F132" s="162"/>
      <c r="G132" s="162"/>
      <c r="H132" s="162"/>
      <c r="I132" s="162"/>
      <c r="J132" s="163">
        <f>J2851</f>
        <v>0</v>
      </c>
      <c r="K132" s="105"/>
      <c r="L132" s="164"/>
    </row>
    <row r="133" spans="1:31" s="2" customFormat="1" ht="21.7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6.95" customHeight="1">
      <c r="A134" s="35"/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8" spans="1:31" s="2" customFormat="1" ht="6.95" customHeight="1">
      <c r="A138" s="35"/>
      <c r="B138" s="57"/>
      <c r="C138" s="58"/>
      <c r="D138" s="58"/>
      <c r="E138" s="58"/>
      <c r="F138" s="58"/>
      <c r="G138" s="58"/>
      <c r="H138" s="58"/>
      <c r="I138" s="58"/>
      <c r="J138" s="58"/>
      <c r="K138" s="58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24.95" customHeight="1">
      <c r="A139" s="35"/>
      <c r="B139" s="36"/>
      <c r="C139" s="24" t="s">
        <v>224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2" customHeight="1">
      <c r="A141" s="35"/>
      <c r="B141" s="36"/>
      <c r="C141" s="30" t="s">
        <v>16</v>
      </c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6.5" customHeight="1">
      <c r="A142" s="35"/>
      <c r="B142" s="36"/>
      <c r="C142" s="37"/>
      <c r="D142" s="37"/>
      <c r="E142" s="329" t="str">
        <f>E7</f>
        <v>Areál IZS Ostrov - stanice JSDH - revize 2022</v>
      </c>
      <c r="F142" s="330"/>
      <c r="G142" s="330"/>
      <c r="H142" s="330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2" customHeight="1">
      <c r="A143" s="35"/>
      <c r="B143" s="36"/>
      <c r="C143" s="30" t="s">
        <v>176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6.5" customHeight="1">
      <c r="A144" s="35"/>
      <c r="B144" s="36"/>
      <c r="C144" s="37"/>
      <c r="D144" s="37"/>
      <c r="E144" s="284" t="str">
        <f>E9</f>
        <v xml:space="preserve">01 - SO 253 Budova JSDH - Architektonicko-stavební část </v>
      </c>
      <c r="F144" s="331"/>
      <c r="G144" s="331"/>
      <c r="H144" s="331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>
      <c r="A146" s="35"/>
      <c r="B146" s="36"/>
      <c r="C146" s="30" t="s">
        <v>20</v>
      </c>
      <c r="D146" s="37"/>
      <c r="E146" s="37"/>
      <c r="F146" s="28" t="str">
        <f>F12</f>
        <v>Ostrov</v>
      </c>
      <c r="G146" s="37"/>
      <c r="H146" s="37"/>
      <c r="I146" s="30" t="s">
        <v>22</v>
      </c>
      <c r="J146" s="67">
        <f>IF(J12="","",J12)</f>
        <v>44764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5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40.15" customHeight="1">
      <c r="A148" s="35"/>
      <c r="B148" s="36"/>
      <c r="C148" s="30" t="s">
        <v>23</v>
      </c>
      <c r="D148" s="37"/>
      <c r="E148" s="37"/>
      <c r="F148" s="28" t="str">
        <f>E15</f>
        <v>Město Ostrov</v>
      </c>
      <c r="G148" s="37"/>
      <c r="H148" s="37"/>
      <c r="I148" s="30" t="s">
        <v>29</v>
      </c>
      <c r="J148" s="33" t="str">
        <f>E21</f>
        <v>BPO spol. s r.o.,Lidická 1239,36317 OSTROV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5.2" customHeight="1">
      <c r="A149" s="35"/>
      <c r="B149" s="36"/>
      <c r="C149" s="30" t="s">
        <v>27</v>
      </c>
      <c r="D149" s="37"/>
      <c r="E149" s="37"/>
      <c r="F149" s="28" t="str">
        <f>IF(E18="","",E18)</f>
        <v>Vyplň údaj</v>
      </c>
      <c r="G149" s="37"/>
      <c r="H149" s="37"/>
      <c r="I149" s="30" t="s">
        <v>32</v>
      </c>
      <c r="J149" s="33" t="str">
        <f>E24</f>
        <v>Tomanová Ing.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0.35" customHeight="1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11" customFormat="1" ht="29.25" customHeight="1">
      <c r="A151" s="165"/>
      <c r="B151" s="166"/>
      <c r="C151" s="167" t="s">
        <v>225</v>
      </c>
      <c r="D151" s="168" t="s">
        <v>60</v>
      </c>
      <c r="E151" s="168" t="s">
        <v>56</v>
      </c>
      <c r="F151" s="168" t="s">
        <v>57</v>
      </c>
      <c r="G151" s="168" t="s">
        <v>226</v>
      </c>
      <c r="H151" s="168" t="s">
        <v>227</v>
      </c>
      <c r="I151" s="168" t="s">
        <v>228</v>
      </c>
      <c r="J151" s="168" t="s">
        <v>185</v>
      </c>
      <c r="K151" s="169" t="s">
        <v>229</v>
      </c>
      <c r="L151" s="170"/>
      <c r="M151" s="76" t="s">
        <v>1</v>
      </c>
      <c r="N151" s="77" t="s">
        <v>39</v>
      </c>
      <c r="O151" s="77" t="s">
        <v>230</v>
      </c>
      <c r="P151" s="77" t="s">
        <v>231</v>
      </c>
      <c r="Q151" s="77" t="s">
        <v>232</v>
      </c>
      <c r="R151" s="77" t="s">
        <v>233</v>
      </c>
      <c r="S151" s="77" t="s">
        <v>234</v>
      </c>
      <c r="T151" s="78" t="s">
        <v>235</v>
      </c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65" s="2" customFormat="1" ht="22.9" customHeight="1">
      <c r="A152" s="35"/>
      <c r="B152" s="36"/>
      <c r="C152" s="83" t="s">
        <v>236</v>
      </c>
      <c r="D152" s="37"/>
      <c r="E152" s="37"/>
      <c r="F152" s="37"/>
      <c r="G152" s="37"/>
      <c r="H152" s="37"/>
      <c r="I152" s="37"/>
      <c r="J152" s="171">
        <f>BK152</f>
        <v>0</v>
      </c>
      <c r="K152" s="37"/>
      <c r="L152" s="40"/>
      <c r="M152" s="79"/>
      <c r="N152" s="172"/>
      <c r="O152" s="80"/>
      <c r="P152" s="173">
        <f>P153+P1363</f>
        <v>0</v>
      </c>
      <c r="Q152" s="80"/>
      <c r="R152" s="173">
        <f>R153+R1363</f>
        <v>2201.2845836899996</v>
      </c>
      <c r="S152" s="80"/>
      <c r="T152" s="174">
        <f>T153+T1363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74</v>
      </c>
      <c r="AU152" s="18" t="s">
        <v>187</v>
      </c>
      <c r="BK152" s="175">
        <f>BK153+BK1363</f>
        <v>0</v>
      </c>
    </row>
    <row r="153" spans="1:65" s="12" customFormat="1" ht="25.9" customHeight="1">
      <c r="B153" s="176"/>
      <c r="C153" s="177"/>
      <c r="D153" s="178" t="s">
        <v>74</v>
      </c>
      <c r="E153" s="179" t="s">
        <v>237</v>
      </c>
      <c r="F153" s="179" t="s">
        <v>238</v>
      </c>
      <c r="G153" s="177"/>
      <c r="H153" s="177"/>
      <c r="I153" s="180"/>
      <c r="J153" s="181">
        <f>BK153</f>
        <v>0</v>
      </c>
      <c r="K153" s="177"/>
      <c r="L153" s="182"/>
      <c r="M153" s="183"/>
      <c r="N153" s="184"/>
      <c r="O153" s="184"/>
      <c r="P153" s="185">
        <f>P154+P287+P401+P557+P584+P650+P655+P744+P1056+P1135+P1190+P1275+P1326+P1360</f>
        <v>0</v>
      </c>
      <c r="Q153" s="184"/>
      <c r="R153" s="185">
        <f>R154+R287+R401+R557+R584+R650+R655+R744+R1056+R1135+R1190+R1275+R1326+R1360</f>
        <v>2062.5272357399995</v>
      </c>
      <c r="S153" s="184"/>
      <c r="T153" s="186">
        <f>T154+T287+T401+T557+T584+T650+T655+T744+T1056+T1135+T1190+T1275+T1326+T1360</f>
        <v>0</v>
      </c>
      <c r="AR153" s="187" t="s">
        <v>83</v>
      </c>
      <c r="AT153" s="188" t="s">
        <v>74</v>
      </c>
      <c r="AU153" s="188" t="s">
        <v>75</v>
      </c>
      <c r="AY153" s="187" t="s">
        <v>239</v>
      </c>
      <c r="BK153" s="189">
        <f>BK154+BK287+BK401+BK557+BK584+BK650+BK655+BK744+BK1056+BK1135+BK1190+BK1275+BK1326+BK1360</f>
        <v>0</v>
      </c>
    </row>
    <row r="154" spans="1:65" s="12" customFormat="1" ht="22.9" customHeight="1">
      <c r="B154" s="176"/>
      <c r="C154" s="177"/>
      <c r="D154" s="178" t="s">
        <v>74</v>
      </c>
      <c r="E154" s="190" t="s">
        <v>83</v>
      </c>
      <c r="F154" s="190" t="s">
        <v>240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SUM(P155:P286)</f>
        <v>0</v>
      </c>
      <c r="Q154" s="184"/>
      <c r="R154" s="185">
        <f>SUM(R155:R286)</f>
        <v>0</v>
      </c>
      <c r="S154" s="184"/>
      <c r="T154" s="186">
        <f>SUM(T155:T286)</f>
        <v>0</v>
      </c>
      <c r="AR154" s="187" t="s">
        <v>83</v>
      </c>
      <c r="AT154" s="188" t="s">
        <v>74</v>
      </c>
      <c r="AU154" s="188" t="s">
        <v>83</v>
      </c>
      <c r="AY154" s="187" t="s">
        <v>239</v>
      </c>
      <c r="BK154" s="189">
        <f>SUM(BK155:BK286)</f>
        <v>0</v>
      </c>
    </row>
    <row r="155" spans="1:65" s="2" customFormat="1" ht="33" customHeight="1">
      <c r="A155" s="35"/>
      <c r="B155" s="36"/>
      <c r="C155" s="192" t="s">
        <v>83</v>
      </c>
      <c r="D155" s="192" t="s">
        <v>241</v>
      </c>
      <c r="E155" s="193" t="s">
        <v>242</v>
      </c>
      <c r="F155" s="194" t="s">
        <v>243</v>
      </c>
      <c r="G155" s="195" t="s">
        <v>244</v>
      </c>
      <c r="H155" s="196">
        <v>783</v>
      </c>
      <c r="I155" s="197"/>
      <c r="J155" s="198">
        <f>ROUND(I155*H155,2)</f>
        <v>0</v>
      </c>
      <c r="K155" s="194" t="s">
        <v>245</v>
      </c>
      <c r="L155" s="40"/>
      <c r="M155" s="199" t="s">
        <v>1</v>
      </c>
      <c r="N155" s="200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246</v>
      </c>
      <c r="AT155" s="203" t="s">
        <v>241</v>
      </c>
      <c r="AU155" s="203" t="s">
        <v>86</v>
      </c>
      <c r="AY155" s="18" t="s">
        <v>239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246</v>
      </c>
      <c r="BM155" s="203" t="s">
        <v>247</v>
      </c>
    </row>
    <row r="156" spans="1:65" s="2" customFormat="1" ht="11.25">
      <c r="A156" s="35"/>
      <c r="B156" s="36"/>
      <c r="C156" s="37"/>
      <c r="D156" s="205" t="s">
        <v>248</v>
      </c>
      <c r="E156" s="37"/>
      <c r="F156" s="206" t="s">
        <v>249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248</v>
      </c>
      <c r="AU156" s="18" t="s">
        <v>86</v>
      </c>
    </row>
    <row r="157" spans="1:65" s="13" customFormat="1" ht="22.5">
      <c r="B157" s="210"/>
      <c r="C157" s="211"/>
      <c r="D157" s="212" t="s">
        <v>250</v>
      </c>
      <c r="E157" s="213" t="s">
        <v>1</v>
      </c>
      <c r="F157" s="214" t="s">
        <v>251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250</v>
      </c>
      <c r="AU157" s="220" t="s">
        <v>86</v>
      </c>
      <c r="AV157" s="13" t="s">
        <v>83</v>
      </c>
      <c r="AW157" s="13" t="s">
        <v>31</v>
      </c>
      <c r="AX157" s="13" t="s">
        <v>75</v>
      </c>
      <c r="AY157" s="220" t="s">
        <v>239</v>
      </c>
    </row>
    <row r="158" spans="1:65" s="13" customFormat="1" ht="11.25">
      <c r="B158" s="210"/>
      <c r="C158" s="211"/>
      <c r="D158" s="212" t="s">
        <v>250</v>
      </c>
      <c r="E158" s="213" t="s">
        <v>1</v>
      </c>
      <c r="F158" s="214" t="s">
        <v>252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250</v>
      </c>
      <c r="AU158" s="220" t="s">
        <v>86</v>
      </c>
      <c r="AV158" s="13" t="s">
        <v>83</v>
      </c>
      <c r="AW158" s="13" t="s">
        <v>31</v>
      </c>
      <c r="AX158" s="13" t="s">
        <v>75</v>
      </c>
      <c r="AY158" s="220" t="s">
        <v>239</v>
      </c>
    </row>
    <row r="159" spans="1:65" s="14" customFormat="1" ht="11.25">
      <c r="B159" s="221"/>
      <c r="C159" s="222"/>
      <c r="D159" s="212" t="s">
        <v>250</v>
      </c>
      <c r="E159" s="223" t="s">
        <v>1</v>
      </c>
      <c r="F159" s="224" t="s">
        <v>253</v>
      </c>
      <c r="G159" s="222"/>
      <c r="H159" s="225">
        <v>190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250</v>
      </c>
      <c r="AU159" s="231" t="s">
        <v>86</v>
      </c>
      <c r="AV159" s="14" t="s">
        <v>86</v>
      </c>
      <c r="AW159" s="14" t="s">
        <v>31</v>
      </c>
      <c r="AX159" s="14" t="s">
        <v>75</v>
      </c>
      <c r="AY159" s="231" t="s">
        <v>239</v>
      </c>
    </row>
    <row r="160" spans="1:65" s="15" customFormat="1" ht="11.25">
      <c r="B160" s="232"/>
      <c r="C160" s="233"/>
      <c r="D160" s="212" t="s">
        <v>250</v>
      </c>
      <c r="E160" s="234" t="s">
        <v>1</v>
      </c>
      <c r="F160" s="235" t="s">
        <v>254</v>
      </c>
      <c r="G160" s="233"/>
      <c r="H160" s="236">
        <v>190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250</v>
      </c>
      <c r="AU160" s="242" t="s">
        <v>86</v>
      </c>
      <c r="AV160" s="15" t="s">
        <v>255</v>
      </c>
      <c r="AW160" s="15" t="s">
        <v>31</v>
      </c>
      <c r="AX160" s="15" t="s">
        <v>75</v>
      </c>
      <c r="AY160" s="242" t="s">
        <v>239</v>
      </c>
    </row>
    <row r="161" spans="1:65" s="13" customFormat="1" ht="11.25">
      <c r="B161" s="210"/>
      <c r="C161" s="211"/>
      <c r="D161" s="212" t="s">
        <v>250</v>
      </c>
      <c r="E161" s="213" t="s">
        <v>1</v>
      </c>
      <c r="F161" s="214" t="s">
        <v>256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250</v>
      </c>
      <c r="AU161" s="220" t="s">
        <v>86</v>
      </c>
      <c r="AV161" s="13" t="s">
        <v>83</v>
      </c>
      <c r="AW161" s="13" t="s">
        <v>31</v>
      </c>
      <c r="AX161" s="13" t="s">
        <v>75</v>
      </c>
      <c r="AY161" s="220" t="s">
        <v>239</v>
      </c>
    </row>
    <row r="162" spans="1:65" s="13" customFormat="1" ht="22.5">
      <c r="B162" s="210"/>
      <c r="C162" s="211"/>
      <c r="D162" s="212" t="s">
        <v>250</v>
      </c>
      <c r="E162" s="213" t="s">
        <v>1</v>
      </c>
      <c r="F162" s="214" t="s">
        <v>257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250</v>
      </c>
      <c r="AU162" s="220" t="s">
        <v>86</v>
      </c>
      <c r="AV162" s="13" t="s">
        <v>83</v>
      </c>
      <c r="AW162" s="13" t="s">
        <v>31</v>
      </c>
      <c r="AX162" s="13" t="s">
        <v>75</v>
      </c>
      <c r="AY162" s="220" t="s">
        <v>239</v>
      </c>
    </row>
    <row r="163" spans="1:65" s="13" customFormat="1" ht="11.25">
      <c r="B163" s="210"/>
      <c r="C163" s="211"/>
      <c r="D163" s="212" t="s">
        <v>250</v>
      </c>
      <c r="E163" s="213" t="s">
        <v>1</v>
      </c>
      <c r="F163" s="214" t="s">
        <v>258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250</v>
      </c>
      <c r="AU163" s="220" t="s">
        <v>86</v>
      </c>
      <c r="AV163" s="13" t="s">
        <v>83</v>
      </c>
      <c r="AW163" s="13" t="s">
        <v>31</v>
      </c>
      <c r="AX163" s="13" t="s">
        <v>75</v>
      </c>
      <c r="AY163" s="220" t="s">
        <v>239</v>
      </c>
    </row>
    <row r="164" spans="1:65" s="14" customFormat="1" ht="11.25">
      <c r="B164" s="221"/>
      <c r="C164" s="222"/>
      <c r="D164" s="212" t="s">
        <v>250</v>
      </c>
      <c r="E164" s="223" t="s">
        <v>1</v>
      </c>
      <c r="F164" s="224" t="s">
        <v>259</v>
      </c>
      <c r="G164" s="222"/>
      <c r="H164" s="225">
        <v>8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250</v>
      </c>
      <c r="AU164" s="231" t="s">
        <v>86</v>
      </c>
      <c r="AV164" s="14" t="s">
        <v>86</v>
      </c>
      <c r="AW164" s="14" t="s">
        <v>31</v>
      </c>
      <c r="AX164" s="14" t="s">
        <v>75</v>
      </c>
      <c r="AY164" s="231" t="s">
        <v>239</v>
      </c>
    </row>
    <row r="165" spans="1:65" s="15" customFormat="1" ht="11.25">
      <c r="B165" s="232"/>
      <c r="C165" s="233"/>
      <c r="D165" s="212" t="s">
        <v>250</v>
      </c>
      <c r="E165" s="234" t="s">
        <v>1</v>
      </c>
      <c r="F165" s="235" t="s">
        <v>260</v>
      </c>
      <c r="G165" s="233"/>
      <c r="H165" s="236">
        <v>8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250</v>
      </c>
      <c r="AU165" s="242" t="s">
        <v>86</v>
      </c>
      <c r="AV165" s="15" t="s">
        <v>255</v>
      </c>
      <c r="AW165" s="15" t="s">
        <v>31</v>
      </c>
      <c r="AX165" s="15" t="s">
        <v>75</v>
      </c>
      <c r="AY165" s="242" t="s">
        <v>239</v>
      </c>
    </row>
    <row r="166" spans="1:65" s="13" customFormat="1" ht="22.5">
      <c r="B166" s="210"/>
      <c r="C166" s="211"/>
      <c r="D166" s="212" t="s">
        <v>250</v>
      </c>
      <c r="E166" s="213" t="s">
        <v>1</v>
      </c>
      <c r="F166" s="214" t="s">
        <v>261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250</v>
      </c>
      <c r="AU166" s="220" t="s">
        <v>86</v>
      </c>
      <c r="AV166" s="13" t="s">
        <v>83</v>
      </c>
      <c r="AW166" s="13" t="s">
        <v>31</v>
      </c>
      <c r="AX166" s="13" t="s">
        <v>75</v>
      </c>
      <c r="AY166" s="220" t="s">
        <v>239</v>
      </c>
    </row>
    <row r="167" spans="1:65" s="13" customFormat="1" ht="22.5">
      <c r="B167" s="210"/>
      <c r="C167" s="211"/>
      <c r="D167" s="212" t="s">
        <v>250</v>
      </c>
      <c r="E167" s="213" t="s">
        <v>1</v>
      </c>
      <c r="F167" s="214" t="s">
        <v>257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250</v>
      </c>
      <c r="AU167" s="220" t="s">
        <v>86</v>
      </c>
      <c r="AV167" s="13" t="s">
        <v>83</v>
      </c>
      <c r="AW167" s="13" t="s">
        <v>31</v>
      </c>
      <c r="AX167" s="13" t="s">
        <v>75</v>
      </c>
      <c r="AY167" s="220" t="s">
        <v>239</v>
      </c>
    </row>
    <row r="168" spans="1:65" s="14" customFormat="1" ht="11.25">
      <c r="B168" s="221"/>
      <c r="C168" s="222"/>
      <c r="D168" s="212" t="s">
        <v>250</v>
      </c>
      <c r="E168" s="223" t="s">
        <v>1</v>
      </c>
      <c r="F168" s="224" t="s">
        <v>262</v>
      </c>
      <c r="G168" s="222"/>
      <c r="H168" s="225">
        <v>585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250</v>
      </c>
      <c r="AU168" s="231" t="s">
        <v>86</v>
      </c>
      <c r="AV168" s="14" t="s">
        <v>86</v>
      </c>
      <c r="AW168" s="14" t="s">
        <v>31</v>
      </c>
      <c r="AX168" s="14" t="s">
        <v>75</v>
      </c>
      <c r="AY168" s="231" t="s">
        <v>239</v>
      </c>
    </row>
    <row r="169" spans="1:65" s="15" customFormat="1" ht="11.25">
      <c r="B169" s="232"/>
      <c r="C169" s="233"/>
      <c r="D169" s="212" t="s">
        <v>250</v>
      </c>
      <c r="E169" s="234" t="s">
        <v>1</v>
      </c>
      <c r="F169" s="235" t="s">
        <v>263</v>
      </c>
      <c r="G169" s="233"/>
      <c r="H169" s="236">
        <v>585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250</v>
      </c>
      <c r="AU169" s="242" t="s">
        <v>86</v>
      </c>
      <c r="AV169" s="15" t="s">
        <v>255</v>
      </c>
      <c r="AW169" s="15" t="s">
        <v>31</v>
      </c>
      <c r="AX169" s="15" t="s">
        <v>75</v>
      </c>
      <c r="AY169" s="242" t="s">
        <v>239</v>
      </c>
    </row>
    <row r="170" spans="1:65" s="16" customFormat="1" ht="11.25">
      <c r="B170" s="243"/>
      <c r="C170" s="244"/>
      <c r="D170" s="212" t="s">
        <v>250</v>
      </c>
      <c r="E170" s="245" t="s">
        <v>1</v>
      </c>
      <c r="F170" s="246" t="s">
        <v>264</v>
      </c>
      <c r="G170" s="244"/>
      <c r="H170" s="247">
        <v>783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250</v>
      </c>
      <c r="AU170" s="253" t="s">
        <v>86</v>
      </c>
      <c r="AV170" s="16" t="s">
        <v>246</v>
      </c>
      <c r="AW170" s="16" t="s">
        <v>31</v>
      </c>
      <c r="AX170" s="16" t="s">
        <v>83</v>
      </c>
      <c r="AY170" s="253" t="s">
        <v>239</v>
      </c>
    </row>
    <row r="171" spans="1:65" s="2" customFormat="1" ht="33" customHeight="1">
      <c r="A171" s="35"/>
      <c r="B171" s="36"/>
      <c r="C171" s="192" t="s">
        <v>86</v>
      </c>
      <c r="D171" s="192" t="s">
        <v>241</v>
      </c>
      <c r="E171" s="193" t="s">
        <v>265</v>
      </c>
      <c r="F171" s="194" t="s">
        <v>266</v>
      </c>
      <c r="G171" s="195" t="s">
        <v>244</v>
      </c>
      <c r="H171" s="196">
        <v>22</v>
      </c>
      <c r="I171" s="197"/>
      <c r="J171" s="198">
        <f>ROUND(I171*H171,2)</f>
        <v>0</v>
      </c>
      <c r="K171" s="194" t="s">
        <v>245</v>
      </c>
      <c r="L171" s="40"/>
      <c r="M171" s="199" t="s">
        <v>1</v>
      </c>
      <c r="N171" s="200" t="s">
        <v>40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246</v>
      </c>
      <c r="AT171" s="203" t="s">
        <v>241</v>
      </c>
      <c r="AU171" s="203" t="s">
        <v>86</v>
      </c>
      <c r="AY171" s="18" t="s">
        <v>239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246</v>
      </c>
      <c r="BM171" s="203" t="s">
        <v>267</v>
      </c>
    </row>
    <row r="172" spans="1:65" s="2" customFormat="1" ht="11.25">
      <c r="A172" s="35"/>
      <c r="B172" s="36"/>
      <c r="C172" s="37"/>
      <c r="D172" s="205" t="s">
        <v>248</v>
      </c>
      <c r="E172" s="37"/>
      <c r="F172" s="206" t="s">
        <v>268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248</v>
      </c>
      <c r="AU172" s="18" t="s">
        <v>86</v>
      </c>
    </row>
    <row r="173" spans="1:65" s="13" customFormat="1" ht="11.25">
      <c r="B173" s="210"/>
      <c r="C173" s="211"/>
      <c r="D173" s="212" t="s">
        <v>250</v>
      </c>
      <c r="E173" s="213" t="s">
        <v>1</v>
      </c>
      <c r="F173" s="214" t="s">
        <v>269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250</v>
      </c>
      <c r="AU173" s="220" t="s">
        <v>86</v>
      </c>
      <c r="AV173" s="13" t="s">
        <v>83</v>
      </c>
      <c r="AW173" s="13" t="s">
        <v>31</v>
      </c>
      <c r="AX173" s="13" t="s">
        <v>75</v>
      </c>
      <c r="AY173" s="220" t="s">
        <v>239</v>
      </c>
    </row>
    <row r="174" spans="1:65" s="14" customFormat="1" ht="11.25">
      <c r="B174" s="221"/>
      <c r="C174" s="222"/>
      <c r="D174" s="212" t="s">
        <v>250</v>
      </c>
      <c r="E174" s="223" t="s">
        <v>1</v>
      </c>
      <c r="F174" s="224" t="s">
        <v>270</v>
      </c>
      <c r="G174" s="222"/>
      <c r="H174" s="225">
        <v>20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250</v>
      </c>
      <c r="AU174" s="231" t="s">
        <v>86</v>
      </c>
      <c r="AV174" s="14" t="s">
        <v>86</v>
      </c>
      <c r="AW174" s="14" t="s">
        <v>31</v>
      </c>
      <c r="AX174" s="14" t="s">
        <v>75</v>
      </c>
      <c r="AY174" s="231" t="s">
        <v>239</v>
      </c>
    </row>
    <row r="175" spans="1:65" s="14" customFormat="1" ht="11.25">
      <c r="B175" s="221"/>
      <c r="C175" s="222"/>
      <c r="D175" s="212" t="s">
        <v>250</v>
      </c>
      <c r="E175" s="223" t="s">
        <v>1</v>
      </c>
      <c r="F175" s="224" t="s">
        <v>271</v>
      </c>
      <c r="G175" s="222"/>
      <c r="H175" s="225">
        <v>2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250</v>
      </c>
      <c r="AU175" s="231" t="s">
        <v>86</v>
      </c>
      <c r="AV175" s="14" t="s">
        <v>86</v>
      </c>
      <c r="AW175" s="14" t="s">
        <v>31</v>
      </c>
      <c r="AX175" s="14" t="s">
        <v>75</v>
      </c>
      <c r="AY175" s="231" t="s">
        <v>239</v>
      </c>
    </row>
    <row r="176" spans="1:65" s="16" customFormat="1" ht="11.25">
      <c r="B176" s="243"/>
      <c r="C176" s="244"/>
      <c r="D176" s="212" t="s">
        <v>250</v>
      </c>
      <c r="E176" s="245" t="s">
        <v>1</v>
      </c>
      <c r="F176" s="246" t="s">
        <v>264</v>
      </c>
      <c r="G176" s="244"/>
      <c r="H176" s="247">
        <v>22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250</v>
      </c>
      <c r="AU176" s="253" t="s">
        <v>86</v>
      </c>
      <c r="AV176" s="16" t="s">
        <v>246</v>
      </c>
      <c r="AW176" s="16" t="s">
        <v>31</v>
      </c>
      <c r="AX176" s="16" t="s">
        <v>83</v>
      </c>
      <c r="AY176" s="253" t="s">
        <v>239</v>
      </c>
    </row>
    <row r="177" spans="1:65" s="2" customFormat="1" ht="33" customHeight="1">
      <c r="A177" s="35"/>
      <c r="B177" s="36"/>
      <c r="C177" s="192" t="s">
        <v>255</v>
      </c>
      <c r="D177" s="192" t="s">
        <v>241</v>
      </c>
      <c r="E177" s="193" t="s">
        <v>272</v>
      </c>
      <c r="F177" s="194" t="s">
        <v>273</v>
      </c>
      <c r="G177" s="195" t="s">
        <v>244</v>
      </c>
      <c r="H177" s="196">
        <v>1</v>
      </c>
      <c r="I177" s="197"/>
      <c r="J177" s="198">
        <f>ROUND(I177*H177,2)</f>
        <v>0</v>
      </c>
      <c r="K177" s="194" t="s">
        <v>245</v>
      </c>
      <c r="L177" s="40"/>
      <c r="M177" s="199" t="s">
        <v>1</v>
      </c>
      <c r="N177" s="200" t="s">
        <v>40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246</v>
      </c>
      <c r="AT177" s="203" t="s">
        <v>241</v>
      </c>
      <c r="AU177" s="203" t="s">
        <v>86</v>
      </c>
      <c r="AY177" s="18" t="s">
        <v>239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246</v>
      </c>
      <c r="BM177" s="203" t="s">
        <v>274</v>
      </c>
    </row>
    <row r="178" spans="1:65" s="2" customFormat="1" ht="11.25">
      <c r="A178" s="35"/>
      <c r="B178" s="36"/>
      <c r="C178" s="37"/>
      <c r="D178" s="205" t="s">
        <v>248</v>
      </c>
      <c r="E178" s="37"/>
      <c r="F178" s="206" t="s">
        <v>275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248</v>
      </c>
      <c r="AU178" s="18" t="s">
        <v>86</v>
      </c>
    </row>
    <row r="179" spans="1:65" s="13" customFormat="1" ht="11.25">
      <c r="B179" s="210"/>
      <c r="C179" s="211"/>
      <c r="D179" s="212" t="s">
        <v>250</v>
      </c>
      <c r="E179" s="213" t="s">
        <v>1</v>
      </c>
      <c r="F179" s="214" t="s">
        <v>276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250</v>
      </c>
      <c r="AU179" s="220" t="s">
        <v>86</v>
      </c>
      <c r="AV179" s="13" t="s">
        <v>83</v>
      </c>
      <c r="AW179" s="13" t="s">
        <v>31</v>
      </c>
      <c r="AX179" s="13" t="s">
        <v>75</v>
      </c>
      <c r="AY179" s="220" t="s">
        <v>239</v>
      </c>
    </row>
    <row r="180" spans="1:65" s="14" customFormat="1" ht="11.25">
      <c r="B180" s="221"/>
      <c r="C180" s="222"/>
      <c r="D180" s="212" t="s">
        <v>250</v>
      </c>
      <c r="E180" s="223" t="s">
        <v>1</v>
      </c>
      <c r="F180" s="224" t="s">
        <v>277</v>
      </c>
      <c r="G180" s="222"/>
      <c r="H180" s="225">
        <v>0.67500000000000004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250</v>
      </c>
      <c r="AU180" s="231" t="s">
        <v>86</v>
      </c>
      <c r="AV180" s="14" t="s">
        <v>86</v>
      </c>
      <c r="AW180" s="14" t="s">
        <v>31</v>
      </c>
      <c r="AX180" s="14" t="s">
        <v>75</v>
      </c>
      <c r="AY180" s="231" t="s">
        <v>239</v>
      </c>
    </row>
    <row r="181" spans="1:65" s="14" customFormat="1" ht="11.25">
      <c r="B181" s="221"/>
      <c r="C181" s="222"/>
      <c r="D181" s="212" t="s">
        <v>250</v>
      </c>
      <c r="E181" s="223" t="s">
        <v>1</v>
      </c>
      <c r="F181" s="224" t="s">
        <v>278</v>
      </c>
      <c r="G181" s="222"/>
      <c r="H181" s="225">
        <v>0.32500000000000001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250</v>
      </c>
      <c r="AU181" s="231" t="s">
        <v>86</v>
      </c>
      <c r="AV181" s="14" t="s">
        <v>86</v>
      </c>
      <c r="AW181" s="14" t="s">
        <v>31</v>
      </c>
      <c r="AX181" s="14" t="s">
        <v>75</v>
      </c>
      <c r="AY181" s="231" t="s">
        <v>239</v>
      </c>
    </row>
    <row r="182" spans="1:65" s="16" customFormat="1" ht="11.25">
      <c r="B182" s="243"/>
      <c r="C182" s="244"/>
      <c r="D182" s="212" t="s">
        <v>250</v>
      </c>
      <c r="E182" s="245" t="s">
        <v>1</v>
      </c>
      <c r="F182" s="246" t="s">
        <v>264</v>
      </c>
      <c r="G182" s="244"/>
      <c r="H182" s="247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250</v>
      </c>
      <c r="AU182" s="253" t="s">
        <v>86</v>
      </c>
      <c r="AV182" s="16" t="s">
        <v>246</v>
      </c>
      <c r="AW182" s="16" t="s">
        <v>31</v>
      </c>
      <c r="AX182" s="16" t="s">
        <v>83</v>
      </c>
      <c r="AY182" s="253" t="s">
        <v>239</v>
      </c>
    </row>
    <row r="183" spans="1:65" s="2" customFormat="1" ht="33" customHeight="1">
      <c r="A183" s="35"/>
      <c r="B183" s="36"/>
      <c r="C183" s="192" t="s">
        <v>246</v>
      </c>
      <c r="D183" s="192" t="s">
        <v>241</v>
      </c>
      <c r="E183" s="193" t="s">
        <v>279</v>
      </c>
      <c r="F183" s="194" t="s">
        <v>280</v>
      </c>
      <c r="G183" s="195" t="s">
        <v>244</v>
      </c>
      <c r="H183" s="196">
        <v>4</v>
      </c>
      <c r="I183" s="197"/>
      <c r="J183" s="198">
        <f>ROUND(I183*H183,2)</f>
        <v>0</v>
      </c>
      <c r="K183" s="194" t="s">
        <v>245</v>
      </c>
      <c r="L183" s="40"/>
      <c r="M183" s="199" t="s">
        <v>1</v>
      </c>
      <c r="N183" s="200" t="s">
        <v>40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246</v>
      </c>
      <c r="AT183" s="203" t="s">
        <v>241</v>
      </c>
      <c r="AU183" s="203" t="s">
        <v>86</v>
      </c>
      <c r="AY183" s="18" t="s">
        <v>239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246</v>
      </c>
      <c r="BM183" s="203" t="s">
        <v>281</v>
      </c>
    </row>
    <row r="184" spans="1:65" s="2" customFormat="1" ht="11.25">
      <c r="A184" s="35"/>
      <c r="B184" s="36"/>
      <c r="C184" s="37"/>
      <c r="D184" s="205" t="s">
        <v>248</v>
      </c>
      <c r="E184" s="37"/>
      <c r="F184" s="206" t="s">
        <v>282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248</v>
      </c>
      <c r="AU184" s="18" t="s">
        <v>86</v>
      </c>
    </row>
    <row r="185" spans="1:65" s="13" customFormat="1" ht="22.5">
      <c r="B185" s="210"/>
      <c r="C185" s="211"/>
      <c r="D185" s="212" t="s">
        <v>250</v>
      </c>
      <c r="E185" s="213" t="s">
        <v>1</v>
      </c>
      <c r="F185" s="214" t="s">
        <v>283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250</v>
      </c>
      <c r="AU185" s="220" t="s">
        <v>86</v>
      </c>
      <c r="AV185" s="13" t="s">
        <v>83</v>
      </c>
      <c r="AW185" s="13" t="s">
        <v>31</v>
      </c>
      <c r="AX185" s="13" t="s">
        <v>75</v>
      </c>
      <c r="AY185" s="220" t="s">
        <v>239</v>
      </c>
    </row>
    <row r="186" spans="1:65" s="14" customFormat="1" ht="11.25">
      <c r="B186" s="221"/>
      <c r="C186" s="222"/>
      <c r="D186" s="212" t="s">
        <v>250</v>
      </c>
      <c r="E186" s="223" t="s">
        <v>1</v>
      </c>
      <c r="F186" s="224" t="s">
        <v>284</v>
      </c>
      <c r="G186" s="222"/>
      <c r="H186" s="225">
        <v>1.716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250</v>
      </c>
      <c r="AU186" s="231" t="s">
        <v>86</v>
      </c>
      <c r="AV186" s="14" t="s">
        <v>86</v>
      </c>
      <c r="AW186" s="14" t="s">
        <v>31</v>
      </c>
      <c r="AX186" s="14" t="s">
        <v>75</v>
      </c>
      <c r="AY186" s="231" t="s">
        <v>239</v>
      </c>
    </row>
    <row r="187" spans="1:65" s="14" customFormat="1" ht="11.25">
      <c r="B187" s="221"/>
      <c r="C187" s="222"/>
      <c r="D187" s="212" t="s">
        <v>250</v>
      </c>
      <c r="E187" s="223" t="s">
        <v>1</v>
      </c>
      <c r="F187" s="224" t="s">
        <v>285</v>
      </c>
      <c r="G187" s="222"/>
      <c r="H187" s="225">
        <v>0.78800000000000003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250</v>
      </c>
      <c r="AU187" s="231" t="s">
        <v>86</v>
      </c>
      <c r="AV187" s="14" t="s">
        <v>86</v>
      </c>
      <c r="AW187" s="14" t="s">
        <v>31</v>
      </c>
      <c r="AX187" s="14" t="s">
        <v>75</v>
      </c>
      <c r="AY187" s="231" t="s">
        <v>239</v>
      </c>
    </row>
    <row r="188" spans="1:65" s="14" customFormat="1" ht="11.25">
      <c r="B188" s="221"/>
      <c r="C188" s="222"/>
      <c r="D188" s="212" t="s">
        <v>250</v>
      </c>
      <c r="E188" s="223" t="s">
        <v>1</v>
      </c>
      <c r="F188" s="224" t="s">
        <v>286</v>
      </c>
      <c r="G188" s="222"/>
      <c r="H188" s="225">
        <v>0.46200000000000002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250</v>
      </c>
      <c r="AU188" s="231" t="s">
        <v>86</v>
      </c>
      <c r="AV188" s="14" t="s">
        <v>86</v>
      </c>
      <c r="AW188" s="14" t="s">
        <v>31</v>
      </c>
      <c r="AX188" s="14" t="s">
        <v>75</v>
      </c>
      <c r="AY188" s="231" t="s">
        <v>239</v>
      </c>
    </row>
    <row r="189" spans="1:65" s="14" customFormat="1" ht="11.25">
      <c r="B189" s="221"/>
      <c r="C189" s="222"/>
      <c r="D189" s="212" t="s">
        <v>250</v>
      </c>
      <c r="E189" s="223" t="s">
        <v>1</v>
      </c>
      <c r="F189" s="224" t="s">
        <v>287</v>
      </c>
      <c r="G189" s="222"/>
      <c r="H189" s="225">
        <v>1.034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250</v>
      </c>
      <c r="AU189" s="231" t="s">
        <v>86</v>
      </c>
      <c r="AV189" s="14" t="s">
        <v>86</v>
      </c>
      <c r="AW189" s="14" t="s">
        <v>31</v>
      </c>
      <c r="AX189" s="14" t="s">
        <v>75</v>
      </c>
      <c r="AY189" s="231" t="s">
        <v>239</v>
      </c>
    </row>
    <row r="190" spans="1:65" s="16" customFormat="1" ht="11.25">
      <c r="B190" s="243"/>
      <c r="C190" s="244"/>
      <c r="D190" s="212" t="s">
        <v>250</v>
      </c>
      <c r="E190" s="245" t="s">
        <v>1</v>
      </c>
      <c r="F190" s="246" t="s">
        <v>264</v>
      </c>
      <c r="G190" s="244"/>
      <c r="H190" s="247">
        <v>4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250</v>
      </c>
      <c r="AU190" s="253" t="s">
        <v>86</v>
      </c>
      <c r="AV190" s="16" t="s">
        <v>246</v>
      </c>
      <c r="AW190" s="16" t="s">
        <v>31</v>
      </c>
      <c r="AX190" s="16" t="s">
        <v>83</v>
      </c>
      <c r="AY190" s="253" t="s">
        <v>239</v>
      </c>
    </row>
    <row r="191" spans="1:65" s="2" customFormat="1" ht="33" customHeight="1">
      <c r="A191" s="35"/>
      <c r="B191" s="36"/>
      <c r="C191" s="192" t="s">
        <v>288</v>
      </c>
      <c r="D191" s="192" t="s">
        <v>241</v>
      </c>
      <c r="E191" s="193" t="s">
        <v>289</v>
      </c>
      <c r="F191" s="194" t="s">
        <v>290</v>
      </c>
      <c r="G191" s="195" t="s">
        <v>244</v>
      </c>
      <c r="H191" s="196">
        <v>68</v>
      </c>
      <c r="I191" s="197"/>
      <c r="J191" s="198">
        <f>ROUND(I191*H191,2)</f>
        <v>0</v>
      </c>
      <c r="K191" s="194" t="s">
        <v>245</v>
      </c>
      <c r="L191" s="40"/>
      <c r="M191" s="199" t="s">
        <v>1</v>
      </c>
      <c r="N191" s="200" t="s">
        <v>40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246</v>
      </c>
      <c r="AT191" s="203" t="s">
        <v>241</v>
      </c>
      <c r="AU191" s="203" t="s">
        <v>86</v>
      </c>
      <c r="AY191" s="18" t="s">
        <v>239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246</v>
      </c>
      <c r="BM191" s="203" t="s">
        <v>291</v>
      </c>
    </row>
    <row r="192" spans="1:65" s="2" customFormat="1" ht="11.25">
      <c r="A192" s="35"/>
      <c r="B192" s="36"/>
      <c r="C192" s="37"/>
      <c r="D192" s="205" t="s">
        <v>248</v>
      </c>
      <c r="E192" s="37"/>
      <c r="F192" s="206" t="s">
        <v>292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248</v>
      </c>
      <c r="AU192" s="18" t="s">
        <v>86</v>
      </c>
    </row>
    <row r="193" spans="1:65" s="13" customFormat="1" ht="11.25">
      <c r="B193" s="210"/>
      <c r="C193" s="211"/>
      <c r="D193" s="212" t="s">
        <v>250</v>
      </c>
      <c r="E193" s="213" t="s">
        <v>1</v>
      </c>
      <c r="F193" s="214" t="s">
        <v>293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250</v>
      </c>
      <c r="AU193" s="220" t="s">
        <v>86</v>
      </c>
      <c r="AV193" s="13" t="s">
        <v>83</v>
      </c>
      <c r="AW193" s="13" t="s">
        <v>31</v>
      </c>
      <c r="AX193" s="13" t="s">
        <v>75</v>
      </c>
      <c r="AY193" s="220" t="s">
        <v>239</v>
      </c>
    </row>
    <row r="194" spans="1:65" s="14" customFormat="1" ht="11.25">
      <c r="B194" s="221"/>
      <c r="C194" s="222"/>
      <c r="D194" s="212" t="s">
        <v>250</v>
      </c>
      <c r="E194" s="223" t="s">
        <v>1</v>
      </c>
      <c r="F194" s="224" t="s">
        <v>294</v>
      </c>
      <c r="G194" s="222"/>
      <c r="H194" s="225">
        <v>56.027999999999999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250</v>
      </c>
      <c r="AU194" s="231" t="s">
        <v>86</v>
      </c>
      <c r="AV194" s="14" t="s">
        <v>86</v>
      </c>
      <c r="AW194" s="14" t="s">
        <v>31</v>
      </c>
      <c r="AX194" s="14" t="s">
        <v>75</v>
      </c>
      <c r="AY194" s="231" t="s">
        <v>239</v>
      </c>
    </row>
    <row r="195" spans="1:65" s="14" customFormat="1" ht="11.25">
      <c r="B195" s="221"/>
      <c r="C195" s="222"/>
      <c r="D195" s="212" t="s">
        <v>250</v>
      </c>
      <c r="E195" s="223" t="s">
        <v>1</v>
      </c>
      <c r="F195" s="224" t="s">
        <v>295</v>
      </c>
      <c r="G195" s="222"/>
      <c r="H195" s="225">
        <v>2.972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250</v>
      </c>
      <c r="AU195" s="231" t="s">
        <v>86</v>
      </c>
      <c r="AV195" s="14" t="s">
        <v>86</v>
      </c>
      <c r="AW195" s="14" t="s">
        <v>31</v>
      </c>
      <c r="AX195" s="14" t="s">
        <v>75</v>
      </c>
      <c r="AY195" s="231" t="s">
        <v>239</v>
      </c>
    </row>
    <row r="196" spans="1:65" s="15" customFormat="1" ht="11.25">
      <c r="B196" s="232"/>
      <c r="C196" s="233"/>
      <c r="D196" s="212" t="s">
        <v>250</v>
      </c>
      <c r="E196" s="234" t="s">
        <v>1</v>
      </c>
      <c r="F196" s="235" t="s">
        <v>254</v>
      </c>
      <c r="G196" s="233"/>
      <c r="H196" s="236">
        <v>59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250</v>
      </c>
      <c r="AU196" s="242" t="s">
        <v>86</v>
      </c>
      <c r="AV196" s="15" t="s">
        <v>255</v>
      </c>
      <c r="AW196" s="15" t="s">
        <v>31</v>
      </c>
      <c r="AX196" s="15" t="s">
        <v>75</v>
      </c>
      <c r="AY196" s="242" t="s">
        <v>239</v>
      </c>
    </row>
    <row r="197" spans="1:65" s="13" customFormat="1" ht="11.25">
      <c r="B197" s="210"/>
      <c r="C197" s="211"/>
      <c r="D197" s="212" t="s">
        <v>250</v>
      </c>
      <c r="E197" s="213" t="s">
        <v>1</v>
      </c>
      <c r="F197" s="214" t="s">
        <v>296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250</v>
      </c>
      <c r="AU197" s="220" t="s">
        <v>86</v>
      </c>
      <c r="AV197" s="13" t="s">
        <v>83</v>
      </c>
      <c r="AW197" s="13" t="s">
        <v>31</v>
      </c>
      <c r="AX197" s="13" t="s">
        <v>75</v>
      </c>
      <c r="AY197" s="220" t="s">
        <v>239</v>
      </c>
    </row>
    <row r="198" spans="1:65" s="14" customFormat="1" ht="11.25">
      <c r="B198" s="221"/>
      <c r="C198" s="222"/>
      <c r="D198" s="212" t="s">
        <v>250</v>
      </c>
      <c r="E198" s="223" t="s">
        <v>1</v>
      </c>
      <c r="F198" s="224" t="s">
        <v>297</v>
      </c>
      <c r="G198" s="222"/>
      <c r="H198" s="225">
        <v>8.1199999999999992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250</v>
      </c>
      <c r="AU198" s="231" t="s">
        <v>86</v>
      </c>
      <c r="AV198" s="14" t="s">
        <v>86</v>
      </c>
      <c r="AW198" s="14" t="s">
        <v>31</v>
      </c>
      <c r="AX198" s="14" t="s">
        <v>75</v>
      </c>
      <c r="AY198" s="231" t="s">
        <v>239</v>
      </c>
    </row>
    <row r="199" spans="1:65" s="14" customFormat="1" ht="11.25">
      <c r="B199" s="221"/>
      <c r="C199" s="222"/>
      <c r="D199" s="212" t="s">
        <v>250</v>
      </c>
      <c r="E199" s="223" t="s">
        <v>1</v>
      </c>
      <c r="F199" s="224" t="s">
        <v>298</v>
      </c>
      <c r="G199" s="222"/>
      <c r="H199" s="225">
        <v>0.88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250</v>
      </c>
      <c r="AU199" s="231" t="s">
        <v>86</v>
      </c>
      <c r="AV199" s="14" t="s">
        <v>86</v>
      </c>
      <c r="AW199" s="14" t="s">
        <v>31</v>
      </c>
      <c r="AX199" s="14" t="s">
        <v>75</v>
      </c>
      <c r="AY199" s="231" t="s">
        <v>239</v>
      </c>
    </row>
    <row r="200" spans="1:65" s="15" customFormat="1" ht="11.25">
      <c r="B200" s="232"/>
      <c r="C200" s="233"/>
      <c r="D200" s="212" t="s">
        <v>250</v>
      </c>
      <c r="E200" s="234" t="s">
        <v>1</v>
      </c>
      <c r="F200" s="235" t="s">
        <v>260</v>
      </c>
      <c r="G200" s="233"/>
      <c r="H200" s="236">
        <v>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250</v>
      </c>
      <c r="AU200" s="242" t="s">
        <v>86</v>
      </c>
      <c r="AV200" s="15" t="s">
        <v>255</v>
      </c>
      <c r="AW200" s="15" t="s">
        <v>31</v>
      </c>
      <c r="AX200" s="15" t="s">
        <v>75</v>
      </c>
      <c r="AY200" s="242" t="s">
        <v>239</v>
      </c>
    </row>
    <row r="201" spans="1:65" s="16" customFormat="1" ht="11.25">
      <c r="B201" s="243"/>
      <c r="C201" s="244"/>
      <c r="D201" s="212" t="s">
        <v>250</v>
      </c>
      <c r="E201" s="245" t="s">
        <v>1</v>
      </c>
      <c r="F201" s="246" t="s">
        <v>264</v>
      </c>
      <c r="G201" s="244"/>
      <c r="H201" s="247">
        <v>68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250</v>
      </c>
      <c r="AU201" s="253" t="s">
        <v>86</v>
      </c>
      <c r="AV201" s="16" t="s">
        <v>246</v>
      </c>
      <c r="AW201" s="16" t="s">
        <v>31</v>
      </c>
      <c r="AX201" s="16" t="s">
        <v>83</v>
      </c>
      <c r="AY201" s="253" t="s">
        <v>239</v>
      </c>
    </row>
    <row r="202" spans="1:65" s="2" customFormat="1" ht="37.9" customHeight="1">
      <c r="A202" s="35"/>
      <c r="B202" s="36"/>
      <c r="C202" s="192" t="s">
        <v>299</v>
      </c>
      <c r="D202" s="192" t="s">
        <v>241</v>
      </c>
      <c r="E202" s="193" t="s">
        <v>300</v>
      </c>
      <c r="F202" s="194" t="s">
        <v>301</v>
      </c>
      <c r="G202" s="195" t="s">
        <v>244</v>
      </c>
      <c r="H202" s="196">
        <v>878</v>
      </c>
      <c r="I202" s="197"/>
      <c r="J202" s="198">
        <f>ROUND(I202*H202,2)</f>
        <v>0</v>
      </c>
      <c r="K202" s="194" t="s">
        <v>245</v>
      </c>
      <c r="L202" s="40"/>
      <c r="M202" s="199" t="s">
        <v>1</v>
      </c>
      <c r="N202" s="200" t="s">
        <v>40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246</v>
      </c>
      <c r="AT202" s="203" t="s">
        <v>241</v>
      </c>
      <c r="AU202" s="203" t="s">
        <v>86</v>
      </c>
      <c r="AY202" s="18" t="s">
        <v>239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246</v>
      </c>
      <c r="BM202" s="203" t="s">
        <v>302</v>
      </c>
    </row>
    <row r="203" spans="1:65" s="2" customFormat="1" ht="11.25">
      <c r="A203" s="35"/>
      <c r="B203" s="36"/>
      <c r="C203" s="37"/>
      <c r="D203" s="205" t="s">
        <v>248</v>
      </c>
      <c r="E203" s="37"/>
      <c r="F203" s="206" t="s">
        <v>303</v>
      </c>
      <c r="G203" s="37"/>
      <c r="H203" s="37"/>
      <c r="I203" s="207"/>
      <c r="J203" s="37"/>
      <c r="K203" s="37"/>
      <c r="L203" s="40"/>
      <c r="M203" s="208"/>
      <c r="N203" s="20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248</v>
      </c>
      <c r="AU203" s="18" t="s">
        <v>86</v>
      </c>
    </row>
    <row r="204" spans="1:65" s="13" customFormat="1" ht="11.25">
      <c r="B204" s="210"/>
      <c r="C204" s="211"/>
      <c r="D204" s="212" t="s">
        <v>250</v>
      </c>
      <c r="E204" s="213" t="s">
        <v>1</v>
      </c>
      <c r="F204" s="214" t="s">
        <v>304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250</v>
      </c>
      <c r="AU204" s="220" t="s">
        <v>86</v>
      </c>
      <c r="AV204" s="13" t="s">
        <v>83</v>
      </c>
      <c r="AW204" s="13" t="s">
        <v>31</v>
      </c>
      <c r="AX204" s="13" t="s">
        <v>75</v>
      </c>
      <c r="AY204" s="220" t="s">
        <v>239</v>
      </c>
    </row>
    <row r="205" spans="1:65" s="14" customFormat="1" ht="11.25">
      <c r="B205" s="221"/>
      <c r="C205" s="222"/>
      <c r="D205" s="212" t="s">
        <v>250</v>
      </c>
      <c r="E205" s="223" t="s">
        <v>1</v>
      </c>
      <c r="F205" s="224" t="s">
        <v>305</v>
      </c>
      <c r="G205" s="222"/>
      <c r="H205" s="225">
        <v>783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250</v>
      </c>
      <c r="AU205" s="231" t="s">
        <v>86</v>
      </c>
      <c r="AV205" s="14" t="s">
        <v>86</v>
      </c>
      <c r="AW205" s="14" t="s">
        <v>31</v>
      </c>
      <c r="AX205" s="14" t="s">
        <v>75</v>
      </c>
      <c r="AY205" s="231" t="s">
        <v>239</v>
      </c>
    </row>
    <row r="206" spans="1:65" s="13" customFormat="1" ht="11.25">
      <c r="B206" s="210"/>
      <c r="C206" s="211"/>
      <c r="D206" s="212" t="s">
        <v>250</v>
      </c>
      <c r="E206" s="213" t="s">
        <v>1</v>
      </c>
      <c r="F206" s="214" t="s">
        <v>306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250</v>
      </c>
      <c r="AU206" s="220" t="s">
        <v>86</v>
      </c>
      <c r="AV206" s="13" t="s">
        <v>83</v>
      </c>
      <c r="AW206" s="13" t="s">
        <v>31</v>
      </c>
      <c r="AX206" s="13" t="s">
        <v>75</v>
      </c>
      <c r="AY206" s="220" t="s">
        <v>239</v>
      </c>
    </row>
    <row r="207" spans="1:65" s="13" customFormat="1" ht="11.25">
      <c r="B207" s="210"/>
      <c r="C207" s="211"/>
      <c r="D207" s="212" t="s">
        <v>250</v>
      </c>
      <c r="E207" s="213" t="s">
        <v>1</v>
      </c>
      <c r="F207" s="214" t="s">
        <v>307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250</v>
      </c>
      <c r="AU207" s="220" t="s">
        <v>86</v>
      </c>
      <c r="AV207" s="13" t="s">
        <v>83</v>
      </c>
      <c r="AW207" s="13" t="s">
        <v>31</v>
      </c>
      <c r="AX207" s="13" t="s">
        <v>75</v>
      </c>
      <c r="AY207" s="220" t="s">
        <v>239</v>
      </c>
    </row>
    <row r="208" spans="1:65" s="14" customFormat="1" ht="11.25">
      <c r="B208" s="221"/>
      <c r="C208" s="222"/>
      <c r="D208" s="212" t="s">
        <v>250</v>
      </c>
      <c r="E208" s="223" t="s">
        <v>1</v>
      </c>
      <c r="F208" s="224" t="s">
        <v>308</v>
      </c>
      <c r="G208" s="222"/>
      <c r="H208" s="225">
        <v>95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250</v>
      </c>
      <c r="AU208" s="231" t="s">
        <v>86</v>
      </c>
      <c r="AV208" s="14" t="s">
        <v>86</v>
      </c>
      <c r="AW208" s="14" t="s">
        <v>31</v>
      </c>
      <c r="AX208" s="14" t="s">
        <v>75</v>
      </c>
      <c r="AY208" s="231" t="s">
        <v>239</v>
      </c>
    </row>
    <row r="209" spans="1:65" s="16" customFormat="1" ht="11.25">
      <c r="B209" s="243"/>
      <c r="C209" s="244"/>
      <c r="D209" s="212" t="s">
        <v>250</v>
      </c>
      <c r="E209" s="245" t="s">
        <v>1</v>
      </c>
      <c r="F209" s="246" t="s">
        <v>264</v>
      </c>
      <c r="G209" s="244"/>
      <c r="H209" s="247">
        <v>878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250</v>
      </c>
      <c r="AU209" s="253" t="s">
        <v>86</v>
      </c>
      <c r="AV209" s="16" t="s">
        <v>246</v>
      </c>
      <c r="AW209" s="16" t="s">
        <v>31</v>
      </c>
      <c r="AX209" s="16" t="s">
        <v>83</v>
      </c>
      <c r="AY209" s="253" t="s">
        <v>239</v>
      </c>
    </row>
    <row r="210" spans="1:65" s="2" customFormat="1" ht="37.9" customHeight="1">
      <c r="A210" s="35"/>
      <c r="B210" s="36"/>
      <c r="C210" s="192" t="s">
        <v>309</v>
      </c>
      <c r="D210" s="192" t="s">
        <v>241</v>
      </c>
      <c r="E210" s="193" t="s">
        <v>310</v>
      </c>
      <c r="F210" s="194" t="s">
        <v>311</v>
      </c>
      <c r="G210" s="195" t="s">
        <v>244</v>
      </c>
      <c r="H210" s="196">
        <v>627.5</v>
      </c>
      <c r="I210" s="197"/>
      <c r="J210" s="198">
        <f>ROUND(I210*H210,2)</f>
        <v>0</v>
      </c>
      <c r="K210" s="194" t="s">
        <v>245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246</v>
      </c>
      <c r="AT210" s="203" t="s">
        <v>241</v>
      </c>
      <c r="AU210" s="203" t="s">
        <v>86</v>
      </c>
      <c r="AY210" s="18" t="s">
        <v>239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246</v>
      </c>
      <c r="BM210" s="203" t="s">
        <v>312</v>
      </c>
    </row>
    <row r="211" spans="1:65" s="2" customFormat="1" ht="11.25">
      <c r="A211" s="35"/>
      <c r="B211" s="36"/>
      <c r="C211" s="37"/>
      <c r="D211" s="205" t="s">
        <v>248</v>
      </c>
      <c r="E211" s="37"/>
      <c r="F211" s="206" t="s">
        <v>313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248</v>
      </c>
      <c r="AU211" s="18" t="s">
        <v>86</v>
      </c>
    </row>
    <row r="212" spans="1:65" s="13" customFormat="1" ht="11.25">
      <c r="B212" s="210"/>
      <c r="C212" s="211"/>
      <c r="D212" s="212" t="s">
        <v>250</v>
      </c>
      <c r="E212" s="213" t="s">
        <v>1</v>
      </c>
      <c r="F212" s="214" t="s">
        <v>314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250</v>
      </c>
      <c r="AU212" s="220" t="s">
        <v>86</v>
      </c>
      <c r="AV212" s="13" t="s">
        <v>83</v>
      </c>
      <c r="AW212" s="13" t="s">
        <v>31</v>
      </c>
      <c r="AX212" s="13" t="s">
        <v>75</v>
      </c>
      <c r="AY212" s="220" t="s">
        <v>239</v>
      </c>
    </row>
    <row r="213" spans="1:65" s="13" customFormat="1" ht="11.25">
      <c r="B213" s="210"/>
      <c r="C213" s="211"/>
      <c r="D213" s="212" t="s">
        <v>250</v>
      </c>
      <c r="E213" s="213" t="s">
        <v>1</v>
      </c>
      <c r="F213" s="214" t="s">
        <v>315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250</v>
      </c>
      <c r="AU213" s="220" t="s">
        <v>86</v>
      </c>
      <c r="AV213" s="13" t="s">
        <v>83</v>
      </c>
      <c r="AW213" s="13" t="s">
        <v>31</v>
      </c>
      <c r="AX213" s="13" t="s">
        <v>75</v>
      </c>
      <c r="AY213" s="220" t="s">
        <v>239</v>
      </c>
    </row>
    <row r="214" spans="1:65" s="14" customFormat="1" ht="11.25">
      <c r="B214" s="221"/>
      <c r="C214" s="222"/>
      <c r="D214" s="212" t="s">
        <v>250</v>
      </c>
      <c r="E214" s="223" t="s">
        <v>1</v>
      </c>
      <c r="F214" s="224" t="s">
        <v>316</v>
      </c>
      <c r="G214" s="222"/>
      <c r="H214" s="225">
        <v>42.5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250</v>
      </c>
      <c r="AU214" s="231" t="s">
        <v>86</v>
      </c>
      <c r="AV214" s="14" t="s">
        <v>86</v>
      </c>
      <c r="AW214" s="14" t="s">
        <v>31</v>
      </c>
      <c r="AX214" s="14" t="s">
        <v>75</v>
      </c>
      <c r="AY214" s="231" t="s">
        <v>239</v>
      </c>
    </row>
    <row r="215" spans="1:65" s="13" customFormat="1" ht="11.25">
      <c r="B215" s="210"/>
      <c r="C215" s="211"/>
      <c r="D215" s="212" t="s">
        <v>250</v>
      </c>
      <c r="E215" s="213" t="s">
        <v>1</v>
      </c>
      <c r="F215" s="214" t="s">
        <v>317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250</v>
      </c>
      <c r="AU215" s="220" t="s">
        <v>86</v>
      </c>
      <c r="AV215" s="13" t="s">
        <v>83</v>
      </c>
      <c r="AW215" s="13" t="s">
        <v>31</v>
      </c>
      <c r="AX215" s="13" t="s">
        <v>75</v>
      </c>
      <c r="AY215" s="220" t="s">
        <v>239</v>
      </c>
    </row>
    <row r="216" spans="1:65" s="14" customFormat="1" ht="11.25">
      <c r="B216" s="221"/>
      <c r="C216" s="222"/>
      <c r="D216" s="212" t="s">
        <v>250</v>
      </c>
      <c r="E216" s="223" t="s">
        <v>1</v>
      </c>
      <c r="F216" s="224" t="s">
        <v>318</v>
      </c>
      <c r="G216" s="222"/>
      <c r="H216" s="225">
        <v>585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250</v>
      </c>
      <c r="AU216" s="231" t="s">
        <v>86</v>
      </c>
      <c r="AV216" s="14" t="s">
        <v>86</v>
      </c>
      <c r="AW216" s="14" t="s">
        <v>31</v>
      </c>
      <c r="AX216" s="14" t="s">
        <v>75</v>
      </c>
      <c r="AY216" s="231" t="s">
        <v>239</v>
      </c>
    </row>
    <row r="217" spans="1:65" s="16" customFormat="1" ht="11.25">
      <c r="B217" s="243"/>
      <c r="C217" s="244"/>
      <c r="D217" s="212" t="s">
        <v>250</v>
      </c>
      <c r="E217" s="245" t="s">
        <v>1</v>
      </c>
      <c r="F217" s="246" t="s">
        <v>264</v>
      </c>
      <c r="G217" s="244"/>
      <c r="H217" s="247">
        <v>627.5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250</v>
      </c>
      <c r="AU217" s="253" t="s">
        <v>86</v>
      </c>
      <c r="AV217" s="16" t="s">
        <v>246</v>
      </c>
      <c r="AW217" s="16" t="s">
        <v>31</v>
      </c>
      <c r="AX217" s="16" t="s">
        <v>83</v>
      </c>
      <c r="AY217" s="253" t="s">
        <v>239</v>
      </c>
    </row>
    <row r="218" spans="1:65" s="2" customFormat="1" ht="37.9" customHeight="1">
      <c r="A218" s="35"/>
      <c r="B218" s="36"/>
      <c r="C218" s="192" t="s">
        <v>319</v>
      </c>
      <c r="D218" s="192" t="s">
        <v>241</v>
      </c>
      <c r="E218" s="193" t="s">
        <v>320</v>
      </c>
      <c r="F218" s="194" t="s">
        <v>321</v>
      </c>
      <c r="G218" s="195" t="s">
        <v>244</v>
      </c>
      <c r="H218" s="196">
        <v>12550</v>
      </c>
      <c r="I218" s="197"/>
      <c r="J218" s="198">
        <f>ROUND(I218*H218,2)</f>
        <v>0</v>
      </c>
      <c r="K218" s="194" t="s">
        <v>245</v>
      </c>
      <c r="L218" s="40"/>
      <c r="M218" s="199" t="s">
        <v>1</v>
      </c>
      <c r="N218" s="200" t="s">
        <v>40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246</v>
      </c>
      <c r="AT218" s="203" t="s">
        <v>241</v>
      </c>
      <c r="AU218" s="203" t="s">
        <v>86</v>
      </c>
      <c r="AY218" s="18" t="s">
        <v>239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246</v>
      </c>
      <c r="BM218" s="203" t="s">
        <v>322</v>
      </c>
    </row>
    <row r="219" spans="1:65" s="2" customFormat="1" ht="11.25">
      <c r="A219" s="35"/>
      <c r="B219" s="36"/>
      <c r="C219" s="37"/>
      <c r="D219" s="205" t="s">
        <v>248</v>
      </c>
      <c r="E219" s="37"/>
      <c r="F219" s="206" t="s">
        <v>323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248</v>
      </c>
      <c r="AU219" s="18" t="s">
        <v>86</v>
      </c>
    </row>
    <row r="220" spans="1:65" s="13" customFormat="1" ht="11.25">
      <c r="B220" s="210"/>
      <c r="C220" s="211"/>
      <c r="D220" s="212" t="s">
        <v>250</v>
      </c>
      <c r="E220" s="213" t="s">
        <v>1</v>
      </c>
      <c r="F220" s="214" t="s">
        <v>324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250</v>
      </c>
      <c r="AU220" s="220" t="s">
        <v>86</v>
      </c>
      <c r="AV220" s="13" t="s">
        <v>83</v>
      </c>
      <c r="AW220" s="13" t="s">
        <v>31</v>
      </c>
      <c r="AX220" s="13" t="s">
        <v>75</v>
      </c>
      <c r="AY220" s="220" t="s">
        <v>239</v>
      </c>
    </row>
    <row r="221" spans="1:65" s="13" customFormat="1" ht="11.25">
      <c r="B221" s="210"/>
      <c r="C221" s="211"/>
      <c r="D221" s="212" t="s">
        <v>250</v>
      </c>
      <c r="E221" s="213" t="s">
        <v>1</v>
      </c>
      <c r="F221" s="214" t="s">
        <v>325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250</v>
      </c>
      <c r="AU221" s="220" t="s">
        <v>86</v>
      </c>
      <c r="AV221" s="13" t="s">
        <v>83</v>
      </c>
      <c r="AW221" s="13" t="s">
        <v>31</v>
      </c>
      <c r="AX221" s="13" t="s">
        <v>75</v>
      </c>
      <c r="AY221" s="220" t="s">
        <v>239</v>
      </c>
    </row>
    <row r="222" spans="1:65" s="14" customFormat="1" ht="11.25">
      <c r="B222" s="221"/>
      <c r="C222" s="222"/>
      <c r="D222" s="212" t="s">
        <v>250</v>
      </c>
      <c r="E222" s="223" t="s">
        <v>1</v>
      </c>
      <c r="F222" s="224" t="s">
        <v>326</v>
      </c>
      <c r="G222" s="222"/>
      <c r="H222" s="225">
        <v>12550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250</v>
      </c>
      <c r="AU222" s="231" t="s">
        <v>86</v>
      </c>
      <c r="AV222" s="14" t="s">
        <v>86</v>
      </c>
      <c r="AW222" s="14" t="s">
        <v>31</v>
      </c>
      <c r="AX222" s="14" t="s">
        <v>83</v>
      </c>
      <c r="AY222" s="231" t="s">
        <v>239</v>
      </c>
    </row>
    <row r="223" spans="1:65" s="2" customFormat="1" ht="24.2" customHeight="1">
      <c r="A223" s="35"/>
      <c r="B223" s="36"/>
      <c r="C223" s="192" t="s">
        <v>327</v>
      </c>
      <c r="D223" s="192" t="s">
        <v>241</v>
      </c>
      <c r="E223" s="193" t="s">
        <v>328</v>
      </c>
      <c r="F223" s="194" t="s">
        <v>329</v>
      </c>
      <c r="G223" s="195" t="s">
        <v>244</v>
      </c>
      <c r="H223" s="196">
        <v>646</v>
      </c>
      <c r="I223" s="197"/>
      <c r="J223" s="198">
        <f>ROUND(I223*H223,2)</f>
        <v>0</v>
      </c>
      <c r="K223" s="194" t="s">
        <v>245</v>
      </c>
      <c r="L223" s="40"/>
      <c r="M223" s="199" t="s">
        <v>1</v>
      </c>
      <c r="N223" s="200" t="s">
        <v>40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246</v>
      </c>
      <c r="AT223" s="203" t="s">
        <v>241</v>
      </c>
      <c r="AU223" s="203" t="s">
        <v>86</v>
      </c>
      <c r="AY223" s="18" t="s">
        <v>239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83</v>
      </c>
      <c r="BK223" s="204">
        <f>ROUND(I223*H223,2)</f>
        <v>0</v>
      </c>
      <c r="BL223" s="18" t="s">
        <v>246</v>
      </c>
      <c r="BM223" s="203" t="s">
        <v>330</v>
      </c>
    </row>
    <row r="224" spans="1:65" s="2" customFormat="1" ht="11.25">
      <c r="A224" s="35"/>
      <c r="B224" s="36"/>
      <c r="C224" s="37"/>
      <c r="D224" s="205" t="s">
        <v>248</v>
      </c>
      <c r="E224" s="37"/>
      <c r="F224" s="206" t="s">
        <v>331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248</v>
      </c>
      <c r="AU224" s="18" t="s">
        <v>86</v>
      </c>
    </row>
    <row r="225" spans="1:65" s="13" customFormat="1" ht="11.25">
      <c r="B225" s="210"/>
      <c r="C225" s="211"/>
      <c r="D225" s="212" t="s">
        <v>250</v>
      </c>
      <c r="E225" s="213" t="s">
        <v>1</v>
      </c>
      <c r="F225" s="214" t="s">
        <v>332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250</v>
      </c>
      <c r="AU225" s="220" t="s">
        <v>86</v>
      </c>
      <c r="AV225" s="13" t="s">
        <v>83</v>
      </c>
      <c r="AW225" s="13" t="s">
        <v>31</v>
      </c>
      <c r="AX225" s="13" t="s">
        <v>75</v>
      </c>
      <c r="AY225" s="220" t="s">
        <v>239</v>
      </c>
    </row>
    <row r="226" spans="1:65" s="13" customFormat="1" ht="11.25">
      <c r="B226" s="210"/>
      <c r="C226" s="211"/>
      <c r="D226" s="212" t="s">
        <v>250</v>
      </c>
      <c r="E226" s="213" t="s">
        <v>1</v>
      </c>
      <c r="F226" s="214" t="s">
        <v>333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250</v>
      </c>
      <c r="AU226" s="220" t="s">
        <v>86</v>
      </c>
      <c r="AV226" s="13" t="s">
        <v>83</v>
      </c>
      <c r="AW226" s="13" t="s">
        <v>31</v>
      </c>
      <c r="AX226" s="13" t="s">
        <v>75</v>
      </c>
      <c r="AY226" s="220" t="s">
        <v>239</v>
      </c>
    </row>
    <row r="227" spans="1:65" s="14" customFormat="1" ht="11.25">
      <c r="B227" s="221"/>
      <c r="C227" s="222"/>
      <c r="D227" s="212" t="s">
        <v>250</v>
      </c>
      <c r="E227" s="223" t="s">
        <v>1</v>
      </c>
      <c r="F227" s="224" t="s">
        <v>334</v>
      </c>
      <c r="G227" s="222"/>
      <c r="H227" s="225">
        <v>50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250</v>
      </c>
      <c r="AU227" s="231" t="s">
        <v>86</v>
      </c>
      <c r="AV227" s="14" t="s">
        <v>86</v>
      </c>
      <c r="AW227" s="14" t="s">
        <v>31</v>
      </c>
      <c r="AX227" s="14" t="s">
        <v>75</v>
      </c>
      <c r="AY227" s="231" t="s">
        <v>239</v>
      </c>
    </row>
    <row r="228" spans="1:65" s="13" customFormat="1" ht="11.25">
      <c r="B228" s="210"/>
      <c r="C228" s="211"/>
      <c r="D228" s="212" t="s">
        <v>250</v>
      </c>
      <c r="E228" s="213" t="s">
        <v>1</v>
      </c>
      <c r="F228" s="214" t="s">
        <v>335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250</v>
      </c>
      <c r="AU228" s="220" t="s">
        <v>86</v>
      </c>
      <c r="AV228" s="13" t="s">
        <v>83</v>
      </c>
      <c r="AW228" s="13" t="s">
        <v>31</v>
      </c>
      <c r="AX228" s="13" t="s">
        <v>75</v>
      </c>
      <c r="AY228" s="220" t="s">
        <v>239</v>
      </c>
    </row>
    <row r="229" spans="1:65" s="14" customFormat="1" ht="11.25">
      <c r="B229" s="221"/>
      <c r="C229" s="222"/>
      <c r="D229" s="212" t="s">
        <v>250</v>
      </c>
      <c r="E229" s="223" t="s">
        <v>1</v>
      </c>
      <c r="F229" s="224" t="s">
        <v>336</v>
      </c>
      <c r="G229" s="222"/>
      <c r="H229" s="225">
        <v>7.5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250</v>
      </c>
      <c r="AU229" s="231" t="s">
        <v>86</v>
      </c>
      <c r="AV229" s="14" t="s">
        <v>86</v>
      </c>
      <c r="AW229" s="14" t="s">
        <v>31</v>
      </c>
      <c r="AX229" s="14" t="s">
        <v>75</v>
      </c>
      <c r="AY229" s="231" t="s">
        <v>239</v>
      </c>
    </row>
    <row r="230" spans="1:65" s="14" customFormat="1" ht="11.25">
      <c r="B230" s="221"/>
      <c r="C230" s="222"/>
      <c r="D230" s="212" t="s">
        <v>250</v>
      </c>
      <c r="E230" s="223" t="s">
        <v>1</v>
      </c>
      <c r="F230" s="224" t="s">
        <v>337</v>
      </c>
      <c r="G230" s="222"/>
      <c r="H230" s="225">
        <v>3.5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250</v>
      </c>
      <c r="AU230" s="231" t="s">
        <v>86</v>
      </c>
      <c r="AV230" s="14" t="s">
        <v>86</v>
      </c>
      <c r="AW230" s="14" t="s">
        <v>31</v>
      </c>
      <c r="AX230" s="14" t="s">
        <v>75</v>
      </c>
      <c r="AY230" s="231" t="s">
        <v>239</v>
      </c>
    </row>
    <row r="231" spans="1:65" s="15" customFormat="1" ht="11.25">
      <c r="B231" s="232"/>
      <c r="C231" s="233"/>
      <c r="D231" s="212" t="s">
        <v>250</v>
      </c>
      <c r="E231" s="234" t="s">
        <v>1</v>
      </c>
      <c r="F231" s="235" t="s">
        <v>254</v>
      </c>
      <c r="G231" s="233"/>
      <c r="H231" s="236">
        <v>61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250</v>
      </c>
      <c r="AU231" s="242" t="s">
        <v>86</v>
      </c>
      <c r="AV231" s="15" t="s">
        <v>255</v>
      </c>
      <c r="AW231" s="15" t="s">
        <v>31</v>
      </c>
      <c r="AX231" s="15" t="s">
        <v>75</v>
      </c>
      <c r="AY231" s="242" t="s">
        <v>239</v>
      </c>
    </row>
    <row r="232" spans="1:65" s="13" customFormat="1" ht="22.5">
      <c r="B232" s="210"/>
      <c r="C232" s="211"/>
      <c r="D232" s="212" t="s">
        <v>250</v>
      </c>
      <c r="E232" s="213" t="s">
        <v>1</v>
      </c>
      <c r="F232" s="214" t="s">
        <v>338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250</v>
      </c>
      <c r="AU232" s="220" t="s">
        <v>86</v>
      </c>
      <c r="AV232" s="13" t="s">
        <v>83</v>
      </c>
      <c r="AW232" s="13" t="s">
        <v>31</v>
      </c>
      <c r="AX232" s="13" t="s">
        <v>75</v>
      </c>
      <c r="AY232" s="220" t="s">
        <v>239</v>
      </c>
    </row>
    <row r="233" spans="1:65" s="14" customFormat="1" ht="11.25">
      <c r="B233" s="221"/>
      <c r="C233" s="222"/>
      <c r="D233" s="212" t="s">
        <v>250</v>
      </c>
      <c r="E233" s="223" t="s">
        <v>1</v>
      </c>
      <c r="F233" s="224" t="s">
        <v>339</v>
      </c>
      <c r="G233" s="222"/>
      <c r="H233" s="225">
        <v>585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250</v>
      </c>
      <c r="AU233" s="231" t="s">
        <v>86</v>
      </c>
      <c r="AV233" s="14" t="s">
        <v>86</v>
      </c>
      <c r="AW233" s="14" t="s">
        <v>31</v>
      </c>
      <c r="AX233" s="14" t="s">
        <v>75</v>
      </c>
      <c r="AY233" s="231" t="s">
        <v>239</v>
      </c>
    </row>
    <row r="234" spans="1:65" s="15" customFormat="1" ht="11.25">
      <c r="B234" s="232"/>
      <c r="C234" s="233"/>
      <c r="D234" s="212" t="s">
        <v>250</v>
      </c>
      <c r="E234" s="234" t="s">
        <v>1</v>
      </c>
      <c r="F234" s="235" t="s">
        <v>260</v>
      </c>
      <c r="G234" s="233"/>
      <c r="H234" s="236">
        <v>585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250</v>
      </c>
      <c r="AU234" s="242" t="s">
        <v>86</v>
      </c>
      <c r="AV234" s="15" t="s">
        <v>255</v>
      </c>
      <c r="AW234" s="15" t="s">
        <v>31</v>
      </c>
      <c r="AX234" s="15" t="s">
        <v>75</v>
      </c>
      <c r="AY234" s="242" t="s">
        <v>239</v>
      </c>
    </row>
    <row r="235" spans="1:65" s="16" customFormat="1" ht="11.25">
      <c r="B235" s="243"/>
      <c r="C235" s="244"/>
      <c r="D235" s="212" t="s">
        <v>250</v>
      </c>
      <c r="E235" s="245" t="s">
        <v>1</v>
      </c>
      <c r="F235" s="246" t="s">
        <v>264</v>
      </c>
      <c r="G235" s="244"/>
      <c r="H235" s="247">
        <v>646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AT235" s="253" t="s">
        <v>250</v>
      </c>
      <c r="AU235" s="253" t="s">
        <v>86</v>
      </c>
      <c r="AV235" s="16" t="s">
        <v>246</v>
      </c>
      <c r="AW235" s="16" t="s">
        <v>31</v>
      </c>
      <c r="AX235" s="16" t="s">
        <v>83</v>
      </c>
      <c r="AY235" s="253" t="s">
        <v>239</v>
      </c>
    </row>
    <row r="236" spans="1:65" s="2" customFormat="1" ht="16.5" customHeight="1">
      <c r="A236" s="35"/>
      <c r="B236" s="36"/>
      <c r="C236" s="254" t="s">
        <v>151</v>
      </c>
      <c r="D236" s="254" t="s">
        <v>340</v>
      </c>
      <c r="E236" s="255" t="s">
        <v>341</v>
      </c>
      <c r="F236" s="256" t="s">
        <v>342</v>
      </c>
      <c r="G236" s="257" t="s">
        <v>343</v>
      </c>
      <c r="H236" s="258">
        <v>122</v>
      </c>
      <c r="I236" s="259"/>
      <c r="J236" s="260">
        <f>ROUND(I236*H236,2)</f>
        <v>0</v>
      </c>
      <c r="K236" s="256" t="s">
        <v>245</v>
      </c>
      <c r="L236" s="261"/>
      <c r="M236" s="262" t="s">
        <v>1</v>
      </c>
      <c r="N236" s="263" t="s">
        <v>40</v>
      </c>
      <c r="O236" s="72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319</v>
      </c>
      <c r="AT236" s="203" t="s">
        <v>340</v>
      </c>
      <c r="AU236" s="203" t="s">
        <v>86</v>
      </c>
      <c r="AY236" s="18" t="s">
        <v>239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83</v>
      </c>
      <c r="BK236" s="204">
        <f>ROUND(I236*H236,2)</f>
        <v>0</v>
      </c>
      <c r="BL236" s="18" t="s">
        <v>246</v>
      </c>
      <c r="BM236" s="203" t="s">
        <v>344</v>
      </c>
    </row>
    <row r="237" spans="1:65" s="13" customFormat="1" ht="11.25">
      <c r="B237" s="210"/>
      <c r="C237" s="211"/>
      <c r="D237" s="212" t="s">
        <v>250</v>
      </c>
      <c r="E237" s="213" t="s">
        <v>1</v>
      </c>
      <c r="F237" s="214" t="s">
        <v>345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250</v>
      </c>
      <c r="AU237" s="220" t="s">
        <v>86</v>
      </c>
      <c r="AV237" s="13" t="s">
        <v>83</v>
      </c>
      <c r="AW237" s="13" t="s">
        <v>31</v>
      </c>
      <c r="AX237" s="13" t="s">
        <v>75</v>
      </c>
      <c r="AY237" s="220" t="s">
        <v>239</v>
      </c>
    </row>
    <row r="238" spans="1:65" s="14" customFormat="1" ht="11.25">
      <c r="B238" s="221"/>
      <c r="C238" s="222"/>
      <c r="D238" s="212" t="s">
        <v>250</v>
      </c>
      <c r="E238" s="223" t="s">
        <v>1</v>
      </c>
      <c r="F238" s="224" t="s">
        <v>346</v>
      </c>
      <c r="G238" s="222"/>
      <c r="H238" s="225">
        <v>122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250</v>
      </c>
      <c r="AU238" s="231" t="s">
        <v>86</v>
      </c>
      <c r="AV238" s="14" t="s">
        <v>86</v>
      </c>
      <c r="AW238" s="14" t="s">
        <v>31</v>
      </c>
      <c r="AX238" s="14" t="s">
        <v>83</v>
      </c>
      <c r="AY238" s="231" t="s">
        <v>239</v>
      </c>
    </row>
    <row r="239" spans="1:65" s="2" customFormat="1" ht="24.2" customHeight="1">
      <c r="A239" s="35"/>
      <c r="B239" s="36"/>
      <c r="C239" s="192" t="s">
        <v>154</v>
      </c>
      <c r="D239" s="192" t="s">
        <v>241</v>
      </c>
      <c r="E239" s="193" t="s">
        <v>347</v>
      </c>
      <c r="F239" s="194" t="s">
        <v>348</v>
      </c>
      <c r="G239" s="195" t="s">
        <v>244</v>
      </c>
      <c r="H239" s="196">
        <v>42.5</v>
      </c>
      <c r="I239" s="197"/>
      <c r="J239" s="198">
        <f>ROUND(I239*H239,2)</f>
        <v>0</v>
      </c>
      <c r="K239" s="194" t="s">
        <v>245</v>
      </c>
      <c r="L239" s="40"/>
      <c r="M239" s="199" t="s">
        <v>1</v>
      </c>
      <c r="N239" s="200" t="s">
        <v>40</v>
      </c>
      <c r="O239" s="72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246</v>
      </c>
      <c r="AT239" s="203" t="s">
        <v>241</v>
      </c>
      <c r="AU239" s="203" t="s">
        <v>86</v>
      </c>
      <c r="AY239" s="18" t="s">
        <v>239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246</v>
      </c>
      <c r="BM239" s="203" t="s">
        <v>349</v>
      </c>
    </row>
    <row r="240" spans="1:65" s="2" customFormat="1" ht="11.25">
      <c r="A240" s="35"/>
      <c r="B240" s="36"/>
      <c r="C240" s="37"/>
      <c r="D240" s="205" t="s">
        <v>248</v>
      </c>
      <c r="E240" s="37"/>
      <c r="F240" s="206" t="s">
        <v>350</v>
      </c>
      <c r="G240" s="37"/>
      <c r="H240" s="37"/>
      <c r="I240" s="207"/>
      <c r="J240" s="37"/>
      <c r="K240" s="37"/>
      <c r="L240" s="40"/>
      <c r="M240" s="208"/>
      <c r="N240" s="20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248</v>
      </c>
      <c r="AU240" s="18" t="s">
        <v>86</v>
      </c>
    </row>
    <row r="241" spans="1:65" s="13" customFormat="1" ht="11.25">
      <c r="B241" s="210"/>
      <c r="C241" s="211"/>
      <c r="D241" s="212" t="s">
        <v>250</v>
      </c>
      <c r="E241" s="213" t="s">
        <v>1</v>
      </c>
      <c r="F241" s="214" t="s">
        <v>351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250</v>
      </c>
      <c r="AU241" s="220" t="s">
        <v>86</v>
      </c>
      <c r="AV241" s="13" t="s">
        <v>83</v>
      </c>
      <c r="AW241" s="13" t="s">
        <v>31</v>
      </c>
      <c r="AX241" s="13" t="s">
        <v>75</v>
      </c>
      <c r="AY241" s="220" t="s">
        <v>239</v>
      </c>
    </row>
    <row r="242" spans="1:65" s="13" customFormat="1" ht="11.25">
      <c r="B242" s="210"/>
      <c r="C242" s="211"/>
      <c r="D242" s="212" t="s">
        <v>250</v>
      </c>
      <c r="E242" s="213" t="s">
        <v>1</v>
      </c>
      <c r="F242" s="214" t="s">
        <v>352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250</v>
      </c>
      <c r="AU242" s="220" t="s">
        <v>86</v>
      </c>
      <c r="AV242" s="13" t="s">
        <v>83</v>
      </c>
      <c r="AW242" s="13" t="s">
        <v>31</v>
      </c>
      <c r="AX242" s="13" t="s">
        <v>75</v>
      </c>
      <c r="AY242" s="220" t="s">
        <v>239</v>
      </c>
    </row>
    <row r="243" spans="1:65" s="14" customFormat="1" ht="11.25">
      <c r="B243" s="221"/>
      <c r="C243" s="222"/>
      <c r="D243" s="212" t="s">
        <v>250</v>
      </c>
      <c r="E243" s="223" t="s">
        <v>1</v>
      </c>
      <c r="F243" s="224" t="s">
        <v>353</v>
      </c>
      <c r="G243" s="222"/>
      <c r="H243" s="225">
        <v>59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250</v>
      </c>
      <c r="AU243" s="231" t="s">
        <v>86</v>
      </c>
      <c r="AV243" s="14" t="s">
        <v>86</v>
      </c>
      <c r="AW243" s="14" t="s">
        <v>31</v>
      </c>
      <c r="AX243" s="14" t="s">
        <v>75</v>
      </c>
      <c r="AY243" s="231" t="s">
        <v>239</v>
      </c>
    </row>
    <row r="244" spans="1:65" s="13" customFormat="1" ht="22.5">
      <c r="B244" s="210"/>
      <c r="C244" s="211"/>
      <c r="D244" s="212" t="s">
        <v>250</v>
      </c>
      <c r="E244" s="213" t="s">
        <v>1</v>
      </c>
      <c r="F244" s="214" t="s">
        <v>354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250</v>
      </c>
      <c r="AU244" s="220" t="s">
        <v>86</v>
      </c>
      <c r="AV244" s="13" t="s">
        <v>83</v>
      </c>
      <c r="AW244" s="13" t="s">
        <v>31</v>
      </c>
      <c r="AX244" s="13" t="s">
        <v>75</v>
      </c>
      <c r="AY244" s="220" t="s">
        <v>239</v>
      </c>
    </row>
    <row r="245" spans="1:65" s="14" customFormat="1" ht="11.25">
      <c r="B245" s="221"/>
      <c r="C245" s="222"/>
      <c r="D245" s="212" t="s">
        <v>250</v>
      </c>
      <c r="E245" s="223" t="s">
        <v>1</v>
      </c>
      <c r="F245" s="224" t="s">
        <v>355</v>
      </c>
      <c r="G245" s="222"/>
      <c r="H245" s="225">
        <v>-16.5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250</v>
      </c>
      <c r="AU245" s="231" t="s">
        <v>86</v>
      </c>
      <c r="AV245" s="14" t="s">
        <v>86</v>
      </c>
      <c r="AW245" s="14" t="s">
        <v>31</v>
      </c>
      <c r="AX245" s="14" t="s">
        <v>75</v>
      </c>
      <c r="AY245" s="231" t="s">
        <v>239</v>
      </c>
    </row>
    <row r="246" spans="1:65" s="16" customFormat="1" ht="11.25">
      <c r="B246" s="243"/>
      <c r="C246" s="244"/>
      <c r="D246" s="212" t="s">
        <v>250</v>
      </c>
      <c r="E246" s="245" t="s">
        <v>1</v>
      </c>
      <c r="F246" s="246" t="s">
        <v>264</v>
      </c>
      <c r="G246" s="244"/>
      <c r="H246" s="247">
        <v>42.5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AT246" s="253" t="s">
        <v>250</v>
      </c>
      <c r="AU246" s="253" t="s">
        <v>86</v>
      </c>
      <c r="AV246" s="16" t="s">
        <v>246</v>
      </c>
      <c r="AW246" s="16" t="s">
        <v>31</v>
      </c>
      <c r="AX246" s="16" t="s">
        <v>83</v>
      </c>
      <c r="AY246" s="253" t="s">
        <v>239</v>
      </c>
    </row>
    <row r="247" spans="1:65" s="2" customFormat="1" ht="24.2" customHeight="1">
      <c r="A247" s="35"/>
      <c r="B247" s="36"/>
      <c r="C247" s="254" t="s">
        <v>157</v>
      </c>
      <c r="D247" s="254" t="s">
        <v>340</v>
      </c>
      <c r="E247" s="255" t="s">
        <v>356</v>
      </c>
      <c r="F247" s="256" t="s">
        <v>357</v>
      </c>
      <c r="G247" s="257" t="s">
        <v>343</v>
      </c>
      <c r="H247" s="258">
        <v>1255</v>
      </c>
      <c r="I247" s="259"/>
      <c r="J247" s="260">
        <f>ROUND(I247*H247,2)</f>
        <v>0</v>
      </c>
      <c r="K247" s="256" t="s">
        <v>1</v>
      </c>
      <c r="L247" s="261"/>
      <c r="M247" s="262" t="s">
        <v>1</v>
      </c>
      <c r="N247" s="263" t="s">
        <v>40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319</v>
      </c>
      <c r="AT247" s="203" t="s">
        <v>340</v>
      </c>
      <c r="AU247" s="203" t="s">
        <v>86</v>
      </c>
      <c r="AY247" s="18" t="s">
        <v>239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246</v>
      </c>
      <c r="BM247" s="203" t="s">
        <v>358</v>
      </c>
    </row>
    <row r="248" spans="1:65" s="13" customFormat="1" ht="11.25">
      <c r="B248" s="210"/>
      <c r="C248" s="211"/>
      <c r="D248" s="212" t="s">
        <v>250</v>
      </c>
      <c r="E248" s="213" t="s">
        <v>1</v>
      </c>
      <c r="F248" s="214" t="s">
        <v>359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250</v>
      </c>
      <c r="AU248" s="220" t="s">
        <v>86</v>
      </c>
      <c r="AV248" s="13" t="s">
        <v>83</v>
      </c>
      <c r="AW248" s="13" t="s">
        <v>31</v>
      </c>
      <c r="AX248" s="13" t="s">
        <v>75</v>
      </c>
      <c r="AY248" s="220" t="s">
        <v>239</v>
      </c>
    </row>
    <row r="249" spans="1:65" s="14" customFormat="1" ht="11.25">
      <c r="B249" s="221"/>
      <c r="C249" s="222"/>
      <c r="D249" s="212" t="s">
        <v>250</v>
      </c>
      <c r="E249" s="223" t="s">
        <v>1</v>
      </c>
      <c r="F249" s="224" t="s">
        <v>360</v>
      </c>
      <c r="G249" s="222"/>
      <c r="H249" s="225">
        <v>85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250</v>
      </c>
      <c r="AU249" s="231" t="s">
        <v>86</v>
      </c>
      <c r="AV249" s="14" t="s">
        <v>86</v>
      </c>
      <c r="AW249" s="14" t="s">
        <v>31</v>
      </c>
      <c r="AX249" s="14" t="s">
        <v>75</v>
      </c>
      <c r="AY249" s="231" t="s">
        <v>239</v>
      </c>
    </row>
    <row r="250" spans="1:65" s="13" customFormat="1" ht="11.25">
      <c r="B250" s="210"/>
      <c r="C250" s="211"/>
      <c r="D250" s="212" t="s">
        <v>250</v>
      </c>
      <c r="E250" s="213" t="s">
        <v>1</v>
      </c>
      <c r="F250" s="214" t="s">
        <v>361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250</v>
      </c>
      <c r="AU250" s="220" t="s">
        <v>86</v>
      </c>
      <c r="AV250" s="13" t="s">
        <v>83</v>
      </c>
      <c r="AW250" s="13" t="s">
        <v>31</v>
      </c>
      <c r="AX250" s="13" t="s">
        <v>75</v>
      </c>
      <c r="AY250" s="220" t="s">
        <v>239</v>
      </c>
    </row>
    <row r="251" spans="1:65" s="14" customFormat="1" ht="11.25">
      <c r="B251" s="221"/>
      <c r="C251" s="222"/>
      <c r="D251" s="212" t="s">
        <v>250</v>
      </c>
      <c r="E251" s="223" t="s">
        <v>1</v>
      </c>
      <c r="F251" s="224" t="s">
        <v>362</v>
      </c>
      <c r="G251" s="222"/>
      <c r="H251" s="225">
        <v>1170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250</v>
      </c>
      <c r="AU251" s="231" t="s">
        <v>86</v>
      </c>
      <c r="AV251" s="14" t="s">
        <v>86</v>
      </c>
      <c r="AW251" s="14" t="s">
        <v>31</v>
      </c>
      <c r="AX251" s="14" t="s">
        <v>75</v>
      </c>
      <c r="AY251" s="231" t="s">
        <v>239</v>
      </c>
    </row>
    <row r="252" spans="1:65" s="16" customFormat="1" ht="11.25">
      <c r="B252" s="243"/>
      <c r="C252" s="244"/>
      <c r="D252" s="212" t="s">
        <v>250</v>
      </c>
      <c r="E252" s="245" t="s">
        <v>1</v>
      </c>
      <c r="F252" s="246" t="s">
        <v>264</v>
      </c>
      <c r="G252" s="244"/>
      <c r="H252" s="247">
        <v>1255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250</v>
      </c>
      <c r="AU252" s="253" t="s">
        <v>86</v>
      </c>
      <c r="AV252" s="16" t="s">
        <v>246</v>
      </c>
      <c r="AW252" s="16" t="s">
        <v>31</v>
      </c>
      <c r="AX252" s="16" t="s">
        <v>83</v>
      </c>
      <c r="AY252" s="253" t="s">
        <v>239</v>
      </c>
    </row>
    <row r="253" spans="1:65" s="13" customFormat="1" ht="11.25">
      <c r="B253" s="210"/>
      <c r="C253" s="211"/>
      <c r="D253" s="212" t="s">
        <v>250</v>
      </c>
      <c r="E253" s="213" t="s">
        <v>1</v>
      </c>
      <c r="F253" s="214" t="s">
        <v>363</v>
      </c>
      <c r="G253" s="211"/>
      <c r="H253" s="213" t="s">
        <v>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250</v>
      </c>
      <c r="AU253" s="220" t="s">
        <v>86</v>
      </c>
      <c r="AV253" s="13" t="s">
        <v>83</v>
      </c>
      <c r="AW253" s="13" t="s">
        <v>31</v>
      </c>
      <c r="AX253" s="13" t="s">
        <v>75</v>
      </c>
      <c r="AY253" s="220" t="s">
        <v>239</v>
      </c>
    </row>
    <row r="254" spans="1:65" s="2" customFormat="1" ht="33" customHeight="1">
      <c r="A254" s="35"/>
      <c r="B254" s="36"/>
      <c r="C254" s="192" t="s">
        <v>161</v>
      </c>
      <c r="D254" s="192" t="s">
        <v>241</v>
      </c>
      <c r="E254" s="193" t="s">
        <v>364</v>
      </c>
      <c r="F254" s="194" t="s">
        <v>365</v>
      </c>
      <c r="G254" s="195" t="s">
        <v>244</v>
      </c>
      <c r="H254" s="196">
        <v>627.5</v>
      </c>
      <c r="I254" s="197"/>
      <c r="J254" s="198">
        <f>ROUND(I254*H254,2)</f>
        <v>0</v>
      </c>
      <c r="K254" s="194" t="s">
        <v>245</v>
      </c>
      <c r="L254" s="40"/>
      <c r="M254" s="199" t="s">
        <v>1</v>
      </c>
      <c r="N254" s="200" t="s">
        <v>40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246</v>
      </c>
      <c r="AT254" s="203" t="s">
        <v>241</v>
      </c>
      <c r="AU254" s="203" t="s">
        <v>86</v>
      </c>
      <c r="AY254" s="18" t="s">
        <v>239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246</v>
      </c>
      <c r="BM254" s="203" t="s">
        <v>366</v>
      </c>
    </row>
    <row r="255" spans="1:65" s="2" customFormat="1" ht="11.25">
      <c r="A255" s="35"/>
      <c r="B255" s="36"/>
      <c r="C255" s="37"/>
      <c r="D255" s="205" t="s">
        <v>248</v>
      </c>
      <c r="E255" s="37"/>
      <c r="F255" s="206" t="s">
        <v>367</v>
      </c>
      <c r="G255" s="37"/>
      <c r="H255" s="37"/>
      <c r="I255" s="207"/>
      <c r="J255" s="37"/>
      <c r="K255" s="37"/>
      <c r="L255" s="40"/>
      <c r="M255" s="208"/>
      <c r="N255" s="209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248</v>
      </c>
      <c r="AU255" s="18" t="s">
        <v>86</v>
      </c>
    </row>
    <row r="256" spans="1:65" s="13" customFormat="1" ht="11.25">
      <c r="B256" s="210"/>
      <c r="C256" s="211"/>
      <c r="D256" s="212" t="s">
        <v>250</v>
      </c>
      <c r="E256" s="213" t="s">
        <v>1</v>
      </c>
      <c r="F256" s="214" t="s">
        <v>368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250</v>
      </c>
      <c r="AU256" s="220" t="s">
        <v>86</v>
      </c>
      <c r="AV256" s="13" t="s">
        <v>83</v>
      </c>
      <c r="AW256" s="13" t="s">
        <v>31</v>
      </c>
      <c r="AX256" s="13" t="s">
        <v>75</v>
      </c>
      <c r="AY256" s="220" t="s">
        <v>239</v>
      </c>
    </row>
    <row r="257" spans="1:65" s="13" customFormat="1" ht="11.25">
      <c r="B257" s="210"/>
      <c r="C257" s="211"/>
      <c r="D257" s="212" t="s">
        <v>250</v>
      </c>
      <c r="E257" s="213" t="s">
        <v>1</v>
      </c>
      <c r="F257" s="214" t="s">
        <v>369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250</v>
      </c>
      <c r="AU257" s="220" t="s">
        <v>86</v>
      </c>
      <c r="AV257" s="13" t="s">
        <v>83</v>
      </c>
      <c r="AW257" s="13" t="s">
        <v>31</v>
      </c>
      <c r="AX257" s="13" t="s">
        <v>75</v>
      </c>
      <c r="AY257" s="220" t="s">
        <v>239</v>
      </c>
    </row>
    <row r="258" spans="1:65" s="14" customFormat="1" ht="11.25">
      <c r="B258" s="221"/>
      <c r="C258" s="222"/>
      <c r="D258" s="212" t="s">
        <v>250</v>
      </c>
      <c r="E258" s="223" t="s">
        <v>1</v>
      </c>
      <c r="F258" s="224" t="s">
        <v>316</v>
      </c>
      <c r="G258" s="222"/>
      <c r="H258" s="225">
        <v>42.5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250</v>
      </c>
      <c r="AU258" s="231" t="s">
        <v>86</v>
      </c>
      <c r="AV258" s="14" t="s">
        <v>86</v>
      </c>
      <c r="AW258" s="14" t="s">
        <v>31</v>
      </c>
      <c r="AX258" s="14" t="s">
        <v>75</v>
      </c>
      <c r="AY258" s="231" t="s">
        <v>239</v>
      </c>
    </row>
    <row r="259" spans="1:65" s="13" customFormat="1" ht="11.25">
      <c r="B259" s="210"/>
      <c r="C259" s="211"/>
      <c r="D259" s="212" t="s">
        <v>250</v>
      </c>
      <c r="E259" s="213" t="s">
        <v>1</v>
      </c>
      <c r="F259" s="214" t="s">
        <v>361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250</v>
      </c>
      <c r="AU259" s="220" t="s">
        <v>86</v>
      </c>
      <c r="AV259" s="13" t="s">
        <v>83</v>
      </c>
      <c r="AW259" s="13" t="s">
        <v>31</v>
      </c>
      <c r="AX259" s="13" t="s">
        <v>75</v>
      </c>
      <c r="AY259" s="220" t="s">
        <v>239</v>
      </c>
    </row>
    <row r="260" spans="1:65" s="14" customFormat="1" ht="11.25">
      <c r="B260" s="221"/>
      <c r="C260" s="222"/>
      <c r="D260" s="212" t="s">
        <v>250</v>
      </c>
      <c r="E260" s="223" t="s">
        <v>1</v>
      </c>
      <c r="F260" s="224" t="s">
        <v>339</v>
      </c>
      <c r="G260" s="222"/>
      <c r="H260" s="225">
        <v>585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250</v>
      </c>
      <c r="AU260" s="231" t="s">
        <v>86</v>
      </c>
      <c r="AV260" s="14" t="s">
        <v>86</v>
      </c>
      <c r="AW260" s="14" t="s">
        <v>31</v>
      </c>
      <c r="AX260" s="14" t="s">
        <v>75</v>
      </c>
      <c r="AY260" s="231" t="s">
        <v>239</v>
      </c>
    </row>
    <row r="261" spans="1:65" s="16" customFormat="1" ht="11.25">
      <c r="B261" s="243"/>
      <c r="C261" s="244"/>
      <c r="D261" s="212" t="s">
        <v>250</v>
      </c>
      <c r="E261" s="245" t="s">
        <v>1</v>
      </c>
      <c r="F261" s="246" t="s">
        <v>264</v>
      </c>
      <c r="G261" s="244"/>
      <c r="H261" s="247">
        <v>627.5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250</v>
      </c>
      <c r="AU261" s="253" t="s">
        <v>86</v>
      </c>
      <c r="AV261" s="16" t="s">
        <v>246</v>
      </c>
      <c r="AW261" s="16" t="s">
        <v>31</v>
      </c>
      <c r="AX261" s="16" t="s">
        <v>83</v>
      </c>
      <c r="AY261" s="253" t="s">
        <v>239</v>
      </c>
    </row>
    <row r="262" spans="1:65" s="2" customFormat="1" ht="24.2" customHeight="1">
      <c r="A262" s="35"/>
      <c r="B262" s="36"/>
      <c r="C262" s="192" t="s">
        <v>164</v>
      </c>
      <c r="D262" s="192" t="s">
        <v>241</v>
      </c>
      <c r="E262" s="193" t="s">
        <v>370</v>
      </c>
      <c r="F262" s="194" t="s">
        <v>371</v>
      </c>
      <c r="G262" s="195" t="s">
        <v>372</v>
      </c>
      <c r="H262" s="196">
        <v>1200</v>
      </c>
      <c r="I262" s="197"/>
      <c r="J262" s="198">
        <f>ROUND(I262*H262,2)</f>
        <v>0</v>
      </c>
      <c r="K262" s="194" t="s">
        <v>245</v>
      </c>
      <c r="L262" s="40"/>
      <c r="M262" s="199" t="s">
        <v>1</v>
      </c>
      <c r="N262" s="200" t="s">
        <v>40</v>
      </c>
      <c r="O262" s="72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246</v>
      </c>
      <c r="AT262" s="203" t="s">
        <v>241</v>
      </c>
      <c r="AU262" s="203" t="s">
        <v>86</v>
      </c>
      <c r="AY262" s="18" t="s">
        <v>239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83</v>
      </c>
      <c r="BK262" s="204">
        <f>ROUND(I262*H262,2)</f>
        <v>0</v>
      </c>
      <c r="BL262" s="18" t="s">
        <v>246</v>
      </c>
      <c r="BM262" s="203" t="s">
        <v>373</v>
      </c>
    </row>
    <row r="263" spans="1:65" s="2" customFormat="1" ht="11.25">
      <c r="A263" s="35"/>
      <c r="B263" s="36"/>
      <c r="C263" s="37"/>
      <c r="D263" s="205" t="s">
        <v>248</v>
      </c>
      <c r="E263" s="37"/>
      <c r="F263" s="206" t="s">
        <v>374</v>
      </c>
      <c r="G263" s="37"/>
      <c r="H263" s="37"/>
      <c r="I263" s="207"/>
      <c r="J263" s="37"/>
      <c r="K263" s="37"/>
      <c r="L263" s="40"/>
      <c r="M263" s="208"/>
      <c r="N263" s="20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248</v>
      </c>
      <c r="AU263" s="18" t="s">
        <v>86</v>
      </c>
    </row>
    <row r="264" spans="1:65" s="14" customFormat="1" ht="11.25">
      <c r="B264" s="221"/>
      <c r="C264" s="222"/>
      <c r="D264" s="212" t="s">
        <v>250</v>
      </c>
      <c r="E264" s="223" t="s">
        <v>1</v>
      </c>
      <c r="F264" s="224" t="s">
        <v>375</v>
      </c>
      <c r="G264" s="222"/>
      <c r="H264" s="225">
        <v>1200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250</v>
      </c>
      <c r="AU264" s="231" t="s">
        <v>86</v>
      </c>
      <c r="AV264" s="14" t="s">
        <v>86</v>
      </c>
      <c r="AW264" s="14" t="s">
        <v>31</v>
      </c>
      <c r="AX264" s="14" t="s">
        <v>75</v>
      </c>
      <c r="AY264" s="231" t="s">
        <v>239</v>
      </c>
    </row>
    <row r="265" spans="1:65" s="16" customFormat="1" ht="11.25">
      <c r="B265" s="243"/>
      <c r="C265" s="244"/>
      <c r="D265" s="212" t="s">
        <v>250</v>
      </c>
      <c r="E265" s="245" t="s">
        <v>1</v>
      </c>
      <c r="F265" s="246" t="s">
        <v>264</v>
      </c>
      <c r="G265" s="244"/>
      <c r="H265" s="247">
        <v>1200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250</v>
      </c>
      <c r="AU265" s="253" t="s">
        <v>86</v>
      </c>
      <c r="AV265" s="16" t="s">
        <v>246</v>
      </c>
      <c r="AW265" s="16" t="s">
        <v>31</v>
      </c>
      <c r="AX265" s="16" t="s">
        <v>83</v>
      </c>
      <c r="AY265" s="253" t="s">
        <v>239</v>
      </c>
    </row>
    <row r="266" spans="1:65" s="13" customFormat="1" ht="11.25">
      <c r="B266" s="210"/>
      <c r="C266" s="211"/>
      <c r="D266" s="212" t="s">
        <v>250</v>
      </c>
      <c r="E266" s="213" t="s">
        <v>1</v>
      </c>
      <c r="F266" s="214" t="s">
        <v>33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250</v>
      </c>
      <c r="AU266" s="220" t="s">
        <v>86</v>
      </c>
      <c r="AV266" s="13" t="s">
        <v>83</v>
      </c>
      <c r="AW266" s="13" t="s">
        <v>31</v>
      </c>
      <c r="AX266" s="13" t="s">
        <v>75</v>
      </c>
      <c r="AY266" s="220" t="s">
        <v>239</v>
      </c>
    </row>
    <row r="267" spans="1:65" s="13" customFormat="1" ht="22.5">
      <c r="B267" s="210"/>
      <c r="C267" s="211"/>
      <c r="D267" s="212" t="s">
        <v>250</v>
      </c>
      <c r="E267" s="213" t="s">
        <v>1</v>
      </c>
      <c r="F267" s="214" t="s">
        <v>376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250</v>
      </c>
      <c r="AU267" s="220" t="s">
        <v>86</v>
      </c>
      <c r="AV267" s="13" t="s">
        <v>83</v>
      </c>
      <c r="AW267" s="13" t="s">
        <v>31</v>
      </c>
      <c r="AX267" s="13" t="s">
        <v>75</v>
      </c>
      <c r="AY267" s="220" t="s">
        <v>239</v>
      </c>
    </row>
    <row r="268" spans="1:65" s="2" customFormat="1" ht="24.2" customHeight="1">
      <c r="A268" s="35"/>
      <c r="B268" s="36"/>
      <c r="C268" s="192" t="s">
        <v>8</v>
      </c>
      <c r="D268" s="192" t="s">
        <v>241</v>
      </c>
      <c r="E268" s="193" t="s">
        <v>377</v>
      </c>
      <c r="F268" s="194" t="s">
        <v>348</v>
      </c>
      <c r="G268" s="195" t="s">
        <v>244</v>
      </c>
      <c r="H268" s="196">
        <v>525.5</v>
      </c>
      <c r="I268" s="197"/>
      <c r="J268" s="198">
        <f>ROUND(I268*H268,2)</f>
        <v>0</v>
      </c>
      <c r="K268" s="194" t="s">
        <v>245</v>
      </c>
      <c r="L268" s="40"/>
      <c r="M268" s="199" t="s">
        <v>1</v>
      </c>
      <c r="N268" s="200" t="s">
        <v>40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246</v>
      </c>
      <c r="AT268" s="203" t="s">
        <v>241</v>
      </c>
      <c r="AU268" s="203" t="s">
        <v>86</v>
      </c>
      <c r="AY268" s="18" t="s">
        <v>239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246</v>
      </c>
      <c r="BM268" s="203" t="s">
        <v>378</v>
      </c>
    </row>
    <row r="269" spans="1:65" s="2" customFormat="1" ht="11.25">
      <c r="A269" s="35"/>
      <c r="B269" s="36"/>
      <c r="C269" s="37"/>
      <c r="D269" s="205" t="s">
        <v>248</v>
      </c>
      <c r="E269" s="37"/>
      <c r="F269" s="206" t="s">
        <v>379</v>
      </c>
      <c r="G269" s="37"/>
      <c r="H269" s="37"/>
      <c r="I269" s="207"/>
      <c r="J269" s="37"/>
      <c r="K269" s="37"/>
      <c r="L269" s="40"/>
      <c r="M269" s="208"/>
      <c r="N269" s="209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248</v>
      </c>
      <c r="AU269" s="18" t="s">
        <v>86</v>
      </c>
    </row>
    <row r="270" spans="1:65" s="13" customFormat="1" ht="11.25">
      <c r="B270" s="210"/>
      <c r="C270" s="211"/>
      <c r="D270" s="212" t="s">
        <v>250</v>
      </c>
      <c r="E270" s="213" t="s">
        <v>1</v>
      </c>
      <c r="F270" s="214" t="s">
        <v>380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250</v>
      </c>
      <c r="AU270" s="220" t="s">
        <v>86</v>
      </c>
      <c r="AV270" s="13" t="s">
        <v>83</v>
      </c>
      <c r="AW270" s="13" t="s">
        <v>31</v>
      </c>
      <c r="AX270" s="13" t="s">
        <v>75</v>
      </c>
      <c r="AY270" s="220" t="s">
        <v>239</v>
      </c>
    </row>
    <row r="271" spans="1:65" s="13" customFormat="1" ht="11.25">
      <c r="B271" s="210"/>
      <c r="C271" s="211"/>
      <c r="D271" s="212" t="s">
        <v>250</v>
      </c>
      <c r="E271" s="213" t="s">
        <v>1</v>
      </c>
      <c r="F271" s="214" t="s">
        <v>381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250</v>
      </c>
      <c r="AU271" s="220" t="s">
        <v>86</v>
      </c>
      <c r="AV271" s="13" t="s">
        <v>83</v>
      </c>
      <c r="AW271" s="13" t="s">
        <v>31</v>
      </c>
      <c r="AX271" s="13" t="s">
        <v>75</v>
      </c>
      <c r="AY271" s="220" t="s">
        <v>239</v>
      </c>
    </row>
    <row r="272" spans="1:65" s="14" customFormat="1" ht="11.25">
      <c r="B272" s="221"/>
      <c r="C272" s="222"/>
      <c r="D272" s="212" t="s">
        <v>250</v>
      </c>
      <c r="E272" s="223" t="s">
        <v>1</v>
      </c>
      <c r="F272" s="224" t="s">
        <v>382</v>
      </c>
      <c r="G272" s="222"/>
      <c r="H272" s="225">
        <v>525.5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250</v>
      </c>
      <c r="AU272" s="231" t="s">
        <v>86</v>
      </c>
      <c r="AV272" s="14" t="s">
        <v>86</v>
      </c>
      <c r="AW272" s="14" t="s">
        <v>31</v>
      </c>
      <c r="AX272" s="14" t="s">
        <v>83</v>
      </c>
      <c r="AY272" s="231" t="s">
        <v>239</v>
      </c>
    </row>
    <row r="273" spans="1:65" s="2" customFormat="1" ht="16.5" customHeight="1">
      <c r="A273" s="35"/>
      <c r="B273" s="36"/>
      <c r="C273" s="254" t="s">
        <v>169</v>
      </c>
      <c r="D273" s="254" t="s">
        <v>340</v>
      </c>
      <c r="E273" s="255" t="s">
        <v>383</v>
      </c>
      <c r="F273" s="256" t="s">
        <v>384</v>
      </c>
      <c r="G273" s="257" t="s">
        <v>244</v>
      </c>
      <c r="H273" s="258">
        <v>547</v>
      </c>
      <c r="I273" s="259"/>
      <c r="J273" s="260">
        <f>ROUND(I273*H273,2)</f>
        <v>0</v>
      </c>
      <c r="K273" s="256" t="s">
        <v>245</v>
      </c>
      <c r="L273" s="261"/>
      <c r="M273" s="262" t="s">
        <v>1</v>
      </c>
      <c r="N273" s="263" t="s">
        <v>40</v>
      </c>
      <c r="O273" s="7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319</v>
      </c>
      <c r="AT273" s="203" t="s">
        <v>340</v>
      </c>
      <c r="AU273" s="203" t="s">
        <v>86</v>
      </c>
      <c r="AY273" s="18" t="s">
        <v>239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83</v>
      </c>
      <c r="BK273" s="204">
        <f>ROUND(I273*H273,2)</f>
        <v>0</v>
      </c>
      <c r="BL273" s="18" t="s">
        <v>246</v>
      </c>
      <c r="BM273" s="203" t="s">
        <v>385</v>
      </c>
    </row>
    <row r="274" spans="1:65" s="13" customFormat="1" ht="11.25">
      <c r="B274" s="210"/>
      <c r="C274" s="211"/>
      <c r="D274" s="212" t="s">
        <v>250</v>
      </c>
      <c r="E274" s="213" t="s">
        <v>1</v>
      </c>
      <c r="F274" s="214" t="s">
        <v>386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250</v>
      </c>
      <c r="AU274" s="220" t="s">
        <v>86</v>
      </c>
      <c r="AV274" s="13" t="s">
        <v>83</v>
      </c>
      <c r="AW274" s="13" t="s">
        <v>31</v>
      </c>
      <c r="AX274" s="13" t="s">
        <v>75</v>
      </c>
      <c r="AY274" s="220" t="s">
        <v>239</v>
      </c>
    </row>
    <row r="275" spans="1:65" s="14" customFormat="1" ht="11.25">
      <c r="B275" s="221"/>
      <c r="C275" s="222"/>
      <c r="D275" s="212" t="s">
        <v>250</v>
      </c>
      <c r="E275" s="223" t="s">
        <v>1</v>
      </c>
      <c r="F275" s="224" t="s">
        <v>387</v>
      </c>
      <c r="G275" s="222"/>
      <c r="H275" s="225">
        <v>547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250</v>
      </c>
      <c r="AU275" s="231" t="s">
        <v>86</v>
      </c>
      <c r="AV275" s="14" t="s">
        <v>86</v>
      </c>
      <c r="AW275" s="14" t="s">
        <v>31</v>
      </c>
      <c r="AX275" s="14" t="s">
        <v>83</v>
      </c>
      <c r="AY275" s="231" t="s">
        <v>239</v>
      </c>
    </row>
    <row r="276" spans="1:65" s="2" customFormat="1" ht="24.2" customHeight="1">
      <c r="A276" s="35"/>
      <c r="B276" s="36"/>
      <c r="C276" s="192" t="s">
        <v>172</v>
      </c>
      <c r="D276" s="192" t="s">
        <v>241</v>
      </c>
      <c r="E276" s="193" t="s">
        <v>388</v>
      </c>
      <c r="F276" s="194" t="s">
        <v>389</v>
      </c>
      <c r="G276" s="195" t="s">
        <v>244</v>
      </c>
      <c r="H276" s="196">
        <v>500</v>
      </c>
      <c r="I276" s="197"/>
      <c r="J276" s="198">
        <f>ROUND(I276*H276,2)</f>
        <v>0</v>
      </c>
      <c r="K276" s="194" t="s">
        <v>245</v>
      </c>
      <c r="L276" s="40"/>
      <c r="M276" s="199" t="s">
        <v>1</v>
      </c>
      <c r="N276" s="200" t="s">
        <v>40</v>
      </c>
      <c r="O276" s="7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246</v>
      </c>
      <c r="AT276" s="203" t="s">
        <v>241</v>
      </c>
      <c r="AU276" s="203" t="s">
        <v>86</v>
      </c>
      <c r="AY276" s="18" t="s">
        <v>239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83</v>
      </c>
      <c r="BK276" s="204">
        <f>ROUND(I276*H276,2)</f>
        <v>0</v>
      </c>
      <c r="BL276" s="18" t="s">
        <v>246</v>
      </c>
      <c r="BM276" s="203" t="s">
        <v>390</v>
      </c>
    </row>
    <row r="277" spans="1:65" s="2" customFormat="1" ht="11.25">
      <c r="A277" s="35"/>
      <c r="B277" s="36"/>
      <c r="C277" s="37"/>
      <c r="D277" s="205" t="s">
        <v>248</v>
      </c>
      <c r="E277" s="37"/>
      <c r="F277" s="206" t="s">
        <v>391</v>
      </c>
      <c r="G277" s="37"/>
      <c r="H277" s="37"/>
      <c r="I277" s="207"/>
      <c r="J277" s="37"/>
      <c r="K277" s="37"/>
      <c r="L277" s="40"/>
      <c r="M277" s="208"/>
      <c r="N277" s="209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248</v>
      </c>
      <c r="AU277" s="18" t="s">
        <v>86</v>
      </c>
    </row>
    <row r="278" spans="1:65" s="13" customFormat="1" ht="11.25">
      <c r="B278" s="210"/>
      <c r="C278" s="211"/>
      <c r="D278" s="212" t="s">
        <v>250</v>
      </c>
      <c r="E278" s="213" t="s">
        <v>1</v>
      </c>
      <c r="F278" s="214" t="s">
        <v>392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250</v>
      </c>
      <c r="AU278" s="220" t="s">
        <v>86</v>
      </c>
      <c r="AV278" s="13" t="s">
        <v>83</v>
      </c>
      <c r="AW278" s="13" t="s">
        <v>31</v>
      </c>
      <c r="AX278" s="13" t="s">
        <v>75</v>
      </c>
      <c r="AY278" s="220" t="s">
        <v>239</v>
      </c>
    </row>
    <row r="279" spans="1:65" s="14" customFormat="1" ht="11.25">
      <c r="B279" s="221"/>
      <c r="C279" s="222"/>
      <c r="D279" s="212" t="s">
        <v>250</v>
      </c>
      <c r="E279" s="223" t="s">
        <v>1</v>
      </c>
      <c r="F279" s="224" t="s">
        <v>393</v>
      </c>
      <c r="G279" s="222"/>
      <c r="H279" s="225">
        <v>500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250</v>
      </c>
      <c r="AU279" s="231" t="s">
        <v>86</v>
      </c>
      <c r="AV279" s="14" t="s">
        <v>86</v>
      </c>
      <c r="AW279" s="14" t="s">
        <v>31</v>
      </c>
      <c r="AX279" s="14" t="s">
        <v>83</v>
      </c>
      <c r="AY279" s="231" t="s">
        <v>239</v>
      </c>
    </row>
    <row r="280" spans="1:65" s="2" customFormat="1" ht="37.9" customHeight="1">
      <c r="A280" s="35"/>
      <c r="B280" s="36"/>
      <c r="C280" s="192" t="s">
        <v>394</v>
      </c>
      <c r="D280" s="192" t="s">
        <v>241</v>
      </c>
      <c r="E280" s="193" t="s">
        <v>310</v>
      </c>
      <c r="F280" s="194" t="s">
        <v>311</v>
      </c>
      <c r="G280" s="195" t="s">
        <v>244</v>
      </c>
      <c r="H280" s="196">
        <v>500</v>
      </c>
      <c r="I280" s="197"/>
      <c r="J280" s="198">
        <f>ROUND(I280*H280,2)</f>
        <v>0</v>
      </c>
      <c r="K280" s="194" t="s">
        <v>245</v>
      </c>
      <c r="L280" s="40"/>
      <c r="M280" s="199" t="s">
        <v>1</v>
      </c>
      <c r="N280" s="200" t="s">
        <v>40</v>
      </c>
      <c r="O280" s="72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246</v>
      </c>
      <c r="AT280" s="203" t="s">
        <v>241</v>
      </c>
      <c r="AU280" s="203" t="s">
        <v>86</v>
      </c>
      <c r="AY280" s="18" t="s">
        <v>239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83</v>
      </c>
      <c r="BK280" s="204">
        <f>ROUND(I280*H280,2)</f>
        <v>0</v>
      </c>
      <c r="BL280" s="18" t="s">
        <v>246</v>
      </c>
      <c r="BM280" s="203" t="s">
        <v>395</v>
      </c>
    </row>
    <row r="281" spans="1:65" s="2" customFormat="1" ht="11.25">
      <c r="A281" s="35"/>
      <c r="B281" s="36"/>
      <c r="C281" s="37"/>
      <c r="D281" s="205" t="s">
        <v>248</v>
      </c>
      <c r="E281" s="37"/>
      <c r="F281" s="206" t="s">
        <v>313</v>
      </c>
      <c r="G281" s="37"/>
      <c r="H281" s="37"/>
      <c r="I281" s="207"/>
      <c r="J281" s="37"/>
      <c r="K281" s="37"/>
      <c r="L281" s="40"/>
      <c r="M281" s="208"/>
      <c r="N281" s="209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248</v>
      </c>
      <c r="AU281" s="18" t="s">
        <v>86</v>
      </c>
    </row>
    <row r="282" spans="1:65" s="2" customFormat="1" ht="16.5" customHeight="1">
      <c r="A282" s="35"/>
      <c r="B282" s="36"/>
      <c r="C282" s="192" t="s">
        <v>396</v>
      </c>
      <c r="D282" s="192" t="s">
        <v>241</v>
      </c>
      <c r="E282" s="193" t="s">
        <v>397</v>
      </c>
      <c r="F282" s="194" t="s">
        <v>398</v>
      </c>
      <c r="G282" s="195" t="s">
        <v>244</v>
      </c>
      <c r="H282" s="196">
        <v>500</v>
      </c>
      <c r="I282" s="197"/>
      <c r="J282" s="198">
        <f>ROUND(I282*H282,2)</f>
        <v>0</v>
      </c>
      <c r="K282" s="194" t="s">
        <v>245</v>
      </c>
      <c r="L282" s="40"/>
      <c r="M282" s="199" t="s">
        <v>1</v>
      </c>
      <c r="N282" s="200" t="s">
        <v>40</v>
      </c>
      <c r="O282" s="72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246</v>
      </c>
      <c r="AT282" s="203" t="s">
        <v>241</v>
      </c>
      <c r="AU282" s="203" t="s">
        <v>86</v>
      </c>
      <c r="AY282" s="18" t="s">
        <v>239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83</v>
      </c>
      <c r="BK282" s="204">
        <f>ROUND(I282*H282,2)</f>
        <v>0</v>
      </c>
      <c r="BL282" s="18" t="s">
        <v>246</v>
      </c>
      <c r="BM282" s="203" t="s">
        <v>399</v>
      </c>
    </row>
    <row r="283" spans="1:65" s="2" customFormat="1" ht="11.25">
      <c r="A283" s="35"/>
      <c r="B283" s="36"/>
      <c r="C283" s="37"/>
      <c r="D283" s="205" t="s">
        <v>248</v>
      </c>
      <c r="E283" s="37"/>
      <c r="F283" s="206" t="s">
        <v>400</v>
      </c>
      <c r="G283" s="37"/>
      <c r="H283" s="37"/>
      <c r="I283" s="207"/>
      <c r="J283" s="37"/>
      <c r="K283" s="37"/>
      <c r="L283" s="40"/>
      <c r="M283" s="208"/>
      <c r="N283" s="209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248</v>
      </c>
      <c r="AU283" s="18" t="s">
        <v>86</v>
      </c>
    </row>
    <row r="284" spans="1:65" s="2" customFormat="1" ht="33" customHeight="1">
      <c r="A284" s="35"/>
      <c r="B284" s="36"/>
      <c r="C284" s="192" t="s">
        <v>401</v>
      </c>
      <c r="D284" s="192" t="s">
        <v>241</v>
      </c>
      <c r="E284" s="193" t="s">
        <v>402</v>
      </c>
      <c r="F284" s="194" t="s">
        <v>403</v>
      </c>
      <c r="G284" s="195" t="s">
        <v>343</v>
      </c>
      <c r="H284" s="196">
        <v>1000</v>
      </c>
      <c r="I284" s="197"/>
      <c r="J284" s="198">
        <f>ROUND(I284*H284,2)</f>
        <v>0</v>
      </c>
      <c r="K284" s="194" t="s">
        <v>245</v>
      </c>
      <c r="L284" s="40"/>
      <c r="M284" s="199" t="s">
        <v>1</v>
      </c>
      <c r="N284" s="200" t="s">
        <v>40</v>
      </c>
      <c r="O284" s="72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246</v>
      </c>
      <c r="AT284" s="203" t="s">
        <v>241</v>
      </c>
      <c r="AU284" s="203" t="s">
        <v>86</v>
      </c>
      <c r="AY284" s="18" t="s">
        <v>239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83</v>
      </c>
      <c r="BK284" s="204">
        <f>ROUND(I284*H284,2)</f>
        <v>0</v>
      </c>
      <c r="BL284" s="18" t="s">
        <v>246</v>
      </c>
      <c r="BM284" s="203" t="s">
        <v>404</v>
      </c>
    </row>
    <row r="285" spans="1:65" s="2" customFormat="1" ht="11.25">
      <c r="A285" s="35"/>
      <c r="B285" s="36"/>
      <c r="C285" s="37"/>
      <c r="D285" s="205" t="s">
        <v>248</v>
      </c>
      <c r="E285" s="37"/>
      <c r="F285" s="206" t="s">
        <v>405</v>
      </c>
      <c r="G285" s="37"/>
      <c r="H285" s="37"/>
      <c r="I285" s="207"/>
      <c r="J285" s="37"/>
      <c r="K285" s="37"/>
      <c r="L285" s="40"/>
      <c r="M285" s="208"/>
      <c r="N285" s="209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248</v>
      </c>
      <c r="AU285" s="18" t="s">
        <v>86</v>
      </c>
    </row>
    <row r="286" spans="1:65" s="14" customFormat="1" ht="11.25">
      <c r="B286" s="221"/>
      <c r="C286" s="222"/>
      <c r="D286" s="212" t="s">
        <v>250</v>
      </c>
      <c r="E286" s="223" t="s">
        <v>1</v>
      </c>
      <c r="F286" s="224" t="s">
        <v>406</v>
      </c>
      <c r="G286" s="222"/>
      <c r="H286" s="225">
        <v>1000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250</v>
      </c>
      <c r="AU286" s="231" t="s">
        <v>86</v>
      </c>
      <c r="AV286" s="14" t="s">
        <v>86</v>
      </c>
      <c r="AW286" s="14" t="s">
        <v>31</v>
      </c>
      <c r="AX286" s="14" t="s">
        <v>83</v>
      </c>
      <c r="AY286" s="231" t="s">
        <v>239</v>
      </c>
    </row>
    <row r="287" spans="1:65" s="12" customFormat="1" ht="22.9" customHeight="1">
      <c r="B287" s="176"/>
      <c r="C287" s="177"/>
      <c r="D287" s="178" t="s">
        <v>74</v>
      </c>
      <c r="E287" s="190" t="s">
        <v>86</v>
      </c>
      <c r="F287" s="190" t="s">
        <v>407</v>
      </c>
      <c r="G287" s="177"/>
      <c r="H287" s="177"/>
      <c r="I287" s="180"/>
      <c r="J287" s="191">
        <f>BK287</f>
        <v>0</v>
      </c>
      <c r="K287" s="177"/>
      <c r="L287" s="182"/>
      <c r="M287" s="183"/>
      <c r="N287" s="184"/>
      <c r="O287" s="184"/>
      <c r="P287" s="185">
        <f>SUM(P288:P400)</f>
        <v>0</v>
      </c>
      <c r="Q287" s="184"/>
      <c r="R287" s="185">
        <f>SUM(R288:R400)</f>
        <v>1120.1401504</v>
      </c>
      <c r="S287" s="184"/>
      <c r="T287" s="186">
        <f>SUM(T288:T400)</f>
        <v>0</v>
      </c>
      <c r="AR287" s="187" t="s">
        <v>83</v>
      </c>
      <c r="AT287" s="188" t="s">
        <v>74</v>
      </c>
      <c r="AU287" s="188" t="s">
        <v>83</v>
      </c>
      <c r="AY287" s="187" t="s">
        <v>239</v>
      </c>
      <c r="BK287" s="189">
        <f>SUM(BK288:BK400)</f>
        <v>0</v>
      </c>
    </row>
    <row r="288" spans="1:65" s="2" customFormat="1" ht="16.5" customHeight="1">
      <c r="A288" s="35"/>
      <c r="B288" s="36"/>
      <c r="C288" s="192" t="s">
        <v>7</v>
      </c>
      <c r="D288" s="192" t="s">
        <v>241</v>
      </c>
      <c r="E288" s="193" t="s">
        <v>408</v>
      </c>
      <c r="F288" s="194" t="s">
        <v>409</v>
      </c>
      <c r="G288" s="195" t="s">
        <v>244</v>
      </c>
      <c r="H288" s="196">
        <v>107.6</v>
      </c>
      <c r="I288" s="197"/>
      <c r="J288" s="198">
        <f>ROUND(I288*H288,2)</f>
        <v>0</v>
      </c>
      <c r="K288" s="194" t="s">
        <v>245</v>
      </c>
      <c r="L288" s="40"/>
      <c r="M288" s="199" t="s">
        <v>1</v>
      </c>
      <c r="N288" s="200" t="s">
        <v>40</v>
      </c>
      <c r="O288" s="72"/>
      <c r="P288" s="201">
        <f>O288*H288</f>
        <v>0</v>
      </c>
      <c r="Q288" s="201">
        <v>2.3010199999999998</v>
      </c>
      <c r="R288" s="201">
        <f>Q288*H288</f>
        <v>247.58975199999998</v>
      </c>
      <c r="S288" s="201">
        <v>0</v>
      </c>
      <c r="T288" s="20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246</v>
      </c>
      <c r="AT288" s="203" t="s">
        <v>241</v>
      </c>
      <c r="AU288" s="203" t="s">
        <v>86</v>
      </c>
      <c r="AY288" s="18" t="s">
        <v>239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8" t="s">
        <v>83</v>
      </c>
      <c r="BK288" s="204">
        <f>ROUND(I288*H288,2)</f>
        <v>0</v>
      </c>
      <c r="BL288" s="18" t="s">
        <v>246</v>
      </c>
      <c r="BM288" s="203" t="s">
        <v>410</v>
      </c>
    </row>
    <row r="289" spans="1:51" s="2" customFormat="1" ht="11.25">
      <c r="A289" s="35"/>
      <c r="B289" s="36"/>
      <c r="C289" s="37"/>
      <c r="D289" s="205" t="s">
        <v>248</v>
      </c>
      <c r="E289" s="37"/>
      <c r="F289" s="206" t="s">
        <v>411</v>
      </c>
      <c r="G289" s="37"/>
      <c r="H289" s="37"/>
      <c r="I289" s="207"/>
      <c r="J289" s="37"/>
      <c r="K289" s="37"/>
      <c r="L289" s="40"/>
      <c r="M289" s="208"/>
      <c r="N289" s="209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248</v>
      </c>
      <c r="AU289" s="18" t="s">
        <v>86</v>
      </c>
    </row>
    <row r="290" spans="1:51" s="13" customFormat="1" ht="11.25">
      <c r="B290" s="210"/>
      <c r="C290" s="211"/>
      <c r="D290" s="212" t="s">
        <v>250</v>
      </c>
      <c r="E290" s="213" t="s">
        <v>1</v>
      </c>
      <c r="F290" s="214" t="s">
        <v>412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250</v>
      </c>
      <c r="AU290" s="220" t="s">
        <v>86</v>
      </c>
      <c r="AV290" s="13" t="s">
        <v>83</v>
      </c>
      <c r="AW290" s="13" t="s">
        <v>31</v>
      </c>
      <c r="AX290" s="13" t="s">
        <v>75</v>
      </c>
      <c r="AY290" s="220" t="s">
        <v>239</v>
      </c>
    </row>
    <row r="291" spans="1:51" s="13" customFormat="1" ht="22.5">
      <c r="B291" s="210"/>
      <c r="C291" s="211"/>
      <c r="D291" s="212" t="s">
        <v>250</v>
      </c>
      <c r="E291" s="213" t="s">
        <v>1</v>
      </c>
      <c r="F291" s="214" t="s">
        <v>413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250</v>
      </c>
      <c r="AU291" s="220" t="s">
        <v>86</v>
      </c>
      <c r="AV291" s="13" t="s">
        <v>83</v>
      </c>
      <c r="AW291" s="13" t="s">
        <v>31</v>
      </c>
      <c r="AX291" s="13" t="s">
        <v>75</v>
      </c>
      <c r="AY291" s="220" t="s">
        <v>239</v>
      </c>
    </row>
    <row r="292" spans="1:51" s="15" customFormat="1" ht="11.25">
      <c r="B292" s="232"/>
      <c r="C292" s="233"/>
      <c r="D292" s="212" t="s">
        <v>250</v>
      </c>
      <c r="E292" s="234" t="s">
        <v>1</v>
      </c>
      <c r="F292" s="235" t="s">
        <v>414</v>
      </c>
      <c r="G292" s="233"/>
      <c r="H292" s="236">
        <v>0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250</v>
      </c>
      <c r="AU292" s="242" t="s">
        <v>86</v>
      </c>
      <c r="AV292" s="15" t="s">
        <v>255</v>
      </c>
      <c r="AW292" s="15" t="s">
        <v>31</v>
      </c>
      <c r="AX292" s="15" t="s">
        <v>75</v>
      </c>
      <c r="AY292" s="242" t="s">
        <v>239</v>
      </c>
    </row>
    <row r="293" spans="1:51" s="14" customFormat="1" ht="22.5">
      <c r="B293" s="221"/>
      <c r="C293" s="222"/>
      <c r="D293" s="212" t="s">
        <v>250</v>
      </c>
      <c r="E293" s="223" t="s">
        <v>1</v>
      </c>
      <c r="F293" s="224" t="s">
        <v>415</v>
      </c>
      <c r="G293" s="222"/>
      <c r="H293" s="225">
        <v>26.9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250</v>
      </c>
      <c r="AU293" s="231" t="s">
        <v>86</v>
      </c>
      <c r="AV293" s="14" t="s">
        <v>86</v>
      </c>
      <c r="AW293" s="14" t="s">
        <v>31</v>
      </c>
      <c r="AX293" s="14" t="s">
        <v>75</v>
      </c>
      <c r="AY293" s="231" t="s">
        <v>239</v>
      </c>
    </row>
    <row r="294" spans="1:51" s="14" customFormat="1" ht="11.25">
      <c r="B294" s="221"/>
      <c r="C294" s="222"/>
      <c r="D294" s="212" t="s">
        <v>250</v>
      </c>
      <c r="E294" s="223" t="s">
        <v>1</v>
      </c>
      <c r="F294" s="224" t="s">
        <v>416</v>
      </c>
      <c r="G294" s="222"/>
      <c r="H294" s="225">
        <v>-0.22500000000000001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250</v>
      </c>
      <c r="AU294" s="231" t="s">
        <v>86</v>
      </c>
      <c r="AV294" s="14" t="s">
        <v>86</v>
      </c>
      <c r="AW294" s="14" t="s">
        <v>31</v>
      </c>
      <c r="AX294" s="14" t="s">
        <v>75</v>
      </c>
      <c r="AY294" s="231" t="s">
        <v>239</v>
      </c>
    </row>
    <row r="295" spans="1:51" s="13" customFormat="1" ht="22.5">
      <c r="B295" s="210"/>
      <c r="C295" s="211"/>
      <c r="D295" s="212" t="s">
        <v>250</v>
      </c>
      <c r="E295" s="213" t="s">
        <v>1</v>
      </c>
      <c r="F295" s="214" t="s">
        <v>417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250</v>
      </c>
      <c r="AU295" s="220" t="s">
        <v>86</v>
      </c>
      <c r="AV295" s="13" t="s">
        <v>83</v>
      </c>
      <c r="AW295" s="13" t="s">
        <v>31</v>
      </c>
      <c r="AX295" s="13" t="s">
        <v>75</v>
      </c>
      <c r="AY295" s="220" t="s">
        <v>239</v>
      </c>
    </row>
    <row r="296" spans="1:51" s="14" customFormat="1" ht="11.25">
      <c r="B296" s="221"/>
      <c r="C296" s="222"/>
      <c r="D296" s="212" t="s">
        <v>250</v>
      </c>
      <c r="E296" s="223" t="s">
        <v>1</v>
      </c>
      <c r="F296" s="224" t="s">
        <v>418</v>
      </c>
      <c r="G296" s="222"/>
      <c r="H296" s="225">
        <v>38.115000000000002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250</v>
      </c>
      <c r="AU296" s="231" t="s">
        <v>86</v>
      </c>
      <c r="AV296" s="14" t="s">
        <v>86</v>
      </c>
      <c r="AW296" s="14" t="s">
        <v>31</v>
      </c>
      <c r="AX296" s="14" t="s">
        <v>75</v>
      </c>
      <c r="AY296" s="231" t="s">
        <v>239</v>
      </c>
    </row>
    <row r="297" spans="1:51" s="14" customFormat="1" ht="11.25">
      <c r="B297" s="221"/>
      <c r="C297" s="222"/>
      <c r="D297" s="212" t="s">
        <v>250</v>
      </c>
      <c r="E297" s="223" t="s">
        <v>1</v>
      </c>
      <c r="F297" s="224" t="s">
        <v>419</v>
      </c>
      <c r="G297" s="222"/>
      <c r="H297" s="225">
        <v>1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250</v>
      </c>
      <c r="AU297" s="231" t="s">
        <v>86</v>
      </c>
      <c r="AV297" s="14" t="s">
        <v>86</v>
      </c>
      <c r="AW297" s="14" t="s">
        <v>31</v>
      </c>
      <c r="AX297" s="14" t="s">
        <v>75</v>
      </c>
      <c r="AY297" s="231" t="s">
        <v>239</v>
      </c>
    </row>
    <row r="298" spans="1:51" s="13" customFormat="1" ht="11.25">
      <c r="B298" s="210"/>
      <c r="C298" s="211"/>
      <c r="D298" s="212" t="s">
        <v>250</v>
      </c>
      <c r="E298" s="213" t="s">
        <v>1</v>
      </c>
      <c r="F298" s="214" t="s">
        <v>420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250</v>
      </c>
      <c r="AU298" s="220" t="s">
        <v>86</v>
      </c>
      <c r="AV298" s="13" t="s">
        <v>83</v>
      </c>
      <c r="AW298" s="13" t="s">
        <v>31</v>
      </c>
      <c r="AX298" s="13" t="s">
        <v>75</v>
      </c>
      <c r="AY298" s="220" t="s">
        <v>239</v>
      </c>
    </row>
    <row r="299" spans="1:51" s="14" customFormat="1" ht="11.25">
      <c r="B299" s="221"/>
      <c r="C299" s="222"/>
      <c r="D299" s="212" t="s">
        <v>250</v>
      </c>
      <c r="E299" s="223" t="s">
        <v>1</v>
      </c>
      <c r="F299" s="224" t="s">
        <v>421</v>
      </c>
      <c r="G299" s="222"/>
      <c r="H299" s="225">
        <v>2.4359999999999999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250</v>
      </c>
      <c r="AU299" s="231" t="s">
        <v>86</v>
      </c>
      <c r="AV299" s="14" t="s">
        <v>86</v>
      </c>
      <c r="AW299" s="14" t="s">
        <v>31</v>
      </c>
      <c r="AX299" s="14" t="s">
        <v>75</v>
      </c>
      <c r="AY299" s="231" t="s">
        <v>239</v>
      </c>
    </row>
    <row r="300" spans="1:51" s="13" customFormat="1" ht="22.5">
      <c r="B300" s="210"/>
      <c r="C300" s="211"/>
      <c r="D300" s="212" t="s">
        <v>250</v>
      </c>
      <c r="E300" s="213" t="s">
        <v>1</v>
      </c>
      <c r="F300" s="214" t="s">
        <v>422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250</v>
      </c>
      <c r="AU300" s="220" t="s">
        <v>86</v>
      </c>
      <c r="AV300" s="13" t="s">
        <v>83</v>
      </c>
      <c r="AW300" s="13" t="s">
        <v>31</v>
      </c>
      <c r="AX300" s="13" t="s">
        <v>75</v>
      </c>
      <c r="AY300" s="220" t="s">
        <v>239</v>
      </c>
    </row>
    <row r="301" spans="1:51" s="14" customFormat="1" ht="11.25">
      <c r="B301" s="221"/>
      <c r="C301" s="222"/>
      <c r="D301" s="212" t="s">
        <v>250</v>
      </c>
      <c r="E301" s="223" t="s">
        <v>1</v>
      </c>
      <c r="F301" s="224" t="s">
        <v>423</v>
      </c>
      <c r="G301" s="222"/>
      <c r="H301" s="225">
        <v>8.7739999999999991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250</v>
      </c>
      <c r="AU301" s="231" t="s">
        <v>86</v>
      </c>
      <c r="AV301" s="14" t="s">
        <v>86</v>
      </c>
      <c r="AW301" s="14" t="s">
        <v>31</v>
      </c>
      <c r="AX301" s="14" t="s">
        <v>75</v>
      </c>
      <c r="AY301" s="231" t="s">
        <v>239</v>
      </c>
    </row>
    <row r="302" spans="1:51" s="13" customFormat="1" ht="11.25">
      <c r="B302" s="210"/>
      <c r="C302" s="211"/>
      <c r="D302" s="212" t="s">
        <v>250</v>
      </c>
      <c r="E302" s="213" t="s">
        <v>1</v>
      </c>
      <c r="F302" s="214" t="s">
        <v>424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250</v>
      </c>
      <c r="AU302" s="220" t="s">
        <v>86</v>
      </c>
      <c r="AV302" s="13" t="s">
        <v>83</v>
      </c>
      <c r="AW302" s="13" t="s">
        <v>31</v>
      </c>
      <c r="AX302" s="13" t="s">
        <v>75</v>
      </c>
      <c r="AY302" s="220" t="s">
        <v>239</v>
      </c>
    </row>
    <row r="303" spans="1:51" s="14" customFormat="1" ht="11.25">
      <c r="B303" s="221"/>
      <c r="C303" s="222"/>
      <c r="D303" s="212" t="s">
        <v>250</v>
      </c>
      <c r="E303" s="223" t="s">
        <v>1</v>
      </c>
      <c r="F303" s="224" t="s">
        <v>425</v>
      </c>
      <c r="G303" s="222"/>
      <c r="H303" s="225">
        <v>30.6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250</v>
      </c>
      <c r="AU303" s="231" t="s">
        <v>86</v>
      </c>
      <c r="AV303" s="14" t="s">
        <v>86</v>
      </c>
      <c r="AW303" s="14" t="s">
        <v>31</v>
      </c>
      <c r="AX303" s="14" t="s">
        <v>75</v>
      </c>
      <c r="AY303" s="231" t="s">
        <v>239</v>
      </c>
    </row>
    <row r="304" spans="1:51" s="16" customFormat="1" ht="11.25">
      <c r="B304" s="243"/>
      <c r="C304" s="244"/>
      <c r="D304" s="212" t="s">
        <v>250</v>
      </c>
      <c r="E304" s="245" t="s">
        <v>1</v>
      </c>
      <c r="F304" s="246" t="s">
        <v>264</v>
      </c>
      <c r="G304" s="244"/>
      <c r="H304" s="247">
        <v>107.6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250</v>
      </c>
      <c r="AU304" s="253" t="s">
        <v>86</v>
      </c>
      <c r="AV304" s="16" t="s">
        <v>246</v>
      </c>
      <c r="AW304" s="16" t="s">
        <v>31</v>
      </c>
      <c r="AX304" s="16" t="s">
        <v>83</v>
      </c>
      <c r="AY304" s="253" t="s">
        <v>239</v>
      </c>
    </row>
    <row r="305" spans="1:65" s="2" customFormat="1" ht="24.2" customHeight="1">
      <c r="A305" s="35"/>
      <c r="B305" s="36"/>
      <c r="C305" s="192" t="s">
        <v>426</v>
      </c>
      <c r="D305" s="192" t="s">
        <v>241</v>
      </c>
      <c r="E305" s="193" t="s">
        <v>427</v>
      </c>
      <c r="F305" s="194" t="s">
        <v>428</v>
      </c>
      <c r="G305" s="195" t="s">
        <v>244</v>
      </c>
      <c r="H305" s="196">
        <v>174.3</v>
      </c>
      <c r="I305" s="197"/>
      <c r="J305" s="198">
        <f>ROUND(I305*H305,2)</f>
        <v>0</v>
      </c>
      <c r="K305" s="194" t="s">
        <v>245</v>
      </c>
      <c r="L305" s="40"/>
      <c r="M305" s="199" t="s">
        <v>1</v>
      </c>
      <c r="N305" s="200" t="s">
        <v>40</v>
      </c>
      <c r="O305" s="72"/>
      <c r="P305" s="201">
        <f>O305*H305</f>
        <v>0</v>
      </c>
      <c r="Q305" s="201">
        <v>2.5018699999999998</v>
      </c>
      <c r="R305" s="201">
        <f>Q305*H305</f>
        <v>436.075941</v>
      </c>
      <c r="S305" s="201">
        <v>0</v>
      </c>
      <c r="T305" s="20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246</v>
      </c>
      <c r="AT305" s="203" t="s">
        <v>241</v>
      </c>
      <c r="AU305" s="203" t="s">
        <v>86</v>
      </c>
      <c r="AY305" s="18" t="s">
        <v>239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8" t="s">
        <v>83</v>
      </c>
      <c r="BK305" s="204">
        <f>ROUND(I305*H305,2)</f>
        <v>0</v>
      </c>
      <c r="BL305" s="18" t="s">
        <v>246</v>
      </c>
      <c r="BM305" s="203" t="s">
        <v>429</v>
      </c>
    </row>
    <row r="306" spans="1:65" s="2" customFormat="1" ht="11.25">
      <c r="A306" s="35"/>
      <c r="B306" s="36"/>
      <c r="C306" s="37"/>
      <c r="D306" s="205" t="s">
        <v>248</v>
      </c>
      <c r="E306" s="37"/>
      <c r="F306" s="206" t="s">
        <v>430</v>
      </c>
      <c r="G306" s="37"/>
      <c r="H306" s="37"/>
      <c r="I306" s="207"/>
      <c r="J306" s="37"/>
      <c r="K306" s="37"/>
      <c r="L306" s="40"/>
      <c r="M306" s="208"/>
      <c r="N306" s="209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248</v>
      </c>
      <c r="AU306" s="18" t="s">
        <v>86</v>
      </c>
    </row>
    <row r="307" spans="1:65" s="13" customFormat="1" ht="11.25">
      <c r="B307" s="210"/>
      <c r="C307" s="211"/>
      <c r="D307" s="212" t="s">
        <v>250</v>
      </c>
      <c r="E307" s="213" t="s">
        <v>1</v>
      </c>
      <c r="F307" s="214" t="s">
        <v>431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250</v>
      </c>
      <c r="AU307" s="220" t="s">
        <v>86</v>
      </c>
      <c r="AV307" s="13" t="s">
        <v>83</v>
      </c>
      <c r="AW307" s="13" t="s">
        <v>31</v>
      </c>
      <c r="AX307" s="13" t="s">
        <v>75</v>
      </c>
      <c r="AY307" s="220" t="s">
        <v>239</v>
      </c>
    </row>
    <row r="308" spans="1:65" s="14" customFormat="1" ht="11.25">
      <c r="B308" s="221"/>
      <c r="C308" s="222"/>
      <c r="D308" s="212" t="s">
        <v>250</v>
      </c>
      <c r="E308" s="223" t="s">
        <v>1</v>
      </c>
      <c r="F308" s="224" t="s">
        <v>432</v>
      </c>
      <c r="G308" s="222"/>
      <c r="H308" s="225">
        <v>23.2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250</v>
      </c>
      <c r="AU308" s="231" t="s">
        <v>86</v>
      </c>
      <c r="AV308" s="14" t="s">
        <v>86</v>
      </c>
      <c r="AW308" s="14" t="s">
        <v>31</v>
      </c>
      <c r="AX308" s="14" t="s">
        <v>75</v>
      </c>
      <c r="AY308" s="231" t="s">
        <v>239</v>
      </c>
    </row>
    <row r="309" spans="1:65" s="13" customFormat="1" ht="11.25">
      <c r="B309" s="210"/>
      <c r="C309" s="211"/>
      <c r="D309" s="212" t="s">
        <v>250</v>
      </c>
      <c r="E309" s="213" t="s">
        <v>1</v>
      </c>
      <c r="F309" s="214" t="s">
        <v>433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250</v>
      </c>
      <c r="AU309" s="220" t="s">
        <v>86</v>
      </c>
      <c r="AV309" s="13" t="s">
        <v>83</v>
      </c>
      <c r="AW309" s="13" t="s">
        <v>31</v>
      </c>
      <c r="AX309" s="13" t="s">
        <v>75</v>
      </c>
      <c r="AY309" s="220" t="s">
        <v>239</v>
      </c>
    </row>
    <row r="310" spans="1:65" s="14" customFormat="1" ht="11.25">
      <c r="B310" s="221"/>
      <c r="C310" s="222"/>
      <c r="D310" s="212" t="s">
        <v>250</v>
      </c>
      <c r="E310" s="223" t="s">
        <v>1</v>
      </c>
      <c r="F310" s="224" t="s">
        <v>434</v>
      </c>
      <c r="G310" s="222"/>
      <c r="H310" s="225">
        <v>101.32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250</v>
      </c>
      <c r="AU310" s="231" t="s">
        <v>86</v>
      </c>
      <c r="AV310" s="14" t="s">
        <v>86</v>
      </c>
      <c r="AW310" s="14" t="s">
        <v>31</v>
      </c>
      <c r="AX310" s="14" t="s">
        <v>75</v>
      </c>
      <c r="AY310" s="231" t="s">
        <v>239</v>
      </c>
    </row>
    <row r="311" spans="1:65" s="13" customFormat="1" ht="11.25">
      <c r="B311" s="210"/>
      <c r="C311" s="211"/>
      <c r="D311" s="212" t="s">
        <v>250</v>
      </c>
      <c r="E311" s="213" t="s">
        <v>1</v>
      </c>
      <c r="F311" s="214" t="s">
        <v>435</v>
      </c>
      <c r="G311" s="211"/>
      <c r="H311" s="213" t="s">
        <v>1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250</v>
      </c>
      <c r="AU311" s="220" t="s">
        <v>86</v>
      </c>
      <c r="AV311" s="13" t="s">
        <v>83</v>
      </c>
      <c r="AW311" s="13" t="s">
        <v>31</v>
      </c>
      <c r="AX311" s="13" t="s">
        <v>75</v>
      </c>
      <c r="AY311" s="220" t="s">
        <v>239</v>
      </c>
    </row>
    <row r="312" spans="1:65" s="14" customFormat="1" ht="11.25">
      <c r="B312" s="221"/>
      <c r="C312" s="222"/>
      <c r="D312" s="212" t="s">
        <v>250</v>
      </c>
      <c r="E312" s="223" t="s">
        <v>1</v>
      </c>
      <c r="F312" s="224" t="s">
        <v>436</v>
      </c>
      <c r="G312" s="222"/>
      <c r="H312" s="225">
        <v>40.957999999999998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250</v>
      </c>
      <c r="AU312" s="231" t="s">
        <v>86</v>
      </c>
      <c r="AV312" s="14" t="s">
        <v>86</v>
      </c>
      <c r="AW312" s="14" t="s">
        <v>31</v>
      </c>
      <c r="AX312" s="14" t="s">
        <v>75</v>
      </c>
      <c r="AY312" s="231" t="s">
        <v>239</v>
      </c>
    </row>
    <row r="313" spans="1:65" s="13" customFormat="1" ht="11.25">
      <c r="B313" s="210"/>
      <c r="C313" s="211"/>
      <c r="D313" s="212" t="s">
        <v>250</v>
      </c>
      <c r="E313" s="213" t="s">
        <v>1</v>
      </c>
      <c r="F313" s="214" t="s">
        <v>437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250</v>
      </c>
      <c r="AU313" s="220" t="s">
        <v>86</v>
      </c>
      <c r="AV313" s="13" t="s">
        <v>83</v>
      </c>
      <c r="AW313" s="13" t="s">
        <v>31</v>
      </c>
      <c r="AX313" s="13" t="s">
        <v>75</v>
      </c>
      <c r="AY313" s="220" t="s">
        <v>239</v>
      </c>
    </row>
    <row r="314" spans="1:65" s="14" customFormat="1" ht="11.25">
      <c r="B314" s="221"/>
      <c r="C314" s="222"/>
      <c r="D314" s="212" t="s">
        <v>250</v>
      </c>
      <c r="E314" s="223" t="s">
        <v>1</v>
      </c>
      <c r="F314" s="224" t="s">
        <v>438</v>
      </c>
      <c r="G314" s="222"/>
      <c r="H314" s="225">
        <v>8.5220000000000002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250</v>
      </c>
      <c r="AU314" s="231" t="s">
        <v>86</v>
      </c>
      <c r="AV314" s="14" t="s">
        <v>86</v>
      </c>
      <c r="AW314" s="14" t="s">
        <v>31</v>
      </c>
      <c r="AX314" s="14" t="s">
        <v>75</v>
      </c>
      <c r="AY314" s="231" t="s">
        <v>239</v>
      </c>
    </row>
    <row r="315" spans="1:65" s="13" customFormat="1" ht="11.25">
      <c r="B315" s="210"/>
      <c r="C315" s="211"/>
      <c r="D315" s="212" t="s">
        <v>250</v>
      </c>
      <c r="E315" s="213" t="s">
        <v>1</v>
      </c>
      <c r="F315" s="214" t="s">
        <v>439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250</v>
      </c>
      <c r="AU315" s="220" t="s">
        <v>86</v>
      </c>
      <c r="AV315" s="13" t="s">
        <v>83</v>
      </c>
      <c r="AW315" s="13" t="s">
        <v>31</v>
      </c>
      <c r="AX315" s="13" t="s">
        <v>75</v>
      </c>
      <c r="AY315" s="220" t="s">
        <v>239</v>
      </c>
    </row>
    <row r="316" spans="1:65" s="14" customFormat="1" ht="11.25">
      <c r="B316" s="221"/>
      <c r="C316" s="222"/>
      <c r="D316" s="212" t="s">
        <v>250</v>
      </c>
      <c r="E316" s="223" t="s">
        <v>1</v>
      </c>
      <c r="F316" s="224" t="s">
        <v>440</v>
      </c>
      <c r="G316" s="222"/>
      <c r="H316" s="225">
        <v>0.3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250</v>
      </c>
      <c r="AU316" s="231" t="s">
        <v>86</v>
      </c>
      <c r="AV316" s="14" t="s">
        <v>86</v>
      </c>
      <c r="AW316" s="14" t="s">
        <v>31</v>
      </c>
      <c r="AX316" s="14" t="s">
        <v>75</v>
      </c>
      <c r="AY316" s="231" t="s">
        <v>239</v>
      </c>
    </row>
    <row r="317" spans="1:65" s="16" customFormat="1" ht="11.25">
      <c r="B317" s="243"/>
      <c r="C317" s="244"/>
      <c r="D317" s="212" t="s">
        <v>250</v>
      </c>
      <c r="E317" s="245" t="s">
        <v>1</v>
      </c>
      <c r="F317" s="246" t="s">
        <v>264</v>
      </c>
      <c r="G317" s="244"/>
      <c r="H317" s="247">
        <v>174.3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AT317" s="253" t="s">
        <v>250</v>
      </c>
      <c r="AU317" s="253" t="s">
        <v>86</v>
      </c>
      <c r="AV317" s="16" t="s">
        <v>246</v>
      </c>
      <c r="AW317" s="16" t="s">
        <v>31</v>
      </c>
      <c r="AX317" s="16" t="s">
        <v>83</v>
      </c>
      <c r="AY317" s="253" t="s">
        <v>239</v>
      </c>
    </row>
    <row r="318" spans="1:65" s="2" customFormat="1" ht="16.5" customHeight="1">
      <c r="A318" s="35"/>
      <c r="B318" s="36"/>
      <c r="C318" s="192" t="s">
        <v>441</v>
      </c>
      <c r="D318" s="192" t="s">
        <v>241</v>
      </c>
      <c r="E318" s="193" t="s">
        <v>442</v>
      </c>
      <c r="F318" s="194" t="s">
        <v>443</v>
      </c>
      <c r="G318" s="195" t="s">
        <v>372</v>
      </c>
      <c r="H318" s="196">
        <v>65</v>
      </c>
      <c r="I318" s="197"/>
      <c r="J318" s="198">
        <f>ROUND(I318*H318,2)</f>
        <v>0</v>
      </c>
      <c r="K318" s="194" t="s">
        <v>245</v>
      </c>
      <c r="L318" s="40"/>
      <c r="M318" s="199" t="s">
        <v>1</v>
      </c>
      <c r="N318" s="200" t="s">
        <v>40</v>
      </c>
      <c r="O318" s="72"/>
      <c r="P318" s="201">
        <f>O318*H318</f>
        <v>0</v>
      </c>
      <c r="Q318" s="201">
        <v>2.47E-3</v>
      </c>
      <c r="R318" s="201">
        <f>Q318*H318</f>
        <v>0.16055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246</v>
      </c>
      <c r="AT318" s="203" t="s">
        <v>241</v>
      </c>
      <c r="AU318" s="203" t="s">
        <v>86</v>
      </c>
      <c r="AY318" s="18" t="s">
        <v>239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83</v>
      </c>
      <c r="BK318" s="204">
        <f>ROUND(I318*H318,2)</f>
        <v>0</v>
      </c>
      <c r="BL318" s="18" t="s">
        <v>246</v>
      </c>
      <c r="BM318" s="203" t="s">
        <v>444</v>
      </c>
    </row>
    <row r="319" spans="1:65" s="2" customFormat="1" ht="11.25">
      <c r="A319" s="35"/>
      <c r="B319" s="36"/>
      <c r="C319" s="37"/>
      <c r="D319" s="205" t="s">
        <v>248</v>
      </c>
      <c r="E319" s="37"/>
      <c r="F319" s="206" t="s">
        <v>445</v>
      </c>
      <c r="G319" s="37"/>
      <c r="H319" s="37"/>
      <c r="I319" s="207"/>
      <c r="J319" s="37"/>
      <c r="K319" s="37"/>
      <c r="L319" s="40"/>
      <c r="M319" s="208"/>
      <c r="N319" s="209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248</v>
      </c>
      <c r="AU319" s="18" t="s">
        <v>86</v>
      </c>
    </row>
    <row r="320" spans="1:65" s="13" customFormat="1" ht="11.25">
      <c r="B320" s="210"/>
      <c r="C320" s="211"/>
      <c r="D320" s="212" t="s">
        <v>250</v>
      </c>
      <c r="E320" s="213" t="s">
        <v>1</v>
      </c>
      <c r="F320" s="214" t="s">
        <v>446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250</v>
      </c>
      <c r="AU320" s="220" t="s">
        <v>86</v>
      </c>
      <c r="AV320" s="13" t="s">
        <v>83</v>
      </c>
      <c r="AW320" s="13" t="s">
        <v>31</v>
      </c>
      <c r="AX320" s="13" t="s">
        <v>75</v>
      </c>
      <c r="AY320" s="220" t="s">
        <v>239</v>
      </c>
    </row>
    <row r="321" spans="1:65" s="14" customFormat="1" ht="11.25">
      <c r="B321" s="221"/>
      <c r="C321" s="222"/>
      <c r="D321" s="212" t="s">
        <v>250</v>
      </c>
      <c r="E321" s="223" t="s">
        <v>1</v>
      </c>
      <c r="F321" s="224" t="s">
        <v>447</v>
      </c>
      <c r="G321" s="222"/>
      <c r="H321" s="225">
        <v>19.600000000000001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250</v>
      </c>
      <c r="AU321" s="231" t="s">
        <v>86</v>
      </c>
      <c r="AV321" s="14" t="s">
        <v>86</v>
      </c>
      <c r="AW321" s="14" t="s">
        <v>31</v>
      </c>
      <c r="AX321" s="14" t="s">
        <v>75</v>
      </c>
      <c r="AY321" s="231" t="s">
        <v>239</v>
      </c>
    </row>
    <row r="322" spans="1:65" s="13" customFormat="1" ht="11.25">
      <c r="B322" s="210"/>
      <c r="C322" s="211"/>
      <c r="D322" s="212" t="s">
        <v>250</v>
      </c>
      <c r="E322" s="213" t="s">
        <v>1</v>
      </c>
      <c r="F322" s="214" t="s">
        <v>448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250</v>
      </c>
      <c r="AU322" s="220" t="s">
        <v>86</v>
      </c>
      <c r="AV322" s="13" t="s">
        <v>83</v>
      </c>
      <c r="AW322" s="13" t="s">
        <v>31</v>
      </c>
      <c r="AX322" s="13" t="s">
        <v>75</v>
      </c>
      <c r="AY322" s="220" t="s">
        <v>239</v>
      </c>
    </row>
    <row r="323" spans="1:65" s="14" customFormat="1" ht="11.25">
      <c r="B323" s="221"/>
      <c r="C323" s="222"/>
      <c r="D323" s="212" t="s">
        <v>250</v>
      </c>
      <c r="E323" s="223" t="s">
        <v>1</v>
      </c>
      <c r="F323" s="224" t="s">
        <v>449</v>
      </c>
      <c r="G323" s="222"/>
      <c r="H323" s="225">
        <v>10.75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250</v>
      </c>
      <c r="AU323" s="231" t="s">
        <v>86</v>
      </c>
      <c r="AV323" s="14" t="s">
        <v>86</v>
      </c>
      <c r="AW323" s="14" t="s">
        <v>31</v>
      </c>
      <c r="AX323" s="14" t="s">
        <v>75</v>
      </c>
      <c r="AY323" s="231" t="s">
        <v>239</v>
      </c>
    </row>
    <row r="324" spans="1:65" s="13" customFormat="1" ht="11.25">
      <c r="B324" s="210"/>
      <c r="C324" s="211"/>
      <c r="D324" s="212" t="s">
        <v>250</v>
      </c>
      <c r="E324" s="213" t="s">
        <v>1</v>
      </c>
      <c r="F324" s="214" t="s">
        <v>450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250</v>
      </c>
      <c r="AU324" s="220" t="s">
        <v>86</v>
      </c>
      <c r="AV324" s="13" t="s">
        <v>83</v>
      </c>
      <c r="AW324" s="13" t="s">
        <v>31</v>
      </c>
      <c r="AX324" s="13" t="s">
        <v>75</v>
      </c>
      <c r="AY324" s="220" t="s">
        <v>239</v>
      </c>
    </row>
    <row r="325" spans="1:65" s="14" customFormat="1" ht="11.25">
      <c r="B325" s="221"/>
      <c r="C325" s="222"/>
      <c r="D325" s="212" t="s">
        <v>250</v>
      </c>
      <c r="E325" s="223" t="s">
        <v>1</v>
      </c>
      <c r="F325" s="224" t="s">
        <v>451</v>
      </c>
      <c r="G325" s="222"/>
      <c r="H325" s="225">
        <v>15.36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250</v>
      </c>
      <c r="AU325" s="231" t="s">
        <v>86</v>
      </c>
      <c r="AV325" s="14" t="s">
        <v>86</v>
      </c>
      <c r="AW325" s="14" t="s">
        <v>31</v>
      </c>
      <c r="AX325" s="14" t="s">
        <v>75</v>
      </c>
      <c r="AY325" s="231" t="s">
        <v>239</v>
      </c>
    </row>
    <row r="326" spans="1:65" s="13" customFormat="1" ht="11.25">
      <c r="B326" s="210"/>
      <c r="C326" s="211"/>
      <c r="D326" s="212" t="s">
        <v>250</v>
      </c>
      <c r="E326" s="213" t="s">
        <v>1</v>
      </c>
      <c r="F326" s="214" t="s">
        <v>452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250</v>
      </c>
      <c r="AU326" s="220" t="s">
        <v>86</v>
      </c>
      <c r="AV326" s="13" t="s">
        <v>83</v>
      </c>
      <c r="AW326" s="13" t="s">
        <v>31</v>
      </c>
      <c r="AX326" s="13" t="s">
        <v>75</v>
      </c>
      <c r="AY326" s="220" t="s">
        <v>239</v>
      </c>
    </row>
    <row r="327" spans="1:65" s="14" customFormat="1" ht="11.25">
      <c r="B327" s="221"/>
      <c r="C327" s="222"/>
      <c r="D327" s="212" t="s">
        <v>250</v>
      </c>
      <c r="E327" s="223" t="s">
        <v>1</v>
      </c>
      <c r="F327" s="224" t="s">
        <v>453</v>
      </c>
      <c r="G327" s="222"/>
      <c r="H327" s="225">
        <v>19.29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250</v>
      </c>
      <c r="AU327" s="231" t="s">
        <v>86</v>
      </c>
      <c r="AV327" s="14" t="s">
        <v>86</v>
      </c>
      <c r="AW327" s="14" t="s">
        <v>31</v>
      </c>
      <c r="AX327" s="14" t="s">
        <v>75</v>
      </c>
      <c r="AY327" s="231" t="s">
        <v>239</v>
      </c>
    </row>
    <row r="328" spans="1:65" s="16" customFormat="1" ht="11.25">
      <c r="B328" s="243"/>
      <c r="C328" s="244"/>
      <c r="D328" s="212" t="s">
        <v>250</v>
      </c>
      <c r="E328" s="245" t="s">
        <v>1</v>
      </c>
      <c r="F328" s="246" t="s">
        <v>264</v>
      </c>
      <c r="G328" s="244"/>
      <c r="H328" s="247">
        <v>65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AT328" s="253" t="s">
        <v>250</v>
      </c>
      <c r="AU328" s="253" t="s">
        <v>86</v>
      </c>
      <c r="AV328" s="16" t="s">
        <v>246</v>
      </c>
      <c r="AW328" s="16" t="s">
        <v>31</v>
      </c>
      <c r="AX328" s="16" t="s">
        <v>83</v>
      </c>
      <c r="AY328" s="253" t="s">
        <v>239</v>
      </c>
    </row>
    <row r="329" spans="1:65" s="2" customFormat="1" ht="16.5" customHeight="1">
      <c r="A329" s="35"/>
      <c r="B329" s="36"/>
      <c r="C329" s="192" t="s">
        <v>454</v>
      </c>
      <c r="D329" s="192" t="s">
        <v>241</v>
      </c>
      <c r="E329" s="193" t="s">
        <v>455</v>
      </c>
      <c r="F329" s="194" t="s">
        <v>456</v>
      </c>
      <c r="G329" s="195" t="s">
        <v>372</v>
      </c>
      <c r="H329" s="196">
        <v>65</v>
      </c>
      <c r="I329" s="197"/>
      <c r="J329" s="198">
        <f>ROUND(I329*H329,2)</f>
        <v>0</v>
      </c>
      <c r="K329" s="194" t="s">
        <v>245</v>
      </c>
      <c r="L329" s="40"/>
      <c r="M329" s="199" t="s">
        <v>1</v>
      </c>
      <c r="N329" s="200" t="s">
        <v>40</v>
      </c>
      <c r="O329" s="72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246</v>
      </c>
      <c r="AT329" s="203" t="s">
        <v>241</v>
      </c>
      <c r="AU329" s="203" t="s">
        <v>86</v>
      </c>
      <c r="AY329" s="18" t="s">
        <v>239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8" t="s">
        <v>83</v>
      </c>
      <c r="BK329" s="204">
        <f>ROUND(I329*H329,2)</f>
        <v>0</v>
      </c>
      <c r="BL329" s="18" t="s">
        <v>246</v>
      </c>
      <c r="BM329" s="203" t="s">
        <v>457</v>
      </c>
    </row>
    <row r="330" spans="1:65" s="2" customFormat="1" ht="11.25">
      <c r="A330" s="35"/>
      <c r="B330" s="36"/>
      <c r="C330" s="37"/>
      <c r="D330" s="205" t="s">
        <v>248</v>
      </c>
      <c r="E330" s="37"/>
      <c r="F330" s="206" t="s">
        <v>458</v>
      </c>
      <c r="G330" s="37"/>
      <c r="H330" s="37"/>
      <c r="I330" s="207"/>
      <c r="J330" s="37"/>
      <c r="K330" s="37"/>
      <c r="L330" s="40"/>
      <c r="M330" s="208"/>
      <c r="N330" s="209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248</v>
      </c>
      <c r="AU330" s="18" t="s">
        <v>86</v>
      </c>
    </row>
    <row r="331" spans="1:65" s="2" customFormat="1" ht="24.2" customHeight="1">
      <c r="A331" s="35"/>
      <c r="B331" s="36"/>
      <c r="C331" s="192" t="s">
        <v>459</v>
      </c>
      <c r="D331" s="192" t="s">
        <v>241</v>
      </c>
      <c r="E331" s="193" t="s">
        <v>460</v>
      </c>
      <c r="F331" s="194" t="s">
        <v>461</v>
      </c>
      <c r="G331" s="195" t="s">
        <v>244</v>
      </c>
      <c r="H331" s="196">
        <v>123</v>
      </c>
      <c r="I331" s="197"/>
      <c r="J331" s="198">
        <f>ROUND(I331*H331,2)</f>
        <v>0</v>
      </c>
      <c r="K331" s="194" t="s">
        <v>245</v>
      </c>
      <c r="L331" s="40"/>
      <c r="M331" s="199" t="s">
        <v>1</v>
      </c>
      <c r="N331" s="200" t="s">
        <v>40</v>
      </c>
      <c r="O331" s="72"/>
      <c r="P331" s="201">
        <f>O331*H331</f>
        <v>0</v>
      </c>
      <c r="Q331" s="201">
        <v>2.5018699999999998</v>
      </c>
      <c r="R331" s="201">
        <f>Q331*H331</f>
        <v>307.73000999999999</v>
      </c>
      <c r="S331" s="201">
        <v>0</v>
      </c>
      <c r="T331" s="20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3" t="s">
        <v>246</v>
      </c>
      <c r="AT331" s="203" t="s">
        <v>241</v>
      </c>
      <c r="AU331" s="203" t="s">
        <v>86</v>
      </c>
      <c r="AY331" s="18" t="s">
        <v>239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8" t="s">
        <v>83</v>
      </c>
      <c r="BK331" s="204">
        <f>ROUND(I331*H331,2)</f>
        <v>0</v>
      </c>
      <c r="BL331" s="18" t="s">
        <v>246</v>
      </c>
      <c r="BM331" s="203" t="s">
        <v>462</v>
      </c>
    </row>
    <row r="332" spans="1:65" s="2" customFormat="1" ht="11.25">
      <c r="A332" s="35"/>
      <c r="B332" s="36"/>
      <c r="C332" s="37"/>
      <c r="D332" s="205" t="s">
        <v>248</v>
      </c>
      <c r="E332" s="37"/>
      <c r="F332" s="206" t="s">
        <v>463</v>
      </c>
      <c r="G332" s="37"/>
      <c r="H332" s="37"/>
      <c r="I332" s="207"/>
      <c r="J332" s="37"/>
      <c r="K332" s="37"/>
      <c r="L332" s="40"/>
      <c r="M332" s="208"/>
      <c r="N332" s="209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248</v>
      </c>
      <c r="AU332" s="18" t="s">
        <v>86</v>
      </c>
    </row>
    <row r="333" spans="1:65" s="14" customFormat="1" ht="11.25">
      <c r="B333" s="221"/>
      <c r="C333" s="222"/>
      <c r="D333" s="212" t="s">
        <v>250</v>
      </c>
      <c r="E333" s="223" t="s">
        <v>1</v>
      </c>
      <c r="F333" s="224" t="s">
        <v>464</v>
      </c>
      <c r="G333" s="222"/>
      <c r="H333" s="225">
        <v>22.433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250</v>
      </c>
      <c r="AU333" s="231" t="s">
        <v>86</v>
      </c>
      <c r="AV333" s="14" t="s">
        <v>86</v>
      </c>
      <c r="AW333" s="14" t="s">
        <v>31</v>
      </c>
      <c r="AX333" s="14" t="s">
        <v>75</v>
      </c>
      <c r="AY333" s="231" t="s">
        <v>239</v>
      </c>
    </row>
    <row r="334" spans="1:65" s="14" customFormat="1" ht="11.25">
      <c r="B334" s="221"/>
      <c r="C334" s="222"/>
      <c r="D334" s="212" t="s">
        <v>250</v>
      </c>
      <c r="E334" s="223" t="s">
        <v>1</v>
      </c>
      <c r="F334" s="224" t="s">
        <v>465</v>
      </c>
      <c r="G334" s="222"/>
      <c r="H334" s="225">
        <v>33.088999999999999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250</v>
      </c>
      <c r="AU334" s="231" t="s">
        <v>86</v>
      </c>
      <c r="AV334" s="14" t="s">
        <v>86</v>
      </c>
      <c r="AW334" s="14" t="s">
        <v>31</v>
      </c>
      <c r="AX334" s="14" t="s">
        <v>75</v>
      </c>
      <c r="AY334" s="231" t="s">
        <v>239</v>
      </c>
    </row>
    <row r="335" spans="1:65" s="14" customFormat="1" ht="11.25">
      <c r="B335" s="221"/>
      <c r="C335" s="222"/>
      <c r="D335" s="212" t="s">
        <v>250</v>
      </c>
      <c r="E335" s="223" t="s">
        <v>1</v>
      </c>
      <c r="F335" s="224" t="s">
        <v>466</v>
      </c>
      <c r="G335" s="222"/>
      <c r="H335" s="225">
        <v>2.1669999999999998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250</v>
      </c>
      <c r="AU335" s="231" t="s">
        <v>86</v>
      </c>
      <c r="AV335" s="14" t="s">
        <v>86</v>
      </c>
      <c r="AW335" s="14" t="s">
        <v>31</v>
      </c>
      <c r="AX335" s="14" t="s">
        <v>75</v>
      </c>
      <c r="AY335" s="231" t="s">
        <v>239</v>
      </c>
    </row>
    <row r="336" spans="1:65" s="14" customFormat="1" ht="11.25">
      <c r="B336" s="221"/>
      <c r="C336" s="222"/>
      <c r="D336" s="212" t="s">
        <v>250</v>
      </c>
      <c r="E336" s="223" t="s">
        <v>1</v>
      </c>
      <c r="F336" s="224" t="s">
        <v>467</v>
      </c>
      <c r="G336" s="222"/>
      <c r="H336" s="225">
        <v>0.65500000000000003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250</v>
      </c>
      <c r="AU336" s="231" t="s">
        <v>86</v>
      </c>
      <c r="AV336" s="14" t="s">
        <v>86</v>
      </c>
      <c r="AW336" s="14" t="s">
        <v>31</v>
      </c>
      <c r="AX336" s="14" t="s">
        <v>75</v>
      </c>
      <c r="AY336" s="231" t="s">
        <v>239</v>
      </c>
    </row>
    <row r="337" spans="1:65" s="14" customFormat="1" ht="11.25">
      <c r="B337" s="221"/>
      <c r="C337" s="222"/>
      <c r="D337" s="212" t="s">
        <v>250</v>
      </c>
      <c r="E337" s="223" t="s">
        <v>1</v>
      </c>
      <c r="F337" s="224" t="s">
        <v>468</v>
      </c>
      <c r="G337" s="222"/>
      <c r="H337" s="225">
        <v>12.525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250</v>
      </c>
      <c r="AU337" s="231" t="s">
        <v>86</v>
      </c>
      <c r="AV337" s="14" t="s">
        <v>86</v>
      </c>
      <c r="AW337" s="14" t="s">
        <v>31</v>
      </c>
      <c r="AX337" s="14" t="s">
        <v>75</v>
      </c>
      <c r="AY337" s="231" t="s">
        <v>239</v>
      </c>
    </row>
    <row r="338" spans="1:65" s="14" customFormat="1" ht="11.25">
      <c r="B338" s="221"/>
      <c r="C338" s="222"/>
      <c r="D338" s="212" t="s">
        <v>250</v>
      </c>
      <c r="E338" s="223" t="s">
        <v>1</v>
      </c>
      <c r="F338" s="224" t="s">
        <v>469</v>
      </c>
      <c r="G338" s="222"/>
      <c r="H338" s="225">
        <v>21.21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250</v>
      </c>
      <c r="AU338" s="231" t="s">
        <v>86</v>
      </c>
      <c r="AV338" s="14" t="s">
        <v>86</v>
      </c>
      <c r="AW338" s="14" t="s">
        <v>31</v>
      </c>
      <c r="AX338" s="14" t="s">
        <v>75</v>
      </c>
      <c r="AY338" s="231" t="s">
        <v>239</v>
      </c>
    </row>
    <row r="339" spans="1:65" s="15" customFormat="1" ht="11.25">
      <c r="B339" s="232"/>
      <c r="C339" s="233"/>
      <c r="D339" s="212" t="s">
        <v>250</v>
      </c>
      <c r="E339" s="234" t="s">
        <v>1</v>
      </c>
      <c r="F339" s="235" t="s">
        <v>414</v>
      </c>
      <c r="G339" s="233"/>
      <c r="H339" s="236">
        <v>92.079000000000008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AT339" s="242" t="s">
        <v>250</v>
      </c>
      <c r="AU339" s="242" t="s">
        <v>86</v>
      </c>
      <c r="AV339" s="15" t="s">
        <v>255</v>
      </c>
      <c r="AW339" s="15" t="s">
        <v>31</v>
      </c>
      <c r="AX339" s="15" t="s">
        <v>75</v>
      </c>
      <c r="AY339" s="242" t="s">
        <v>239</v>
      </c>
    </row>
    <row r="340" spans="1:65" s="13" customFormat="1" ht="11.25">
      <c r="B340" s="210"/>
      <c r="C340" s="211"/>
      <c r="D340" s="212" t="s">
        <v>250</v>
      </c>
      <c r="E340" s="213" t="s">
        <v>1</v>
      </c>
      <c r="F340" s="214" t="s">
        <v>470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250</v>
      </c>
      <c r="AU340" s="220" t="s">
        <v>86</v>
      </c>
      <c r="AV340" s="13" t="s">
        <v>83</v>
      </c>
      <c r="AW340" s="13" t="s">
        <v>31</v>
      </c>
      <c r="AX340" s="13" t="s">
        <v>75</v>
      </c>
      <c r="AY340" s="220" t="s">
        <v>239</v>
      </c>
    </row>
    <row r="341" spans="1:65" s="14" customFormat="1" ht="11.25">
      <c r="B341" s="221"/>
      <c r="C341" s="222"/>
      <c r="D341" s="212" t="s">
        <v>250</v>
      </c>
      <c r="E341" s="223" t="s">
        <v>1</v>
      </c>
      <c r="F341" s="224" t="s">
        <v>471</v>
      </c>
      <c r="G341" s="222"/>
      <c r="H341" s="225">
        <v>7.819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250</v>
      </c>
      <c r="AU341" s="231" t="s">
        <v>86</v>
      </c>
      <c r="AV341" s="14" t="s">
        <v>86</v>
      </c>
      <c r="AW341" s="14" t="s">
        <v>31</v>
      </c>
      <c r="AX341" s="14" t="s">
        <v>75</v>
      </c>
      <c r="AY341" s="231" t="s">
        <v>239</v>
      </c>
    </row>
    <row r="342" spans="1:65" s="14" customFormat="1" ht="11.25">
      <c r="B342" s="221"/>
      <c r="C342" s="222"/>
      <c r="D342" s="212" t="s">
        <v>250</v>
      </c>
      <c r="E342" s="223" t="s">
        <v>1</v>
      </c>
      <c r="F342" s="224" t="s">
        <v>472</v>
      </c>
      <c r="G342" s="222"/>
      <c r="H342" s="225">
        <v>1.6319999999999999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250</v>
      </c>
      <c r="AU342" s="231" t="s">
        <v>86</v>
      </c>
      <c r="AV342" s="14" t="s">
        <v>86</v>
      </c>
      <c r="AW342" s="14" t="s">
        <v>31</v>
      </c>
      <c r="AX342" s="14" t="s">
        <v>75</v>
      </c>
      <c r="AY342" s="231" t="s">
        <v>239</v>
      </c>
    </row>
    <row r="343" spans="1:65" s="13" customFormat="1" ht="22.5">
      <c r="B343" s="210"/>
      <c r="C343" s="211"/>
      <c r="D343" s="212" t="s">
        <v>250</v>
      </c>
      <c r="E343" s="213" t="s">
        <v>1</v>
      </c>
      <c r="F343" s="214" t="s">
        <v>473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250</v>
      </c>
      <c r="AU343" s="220" t="s">
        <v>86</v>
      </c>
      <c r="AV343" s="13" t="s">
        <v>83</v>
      </c>
      <c r="AW343" s="13" t="s">
        <v>31</v>
      </c>
      <c r="AX343" s="13" t="s">
        <v>75</v>
      </c>
      <c r="AY343" s="220" t="s">
        <v>239</v>
      </c>
    </row>
    <row r="344" spans="1:65" s="14" customFormat="1" ht="11.25">
      <c r="B344" s="221"/>
      <c r="C344" s="222"/>
      <c r="D344" s="212" t="s">
        <v>250</v>
      </c>
      <c r="E344" s="223" t="s">
        <v>1</v>
      </c>
      <c r="F344" s="224" t="s">
        <v>474</v>
      </c>
      <c r="G344" s="222"/>
      <c r="H344" s="225">
        <v>21.47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250</v>
      </c>
      <c r="AU344" s="231" t="s">
        <v>86</v>
      </c>
      <c r="AV344" s="14" t="s">
        <v>86</v>
      </c>
      <c r="AW344" s="14" t="s">
        <v>31</v>
      </c>
      <c r="AX344" s="14" t="s">
        <v>75</v>
      </c>
      <c r="AY344" s="231" t="s">
        <v>239</v>
      </c>
    </row>
    <row r="345" spans="1:65" s="16" customFormat="1" ht="11.25">
      <c r="B345" s="243"/>
      <c r="C345" s="244"/>
      <c r="D345" s="212" t="s">
        <v>250</v>
      </c>
      <c r="E345" s="245" t="s">
        <v>1</v>
      </c>
      <c r="F345" s="246" t="s">
        <v>264</v>
      </c>
      <c r="G345" s="244"/>
      <c r="H345" s="247">
        <v>123.00000000000001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AT345" s="253" t="s">
        <v>250</v>
      </c>
      <c r="AU345" s="253" t="s">
        <v>86</v>
      </c>
      <c r="AV345" s="16" t="s">
        <v>246</v>
      </c>
      <c r="AW345" s="16" t="s">
        <v>31</v>
      </c>
      <c r="AX345" s="16" t="s">
        <v>83</v>
      </c>
      <c r="AY345" s="253" t="s">
        <v>239</v>
      </c>
    </row>
    <row r="346" spans="1:65" s="2" customFormat="1" ht="16.5" customHeight="1">
      <c r="A346" s="35"/>
      <c r="B346" s="36"/>
      <c r="C346" s="192" t="s">
        <v>475</v>
      </c>
      <c r="D346" s="192" t="s">
        <v>241</v>
      </c>
      <c r="E346" s="193" t="s">
        <v>476</v>
      </c>
      <c r="F346" s="194" t="s">
        <v>477</v>
      </c>
      <c r="G346" s="195" t="s">
        <v>372</v>
      </c>
      <c r="H346" s="196">
        <v>461</v>
      </c>
      <c r="I346" s="197"/>
      <c r="J346" s="198">
        <f>ROUND(I346*H346,2)</f>
        <v>0</v>
      </c>
      <c r="K346" s="194" t="s">
        <v>245</v>
      </c>
      <c r="L346" s="40"/>
      <c r="M346" s="199" t="s">
        <v>1</v>
      </c>
      <c r="N346" s="200" t="s">
        <v>40</v>
      </c>
      <c r="O346" s="72"/>
      <c r="P346" s="201">
        <f>O346*H346</f>
        <v>0</v>
      </c>
      <c r="Q346" s="201">
        <v>2.6900000000000001E-3</v>
      </c>
      <c r="R346" s="201">
        <f>Q346*H346</f>
        <v>1.2400900000000001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246</v>
      </c>
      <c r="AT346" s="203" t="s">
        <v>241</v>
      </c>
      <c r="AU346" s="203" t="s">
        <v>86</v>
      </c>
      <c r="AY346" s="18" t="s">
        <v>239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83</v>
      </c>
      <c r="BK346" s="204">
        <f>ROUND(I346*H346,2)</f>
        <v>0</v>
      </c>
      <c r="BL346" s="18" t="s">
        <v>246</v>
      </c>
      <c r="BM346" s="203" t="s">
        <v>478</v>
      </c>
    </row>
    <row r="347" spans="1:65" s="2" customFormat="1" ht="11.25">
      <c r="A347" s="35"/>
      <c r="B347" s="36"/>
      <c r="C347" s="37"/>
      <c r="D347" s="205" t="s">
        <v>248</v>
      </c>
      <c r="E347" s="37"/>
      <c r="F347" s="206" t="s">
        <v>479</v>
      </c>
      <c r="G347" s="37"/>
      <c r="H347" s="37"/>
      <c r="I347" s="207"/>
      <c r="J347" s="37"/>
      <c r="K347" s="37"/>
      <c r="L347" s="40"/>
      <c r="M347" s="208"/>
      <c r="N347" s="209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248</v>
      </c>
      <c r="AU347" s="18" t="s">
        <v>86</v>
      </c>
    </row>
    <row r="348" spans="1:65" s="13" customFormat="1" ht="11.25">
      <c r="B348" s="210"/>
      <c r="C348" s="211"/>
      <c r="D348" s="212" t="s">
        <v>250</v>
      </c>
      <c r="E348" s="213" t="s">
        <v>1</v>
      </c>
      <c r="F348" s="214" t="s">
        <v>480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250</v>
      </c>
      <c r="AU348" s="220" t="s">
        <v>86</v>
      </c>
      <c r="AV348" s="13" t="s">
        <v>83</v>
      </c>
      <c r="AW348" s="13" t="s">
        <v>31</v>
      </c>
      <c r="AX348" s="13" t="s">
        <v>75</v>
      </c>
      <c r="AY348" s="220" t="s">
        <v>239</v>
      </c>
    </row>
    <row r="349" spans="1:65" s="14" customFormat="1" ht="11.25">
      <c r="B349" s="221"/>
      <c r="C349" s="222"/>
      <c r="D349" s="212" t="s">
        <v>250</v>
      </c>
      <c r="E349" s="223" t="s">
        <v>1</v>
      </c>
      <c r="F349" s="224" t="s">
        <v>481</v>
      </c>
      <c r="G349" s="222"/>
      <c r="H349" s="225">
        <v>10.92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250</v>
      </c>
      <c r="AU349" s="231" t="s">
        <v>86</v>
      </c>
      <c r="AV349" s="14" t="s">
        <v>86</v>
      </c>
      <c r="AW349" s="14" t="s">
        <v>31</v>
      </c>
      <c r="AX349" s="14" t="s">
        <v>75</v>
      </c>
      <c r="AY349" s="231" t="s">
        <v>239</v>
      </c>
    </row>
    <row r="350" spans="1:65" s="14" customFormat="1" ht="11.25">
      <c r="B350" s="221"/>
      <c r="C350" s="222"/>
      <c r="D350" s="212" t="s">
        <v>250</v>
      </c>
      <c r="E350" s="223" t="s">
        <v>1</v>
      </c>
      <c r="F350" s="224" t="s">
        <v>482</v>
      </c>
      <c r="G350" s="222"/>
      <c r="H350" s="225">
        <v>87.54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250</v>
      </c>
      <c r="AU350" s="231" t="s">
        <v>86</v>
      </c>
      <c r="AV350" s="14" t="s">
        <v>86</v>
      </c>
      <c r="AW350" s="14" t="s">
        <v>31</v>
      </c>
      <c r="AX350" s="14" t="s">
        <v>75</v>
      </c>
      <c r="AY350" s="231" t="s">
        <v>239</v>
      </c>
    </row>
    <row r="351" spans="1:65" s="14" customFormat="1" ht="11.25">
      <c r="B351" s="221"/>
      <c r="C351" s="222"/>
      <c r="D351" s="212" t="s">
        <v>250</v>
      </c>
      <c r="E351" s="223" t="s">
        <v>1</v>
      </c>
      <c r="F351" s="224" t="s">
        <v>483</v>
      </c>
      <c r="G351" s="222"/>
      <c r="H351" s="225">
        <v>73.989999999999995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250</v>
      </c>
      <c r="AU351" s="231" t="s">
        <v>86</v>
      </c>
      <c r="AV351" s="14" t="s">
        <v>86</v>
      </c>
      <c r="AW351" s="14" t="s">
        <v>31</v>
      </c>
      <c r="AX351" s="14" t="s">
        <v>75</v>
      </c>
      <c r="AY351" s="231" t="s">
        <v>239</v>
      </c>
    </row>
    <row r="352" spans="1:65" s="14" customFormat="1" ht="11.25">
      <c r="B352" s="221"/>
      <c r="C352" s="222"/>
      <c r="D352" s="212" t="s">
        <v>250</v>
      </c>
      <c r="E352" s="223" t="s">
        <v>1</v>
      </c>
      <c r="F352" s="224" t="s">
        <v>484</v>
      </c>
      <c r="G352" s="222"/>
      <c r="H352" s="225">
        <v>126.84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250</v>
      </c>
      <c r="AU352" s="231" t="s">
        <v>86</v>
      </c>
      <c r="AV352" s="14" t="s">
        <v>86</v>
      </c>
      <c r="AW352" s="14" t="s">
        <v>31</v>
      </c>
      <c r="AX352" s="14" t="s">
        <v>75</v>
      </c>
      <c r="AY352" s="231" t="s">
        <v>239</v>
      </c>
    </row>
    <row r="353" spans="1:65" s="14" customFormat="1" ht="11.25">
      <c r="B353" s="221"/>
      <c r="C353" s="222"/>
      <c r="D353" s="212" t="s">
        <v>250</v>
      </c>
      <c r="E353" s="223" t="s">
        <v>1</v>
      </c>
      <c r="F353" s="224" t="s">
        <v>485</v>
      </c>
      <c r="G353" s="222"/>
      <c r="H353" s="225">
        <v>44.03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250</v>
      </c>
      <c r="AU353" s="231" t="s">
        <v>86</v>
      </c>
      <c r="AV353" s="14" t="s">
        <v>86</v>
      </c>
      <c r="AW353" s="14" t="s">
        <v>31</v>
      </c>
      <c r="AX353" s="14" t="s">
        <v>75</v>
      </c>
      <c r="AY353" s="231" t="s">
        <v>239</v>
      </c>
    </row>
    <row r="354" spans="1:65" s="13" customFormat="1" ht="11.25">
      <c r="B354" s="210"/>
      <c r="C354" s="211"/>
      <c r="D354" s="212" t="s">
        <v>250</v>
      </c>
      <c r="E354" s="213" t="s">
        <v>1</v>
      </c>
      <c r="F354" s="214" t="s">
        <v>470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250</v>
      </c>
      <c r="AU354" s="220" t="s">
        <v>86</v>
      </c>
      <c r="AV354" s="13" t="s">
        <v>83</v>
      </c>
      <c r="AW354" s="13" t="s">
        <v>31</v>
      </c>
      <c r="AX354" s="13" t="s">
        <v>75</v>
      </c>
      <c r="AY354" s="220" t="s">
        <v>239</v>
      </c>
    </row>
    <row r="355" spans="1:65" s="14" customFormat="1" ht="11.25">
      <c r="B355" s="221"/>
      <c r="C355" s="222"/>
      <c r="D355" s="212" t="s">
        <v>250</v>
      </c>
      <c r="E355" s="223" t="s">
        <v>1</v>
      </c>
      <c r="F355" s="224" t="s">
        <v>486</v>
      </c>
      <c r="G355" s="222"/>
      <c r="H355" s="225">
        <v>55.56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250</v>
      </c>
      <c r="AU355" s="231" t="s">
        <v>86</v>
      </c>
      <c r="AV355" s="14" t="s">
        <v>86</v>
      </c>
      <c r="AW355" s="14" t="s">
        <v>31</v>
      </c>
      <c r="AX355" s="14" t="s">
        <v>75</v>
      </c>
      <c r="AY355" s="231" t="s">
        <v>239</v>
      </c>
    </row>
    <row r="356" spans="1:65" s="13" customFormat="1" ht="22.5">
      <c r="B356" s="210"/>
      <c r="C356" s="211"/>
      <c r="D356" s="212" t="s">
        <v>250</v>
      </c>
      <c r="E356" s="213" t="s">
        <v>1</v>
      </c>
      <c r="F356" s="214" t="s">
        <v>473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250</v>
      </c>
      <c r="AU356" s="220" t="s">
        <v>86</v>
      </c>
      <c r="AV356" s="13" t="s">
        <v>83</v>
      </c>
      <c r="AW356" s="13" t="s">
        <v>31</v>
      </c>
      <c r="AX356" s="13" t="s">
        <v>75</v>
      </c>
      <c r="AY356" s="220" t="s">
        <v>239</v>
      </c>
    </row>
    <row r="357" spans="1:65" s="14" customFormat="1" ht="11.25">
      <c r="B357" s="221"/>
      <c r="C357" s="222"/>
      <c r="D357" s="212" t="s">
        <v>250</v>
      </c>
      <c r="E357" s="223" t="s">
        <v>1</v>
      </c>
      <c r="F357" s="224" t="s">
        <v>487</v>
      </c>
      <c r="G357" s="222"/>
      <c r="H357" s="225">
        <v>62.12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250</v>
      </c>
      <c r="AU357" s="231" t="s">
        <v>86</v>
      </c>
      <c r="AV357" s="14" t="s">
        <v>86</v>
      </c>
      <c r="AW357" s="14" t="s">
        <v>31</v>
      </c>
      <c r="AX357" s="14" t="s">
        <v>75</v>
      </c>
      <c r="AY357" s="231" t="s">
        <v>239</v>
      </c>
    </row>
    <row r="358" spans="1:65" s="16" customFormat="1" ht="11.25">
      <c r="B358" s="243"/>
      <c r="C358" s="244"/>
      <c r="D358" s="212" t="s">
        <v>250</v>
      </c>
      <c r="E358" s="245" t="s">
        <v>1</v>
      </c>
      <c r="F358" s="246" t="s">
        <v>264</v>
      </c>
      <c r="G358" s="244"/>
      <c r="H358" s="247">
        <v>460.99999999999994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AT358" s="253" t="s">
        <v>250</v>
      </c>
      <c r="AU358" s="253" t="s">
        <v>86</v>
      </c>
      <c r="AV358" s="16" t="s">
        <v>246</v>
      </c>
      <c r="AW358" s="16" t="s">
        <v>31</v>
      </c>
      <c r="AX358" s="16" t="s">
        <v>83</v>
      </c>
      <c r="AY358" s="253" t="s">
        <v>239</v>
      </c>
    </row>
    <row r="359" spans="1:65" s="2" customFormat="1" ht="16.5" customHeight="1">
      <c r="A359" s="35"/>
      <c r="B359" s="36"/>
      <c r="C359" s="192" t="s">
        <v>488</v>
      </c>
      <c r="D359" s="192" t="s">
        <v>241</v>
      </c>
      <c r="E359" s="193" t="s">
        <v>489</v>
      </c>
      <c r="F359" s="194" t="s">
        <v>490</v>
      </c>
      <c r="G359" s="195" t="s">
        <v>372</v>
      </c>
      <c r="H359" s="196">
        <v>461</v>
      </c>
      <c r="I359" s="197"/>
      <c r="J359" s="198">
        <f>ROUND(I359*H359,2)</f>
        <v>0</v>
      </c>
      <c r="K359" s="194" t="s">
        <v>245</v>
      </c>
      <c r="L359" s="40"/>
      <c r="M359" s="199" t="s">
        <v>1</v>
      </c>
      <c r="N359" s="200" t="s">
        <v>40</v>
      </c>
      <c r="O359" s="72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3" t="s">
        <v>246</v>
      </c>
      <c r="AT359" s="203" t="s">
        <v>241</v>
      </c>
      <c r="AU359" s="203" t="s">
        <v>86</v>
      </c>
      <c r="AY359" s="18" t="s">
        <v>239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8" t="s">
        <v>83</v>
      </c>
      <c r="BK359" s="204">
        <f>ROUND(I359*H359,2)</f>
        <v>0</v>
      </c>
      <c r="BL359" s="18" t="s">
        <v>246</v>
      </c>
      <c r="BM359" s="203" t="s">
        <v>491</v>
      </c>
    </row>
    <row r="360" spans="1:65" s="2" customFormat="1" ht="11.25">
      <c r="A360" s="35"/>
      <c r="B360" s="36"/>
      <c r="C360" s="37"/>
      <c r="D360" s="205" t="s">
        <v>248</v>
      </c>
      <c r="E360" s="37"/>
      <c r="F360" s="206" t="s">
        <v>492</v>
      </c>
      <c r="G360" s="37"/>
      <c r="H360" s="37"/>
      <c r="I360" s="207"/>
      <c r="J360" s="37"/>
      <c r="K360" s="37"/>
      <c r="L360" s="40"/>
      <c r="M360" s="208"/>
      <c r="N360" s="209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248</v>
      </c>
      <c r="AU360" s="18" t="s">
        <v>86</v>
      </c>
    </row>
    <row r="361" spans="1:65" s="2" customFormat="1" ht="21.75" customHeight="1">
      <c r="A361" s="35"/>
      <c r="B361" s="36"/>
      <c r="C361" s="192" t="s">
        <v>493</v>
      </c>
      <c r="D361" s="192" t="s">
        <v>241</v>
      </c>
      <c r="E361" s="193" t="s">
        <v>494</v>
      </c>
      <c r="F361" s="194" t="s">
        <v>495</v>
      </c>
      <c r="G361" s="195" t="s">
        <v>343</v>
      </c>
      <c r="H361" s="196">
        <v>12.3</v>
      </c>
      <c r="I361" s="197"/>
      <c r="J361" s="198">
        <f>ROUND(I361*H361,2)</f>
        <v>0</v>
      </c>
      <c r="K361" s="194" t="s">
        <v>245</v>
      </c>
      <c r="L361" s="40"/>
      <c r="M361" s="199" t="s">
        <v>1</v>
      </c>
      <c r="N361" s="200" t="s">
        <v>40</v>
      </c>
      <c r="O361" s="72"/>
      <c r="P361" s="201">
        <f>O361*H361</f>
        <v>0</v>
      </c>
      <c r="Q361" s="201">
        <v>1.0606199999999999</v>
      </c>
      <c r="R361" s="201">
        <f>Q361*H361</f>
        <v>13.045625999999999</v>
      </c>
      <c r="S361" s="201">
        <v>0</v>
      </c>
      <c r="T361" s="202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3" t="s">
        <v>246</v>
      </c>
      <c r="AT361" s="203" t="s">
        <v>241</v>
      </c>
      <c r="AU361" s="203" t="s">
        <v>86</v>
      </c>
      <c r="AY361" s="18" t="s">
        <v>239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8" t="s">
        <v>83</v>
      </c>
      <c r="BK361" s="204">
        <f>ROUND(I361*H361,2)</f>
        <v>0</v>
      </c>
      <c r="BL361" s="18" t="s">
        <v>246</v>
      </c>
      <c r="BM361" s="203" t="s">
        <v>496</v>
      </c>
    </row>
    <row r="362" spans="1:65" s="2" customFormat="1" ht="11.25">
      <c r="A362" s="35"/>
      <c r="B362" s="36"/>
      <c r="C362" s="37"/>
      <c r="D362" s="205" t="s">
        <v>248</v>
      </c>
      <c r="E362" s="37"/>
      <c r="F362" s="206" t="s">
        <v>497</v>
      </c>
      <c r="G362" s="37"/>
      <c r="H362" s="37"/>
      <c r="I362" s="207"/>
      <c r="J362" s="37"/>
      <c r="K362" s="37"/>
      <c r="L362" s="40"/>
      <c r="M362" s="208"/>
      <c r="N362" s="209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248</v>
      </c>
      <c r="AU362" s="18" t="s">
        <v>86</v>
      </c>
    </row>
    <row r="363" spans="1:65" s="13" customFormat="1" ht="22.5">
      <c r="B363" s="210"/>
      <c r="C363" s="211"/>
      <c r="D363" s="212" t="s">
        <v>250</v>
      </c>
      <c r="E363" s="213" t="s">
        <v>1</v>
      </c>
      <c r="F363" s="214" t="s">
        <v>498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250</v>
      </c>
      <c r="AU363" s="220" t="s">
        <v>86</v>
      </c>
      <c r="AV363" s="13" t="s">
        <v>83</v>
      </c>
      <c r="AW363" s="13" t="s">
        <v>31</v>
      </c>
      <c r="AX363" s="13" t="s">
        <v>75</v>
      </c>
      <c r="AY363" s="220" t="s">
        <v>239</v>
      </c>
    </row>
    <row r="364" spans="1:65" s="13" customFormat="1" ht="11.25">
      <c r="B364" s="210"/>
      <c r="C364" s="211"/>
      <c r="D364" s="212" t="s">
        <v>250</v>
      </c>
      <c r="E364" s="213" t="s">
        <v>1</v>
      </c>
      <c r="F364" s="214" t="s">
        <v>499</v>
      </c>
      <c r="G364" s="211"/>
      <c r="H364" s="213" t="s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250</v>
      </c>
      <c r="AU364" s="220" t="s">
        <v>86</v>
      </c>
      <c r="AV364" s="13" t="s">
        <v>83</v>
      </c>
      <c r="AW364" s="13" t="s">
        <v>31</v>
      </c>
      <c r="AX364" s="13" t="s">
        <v>75</v>
      </c>
      <c r="AY364" s="220" t="s">
        <v>239</v>
      </c>
    </row>
    <row r="365" spans="1:65" s="14" customFormat="1" ht="11.25">
      <c r="B365" s="221"/>
      <c r="C365" s="222"/>
      <c r="D365" s="212" t="s">
        <v>250</v>
      </c>
      <c r="E365" s="223" t="s">
        <v>1</v>
      </c>
      <c r="F365" s="224" t="s">
        <v>500</v>
      </c>
      <c r="G365" s="222"/>
      <c r="H365" s="225">
        <v>12.3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250</v>
      </c>
      <c r="AU365" s="231" t="s">
        <v>86</v>
      </c>
      <c r="AV365" s="14" t="s">
        <v>86</v>
      </c>
      <c r="AW365" s="14" t="s">
        <v>31</v>
      </c>
      <c r="AX365" s="14" t="s">
        <v>83</v>
      </c>
      <c r="AY365" s="231" t="s">
        <v>239</v>
      </c>
    </row>
    <row r="366" spans="1:65" s="2" customFormat="1" ht="16.5" customHeight="1">
      <c r="A366" s="35"/>
      <c r="B366" s="36"/>
      <c r="C366" s="192" t="s">
        <v>501</v>
      </c>
      <c r="D366" s="192" t="s">
        <v>241</v>
      </c>
      <c r="E366" s="193" t="s">
        <v>502</v>
      </c>
      <c r="F366" s="194" t="s">
        <v>503</v>
      </c>
      <c r="G366" s="195" t="s">
        <v>343</v>
      </c>
      <c r="H366" s="196">
        <v>22.968</v>
      </c>
      <c r="I366" s="197"/>
      <c r="J366" s="198">
        <f>ROUND(I366*H366,2)</f>
        <v>0</v>
      </c>
      <c r="K366" s="194" t="s">
        <v>245</v>
      </c>
      <c r="L366" s="40"/>
      <c r="M366" s="199" t="s">
        <v>1</v>
      </c>
      <c r="N366" s="200" t="s">
        <v>40</v>
      </c>
      <c r="O366" s="72"/>
      <c r="P366" s="201">
        <f>O366*H366</f>
        <v>0</v>
      </c>
      <c r="Q366" s="201">
        <v>1.06277</v>
      </c>
      <c r="R366" s="201">
        <f>Q366*H366</f>
        <v>24.40970136</v>
      </c>
      <c r="S366" s="201">
        <v>0</v>
      </c>
      <c r="T366" s="20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3" t="s">
        <v>246</v>
      </c>
      <c r="AT366" s="203" t="s">
        <v>241</v>
      </c>
      <c r="AU366" s="203" t="s">
        <v>86</v>
      </c>
      <c r="AY366" s="18" t="s">
        <v>239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8" t="s">
        <v>83</v>
      </c>
      <c r="BK366" s="204">
        <f>ROUND(I366*H366,2)</f>
        <v>0</v>
      </c>
      <c r="BL366" s="18" t="s">
        <v>246</v>
      </c>
      <c r="BM366" s="203" t="s">
        <v>504</v>
      </c>
    </row>
    <row r="367" spans="1:65" s="2" customFormat="1" ht="11.25">
      <c r="A367" s="35"/>
      <c r="B367" s="36"/>
      <c r="C367" s="37"/>
      <c r="D367" s="205" t="s">
        <v>248</v>
      </c>
      <c r="E367" s="37"/>
      <c r="F367" s="206" t="s">
        <v>505</v>
      </c>
      <c r="G367" s="37"/>
      <c r="H367" s="37"/>
      <c r="I367" s="207"/>
      <c r="J367" s="37"/>
      <c r="K367" s="37"/>
      <c r="L367" s="40"/>
      <c r="M367" s="208"/>
      <c r="N367" s="209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248</v>
      </c>
      <c r="AU367" s="18" t="s">
        <v>86</v>
      </c>
    </row>
    <row r="368" spans="1:65" s="13" customFormat="1" ht="22.5">
      <c r="B368" s="210"/>
      <c r="C368" s="211"/>
      <c r="D368" s="212" t="s">
        <v>250</v>
      </c>
      <c r="E368" s="213" t="s">
        <v>1</v>
      </c>
      <c r="F368" s="214" t="s">
        <v>506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250</v>
      </c>
      <c r="AU368" s="220" t="s">
        <v>86</v>
      </c>
      <c r="AV368" s="13" t="s">
        <v>83</v>
      </c>
      <c r="AW368" s="13" t="s">
        <v>31</v>
      </c>
      <c r="AX368" s="13" t="s">
        <v>75</v>
      </c>
      <c r="AY368" s="220" t="s">
        <v>239</v>
      </c>
    </row>
    <row r="369" spans="1:65" s="13" customFormat="1" ht="22.5">
      <c r="B369" s="210"/>
      <c r="C369" s="211"/>
      <c r="D369" s="212" t="s">
        <v>250</v>
      </c>
      <c r="E369" s="213" t="s">
        <v>1</v>
      </c>
      <c r="F369" s="214" t="s">
        <v>507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250</v>
      </c>
      <c r="AU369" s="220" t="s">
        <v>86</v>
      </c>
      <c r="AV369" s="13" t="s">
        <v>83</v>
      </c>
      <c r="AW369" s="13" t="s">
        <v>31</v>
      </c>
      <c r="AX369" s="13" t="s">
        <v>75</v>
      </c>
      <c r="AY369" s="220" t="s">
        <v>239</v>
      </c>
    </row>
    <row r="370" spans="1:65" s="13" customFormat="1" ht="11.25">
      <c r="B370" s="210"/>
      <c r="C370" s="211"/>
      <c r="D370" s="212" t="s">
        <v>250</v>
      </c>
      <c r="E370" s="213" t="s">
        <v>1</v>
      </c>
      <c r="F370" s="214" t="s">
        <v>508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250</v>
      </c>
      <c r="AU370" s="220" t="s">
        <v>86</v>
      </c>
      <c r="AV370" s="13" t="s">
        <v>83</v>
      </c>
      <c r="AW370" s="13" t="s">
        <v>31</v>
      </c>
      <c r="AX370" s="13" t="s">
        <v>75</v>
      </c>
      <c r="AY370" s="220" t="s">
        <v>239</v>
      </c>
    </row>
    <row r="371" spans="1:65" s="14" customFormat="1" ht="11.25">
      <c r="B371" s="221"/>
      <c r="C371" s="222"/>
      <c r="D371" s="212" t="s">
        <v>250</v>
      </c>
      <c r="E371" s="223" t="s">
        <v>1</v>
      </c>
      <c r="F371" s="224" t="s">
        <v>509</v>
      </c>
      <c r="G371" s="222"/>
      <c r="H371" s="225">
        <v>22.968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250</v>
      </c>
      <c r="AU371" s="231" t="s">
        <v>86</v>
      </c>
      <c r="AV371" s="14" t="s">
        <v>86</v>
      </c>
      <c r="AW371" s="14" t="s">
        <v>31</v>
      </c>
      <c r="AX371" s="14" t="s">
        <v>83</v>
      </c>
      <c r="AY371" s="231" t="s">
        <v>239</v>
      </c>
    </row>
    <row r="372" spans="1:65" s="2" customFormat="1" ht="21.75" customHeight="1">
      <c r="A372" s="35"/>
      <c r="B372" s="36"/>
      <c r="C372" s="192" t="s">
        <v>510</v>
      </c>
      <c r="D372" s="192" t="s">
        <v>241</v>
      </c>
      <c r="E372" s="193" t="s">
        <v>511</v>
      </c>
      <c r="F372" s="194" t="s">
        <v>512</v>
      </c>
      <c r="G372" s="195" t="s">
        <v>343</v>
      </c>
      <c r="H372" s="196">
        <v>5.742</v>
      </c>
      <c r="I372" s="197"/>
      <c r="J372" s="198">
        <f>ROUND(I372*H372,2)</f>
        <v>0</v>
      </c>
      <c r="K372" s="194" t="s">
        <v>245</v>
      </c>
      <c r="L372" s="40"/>
      <c r="M372" s="199" t="s">
        <v>1</v>
      </c>
      <c r="N372" s="200" t="s">
        <v>40</v>
      </c>
      <c r="O372" s="72"/>
      <c r="P372" s="201">
        <f>O372*H372</f>
        <v>0</v>
      </c>
      <c r="Q372" s="201">
        <v>1.0606199999999999</v>
      </c>
      <c r="R372" s="201">
        <f>Q372*H372</f>
        <v>6.0900800399999993</v>
      </c>
      <c r="S372" s="201">
        <v>0</v>
      </c>
      <c r="T372" s="20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3" t="s">
        <v>246</v>
      </c>
      <c r="AT372" s="203" t="s">
        <v>241</v>
      </c>
      <c r="AU372" s="203" t="s">
        <v>86</v>
      </c>
      <c r="AY372" s="18" t="s">
        <v>239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8" t="s">
        <v>83</v>
      </c>
      <c r="BK372" s="204">
        <f>ROUND(I372*H372,2)</f>
        <v>0</v>
      </c>
      <c r="BL372" s="18" t="s">
        <v>246</v>
      </c>
      <c r="BM372" s="203" t="s">
        <v>513</v>
      </c>
    </row>
    <row r="373" spans="1:65" s="2" customFormat="1" ht="11.25">
      <c r="A373" s="35"/>
      <c r="B373" s="36"/>
      <c r="C373" s="37"/>
      <c r="D373" s="205" t="s">
        <v>248</v>
      </c>
      <c r="E373" s="37"/>
      <c r="F373" s="206" t="s">
        <v>514</v>
      </c>
      <c r="G373" s="37"/>
      <c r="H373" s="37"/>
      <c r="I373" s="207"/>
      <c r="J373" s="37"/>
      <c r="K373" s="37"/>
      <c r="L373" s="40"/>
      <c r="M373" s="208"/>
      <c r="N373" s="209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248</v>
      </c>
      <c r="AU373" s="18" t="s">
        <v>86</v>
      </c>
    </row>
    <row r="374" spans="1:65" s="13" customFormat="1" ht="22.5">
      <c r="B374" s="210"/>
      <c r="C374" s="211"/>
      <c r="D374" s="212" t="s">
        <v>250</v>
      </c>
      <c r="E374" s="213" t="s">
        <v>1</v>
      </c>
      <c r="F374" s="214" t="s">
        <v>506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250</v>
      </c>
      <c r="AU374" s="220" t="s">
        <v>86</v>
      </c>
      <c r="AV374" s="13" t="s">
        <v>83</v>
      </c>
      <c r="AW374" s="13" t="s">
        <v>31</v>
      </c>
      <c r="AX374" s="13" t="s">
        <v>75</v>
      </c>
      <c r="AY374" s="220" t="s">
        <v>239</v>
      </c>
    </row>
    <row r="375" spans="1:65" s="13" customFormat="1" ht="22.5">
      <c r="B375" s="210"/>
      <c r="C375" s="211"/>
      <c r="D375" s="212" t="s">
        <v>250</v>
      </c>
      <c r="E375" s="213" t="s">
        <v>1</v>
      </c>
      <c r="F375" s="214" t="s">
        <v>507</v>
      </c>
      <c r="G375" s="211"/>
      <c r="H375" s="213" t="s">
        <v>1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250</v>
      </c>
      <c r="AU375" s="220" t="s">
        <v>86</v>
      </c>
      <c r="AV375" s="13" t="s">
        <v>83</v>
      </c>
      <c r="AW375" s="13" t="s">
        <v>31</v>
      </c>
      <c r="AX375" s="13" t="s">
        <v>75</v>
      </c>
      <c r="AY375" s="220" t="s">
        <v>239</v>
      </c>
    </row>
    <row r="376" spans="1:65" s="13" customFormat="1" ht="11.25">
      <c r="B376" s="210"/>
      <c r="C376" s="211"/>
      <c r="D376" s="212" t="s">
        <v>250</v>
      </c>
      <c r="E376" s="213" t="s">
        <v>1</v>
      </c>
      <c r="F376" s="214" t="s">
        <v>508</v>
      </c>
      <c r="G376" s="211"/>
      <c r="H376" s="213" t="s">
        <v>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250</v>
      </c>
      <c r="AU376" s="220" t="s">
        <v>86</v>
      </c>
      <c r="AV376" s="13" t="s">
        <v>83</v>
      </c>
      <c r="AW376" s="13" t="s">
        <v>31</v>
      </c>
      <c r="AX376" s="13" t="s">
        <v>75</v>
      </c>
      <c r="AY376" s="220" t="s">
        <v>239</v>
      </c>
    </row>
    <row r="377" spans="1:65" s="14" customFormat="1" ht="11.25">
      <c r="B377" s="221"/>
      <c r="C377" s="222"/>
      <c r="D377" s="212" t="s">
        <v>250</v>
      </c>
      <c r="E377" s="223" t="s">
        <v>1</v>
      </c>
      <c r="F377" s="224" t="s">
        <v>515</v>
      </c>
      <c r="G377" s="222"/>
      <c r="H377" s="225">
        <v>5.742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250</v>
      </c>
      <c r="AU377" s="231" t="s">
        <v>86</v>
      </c>
      <c r="AV377" s="14" t="s">
        <v>86</v>
      </c>
      <c r="AW377" s="14" t="s">
        <v>31</v>
      </c>
      <c r="AX377" s="14" t="s">
        <v>83</v>
      </c>
      <c r="AY377" s="231" t="s">
        <v>239</v>
      </c>
    </row>
    <row r="378" spans="1:65" s="2" customFormat="1" ht="37.9" customHeight="1">
      <c r="A378" s="35"/>
      <c r="B378" s="36"/>
      <c r="C378" s="192" t="s">
        <v>516</v>
      </c>
      <c r="D378" s="192" t="s">
        <v>241</v>
      </c>
      <c r="E378" s="193" t="s">
        <v>517</v>
      </c>
      <c r="F378" s="194" t="s">
        <v>518</v>
      </c>
      <c r="G378" s="195" t="s">
        <v>519</v>
      </c>
      <c r="H378" s="196">
        <v>34.799999999999997</v>
      </c>
      <c r="I378" s="197"/>
      <c r="J378" s="198">
        <f>ROUND(I378*H378,2)</f>
        <v>0</v>
      </c>
      <c r="K378" s="194" t="s">
        <v>1</v>
      </c>
      <c r="L378" s="40"/>
      <c r="M378" s="199" t="s">
        <v>1</v>
      </c>
      <c r="N378" s="200" t="s">
        <v>40</v>
      </c>
      <c r="O378" s="72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3" t="s">
        <v>246</v>
      </c>
      <c r="AT378" s="203" t="s">
        <v>241</v>
      </c>
      <c r="AU378" s="203" t="s">
        <v>86</v>
      </c>
      <c r="AY378" s="18" t="s">
        <v>239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8" t="s">
        <v>83</v>
      </c>
      <c r="BK378" s="204">
        <f>ROUND(I378*H378,2)</f>
        <v>0</v>
      </c>
      <c r="BL378" s="18" t="s">
        <v>246</v>
      </c>
      <c r="BM378" s="203" t="s">
        <v>520</v>
      </c>
    </row>
    <row r="379" spans="1:65" s="13" customFormat="1" ht="11.25">
      <c r="B379" s="210"/>
      <c r="C379" s="211"/>
      <c r="D379" s="212" t="s">
        <v>250</v>
      </c>
      <c r="E379" s="213" t="s">
        <v>1</v>
      </c>
      <c r="F379" s="214" t="s">
        <v>521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250</v>
      </c>
      <c r="AU379" s="220" t="s">
        <v>86</v>
      </c>
      <c r="AV379" s="13" t="s">
        <v>83</v>
      </c>
      <c r="AW379" s="13" t="s">
        <v>31</v>
      </c>
      <c r="AX379" s="13" t="s">
        <v>75</v>
      </c>
      <c r="AY379" s="220" t="s">
        <v>239</v>
      </c>
    </row>
    <row r="380" spans="1:65" s="13" customFormat="1" ht="11.25">
      <c r="B380" s="210"/>
      <c r="C380" s="211"/>
      <c r="D380" s="212" t="s">
        <v>250</v>
      </c>
      <c r="E380" s="213" t="s">
        <v>1</v>
      </c>
      <c r="F380" s="214" t="s">
        <v>522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250</v>
      </c>
      <c r="AU380" s="220" t="s">
        <v>86</v>
      </c>
      <c r="AV380" s="13" t="s">
        <v>83</v>
      </c>
      <c r="AW380" s="13" t="s">
        <v>31</v>
      </c>
      <c r="AX380" s="13" t="s">
        <v>75</v>
      </c>
      <c r="AY380" s="220" t="s">
        <v>239</v>
      </c>
    </row>
    <row r="381" spans="1:65" s="13" customFormat="1" ht="11.25">
      <c r="B381" s="210"/>
      <c r="C381" s="211"/>
      <c r="D381" s="212" t="s">
        <v>250</v>
      </c>
      <c r="E381" s="213" t="s">
        <v>1</v>
      </c>
      <c r="F381" s="214" t="s">
        <v>523</v>
      </c>
      <c r="G381" s="211"/>
      <c r="H381" s="213" t="s">
        <v>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250</v>
      </c>
      <c r="AU381" s="220" t="s">
        <v>86</v>
      </c>
      <c r="AV381" s="13" t="s">
        <v>83</v>
      </c>
      <c r="AW381" s="13" t="s">
        <v>31</v>
      </c>
      <c r="AX381" s="13" t="s">
        <v>75</v>
      </c>
      <c r="AY381" s="220" t="s">
        <v>239</v>
      </c>
    </row>
    <row r="382" spans="1:65" s="13" customFormat="1" ht="11.25">
      <c r="B382" s="210"/>
      <c r="C382" s="211"/>
      <c r="D382" s="212" t="s">
        <v>250</v>
      </c>
      <c r="E382" s="213" t="s">
        <v>1</v>
      </c>
      <c r="F382" s="214" t="s">
        <v>524</v>
      </c>
      <c r="G382" s="211"/>
      <c r="H382" s="213" t="s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250</v>
      </c>
      <c r="AU382" s="220" t="s">
        <v>86</v>
      </c>
      <c r="AV382" s="13" t="s">
        <v>83</v>
      </c>
      <c r="AW382" s="13" t="s">
        <v>31</v>
      </c>
      <c r="AX382" s="13" t="s">
        <v>75</v>
      </c>
      <c r="AY382" s="220" t="s">
        <v>239</v>
      </c>
    </row>
    <row r="383" spans="1:65" s="14" customFormat="1" ht="11.25">
      <c r="B383" s="221"/>
      <c r="C383" s="222"/>
      <c r="D383" s="212" t="s">
        <v>250</v>
      </c>
      <c r="E383" s="223" t="s">
        <v>1</v>
      </c>
      <c r="F383" s="224" t="s">
        <v>525</v>
      </c>
      <c r="G383" s="222"/>
      <c r="H383" s="225">
        <v>11.8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250</v>
      </c>
      <c r="AU383" s="231" t="s">
        <v>86</v>
      </c>
      <c r="AV383" s="14" t="s">
        <v>86</v>
      </c>
      <c r="AW383" s="14" t="s">
        <v>31</v>
      </c>
      <c r="AX383" s="14" t="s">
        <v>75</v>
      </c>
      <c r="AY383" s="231" t="s">
        <v>239</v>
      </c>
    </row>
    <row r="384" spans="1:65" s="13" customFormat="1" ht="11.25">
      <c r="B384" s="210"/>
      <c r="C384" s="211"/>
      <c r="D384" s="212" t="s">
        <v>250</v>
      </c>
      <c r="E384" s="213" t="s">
        <v>1</v>
      </c>
      <c r="F384" s="214" t="s">
        <v>526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250</v>
      </c>
      <c r="AU384" s="220" t="s">
        <v>86</v>
      </c>
      <c r="AV384" s="13" t="s">
        <v>83</v>
      </c>
      <c r="AW384" s="13" t="s">
        <v>31</v>
      </c>
      <c r="AX384" s="13" t="s">
        <v>75</v>
      </c>
      <c r="AY384" s="220" t="s">
        <v>239</v>
      </c>
    </row>
    <row r="385" spans="1:65" s="14" customFormat="1" ht="11.25">
      <c r="B385" s="221"/>
      <c r="C385" s="222"/>
      <c r="D385" s="212" t="s">
        <v>250</v>
      </c>
      <c r="E385" s="223" t="s">
        <v>1</v>
      </c>
      <c r="F385" s="224" t="s">
        <v>527</v>
      </c>
      <c r="G385" s="222"/>
      <c r="H385" s="225">
        <v>10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250</v>
      </c>
      <c r="AU385" s="231" t="s">
        <v>86</v>
      </c>
      <c r="AV385" s="14" t="s">
        <v>86</v>
      </c>
      <c r="AW385" s="14" t="s">
        <v>31</v>
      </c>
      <c r="AX385" s="14" t="s">
        <v>75</v>
      </c>
      <c r="AY385" s="231" t="s">
        <v>239</v>
      </c>
    </row>
    <row r="386" spans="1:65" s="13" customFormat="1" ht="11.25">
      <c r="B386" s="210"/>
      <c r="C386" s="211"/>
      <c r="D386" s="212" t="s">
        <v>250</v>
      </c>
      <c r="E386" s="213" t="s">
        <v>1</v>
      </c>
      <c r="F386" s="214" t="s">
        <v>528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250</v>
      </c>
      <c r="AU386" s="220" t="s">
        <v>86</v>
      </c>
      <c r="AV386" s="13" t="s">
        <v>83</v>
      </c>
      <c r="AW386" s="13" t="s">
        <v>31</v>
      </c>
      <c r="AX386" s="13" t="s">
        <v>75</v>
      </c>
      <c r="AY386" s="220" t="s">
        <v>239</v>
      </c>
    </row>
    <row r="387" spans="1:65" s="13" customFormat="1" ht="11.25">
      <c r="B387" s="210"/>
      <c r="C387" s="211"/>
      <c r="D387" s="212" t="s">
        <v>250</v>
      </c>
      <c r="E387" s="213" t="s">
        <v>1</v>
      </c>
      <c r="F387" s="214" t="s">
        <v>529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250</v>
      </c>
      <c r="AU387" s="220" t="s">
        <v>86</v>
      </c>
      <c r="AV387" s="13" t="s">
        <v>83</v>
      </c>
      <c r="AW387" s="13" t="s">
        <v>31</v>
      </c>
      <c r="AX387" s="13" t="s">
        <v>75</v>
      </c>
      <c r="AY387" s="220" t="s">
        <v>239</v>
      </c>
    </row>
    <row r="388" spans="1:65" s="14" customFormat="1" ht="11.25">
      <c r="B388" s="221"/>
      <c r="C388" s="222"/>
      <c r="D388" s="212" t="s">
        <v>250</v>
      </c>
      <c r="E388" s="223" t="s">
        <v>1</v>
      </c>
      <c r="F388" s="224" t="s">
        <v>530</v>
      </c>
      <c r="G388" s="222"/>
      <c r="H388" s="225">
        <v>13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250</v>
      </c>
      <c r="AU388" s="231" t="s">
        <v>86</v>
      </c>
      <c r="AV388" s="14" t="s">
        <v>86</v>
      </c>
      <c r="AW388" s="14" t="s">
        <v>31</v>
      </c>
      <c r="AX388" s="14" t="s">
        <v>75</v>
      </c>
      <c r="AY388" s="231" t="s">
        <v>239</v>
      </c>
    </row>
    <row r="389" spans="1:65" s="16" customFormat="1" ht="11.25">
      <c r="B389" s="243"/>
      <c r="C389" s="244"/>
      <c r="D389" s="212" t="s">
        <v>250</v>
      </c>
      <c r="E389" s="245" t="s">
        <v>1</v>
      </c>
      <c r="F389" s="246" t="s">
        <v>264</v>
      </c>
      <c r="G389" s="244"/>
      <c r="H389" s="247">
        <v>34.799999999999997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250</v>
      </c>
      <c r="AU389" s="253" t="s">
        <v>86</v>
      </c>
      <c r="AV389" s="16" t="s">
        <v>246</v>
      </c>
      <c r="AW389" s="16" t="s">
        <v>31</v>
      </c>
      <c r="AX389" s="16" t="s">
        <v>83</v>
      </c>
      <c r="AY389" s="253" t="s">
        <v>239</v>
      </c>
    </row>
    <row r="390" spans="1:65" s="2" customFormat="1" ht="24.2" customHeight="1">
      <c r="A390" s="35"/>
      <c r="B390" s="36"/>
      <c r="C390" s="254" t="s">
        <v>531</v>
      </c>
      <c r="D390" s="254" t="s">
        <v>340</v>
      </c>
      <c r="E390" s="255" t="s">
        <v>532</v>
      </c>
      <c r="F390" s="256" t="s">
        <v>533</v>
      </c>
      <c r="G390" s="257" t="s">
        <v>519</v>
      </c>
      <c r="H390" s="258">
        <v>11.8</v>
      </c>
      <c r="I390" s="259"/>
      <c r="J390" s="260">
        <f>ROUND(I390*H390,2)</f>
        <v>0</v>
      </c>
      <c r="K390" s="256" t="s">
        <v>1</v>
      </c>
      <c r="L390" s="261"/>
      <c r="M390" s="262" t="s">
        <v>1</v>
      </c>
      <c r="N390" s="263" t="s">
        <v>40</v>
      </c>
      <c r="O390" s="72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319</v>
      </c>
      <c r="AT390" s="203" t="s">
        <v>340</v>
      </c>
      <c r="AU390" s="203" t="s">
        <v>86</v>
      </c>
      <c r="AY390" s="18" t="s">
        <v>239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8" t="s">
        <v>83</v>
      </c>
      <c r="BK390" s="204">
        <f>ROUND(I390*H390,2)</f>
        <v>0</v>
      </c>
      <c r="BL390" s="18" t="s">
        <v>246</v>
      </c>
      <c r="BM390" s="203" t="s">
        <v>534</v>
      </c>
    </row>
    <row r="391" spans="1:65" s="13" customFormat="1" ht="11.25">
      <c r="B391" s="210"/>
      <c r="C391" s="211"/>
      <c r="D391" s="212" t="s">
        <v>250</v>
      </c>
      <c r="E391" s="213" t="s">
        <v>1</v>
      </c>
      <c r="F391" s="214" t="s">
        <v>535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250</v>
      </c>
      <c r="AU391" s="220" t="s">
        <v>86</v>
      </c>
      <c r="AV391" s="13" t="s">
        <v>83</v>
      </c>
      <c r="AW391" s="13" t="s">
        <v>31</v>
      </c>
      <c r="AX391" s="13" t="s">
        <v>75</v>
      </c>
      <c r="AY391" s="220" t="s">
        <v>239</v>
      </c>
    </row>
    <row r="392" spans="1:65" s="14" customFormat="1" ht="11.25">
      <c r="B392" s="221"/>
      <c r="C392" s="222"/>
      <c r="D392" s="212" t="s">
        <v>250</v>
      </c>
      <c r="E392" s="223" t="s">
        <v>1</v>
      </c>
      <c r="F392" s="224" t="s">
        <v>536</v>
      </c>
      <c r="G392" s="222"/>
      <c r="H392" s="225">
        <v>11.8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250</v>
      </c>
      <c r="AU392" s="231" t="s">
        <v>86</v>
      </c>
      <c r="AV392" s="14" t="s">
        <v>86</v>
      </c>
      <c r="AW392" s="14" t="s">
        <v>31</v>
      </c>
      <c r="AX392" s="14" t="s">
        <v>83</v>
      </c>
      <c r="AY392" s="231" t="s">
        <v>239</v>
      </c>
    </row>
    <row r="393" spans="1:65" s="2" customFormat="1" ht="24.2" customHeight="1">
      <c r="A393" s="35"/>
      <c r="B393" s="36"/>
      <c r="C393" s="254" t="s">
        <v>537</v>
      </c>
      <c r="D393" s="254" t="s">
        <v>340</v>
      </c>
      <c r="E393" s="255" t="s">
        <v>538</v>
      </c>
      <c r="F393" s="256" t="s">
        <v>539</v>
      </c>
      <c r="G393" s="257" t="s">
        <v>519</v>
      </c>
      <c r="H393" s="258">
        <v>23</v>
      </c>
      <c r="I393" s="259"/>
      <c r="J393" s="260">
        <f>ROUND(I393*H393,2)</f>
        <v>0</v>
      </c>
      <c r="K393" s="256" t="s">
        <v>1</v>
      </c>
      <c r="L393" s="261"/>
      <c r="M393" s="262" t="s">
        <v>1</v>
      </c>
      <c r="N393" s="263" t="s">
        <v>40</v>
      </c>
      <c r="O393" s="72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3" t="s">
        <v>319</v>
      </c>
      <c r="AT393" s="203" t="s">
        <v>340</v>
      </c>
      <c r="AU393" s="203" t="s">
        <v>86</v>
      </c>
      <c r="AY393" s="18" t="s">
        <v>239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8" t="s">
        <v>83</v>
      </c>
      <c r="BK393" s="204">
        <f>ROUND(I393*H393,2)</f>
        <v>0</v>
      </c>
      <c r="BL393" s="18" t="s">
        <v>246</v>
      </c>
      <c r="BM393" s="203" t="s">
        <v>540</v>
      </c>
    </row>
    <row r="394" spans="1:65" s="13" customFormat="1" ht="11.25">
      <c r="B394" s="210"/>
      <c r="C394" s="211"/>
      <c r="D394" s="212" t="s">
        <v>250</v>
      </c>
      <c r="E394" s="213" t="s">
        <v>1</v>
      </c>
      <c r="F394" s="214" t="s">
        <v>535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250</v>
      </c>
      <c r="AU394" s="220" t="s">
        <v>86</v>
      </c>
      <c r="AV394" s="13" t="s">
        <v>83</v>
      </c>
      <c r="AW394" s="13" t="s">
        <v>31</v>
      </c>
      <c r="AX394" s="13" t="s">
        <v>75</v>
      </c>
      <c r="AY394" s="220" t="s">
        <v>239</v>
      </c>
    </row>
    <row r="395" spans="1:65" s="14" customFormat="1" ht="11.25">
      <c r="B395" s="221"/>
      <c r="C395" s="222"/>
      <c r="D395" s="212" t="s">
        <v>250</v>
      </c>
      <c r="E395" s="223" t="s">
        <v>1</v>
      </c>
      <c r="F395" s="224" t="s">
        <v>441</v>
      </c>
      <c r="G395" s="222"/>
      <c r="H395" s="225">
        <v>23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250</v>
      </c>
      <c r="AU395" s="231" t="s">
        <v>86</v>
      </c>
      <c r="AV395" s="14" t="s">
        <v>86</v>
      </c>
      <c r="AW395" s="14" t="s">
        <v>31</v>
      </c>
      <c r="AX395" s="14" t="s">
        <v>83</v>
      </c>
      <c r="AY395" s="231" t="s">
        <v>239</v>
      </c>
    </row>
    <row r="396" spans="1:65" s="2" customFormat="1" ht="44.25" customHeight="1">
      <c r="A396" s="35"/>
      <c r="B396" s="36"/>
      <c r="C396" s="192" t="s">
        <v>541</v>
      </c>
      <c r="D396" s="192" t="s">
        <v>241</v>
      </c>
      <c r="E396" s="193" t="s">
        <v>542</v>
      </c>
      <c r="F396" s="194" t="s">
        <v>543</v>
      </c>
      <c r="G396" s="195" t="s">
        <v>519</v>
      </c>
      <c r="H396" s="196">
        <v>120</v>
      </c>
      <c r="I396" s="197"/>
      <c r="J396" s="198">
        <f>ROUND(I396*H396,2)</f>
        <v>0</v>
      </c>
      <c r="K396" s="194" t="s">
        <v>245</v>
      </c>
      <c r="L396" s="40"/>
      <c r="M396" s="199" t="s">
        <v>1</v>
      </c>
      <c r="N396" s="200" t="s">
        <v>40</v>
      </c>
      <c r="O396" s="72"/>
      <c r="P396" s="201">
        <f>O396*H396</f>
        <v>0</v>
      </c>
      <c r="Q396" s="201">
        <v>0.31422</v>
      </c>
      <c r="R396" s="201">
        <f>Q396*H396</f>
        <v>37.706400000000002</v>
      </c>
      <c r="S396" s="201">
        <v>0</v>
      </c>
      <c r="T396" s="202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3" t="s">
        <v>246</v>
      </c>
      <c r="AT396" s="203" t="s">
        <v>241</v>
      </c>
      <c r="AU396" s="203" t="s">
        <v>86</v>
      </c>
      <c r="AY396" s="18" t="s">
        <v>239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8" t="s">
        <v>83</v>
      </c>
      <c r="BK396" s="204">
        <f>ROUND(I396*H396,2)</f>
        <v>0</v>
      </c>
      <c r="BL396" s="18" t="s">
        <v>246</v>
      </c>
      <c r="BM396" s="203" t="s">
        <v>544</v>
      </c>
    </row>
    <row r="397" spans="1:65" s="2" customFormat="1" ht="11.25">
      <c r="A397" s="35"/>
      <c r="B397" s="36"/>
      <c r="C397" s="37"/>
      <c r="D397" s="205" t="s">
        <v>248</v>
      </c>
      <c r="E397" s="37"/>
      <c r="F397" s="206" t="s">
        <v>545</v>
      </c>
      <c r="G397" s="37"/>
      <c r="H397" s="37"/>
      <c r="I397" s="207"/>
      <c r="J397" s="37"/>
      <c r="K397" s="37"/>
      <c r="L397" s="40"/>
      <c r="M397" s="208"/>
      <c r="N397" s="209"/>
      <c r="O397" s="72"/>
      <c r="P397" s="72"/>
      <c r="Q397" s="72"/>
      <c r="R397" s="72"/>
      <c r="S397" s="72"/>
      <c r="T397" s="73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248</v>
      </c>
      <c r="AU397" s="18" t="s">
        <v>86</v>
      </c>
    </row>
    <row r="398" spans="1:65" s="2" customFormat="1" ht="24.2" customHeight="1">
      <c r="A398" s="35"/>
      <c r="B398" s="36"/>
      <c r="C398" s="192" t="s">
        <v>546</v>
      </c>
      <c r="D398" s="192" t="s">
        <v>241</v>
      </c>
      <c r="E398" s="193" t="s">
        <v>547</v>
      </c>
      <c r="F398" s="194" t="s">
        <v>548</v>
      </c>
      <c r="G398" s="195" t="s">
        <v>244</v>
      </c>
      <c r="H398" s="196">
        <v>24</v>
      </c>
      <c r="I398" s="197"/>
      <c r="J398" s="198">
        <f>ROUND(I398*H398,2)</f>
        <v>0</v>
      </c>
      <c r="K398" s="194" t="s">
        <v>245</v>
      </c>
      <c r="L398" s="40"/>
      <c r="M398" s="199" t="s">
        <v>1</v>
      </c>
      <c r="N398" s="200" t="s">
        <v>40</v>
      </c>
      <c r="O398" s="72"/>
      <c r="P398" s="201">
        <f>O398*H398</f>
        <v>0</v>
      </c>
      <c r="Q398" s="201">
        <v>1.9205000000000001</v>
      </c>
      <c r="R398" s="201">
        <f>Q398*H398</f>
        <v>46.091999999999999</v>
      </c>
      <c r="S398" s="201">
        <v>0</v>
      </c>
      <c r="T398" s="20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246</v>
      </c>
      <c r="AT398" s="203" t="s">
        <v>241</v>
      </c>
      <c r="AU398" s="203" t="s">
        <v>86</v>
      </c>
      <c r="AY398" s="18" t="s">
        <v>239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8" t="s">
        <v>83</v>
      </c>
      <c r="BK398" s="204">
        <f>ROUND(I398*H398,2)</f>
        <v>0</v>
      </c>
      <c r="BL398" s="18" t="s">
        <v>246</v>
      </c>
      <c r="BM398" s="203" t="s">
        <v>549</v>
      </c>
    </row>
    <row r="399" spans="1:65" s="2" customFormat="1" ht="11.25">
      <c r="A399" s="35"/>
      <c r="B399" s="36"/>
      <c r="C399" s="37"/>
      <c r="D399" s="205" t="s">
        <v>248</v>
      </c>
      <c r="E399" s="37"/>
      <c r="F399" s="206" t="s">
        <v>550</v>
      </c>
      <c r="G399" s="37"/>
      <c r="H399" s="37"/>
      <c r="I399" s="207"/>
      <c r="J399" s="37"/>
      <c r="K399" s="37"/>
      <c r="L399" s="40"/>
      <c r="M399" s="208"/>
      <c r="N399" s="209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248</v>
      </c>
      <c r="AU399" s="18" t="s">
        <v>86</v>
      </c>
    </row>
    <row r="400" spans="1:65" s="14" customFormat="1" ht="11.25">
      <c r="B400" s="221"/>
      <c r="C400" s="222"/>
      <c r="D400" s="212" t="s">
        <v>250</v>
      </c>
      <c r="E400" s="223" t="s">
        <v>1</v>
      </c>
      <c r="F400" s="224" t="s">
        <v>551</v>
      </c>
      <c r="G400" s="222"/>
      <c r="H400" s="225">
        <v>24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250</v>
      </c>
      <c r="AU400" s="231" t="s">
        <v>86</v>
      </c>
      <c r="AV400" s="14" t="s">
        <v>86</v>
      </c>
      <c r="AW400" s="14" t="s">
        <v>31</v>
      </c>
      <c r="AX400" s="14" t="s">
        <v>83</v>
      </c>
      <c r="AY400" s="231" t="s">
        <v>239</v>
      </c>
    </row>
    <row r="401" spans="1:65" s="12" customFormat="1" ht="22.9" customHeight="1">
      <c r="B401" s="176"/>
      <c r="C401" s="177"/>
      <c r="D401" s="178" t="s">
        <v>74</v>
      </c>
      <c r="E401" s="190" t="s">
        <v>255</v>
      </c>
      <c r="F401" s="190" t="s">
        <v>552</v>
      </c>
      <c r="G401" s="177"/>
      <c r="H401" s="177"/>
      <c r="I401" s="180"/>
      <c r="J401" s="191">
        <f>BK401</f>
        <v>0</v>
      </c>
      <c r="K401" s="177"/>
      <c r="L401" s="182"/>
      <c r="M401" s="183"/>
      <c r="N401" s="184"/>
      <c r="O401" s="184"/>
      <c r="P401" s="185">
        <f>SUM(P402:P556)</f>
        <v>0</v>
      </c>
      <c r="Q401" s="184"/>
      <c r="R401" s="185">
        <f>SUM(R402:R556)</f>
        <v>492.49273705999997</v>
      </c>
      <c r="S401" s="184"/>
      <c r="T401" s="186">
        <f>SUM(T402:T556)</f>
        <v>0</v>
      </c>
      <c r="AR401" s="187" t="s">
        <v>83</v>
      </c>
      <c r="AT401" s="188" t="s">
        <v>74</v>
      </c>
      <c r="AU401" s="188" t="s">
        <v>83</v>
      </c>
      <c r="AY401" s="187" t="s">
        <v>239</v>
      </c>
      <c r="BK401" s="189">
        <f>SUM(BK402:BK556)</f>
        <v>0</v>
      </c>
    </row>
    <row r="402" spans="1:65" s="2" customFormat="1" ht="24.2" customHeight="1">
      <c r="A402" s="35"/>
      <c r="B402" s="36"/>
      <c r="C402" s="192" t="s">
        <v>553</v>
      </c>
      <c r="D402" s="192" t="s">
        <v>241</v>
      </c>
      <c r="E402" s="193" t="s">
        <v>554</v>
      </c>
      <c r="F402" s="194" t="s">
        <v>555</v>
      </c>
      <c r="G402" s="195" t="s">
        <v>244</v>
      </c>
      <c r="H402" s="196">
        <v>124</v>
      </c>
      <c r="I402" s="197"/>
      <c r="J402" s="198">
        <f>ROUND(I402*H402,2)</f>
        <v>0</v>
      </c>
      <c r="K402" s="194" t="s">
        <v>245</v>
      </c>
      <c r="L402" s="40"/>
      <c r="M402" s="199" t="s">
        <v>1</v>
      </c>
      <c r="N402" s="200" t="s">
        <v>40</v>
      </c>
      <c r="O402" s="72"/>
      <c r="P402" s="201">
        <f>O402*H402</f>
        <v>0</v>
      </c>
      <c r="Q402" s="201">
        <v>1.2397800000000001</v>
      </c>
      <c r="R402" s="201">
        <f>Q402*H402</f>
        <v>153.73272</v>
      </c>
      <c r="S402" s="201">
        <v>0</v>
      </c>
      <c r="T402" s="20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3" t="s">
        <v>246</v>
      </c>
      <c r="AT402" s="203" t="s">
        <v>241</v>
      </c>
      <c r="AU402" s="203" t="s">
        <v>86</v>
      </c>
      <c r="AY402" s="18" t="s">
        <v>239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8" t="s">
        <v>83</v>
      </c>
      <c r="BK402" s="204">
        <f>ROUND(I402*H402,2)</f>
        <v>0</v>
      </c>
      <c r="BL402" s="18" t="s">
        <v>246</v>
      </c>
      <c r="BM402" s="203" t="s">
        <v>556</v>
      </c>
    </row>
    <row r="403" spans="1:65" s="2" customFormat="1" ht="11.25">
      <c r="A403" s="35"/>
      <c r="B403" s="36"/>
      <c r="C403" s="37"/>
      <c r="D403" s="205" t="s">
        <v>248</v>
      </c>
      <c r="E403" s="37"/>
      <c r="F403" s="206" t="s">
        <v>557</v>
      </c>
      <c r="G403" s="37"/>
      <c r="H403" s="37"/>
      <c r="I403" s="207"/>
      <c r="J403" s="37"/>
      <c r="K403" s="37"/>
      <c r="L403" s="40"/>
      <c r="M403" s="208"/>
      <c r="N403" s="209"/>
      <c r="O403" s="72"/>
      <c r="P403" s="72"/>
      <c r="Q403" s="72"/>
      <c r="R403" s="72"/>
      <c r="S403" s="72"/>
      <c r="T403" s="73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248</v>
      </c>
      <c r="AU403" s="18" t="s">
        <v>86</v>
      </c>
    </row>
    <row r="404" spans="1:65" s="13" customFormat="1" ht="11.25">
      <c r="B404" s="210"/>
      <c r="C404" s="211"/>
      <c r="D404" s="212" t="s">
        <v>250</v>
      </c>
      <c r="E404" s="213" t="s">
        <v>1</v>
      </c>
      <c r="F404" s="214" t="s">
        <v>558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250</v>
      </c>
      <c r="AU404" s="220" t="s">
        <v>86</v>
      </c>
      <c r="AV404" s="13" t="s">
        <v>83</v>
      </c>
      <c r="AW404" s="13" t="s">
        <v>31</v>
      </c>
      <c r="AX404" s="13" t="s">
        <v>75</v>
      </c>
      <c r="AY404" s="220" t="s">
        <v>239</v>
      </c>
    </row>
    <row r="405" spans="1:65" s="14" customFormat="1" ht="11.25">
      <c r="B405" s="221"/>
      <c r="C405" s="222"/>
      <c r="D405" s="212" t="s">
        <v>250</v>
      </c>
      <c r="E405" s="223" t="s">
        <v>1</v>
      </c>
      <c r="F405" s="224" t="s">
        <v>559</v>
      </c>
      <c r="G405" s="222"/>
      <c r="H405" s="225">
        <v>79.236000000000004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250</v>
      </c>
      <c r="AU405" s="231" t="s">
        <v>86</v>
      </c>
      <c r="AV405" s="14" t="s">
        <v>86</v>
      </c>
      <c r="AW405" s="14" t="s">
        <v>31</v>
      </c>
      <c r="AX405" s="14" t="s">
        <v>75</v>
      </c>
      <c r="AY405" s="231" t="s">
        <v>239</v>
      </c>
    </row>
    <row r="406" spans="1:65" s="14" customFormat="1" ht="11.25">
      <c r="B406" s="221"/>
      <c r="C406" s="222"/>
      <c r="D406" s="212" t="s">
        <v>250</v>
      </c>
      <c r="E406" s="223" t="s">
        <v>1</v>
      </c>
      <c r="F406" s="224" t="s">
        <v>560</v>
      </c>
      <c r="G406" s="222"/>
      <c r="H406" s="225">
        <v>40.92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250</v>
      </c>
      <c r="AU406" s="231" t="s">
        <v>86</v>
      </c>
      <c r="AV406" s="14" t="s">
        <v>86</v>
      </c>
      <c r="AW406" s="14" t="s">
        <v>31</v>
      </c>
      <c r="AX406" s="14" t="s">
        <v>75</v>
      </c>
      <c r="AY406" s="231" t="s">
        <v>239</v>
      </c>
    </row>
    <row r="407" spans="1:65" s="14" customFormat="1" ht="11.25">
      <c r="B407" s="221"/>
      <c r="C407" s="222"/>
      <c r="D407" s="212" t="s">
        <v>250</v>
      </c>
      <c r="E407" s="223" t="s">
        <v>1</v>
      </c>
      <c r="F407" s="224" t="s">
        <v>561</v>
      </c>
      <c r="G407" s="222"/>
      <c r="H407" s="225">
        <v>16.170000000000002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250</v>
      </c>
      <c r="AU407" s="231" t="s">
        <v>86</v>
      </c>
      <c r="AV407" s="14" t="s">
        <v>86</v>
      </c>
      <c r="AW407" s="14" t="s">
        <v>31</v>
      </c>
      <c r="AX407" s="14" t="s">
        <v>75</v>
      </c>
      <c r="AY407" s="231" t="s">
        <v>239</v>
      </c>
    </row>
    <row r="408" spans="1:65" s="13" customFormat="1" ht="11.25">
      <c r="B408" s="210"/>
      <c r="C408" s="211"/>
      <c r="D408" s="212" t="s">
        <v>250</v>
      </c>
      <c r="E408" s="213" t="s">
        <v>1</v>
      </c>
      <c r="F408" s="214" t="s">
        <v>562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250</v>
      </c>
      <c r="AU408" s="220" t="s">
        <v>86</v>
      </c>
      <c r="AV408" s="13" t="s">
        <v>83</v>
      </c>
      <c r="AW408" s="13" t="s">
        <v>31</v>
      </c>
      <c r="AX408" s="13" t="s">
        <v>75</v>
      </c>
      <c r="AY408" s="220" t="s">
        <v>239</v>
      </c>
    </row>
    <row r="409" spans="1:65" s="14" customFormat="1" ht="11.25">
      <c r="B409" s="221"/>
      <c r="C409" s="222"/>
      <c r="D409" s="212" t="s">
        <v>250</v>
      </c>
      <c r="E409" s="223" t="s">
        <v>1</v>
      </c>
      <c r="F409" s="224" t="s">
        <v>563</v>
      </c>
      <c r="G409" s="222"/>
      <c r="H409" s="225">
        <v>-8.6310000000000002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250</v>
      </c>
      <c r="AU409" s="231" t="s">
        <v>86</v>
      </c>
      <c r="AV409" s="14" t="s">
        <v>86</v>
      </c>
      <c r="AW409" s="14" t="s">
        <v>31</v>
      </c>
      <c r="AX409" s="14" t="s">
        <v>75</v>
      </c>
      <c r="AY409" s="231" t="s">
        <v>239</v>
      </c>
    </row>
    <row r="410" spans="1:65" s="14" customFormat="1" ht="11.25">
      <c r="B410" s="221"/>
      <c r="C410" s="222"/>
      <c r="D410" s="212" t="s">
        <v>250</v>
      </c>
      <c r="E410" s="223" t="s">
        <v>1</v>
      </c>
      <c r="F410" s="224" t="s">
        <v>564</v>
      </c>
      <c r="G410" s="222"/>
      <c r="H410" s="225">
        <v>-2.3959999999999999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250</v>
      </c>
      <c r="AU410" s="231" t="s">
        <v>86</v>
      </c>
      <c r="AV410" s="14" t="s">
        <v>86</v>
      </c>
      <c r="AW410" s="14" t="s">
        <v>31</v>
      </c>
      <c r="AX410" s="14" t="s">
        <v>75</v>
      </c>
      <c r="AY410" s="231" t="s">
        <v>239</v>
      </c>
    </row>
    <row r="411" spans="1:65" s="14" customFormat="1" ht="11.25">
      <c r="B411" s="221"/>
      <c r="C411" s="222"/>
      <c r="D411" s="212" t="s">
        <v>250</v>
      </c>
      <c r="E411" s="223" t="s">
        <v>1</v>
      </c>
      <c r="F411" s="224" t="s">
        <v>565</v>
      </c>
      <c r="G411" s="222"/>
      <c r="H411" s="225">
        <v>-2.0259999999999998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250</v>
      </c>
      <c r="AU411" s="231" t="s">
        <v>86</v>
      </c>
      <c r="AV411" s="14" t="s">
        <v>86</v>
      </c>
      <c r="AW411" s="14" t="s">
        <v>31</v>
      </c>
      <c r="AX411" s="14" t="s">
        <v>75</v>
      </c>
      <c r="AY411" s="231" t="s">
        <v>239</v>
      </c>
    </row>
    <row r="412" spans="1:65" s="14" customFormat="1" ht="11.25">
      <c r="B412" s="221"/>
      <c r="C412" s="222"/>
      <c r="D412" s="212" t="s">
        <v>250</v>
      </c>
      <c r="E412" s="223" t="s">
        <v>1</v>
      </c>
      <c r="F412" s="224" t="s">
        <v>566</v>
      </c>
      <c r="G412" s="222"/>
      <c r="H412" s="225">
        <v>-4.9640000000000004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250</v>
      </c>
      <c r="AU412" s="231" t="s">
        <v>86</v>
      </c>
      <c r="AV412" s="14" t="s">
        <v>86</v>
      </c>
      <c r="AW412" s="14" t="s">
        <v>31</v>
      </c>
      <c r="AX412" s="14" t="s">
        <v>75</v>
      </c>
      <c r="AY412" s="231" t="s">
        <v>239</v>
      </c>
    </row>
    <row r="413" spans="1:65" s="14" customFormat="1" ht="11.25">
      <c r="B413" s="221"/>
      <c r="C413" s="222"/>
      <c r="D413" s="212" t="s">
        <v>250</v>
      </c>
      <c r="E413" s="223" t="s">
        <v>1</v>
      </c>
      <c r="F413" s="224" t="s">
        <v>567</v>
      </c>
      <c r="G413" s="222"/>
      <c r="H413" s="225">
        <v>5.6909999999999998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250</v>
      </c>
      <c r="AU413" s="231" t="s">
        <v>86</v>
      </c>
      <c r="AV413" s="14" t="s">
        <v>86</v>
      </c>
      <c r="AW413" s="14" t="s">
        <v>31</v>
      </c>
      <c r="AX413" s="14" t="s">
        <v>75</v>
      </c>
      <c r="AY413" s="231" t="s">
        <v>239</v>
      </c>
    </row>
    <row r="414" spans="1:65" s="16" customFormat="1" ht="11.25">
      <c r="B414" s="243"/>
      <c r="C414" s="244"/>
      <c r="D414" s="212" t="s">
        <v>250</v>
      </c>
      <c r="E414" s="245" t="s">
        <v>1</v>
      </c>
      <c r="F414" s="246" t="s">
        <v>264</v>
      </c>
      <c r="G414" s="244"/>
      <c r="H414" s="247">
        <v>124.00000000000003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AT414" s="253" t="s">
        <v>250</v>
      </c>
      <c r="AU414" s="253" t="s">
        <v>86</v>
      </c>
      <c r="AV414" s="16" t="s">
        <v>246</v>
      </c>
      <c r="AW414" s="16" t="s">
        <v>31</v>
      </c>
      <c r="AX414" s="16" t="s">
        <v>83</v>
      </c>
      <c r="AY414" s="253" t="s">
        <v>239</v>
      </c>
    </row>
    <row r="415" spans="1:65" s="2" customFormat="1" ht="24.2" customHeight="1">
      <c r="A415" s="35"/>
      <c r="B415" s="36"/>
      <c r="C415" s="192" t="s">
        <v>568</v>
      </c>
      <c r="D415" s="192" t="s">
        <v>241</v>
      </c>
      <c r="E415" s="193" t="s">
        <v>569</v>
      </c>
      <c r="F415" s="194" t="s">
        <v>570</v>
      </c>
      <c r="G415" s="195" t="s">
        <v>244</v>
      </c>
      <c r="H415" s="196">
        <v>48</v>
      </c>
      <c r="I415" s="197"/>
      <c r="J415" s="198">
        <f>ROUND(I415*H415,2)</f>
        <v>0</v>
      </c>
      <c r="K415" s="194" t="s">
        <v>245</v>
      </c>
      <c r="L415" s="40"/>
      <c r="M415" s="199" t="s">
        <v>1</v>
      </c>
      <c r="N415" s="200" t="s">
        <v>40</v>
      </c>
      <c r="O415" s="72"/>
      <c r="P415" s="201">
        <f>O415*H415</f>
        <v>0</v>
      </c>
      <c r="Q415" s="201">
        <v>1.2342900000000001</v>
      </c>
      <c r="R415" s="201">
        <f>Q415*H415</f>
        <v>59.245920000000005</v>
      </c>
      <c r="S415" s="201">
        <v>0</v>
      </c>
      <c r="T415" s="20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3" t="s">
        <v>246</v>
      </c>
      <c r="AT415" s="203" t="s">
        <v>241</v>
      </c>
      <c r="AU415" s="203" t="s">
        <v>86</v>
      </c>
      <c r="AY415" s="18" t="s">
        <v>239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8" t="s">
        <v>83</v>
      </c>
      <c r="BK415" s="204">
        <f>ROUND(I415*H415,2)</f>
        <v>0</v>
      </c>
      <c r="BL415" s="18" t="s">
        <v>246</v>
      </c>
      <c r="BM415" s="203" t="s">
        <v>571</v>
      </c>
    </row>
    <row r="416" spans="1:65" s="2" customFormat="1" ht="11.25">
      <c r="A416" s="35"/>
      <c r="B416" s="36"/>
      <c r="C416" s="37"/>
      <c r="D416" s="205" t="s">
        <v>248</v>
      </c>
      <c r="E416" s="37"/>
      <c r="F416" s="206" t="s">
        <v>572</v>
      </c>
      <c r="G416" s="37"/>
      <c r="H416" s="37"/>
      <c r="I416" s="207"/>
      <c r="J416" s="37"/>
      <c r="K416" s="37"/>
      <c r="L416" s="40"/>
      <c r="M416" s="208"/>
      <c r="N416" s="209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248</v>
      </c>
      <c r="AU416" s="18" t="s">
        <v>86</v>
      </c>
    </row>
    <row r="417" spans="1:65" s="13" customFormat="1" ht="11.25">
      <c r="B417" s="210"/>
      <c r="C417" s="211"/>
      <c r="D417" s="212" t="s">
        <v>250</v>
      </c>
      <c r="E417" s="213" t="s">
        <v>1</v>
      </c>
      <c r="F417" s="214" t="s">
        <v>558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250</v>
      </c>
      <c r="AU417" s="220" t="s">
        <v>86</v>
      </c>
      <c r="AV417" s="13" t="s">
        <v>83</v>
      </c>
      <c r="AW417" s="13" t="s">
        <v>31</v>
      </c>
      <c r="AX417" s="13" t="s">
        <v>75</v>
      </c>
      <c r="AY417" s="220" t="s">
        <v>239</v>
      </c>
    </row>
    <row r="418" spans="1:65" s="14" customFormat="1" ht="11.25">
      <c r="B418" s="221"/>
      <c r="C418" s="222"/>
      <c r="D418" s="212" t="s">
        <v>250</v>
      </c>
      <c r="E418" s="223" t="s">
        <v>1</v>
      </c>
      <c r="F418" s="224" t="s">
        <v>573</v>
      </c>
      <c r="G418" s="222"/>
      <c r="H418" s="225">
        <v>40.424999999999997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250</v>
      </c>
      <c r="AU418" s="231" t="s">
        <v>86</v>
      </c>
      <c r="AV418" s="14" t="s">
        <v>86</v>
      </c>
      <c r="AW418" s="14" t="s">
        <v>31</v>
      </c>
      <c r="AX418" s="14" t="s">
        <v>75</v>
      </c>
      <c r="AY418" s="231" t="s">
        <v>239</v>
      </c>
    </row>
    <row r="419" spans="1:65" s="13" customFormat="1" ht="11.25">
      <c r="B419" s="210"/>
      <c r="C419" s="211"/>
      <c r="D419" s="212" t="s">
        <v>250</v>
      </c>
      <c r="E419" s="213" t="s">
        <v>1</v>
      </c>
      <c r="F419" s="214" t="s">
        <v>574</v>
      </c>
      <c r="G419" s="211"/>
      <c r="H419" s="213" t="s">
        <v>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250</v>
      </c>
      <c r="AU419" s="220" t="s">
        <v>86</v>
      </c>
      <c r="AV419" s="13" t="s">
        <v>83</v>
      </c>
      <c r="AW419" s="13" t="s">
        <v>31</v>
      </c>
      <c r="AX419" s="13" t="s">
        <v>75</v>
      </c>
      <c r="AY419" s="220" t="s">
        <v>239</v>
      </c>
    </row>
    <row r="420" spans="1:65" s="14" customFormat="1" ht="11.25">
      <c r="B420" s="221"/>
      <c r="C420" s="222"/>
      <c r="D420" s="212" t="s">
        <v>250</v>
      </c>
      <c r="E420" s="223" t="s">
        <v>1</v>
      </c>
      <c r="F420" s="224" t="s">
        <v>575</v>
      </c>
      <c r="G420" s="222"/>
      <c r="H420" s="225">
        <v>7.8840000000000003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250</v>
      </c>
      <c r="AU420" s="231" t="s">
        <v>86</v>
      </c>
      <c r="AV420" s="14" t="s">
        <v>86</v>
      </c>
      <c r="AW420" s="14" t="s">
        <v>31</v>
      </c>
      <c r="AX420" s="14" t="s">
        <v>75</v>
      </c>
      <c r="AY420" s="231" t="s">
        <v>239</v>
      </c>
    </row>
    <row r="421" spans="1:65" s="13" customFormat="1" ht="11.25">
      <c r="B421" s="210"/>
      <c r="C421" s="211"/>
      <c r="D421" s="212" t="s">
        <v>250</v>
      </c>
      <c r="E421" s="213" t="s">
        <v>1</v>
      </c>
      <c r="F421" s="214" t="s">
        <v>562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250</v>
      </c>
      <c r="AU421" s="220" t="s">
        <v>86</v>
      </c>
      <c r="AV421" s="13" t="s">
        <v>83</v>
      </c>
      <c r="AW421" s="13" t="s">
        <v>31</v>
      </c>
      <c r="AX421" s="13" t="s">
        <v>75</v>
      </c>
      <c r="AY421" s="220" t="s">
        <v>239</v>
      </c>
    </row>
    <row r="422" spans="1:65" s="14" customFormat="1" ht="11.25">
      <c r="B422" s="221"/>
      <c r="C422" s="222"/>
      <c r="D422" s="212" t="s">
        <v>250</v>
      </c>
      <c r="E422" s="223" t="s">
        <v>1</v>
      </c>
      <c r="F422" s="224" t="s">
        <v>576</v>
      </c>
      <c r="G422" s="222"/>
      <c r="H422" s="225">
        <v>-2.6160000000000001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250</v>
      </c>
      <c r="AU422" s="231" t="s">
        <v>86</v>
      </c>
      <c r="AV422" s="14" t="s">
        <v>86</v>
      </c>
      <c r="AW422" s="14" t="s">
        <v>31</v>
      </c>
      <c r="AX422" s="14" t="s">
        <v>75</v>
      </c>
      <c r="AY422" s="231" t="s">
        <v>239</v>
      </c>
    </row>
    <row r="423" spans="1:65" s="14" customFormat="1" ht="11.25">
      <c r="B423" s="221"/>
      <c r="C423" s="222"/>
      <c r="D423" s="212" t="s">
        <v>250</v>
      </c>
      <c r="E423" s="223" t="s">
        <v>1</v>
      </c>
      <c r="F423" s="224" t="s">
        <v>577</v>
      </c>
      <c r="G423" s="222"/>
      <c r="H423" s="225">
        <v>2.3069999999999999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250</v>
      </c>
      <c r="AU423" s="231" t="s">
        <v>86</v>
      </c>
      <c r="AV423" s="14" t="s">
        <v>86</v>
      </c>
      <c r="AW423" s="14" t="s">
        <v>31</v>
      </c>
      <c r="AX423" s="14" t="s">
        <v>75</v>
      </c>
      <c r="AY423" s="231" t="s">
        <v>239</v>
      </c>
    </row>
    <row r="424" spans="1:65" s="16" customFormat="1" ht="11.25">
      <c r="B424" s="243"/>
      <c r="C424" s="244"/>
      <c r="D424" s="212" t="s">
        <v>250</v>
      </c>
      <c r="E424" s="245" t="s">
        <v>1</v>
      </c>
      <c r="F424" s="246" t="s">
        <v>264</v>
      </c>
      <c r="G424" s="244"/>
      <c r="H424" s="247">
        <v>48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AT424" s="253" t="s">
        <v>250</v>
      </c>
      <c r="AU424" s="253" t="s">
        <v>86</v>
      </c>
      <c r="AV424" s="16" t="s">
        <v>246</v>
      </c>
      <c r="AW424" s="16" t="s">
        <v>31</v>
      </c>
      <c r="AX424" s="16" t="s">
        <v>83</v>
      </c>
      <c r="AY424" s="253" t="s">
        <v>239</v>
      </c>
    </row>
    <row r="425" spans="1:65" s="2" customFormat="1" ht="24.2" customHeight="1">
      <c r="A425" s="35"/>
      <c r="B425" s="36"/>
      <c r="C425" s="192" t="s">
        <v>578</v>
      </c>
      <c r="D425" s="192" t="s">
        <v>241</v>
      </c>
      <c r="E425" s="193" t="s">
        <v>579</v>
      </c>
      <c r="F425" s="194" t="s">
        <v>580</v>
      </c>
      <c r="G425" s="195" t="s">
        <v>244</v>
      </c>
      <c r="H425" s="196">
        <v>22</v>
      </c>
      <c r="I425" s="197"/>
      <c r="J425" s="198">
        <f>ROUND(I425*H425,2)</f>
        <v>0</v>
      </c>
      <c r="K425" s="194" t="s">
        <v>1</v>
      </c>
      <c r="L425" s="40"/>
      <c r="M425" s="199" t="s">
        <v>1</v>
      </c>
      <c r="N425" s="200" t="s">
        <v>40</v>
      </c>
      <c r="O425" s="72"/>
      <c r="P425" s="201">
        <f>O425*H425</f>
        <v>0</v>
      </c>
      <c r="Q425" s="201">
        <v>1.25468</v>
      </c>
      <c r="R425" s="201">
        <f>Q425*H425</f>
        <v>27.602959999999999</v>
      </c>
      <c r="S425" s="201">
        <v>0</v>
      </c>
      <c r="T425" s="202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3" t="s">
        <v>246</v>
      </c>
      <c r="AT425" s="203" t="s">
        <v>241</v>
      </c>
      <c r="AU425" s="203" t="s">
        <v>86</v>
      </c>
      <c r="AY425" s="18" t="s">
        <v>239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8" t="s">
        <v>83</v>
      </c>
      <c r="BK425" s="204">
        <f>ROUND(I425*H425,2)</f>
        <v>0</v>
      </c>
      <c r="BL425" s="18" t="s">
        <v>246</v>
      </c>
      <c r="BM425" s="203" t="s">
        <v>581</v>
      </c>
    </row>
    <row r="426" spans="1:65" s="13" customFormat="1" ht="11.25">
      <c r="B426" s="210"/>
      <c r="C426" s="211"/>
      <c r="D426" s="212" t="s">
        <v>250</v>
      </c>
      <c r="E426" s="213" t="s">
        <v>1</v>
      </c>
      <c r="F426" s="214" t="s">
        <v>582</v>
      </c>
      <c r="G426" s="211"/>
      <c r="H426" s="213" t="s">
        <v>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250</v>
      </c>
      <c r="AU426" s="220" t="s">
        <v>86</v>
      </c>
      <c r="AV426" s="13" t="s">
        <v>83</v>
      </c>
      <c r="AW426" s="13" t="s">
        <v>31</v>
      </c>
      <c r="AX426" s="13" t="s">
        <v>75</v>
      </c>
      <c r="AY426" s="220" t="s">
        <v>239</v>
      </c>
    </row>
    <row r="427" spans="1:65" s="13" customFormat="1" ht="11.25">
      <c r="B427" s="210"/>
      <c r="C427" s="211"/>
      <c r="D427" s="212" t="s">
        <v>250</v>
      </c>
      <c r="E427" s="213" t="s">
        <v>1</v>
      </c>
      <c r="F427" s="214" t="s">
        <v>583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250</v>
      </c>
      <c r="AU427" s="220" t="s">
        <v>86</v>
      </c>
      <c r="AV427" s="13" t="s">
        <v>83</v>
      </c>
      <c r="AW427" s="13" t="s">
        <v>31</v>
      </c>
      <c r="AX427" s="13" t="s">
        <v>75</v>
      </c>
      <c r="AY427" s="220" t="s">
        <v>239</v>
      </c>
    </row>
    <row r="428" spans="1:65" s="14" customFormat="1" ht="11.25">
      <c r="B428" s="221"/>
      <c r="C428" s="222"/>
      <c r="D428" s="212" t="s">
        <v>250</v>
      </c>
      <c r="E428" s="223" t="s">
        <v>1</v>
      </c>
      <c r="F428" s="224" t="s">
        <v>584</v>
      </c>
      <c r="G428" s="222"/>
      <c r="H428" s="225">
        <v>21.140999999999998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250</v>
      </c>
      <c r="AU428" s="231" t="s">
        <v>86</v>
      </c>
      <c r="AV428" s="14" t="s">
        <v>86</v>
      </c>
      <c r="AW428" s="14" t="s">
        <v>31</v>
      </c>
      <c r="AX428" s="14" t="s">
        <v>75</v>
      </c>
      <c r="AY428" s="231" t="s">
        <v>239</v>
      </c>
    </row>
    <row r="429" spans="1:65" s="13" customFormat="1" ht="11.25">
      <c r="B429" s="210"/>
      <c r="C429" s="211"/>
      <c r="D429" s="212" t="s">
        <v>250</v>
      </c>
      <c r="E429" s="213" t="s">
        <v>1</v>
      </c>
      <c r="F429" s="214" t="s">
        <v>585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250</v>
      </c>
      <c r="AU429" s="220" t="s">
        <v>86</v>
      </c>
      <c r="AV429" s="13" t="s">
        <v>83</v>
      </c>
      <c r="AW429" s="13" t="s">
        <v>31</v>
      </c>
      <c r="AX429" s="13" t="s">
        <v>75</v>
      </c>
      <c r="AY429" s="220" t="s">
        <v>239</v>
      </c>
    </row>
    <row r="430" spans="1:65" s="13" customFormat="1" ht="11.25">
      <c r="B430" s="210"/>
      <c r="C430" s="211"/>
      <c r="D430" s="212" t="s">
        <v>250</v>
      </c>
      <c r="E430" s="213" t="s">
        <v>1</v>
      </c>
      <c r="F430" s="214" t="s">
        <v>574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250</v>
      </c>
      <c r="AU430" s="220" t="s">
        <v>86</v>
      </c>
      <c r="AV430" s="13" t="s">
        <v>83</v>
      </c>
      <c r="AW430" s="13" t="s">
        <v>31</v>
      </c>
      <c r="AX430" s="13" t="s">
        <v>75</v>
      </c>
      <c r="AY430" s="220" t="s">
        <v>239</v>
      </c>
    </row>
    <row r="431" spans="1:65" s="14" customFormat="1" ht="11.25">
      <c r="B431" s="221"/>
      <c r="C431" s="222"/>
      <c r="D431" s="212" t="s">
        <v>250</v>
      </c>
      <c r="E431" s="223" t="s">
        <v>1</v>
      </c>
      <c r="F431" s="224" t="s">
        <v>586</v>
      </c>
      <c r="G431" s="222"/>
      <c r="H431" s="225">
        <v>-7.8840000000000003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250</v>
      </c>
      <c r="AU431" s="231" t="s">
        <v>86</v>
      </c>
      <c r="AV431" s="14" t="s">
        <v>86</v>
      </c>
      <c r="AW431" s="14" t="s">
        <v>31</v>
      </c>
      <c r="AX431" s="14" t="s">
        <v>75</v>
      </c>
      <c r="AY431" s="231" t="s">
        <v>239</v>
      </c>
    </row>
    <row r="432" spans="1:65" s="13" customFormat="1" ht="11.25">
      <c r="B432" s="210"/>
      <c r="C432" s="211"/>
      <c r="D432" s="212" t="s">
        <v>250</v>
      </c>
      <c r="E432" s="213" t="s">
        <v>1</v>
      </c>
      <c r="F432" s="214" t="s">
        <v>587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250</v>
      </c>
      <c r="AU432" s="220" t="s">
        <v>86</v>
      </c>
      <c r="AV432" s="13" t="s">
        <v>83</v>
      </c>
      <c r="AW432" s="13" t="s">
        <v>31</v>
      </c>
      <c r="AX432" s="13" t="s">
        <v>75</v>
      </c>
      <c r="AY432" s="220" t="s">
        <v>239</v>
      </c>
    </row>
    <row r="433" spans="1:65" s="14" customFormat="1" ht="11.25">
      <c r="B433" s="221"/>
      <c r="C433" s="222"/>
      <c r="D433" s="212" t="s">
        <v>250</v>
      </c>
      <c r="E433" s="223" t="s">
        <v>1</v>
      </c>
      <c r="F433" s="224" t="s">
        <v>588</v>
      </c>
      <c r="G433" s="222"/>
      <c r="H433" s="225">
        <v>5.8730000000000002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250</v>
      </c>
      <c r="AU433" s="231" t="s">
        <v>86</v>
      </c>
      <c r="AV433" s="14" t="s">
        <v>86</v>
      </c>
      <c r="AW433" s="14" t="s">
        <v>31</v>
      </c>
      <c r="AX433" s="14" t="s">
        <v>75</v>
      </c>
      <c r="AY433" s="231" t="s">
        <v>239</v>
      </c>
    </row>
    <row r="434" spans="1:65" s="14" customFormat="1" ht="11.25">
      <c r="B434" s="221"/>
      <c r="C434" s="222"/>
      <c r="D434" s="212" t="s">
        <v>250</v>
      </c>
      <c r="E434" s="223" t="s">
        <v>1</v>
      </c>
      <c r="F434" s="224" t="s">
        <v>589</v>
      </c>
      <c r="G434" s="222"/>
      <c r="H434" s="225">
        <v>2.87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250</v>
      </c>
      <c r="AU434" s="231" t="s">
        <v>86</v>
      </c>
      <c r="AV434" s="14" t="s">
        <v>86</v>
      </c>
      <c r="AW434" s="14" t="s">
        <v>31</v>
      </c>
      <c r="AX434" s="14" t="s">
        <v>75</v>
      </c>
      <c r="AY434" s="231" t="s">
        <v>239</v>
      </c>
    </row>
    <row r="435" spans="1:65" s="16" customFormat="1" ht="11.25">
      <c r="B435" s="243"/>
      <c r="C435" s="244"/>
      <c r="D435" s="212" t="s">
        <v>250</v>
      </c>
      <c r="E435" s="245" t="s">
        <v>1</v>
      </c>
      <c r="F435" s="246" t="s">
        <v>264</v>
      </c>
      <c r="G435" s="244"/>
      <c r="H435" s="247">
        <v>22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AT435" s="253" t="s">
        <v>250</v>
      </c>
      <c r="AU435" s="253" t="s">
        <v>86</v>
      </c>
      <c r="AV435" s="16" t="s">
        <v>246</v>
      </c>
      <c r="AW435" s="16" t="s">
        <v>31</v>
      </c>
      <c r="AX435" s="16" t="s">
        <v>83</v>
      </c>
      <c r="AY435" s="253" t="s">
        <v>239</v>
      </c>
    </row>
    <row r="436" spans="1:65" s="2" customFormat="1" ht="24.2" customHeight="1">
      <c r="A436" s="35"/>
      <c r="B436" s="36"/>
      <c r="C436" s="192" t="s">
        <v>590</v>
      </c>
      <c r="D436" s="192" t="s">
        <v>241</v>
      </c>
      <c r="E436" s="193" t="s">
        <v>591</v>
      </c>
      <c r="F436" s="194" t="s">
        <v>592</v>
      </c>
      <c r="G436" s="195" t="s">
        <v>244</v>
      </c>
      <c r="H436" s="196">
        <v>54</v>
      </c>
      <c r="I436" s="197"/>
      <c r="J436" s="198">
        <f>ROUND(I436*H436,2)</f>
        <v>0</v>
      </c>
      <c r="K436" s="194" t="s">
        <v>1</v>
      </c>
      <c r="L436" s="40"/>
      <c r="M436" s="199" t="s">
        <v>1</v>
      </c>
      <c r="N436" s="200" t="s">
        <v>40</v>
      </c>
      <c r="O436" s="72"/>
      <c r="P436" s="201">
        <f>O436*H436</f>
        <v>0</v>
      </c>
      <c r="Q436" s="201">
        <v>1.05857</v>
      </c>
      <c r="R436" s="201">
        <f>Q436*H436</f>
        <v>57.162779999999998</v>
      </c>
      <c r="S436" s="201">
        <v>0</v>
      </c>
      <c r="T436" s="20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3" t="s">
        <v>246</v>
      </c>
      <c r="AT436" s="203" t="s">
        <v>241</v>
      </c>
      <c r="AU436" s="203" t="s">
        <v>86</v>
      </c>
      <c r="AY436" s="18" t="s">
        <v>239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8" t="s">
        <v>83</v>
      </c>
      <c r="BK436" s="204">
        <f>ROUND(I436*H436,2)</f>
        <v>0</v>
      </c>
      <c r="BL436" s="18" t="s">
        <v>246</v>
      </c>
      <c r="BM436" s="203" t="s">
        <v>593</v>
      </c>
    </row>
    <row r="437" spans="1:65" s="13" customFormat="1" ht="11.25">
      <c r="B437" s="210"/>
      <c r="C437" s="211"/>
      <c r="D437" s="212" t="s">
        <v>250</v>
      </c>
      <c r="E437" s="213" t="s">
        <v>1</v>
      </c>
      <c r="F437" s="214" t="s">
        <v>594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250</v>
      </c>
      <c r="AU437" s="220" t="s">
        <v>86</v>
      </c>
      <c r="AV437" s="13" t="s">
        <v>83</v>
      </c>
      <c r="AW437" s="13" t="s">
        <v>31</v>
      </c>
      <c r="AX437" s="13" t="s">
        <v>75</v>
      </c>
      <c r="AY437" s="220" t="s">
        <v>239</v>
      </c>
    </row>
    <row r="438" spans="1:65" s="14" customFormat="1" ht="11.25">
      <c r="B438" s="221"/>
      <c r="C438" s="222"/>
      <c r="D438" s="212" t="s">
        <v>250</v>
      </c>
      <c r="E438" s="223" t="s">
        <v>1</v>
      </c>
      <c r="F438" s="224" t="s">
        <v>595</v>
      </c>
      <c r="G438" s="222"/>
      <c r="H438" s="225">
        <v>36.409999999999997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250</v>
      </c>
      <c r="AU438" s="231" t="s">
        <v>86</v>
      </c>
      <c r="AV438" s="14" t="s">
        <v>86</v>
      </c>
      <c r="AW438" s="14" t="s">
        <v>31</v>
      </c>
      <c r="AX438" s="14" t="s">
        <v>75</v>
      </c>
      <c r="AY438" s="231" t="s">
        <v>239</v>
      </c>
    </row>
    <row r="439" spans="1:65" s="13" customFormat="1" ht="11.25">
      <c r="B439" s="210"/>
      <c r="C439" s="211"/>
      <c r="D439" s="212" t="s">
        <v>250</v>
      </c>
      <c r="E439" s="213" t="s">
        <v>1</v>
      </c>
      <c r="F439" s="214" t="s">
        <v>562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250</v>
      </c>
      <c r="AU439" s="220" t="s">
        <v>86</v>
      </c>
      <c r="AV439" s="13" t="s">
        <v>83</v>
      </c>
      <c r="AW439" s="13" t="s">
        <v>31</v>
      </c>
      <c r="AX439" s="13" t="s">
        <v>75</v>
      </c>
      <c r="AY439" s="220" t="s">
        <v>239</v>
      </c>
    </row>
    <row r="440" spans="1:65" s="14" customFormat="1" ht="11.25">
      <c r="B440" s="221"/>
      <c r="C440" s="222"/>
      <c r="D440" s="212" t="s">
        <v>250</v>
      </c>
      <c r="E440" s="223" t="s">
        <v>1</v>
      </c>
      <c r="F440" s="224" t="s">
        <v>596</v>
      </c>
      <c r="G440" s="222"/>
      <c r="H440" s="225">
        <v>-4.1130000000000004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250</v>
      </c>
      <c r="AU440" s="231" t="s">
        <v>86</v>
      </c>
      <c r="AV440" s="14" t="s">
        <v>86</v>
      </c>
      <c r="AW440" s="14" t="s">
        <v>31</v>
      </c>
      <c r="AX440" s="14" t="s">
        <v>75</v>
      </c>
      <c r="AY440" s="231" t="s">
        <v>239</v>
      </c>
    </row>
    <row r="441" spans="1:65" s="13" customFormat="1" ht="11.25">
      <c r="B441" s="210"/>
      <c r="C441" s="211"/>
      <c r="D441" s="212" t="s">
        <v>250</v>
      </c>
      <c r="E441" s="213" t="s">
        <v>1</v>
      </c>
      <c r="F441" s="214" t="s">
        <v>597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250</v>
      </c>
      <c r="AU441" s="220" t="s">
        <v>86</v>
      </c>
      <c r="AV441" s="13" t="s">
        <v>83</v>
      </c>
      <c r="AW441" s="13" t="s">
        <v>31</v>
      </c>
      <c r="AX441" s="13" t="s">
        <v>75</v>
      </c>
      <c r="AY441" s="220" t="s">
        <v>239</v>
      </c>
    </row>
    <row r="442" spans="1:65" s="14" customFormat="1" ht="11.25">
      <c r="B442" s="221"/>
      <c r="C442" s="222"/>
      <c r="D442" s="212" t="s">
        <v>250</v>
      </c>
      <c r="E442" s="223" t="s">
        <v>1</v>
      </c>
      <c r="F442" s="224" t="s">
        <v>598</v>
      </c>
      <c r="G442" s="222"/>
      <c r="H442" s="225">
        <v>54.613999999999997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250</v>
      </c>
      <c r="AU442" s="231" t="s">
        <v>86</v>
      </c>
      <c r="AV442" s="14" t="s">
        <v>86</v>
      </c>
      <c r="AW442" s="14" t="s">
        <v>31</v>
      </c>
      <c r="AX442" s="14" t="s">
        <v>75</v>
      </c>
      <c r="AY442" s="231" t="s">
        <v>239</v>
      </c>
    </row>
    <row r="443" spans="1:65" s="13" customFormat="1" ht="11.25">
      <c r="B443" s="210"/>
      <c r="C443" s="211"/>
      <c r="D443" s="212" t="s">
        <v>250</v>
      </c>
      <c r="E443" s="213" t="s">
        <v>1</v>
      </c>
      <c r="F443" s="214" t="s">
        <v>599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250</v>
      </c>
      <c r="AU443" s="220" t="s">
        <v>86</v>
      </c>
      <c r="AV443" s="13" t="s">
        <v>83</v>
      </c>
      <c r="AW443" s="13" t="s">
        <v>31</v>
      </c>
      <c r="AX443" s="13" t="s">
        <v>75</v>
      </c>
      <c r="AY443" s="220" t="s">
        <v>239</v>
      </c>
    </row>
    <row r="444" spans="1:65" s="14" customFormat="1" ht="11.25">
      <c r="B444" s="221"/>
      <c r="C444" s="222"/>
      <c r="D444" s="212" t="s">
        <v>250</v>
      </c>
      <c r="E444" s="223" t="s">
        <v>1</v>
      </c>
      <c r="F444" s="224" t="s">
        <v>600</v>
      </c>
      <c r="G444" s="222"/>
      <c r="H444" s="225">
        <v>-31.591999999999999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250</v>
      </c>
      <c r="AU444" s="231" t="s">
        <v>86</v>
      </c>
      <c r="AV444" s="14" t="s">
        <v>86</v>
      </c>
      <c r="AW444" s="14" t="s">
        <v>31</v>
      </c>
      <c r="AX444" s="14" t="s">
        <v>75</v>
      </c>
      <c r="AY444" s="231" t="s">
        <v>239</v>
      </c>
    </row>
    <row r="445" spans="1:65" s="13" customFormat="1" ht="11.25">
      <c r="B445" s="210"/>
      <c r="C445" s="211"/>
      <c r="D445" s="212" t="s">
        <v>250</v>
      </c>
      <c r="E445" s="213" t="s">
        <v>1</v>
      </c>
      <c r="F445" s="214" t="s">
        <v>601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250</v>
      </c>
      <c r="AU445" s="220" t="s">
        <v>86</v>
      </c>
      <c r="AV445" s="13" t="s">
        <v>83</v>
      </c>
      <c r="AW445" s="13" t="s">
        <v>31</v>
      </c>
      <c r="AX445" s="13" t="s">
        <v>75</v>
      </c>
      <c r="AY445" s="220" t="s">
        <v>239</v>
      </c>
    </row>
    <row r="446" spans="1:65" s="14" customFormat="1" ht="11.25">
      <c r="B446" s="221"/>
      <c r="C446" s="222"/>
      <c r="D446" s="212" t="s">
        <v>250</v>
      </c>
      <c r="E446" s="223" t="s">
        <v>1</v>
      </c>
      <c r="F446" s="224" t="s">
        <v>602</v>
      </c>
      <c r="G446" s="222"/>
      <c r="H446" s="225">
        <v>-4.524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AT446" s="231" t="s">
        <v>250</v>
      </c>
      <c r="AU446" s="231" t="s">
        <v>86</v>
      </c>
      <c r="AV446" s="14" t="s">
        <v>86</v>
      </c>
      <c r="AW446" s="14" t="s">
        <v>31</v>
      </c>
      <c r="AX446" s="14" t="s">
        <v>75</v>
      </c>
      <c r="AY446" s="231" t="s">
        <v>239</v>
      </c>
    </row>
    <row r="447" spans="1:65" s="14" customFormat="1" ht="11.25">
      <c r="B447" s="221"/>
      <c r="C447" s="222"/>
      <c r="D447" s="212" t="s">
        <v>250</v>
      </c>
      <c r="E447" s="223" t="s">
        <v>1</v>
      </c>
      <c r="F447" s="224" t="s">
        <v>603</v>
      </c>
      <c r="G447" s="222"/>
      <c r="H447" s="225">
        <v>3.2050000000000001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250</v>
      </c>
      <c r="AU447" s="231" t="s">
        <v>86</v>
      </c>
      <c r="AV447" s="14" t="s">
        <v>86</v>
      </c>
      <c r="AW447" s="14" t="s">
        <v>31</v>
      </c>
      <c r="AX447" s="14" t="s">
        <v>75</v>
      </c>
      <c r="AY447" s="231" t="s">
        <v>239</v>
      </c>
    </row>
    <row r="448" spans="1:65" s="16" customFormat="1" ht="11.25">
      <c r="B448" s="243"/>
      <c r="C448" s="244"/>
      <c r="D448" s="212" t="s">
        <v>250</v>
      </c>
      <c r="E448" s="245" t="s">
        <v>1</v>
      </c>
      <c r="F448" s="246" t="s">
        <v>264</v>
      </c>
      <c r="G448" s="244"/>
      <c r="H448" s="247">
        <v>54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AT448" s="253" t="s">
        <v>250</v>
      </c>
      <c r="AU448" s="253" t="s">
        <v>86</v>
      </c>
      <c r="AV448" s="16" t="s">
        <v>246</v>
      </c>
      <c r="AW448" s="16" t="s">
        <v>31</v>
      </c>
      <c r="AX448" s="16" t="s">
        <v>83</v>
      </c>
      <c r="AY448" s="253" t="s">
        <v>239</v>
      </c>
    </row>
    <row r="449" spans="1:65" s="2" customFormat="1" ht="16.5" customHeight="1">
      <c r="A449" s="35"/>
      <c r="B449" s="36"/>
      <c r="C449" s="192" t="s">
        <v>604</v>
      </c>
      <c r="D449" s="192" t="s">
        <v>241</v>
      </c>
      <c r="E449" s="193" t="s">
        <v>605</v>
      </c>
      <c r="F449" s="194" t="s">
        <v>606</v>
      </c>
      <c r="G449" s="195" t="s">
        <v>244</v>
      </c>
      <c r="H449" s="196">
        <v>45.9</v>
      </c>
      <c r="I449" s="197"/>
      <c r="J449" s="198">
        <f>ROUND(I449*H449,2)</f>
        <v>0</v>
      </c>
      <c r="K449" s="194" t="s">
        <v>245</v>
      </c>
      <c r="L449" s="40"/>
      <c r="M449" s="199" t="s">
        <v>1</v>
      </c>
      <c r="N449" s="200" t="s">
        <v>40</v>
      </c>
      <c r="O449" s="72"/>
      <c r="P449" s="201">
        <f>O449*H449</f>
        <v>0</v>
      </c>
      <c r="Q449" s="201">
        <v>2.5018699999999998</v>
      </c>
      <c r="R449" s="201">
        <f>Q449*H449</f>
        <v>114.83583299999999</v>
      </c>
      <c r="S449" s="201">
        <v>0</v>
      </c>
      <c r="T449" s="20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3" t="s">
        <v>246</v>
      </c>
      <c r="AT449" s="203" t="s">
        <v>241</v>
      </c>
      <c r="AU449" s="203" t="s">
        <v>86</v>
      </c>
      <c r="AY449" s="18" t="s">
        <v>239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8" t="s">
        <v>83</v>
      </c>
      <c r="BK449" s="204">
        <f>ROUND(I449*H449,2)</f>
        <v>0</v>
      </c>
      <c r="BL449" s="18" t="s">
        <v>246</v>
      </c>
      <c r="BM449" s="203" t="s">
        <v>607</v>
      </c>
    </row>
    <row r="450" spans="1:65" s="2" customFormat="1" ht="11.25">
      <c r="A450" s="35"/>
      <c r="B450" s="36"/>
      <c r="C450" s="37"/>
      <c r="D450" s="205" t="s">
        <v>248</v>
      </c>
      <c r="E450" s="37"/>
      <c r="F450" s="206" t="s">
        <v>608</v>
      </c>
      <c r="G450" s="37"/>
      <c r="H450" s="37"/>
      <c r="I450" s="207"/>
      <c r="J450" s="37"/>
      <c r="K450" s="37"/>
      <c r="L450" s="40"/>
      <c r="M450" s="208"/>
      <c r="N450" s="209"/>
      <c r="O450" s="72"/>
      <c r="P450" s="72"/>
      <c r="Q450" s="72"/>
      <c r="R450" s="72"/>
      <c r="S450" s="72"/>
      <c r="T450" s="73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248</v>
      </c>
      <c r="AU450" s="18" t="s">
        <v>86</v>
      </c>
    </row>
    <row r="451" spans="1:65" s="13" customFormat="1" ht="22.5">
      <c r="B451" s="210"/>
      <c r="C451" s="211"/>
      <c r="D451" s="212" t="s">
        <v>250</v>
      </c>
      <c r="E451" s="213" t="s">
        <v>1</v>
      </c>
      <c r="F451" s="214" t="s">
        <v>609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250</v>
      </c>
      <c r="AU451" s="220" t="s">
        <v>86</v>
      </c>
      <c r="AV451" s="13" t="s">
        <v>83</v>
      </c>
      <c r="AW451" s="13" t="s">
        <v>31</v>
      </c>
      <c r="AX451" s="13" t="s">
        <v>75</v>
      </c>
      <c r="AY451" s="220" t="s">
        <v>239</v>
      </c>
    </row>
    <row r="452" spans="1:65" s="14" customFormat="1" ht="11.25">
      <c r="B452" s="221"/>
      <c r="C452" s="222"/>
      <c r="D452" s="212" t="s">
        <v>250</v>
      </c>
      <c r="E452" s="223" t="s">
        <v>1</v>
      </c>
      <c r="F452" s="224" t="s">
        <v>610</v>
      </c>
      <c r="G452" s="222"/>
      <c r="H452" s="225">
        <v>45.9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250</v>
      </c>
      <c r="AU452" s="231" t="s">
        <v>86</v>
      </c>
      <c r="AV452" s="14" t="s">
        <v>86</v>
      </c>
      <c r="AW452" s="14" t="s">
        <v>31</v>
      </c>
      <c r="AX452" s="14" t="s">
        <v>83</v>
      </c>
      <c r="AY452" s="231" t="s">
        <v>239</v>
      </c>
    </row>
    <row r="453" spans="1:65" s="2" customFormat="1" ht="16.5" customHeight="1">
      <c r="A453" s="35"/>
      <c r="B453" s="36"/>
      <c r="C453" s="192" t="s">
        <v>611</v>
      </c>
      <c r="D453" s="192" t="s">
        <v>241</v>
      </c>
      <c r="E453" s="193" t="s">
        <v>612</v>
      </c>
      <c r="F453" s="194" t="s">
        <v>613</v>
      </c>
      <c r="G453" s="195" t="s">
        <v>343</v>
      </c>
      <c r="H453" s="196">
        <v>1.3</v>
      </c>
      <c r="I453" s="197"/>
      <c r="J453" s="198">
        <f>ROUND(I453*H453,2)</f>
        <v>0</v>
      </c>
      <c r="K453" s="194" t="s">
        <v>245</v>
      </c>
      <c r="L453" s="40"/>
      <c r="M453" s="199" t="s">
        <v>1</v>
      </c>
      <c r="N453" s="200" t="s">
        <v>40</v>
      </c>
      <c r="O453" s="72"/>
      <c r="P453" s="201">
        <f>O453*H453</f>
        <v>0</v>
      </c>
      <c r="Q453" s="201">
        <v>1.04922</v>
      </c>
      <c r="R453" s="201">
        <f>Q453*H453</f>
        <v>1.3639860000000001</v>
      </c>
      <c r="S453" s="201">
        <v>0</v>
      </c>
      <c r="T453" s="202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3" t="s">
        <v>246</v>
      </c>
      <c r="AT453" s="203" t="s">
        <v>241</v>
      </c>
      <c r="AU453" s="203" t="s">
        <v>86</v>
      </c>
      <c r="AY453" s="18" t="s">
        <v>239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8" t="s">
        <v>83</v>
      </c>
      <c r="BK453" s="204">
        <f>ROUND(I453*H453,2)</f>
        <v>0</v>
      </c>
      <c r="BL453" s="18" t="s">
        <v>246</v>
      </c>
      <c r="BM453" s="203" t="s">
        <v>614</v>
      </c>
    </row>
    <row r="454" spans="1:65" s="2" customFormat="1" ht="11.25">
      <c r="A454" s="35"/>
      <c r="B454" s="36"/>
      <c r="C454" s="37"/>
      <c r="D454" s="205" t="s">
        <v>248</v>
      </c>
      <c r="E454" s="37"/>
      <c r="F454" s="206" t="s">
        <v>615</v>
      </c>
      <c r="G454" s="37"/>
      <c r="H454" s="37"/>
      <c r="I454" s="207"/>
      <c r="J454" s="37"/>
      <c r="K454" s="37"/>
      <c r="L454" s="40"/>
      <c r="M454" s="208"/>
      <c r="N454" s="209"/>
      <c r="O454" s="72"/>
      <c r="P454" s="72"/>
      <c r="Q454" s="72"/>
      <c r="R454" s="72"/>
      <c r="S454" s="72"/>
      <c r="T454" s="73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248</v>
      </c>
      <c r="AU454" s="18" t="s">
        <v>86</v>
      </c>
    </row>
    <row r="455" spans="1:65" s="13" customFormat="1" ht="11.25">
      <c r="B455" s="210"/>
      <c r="C455" s="211"/>
      <c r="D455" s="212" t="s">
        <v>250</v>
      </c>
      <c r="E455" s="213" t="s">
        <v>1</v>
      </c>
      <c r="F455" s="214" t="s">
        <v>616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250</v>
      </c>
      <c r="AU455" s="220" t="s">
        <v>86</v>
      </c>
      <c r="AV455" s="13" t="s">
        <v>83</v>
      </c>
      <c r="AW455" s="13" t="s">
        <v>31</v>
      </c>
      <c r="AX455" s="13" t="s">
        <v>75</v>
      </c>
      <c r="AY455" s="220" t="s">
        <v>239</v>
      </c>
    </row>
    <row r="456" spans="1:65" s="13" customFormat="1" ht="22.5">
      <c r="B456" s="210"/>
      <c r="C456" s="211"/>
      <c r="D456" s="212" t="s">
        <v>250</v>
      </c>
      <c r="E456" s="213" t="s">
        <v>1</v>
      </c>
      <c r="F456" s="214" t="s">
        <v>617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250</v>
      </c>
      <c r="AU456" s="220" t="s">
        <v>86</v>
      </c>
      <c r="AV456" s="13" t="s">
        <v>83</v>
      </c>
      <c r="AW456" s="13" t="s">
        <v>31</v>
      </c>
      <c r="AX456" s="13" t="s">
        <v>75</v>
      </c>
      <c r="AY456" s="220" t="s">
        <v>239</v>
      </c>
    </row>
    <row r="457" spans="1:65" s="13" customFormat="1" ht="11.25">
      <c r="B457" s="210"/>
      <c r="C457" s="211"/>
      <c r="D457" s="212" t="s">
        <v>250</v>
      </c>
      <c r="E457" s="213" t="s">
        <v>1</v>
      </c>
      <c r="F457" s="214" t="s">
        <v>618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250</v>
      </c>
      <c r="AU457" s="220" t="s">
        <v>86</v>
      </c>
      <c r="AV457" s="13" t="s">
        <v>83</v>
      </c>
      <c r="AW457" s="13" t="s">
        <v>31</v>
      </c>
      <c r="AX457" s="13" t="s">
        <v>75</v>
      </c>
      <c r="AY457" s="220" t="s">
        <v>239</v>
      </c>
    </row>
    <row r="458" spans="1:65" s="13" customFormat="1" ht="11.25">
      <c r="B458" s="210"/>
      <c r="C458" s="211"/>
      <c r="D458" s="212" t="s">
        <v>250</v>
      </c>
      <c r="E458" s="213" t="s">
        <v>1</v>
      </c>
      <c r="F458" s="214" t="s">
        <v>594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250</v>
      </c>
      <c r="AU458" s="220" t="s">
        <v>86</v>
      </c>
      <c r="AV458" s="13" t="s">
        <v>83</v>
      </c>
      <c r="AW458" s="13" t="s">
        <v>31</v>
      </c>
      <c r="AX458" s="13" t="s">
        <v>75</v>
      </c>
      <c r="AY458" s="220" t="s">
        <v>239</v>
      </c>
    </row>
    <row r="459" spans="1:65" s="14" customFormat="1" ht="11.25">
      <c r="B459" s="221"/>
      <c r="C459" s="222"/>
      <c r="D459" s="212" t="s">
        <v>250</v>
      </c>
      <c r="E459" s="223" t="s">
        <v>1</v>
      </c>
      <c r="F459" s="224" t="s">
        <v>619</v>
      </c>
      <c r="G459" s="222"/>
      <c r="H459" s="225">
        <v>83.7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250</v>
      </c>
      <c r="AU459" s="231" t="s">
        <v>86</v>
      </c>
      <c r="AV459" s="14" t="s">
        <v>86</v>
      </c>
      <c r="AW459" s="14" t="s">
        <v>31</v>
      </c>
      <c r="AX459" s="14" t="s">
        <v>75</v>
      </c>
      <c r="AY459" s="231" t="s">
        <v>239</v>
      </c>
    </row>
    <row r="460" spans="1:65" s="13" customFormat="1" ht="11.25">
      <c r="B460" s="210"/>
      <c r="C460" s="211"/>
      <c r="D460" s="212" t="s">
        <v>250</v>
      </c>
      <c r="E460" s="213" t="s">
        <v>1</v>
      </c>
      <c r="F460" s="214" t="s">
        <v>562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250</v>
      </c>
      <c r="AU460" s="220" t="s">
        <v>86</v>
      </c>
      <c r="AV460" s="13" t="s">
        <v>83</v>
      </c>
      <c r="AW460" s="13" t="s">
        <v>31</v>
      </c>
      <c r="AX460" s="13" t="s">
        <v>75</v>
      </c>
      <c r="AY460" s="220" t="s">
        <v>239</v>
      </c>
    </row>
    <row r="461" spans="1:65" s="14" customFormat="1" ht="11.25">
      <c r="B461" s="221"/>
      <c r="C461" s="222"/>
      <c r="D461" s="212" t="s">
        <v>250</v>
      </c>
      <c r="E461" s="223" t="s">
        <v>1</v>
      </c>
      <c r="F461" s="224" t="s">
        <v>620</v>
      </c>
      <c r="G461" s="222"/>
      <c r="H461" s="225">
        <v>-9.4559999999999995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250</v>
      </c>
      <c r="AU461" s="231" t="s">
        <v>86</v>
      </c>
      <c r="AV461" s="14" t="s">
        <v>86</v>
      </c>
      <c r="AW461" s="14" t="s">
        <v>31</v>
      </c>
      <c r="AX461" s="14" t="s">
        <v>75</v>
      </c>
      <c r="AY461" s="231" t="s">
        <v>239</v>
      </c>
    </row>
    <row r="462" spans="1:65" s="13" customFormat="1" ht="11.25">
      <c r="B462" s="210"/>
      <c r="C462" s="211"/>
      <c r="D462" s="212" t="s">
        <v>250</v>
      </c>
      <c r="E462" s="213" t="s">
        <v>1</v>
      </c>
      <c r="F462" s="214" t="s">
        <v>597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250</v>
      </c>
      <c r="AU462" s="220" t="s">
        <v>86</v>
      </c>
      <c r="AV462" s="13" t="s">
        <v>83</v>
      </c>
      <c r="AW462" s="13" t="s">
        <v>31</v>
      </c>
      <c r="AX462" s="13" t="s">
        <v>75</v>
      </c>
      <c r="AY462" s="220" t="s">
        <v>239</v>
      </c>
    </row>
    <row r="463" spans="1:65" s="14" customFormat="1" ht="11.25">
      <c r="B463" s="221"/>
      <c r="C463" s="222"/>
      <c r="D463" s="212" t="s">
        <v>250</v>
      </c>
      <c r="E463" s="223" t="s">
        <v>1</v>
      </c>
      <c r="F463" s="224" t="s">
        <v>621</v>
      </c>
      <c r="G463" s="222"/>
      <c r="H463" s="225">
        <v>125.55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250</v>
      </c>
      <c r="AU463" s="231" t="s">
        <v>86</v>
      </c>
      <c r="AV463" s="14" t="s">
        <v>86</v>
      </c>
      <c r="AW463" s="14" t="s">
        <v>31</v>
      </c>
      <c r="AX463" s="14" t="s">
        <v>75</v>
      </c>
      <c r="AY463" s="231" t="s">
        <v>239</v>
      </c>
    </row>
    <row r="464" spans="1:65" s="13" customFormat="1" ht="11.25">
      <c r="B464" s="210"/>
      <c r="C464" s="211"/>
      <c r="D464" s="212" t="s">
        <v>250</v>
      </c>
      <c r="E464" s="213" t="s">
        <v>1</v>
      </c>
      <c r="F464" s="214" t="s">
        <v>599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250</v>
      </c>
      <c r="AU464" s="220" t="s">
        <v>86</v>
      </c>
      <c r="AV464" s="13" t="s">
        <v>83</v>
      </c>
      <c r="AW464" s="13" t="s">
        <v>31</v>
      </c>
      <c r="AX464" s="13" t="s">
        <v>75</v>
      </c>
      <c r="AY464" s="220" t="s">
        <v>239</v>
      </c>
    </row>
    <row r="465" spans="1:65" s="14" customFormat="1" ht="11.25">
      <c r="B465" s="221"/>
      <c r="C465" s="222"/>
      <c r="D465" s="212" t="s">
        <v>250</v>
      </c>
      <c r="E465" s="223" t="s">
        <v>1</v>
      </c>
      <c r="F465" s="224" t="s">
        <v>622</v>
      </c>
      <c r="G465" s="222"/>
      <c r="H465" s="225">
        <v>-72.625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250</v>
      </c>
      <c r="AU465" s="231" t="s">
        <v>86</v>
      </c>
      <c r="AV465" s="14" t="s">
        <v>86</v>
      </c>
      <c r="AW465" s="14" t="s">
        <v>31</v>
      </c>
      <c r="AX465" s="14" t="s">
        <v>75</v>
      </c>
      <c r="AY465" s="231" t="s">
        <v>239</v>
      </c>
    </row>
    <row r="466" spans="1:65" s="13" customFormat="1" ht="11.25">
      <c r="B466" s="210"/>
      <c r="C466" s="211"/>
      <c r="D466" s="212" t="s">
        <v>250</v>
      </c>
      <c r="E466" s="213" t="s">
        <v>1</v>
      </c>
      <c r="F466" s="214" t="s">
        <v>601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250</v>
      </c>
      <c r="AU466" s="220" t="s">
        <v>86</v>
      </c>
      <c r="AV466" s="13" t="s">
        <v>83</v>
      </c>
      <c r="AW466" s="13" t="s">
        <v>31</v>
      </c>
      <c r="AX466" s="13" t="s">
        <v>75</v>
      </c>
      <c r="AY466" s="220" t="s">
        <v>239</v>
      </c>
    </row>
    <row r="467" spans="1:65" s="14" customFormat="1" ht="11.25">
      <c r="B467" s="221"/>
      <c r="C467" s="222"/>
      <c r="D467" s="212" t="s">
        <v>250</v>
      </c>
      <c r="E467" s="223" t="s">
        <v>1</v>
      </c>
      <c r="F467" s="224" t="s">
        <v>623</v>
      </c>
      <c r="G467" s="222"/>
      <c r="H467" s="225">
        <v>-10.4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250</v>
      </c>
      <c r="AU467" s="231" t="s">
        <v>86</v>
      </c>
      <c r="AV467" s="14" t="s">
        <v>86</v>
      </c>
      <c r="AW467" s="14" t="s">
        <v>31</v>
      </c>
      <c r="AX467" s="14" t="s">
        <v>75</v>
      </c>
      <c r="AY467" s="231" t="s">
        <v>239</v>
      </c>
    </row>
    <row r="468" spans="1:65" s="15" customFormat="1" ht="11.25">
      <c r="B468" s="232"/>
      <c r="C468" s="233"/>
      <c r="D468" s="212" t="s">
        <v>250</v>
      </c>
      <c r="E468" s="234" t="s">
        <v>1</v>
      </c>
      <c r="F468" s="235" t="s">
        <v>624</v>
      </c>
      <c r="G468" s="233"/>
      <c r="H468" s="236">
        <v>116.76899999999998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AT468" s="242" t="s">
        <v>250</v>
      </c>
      <c r="AU468" s="242" t="s">
        <v>86</v>
      </c>
      <c r="AV468" s="15" t="s">
        <v>255</v>
      </c>
      <c r="AW468" s="15" t="s">
        <v>31</v>
      </c>
      <c r="AX468" s="15" t="s">
        <v>75</v>
      </c>
      <c r="AY468" s="242" t="s">
        <v>239</v>
      </c>
    </row>
    <row r="469" spans="1:65" s="14" customFormat="1" ht="11.25">
      <c r="B469" s="221"/>
      <c r="C469" s="222"/>
      <c r="D469" s="212" t="s">
        <v>250</v>
      </c>
      <c r="E469" s="223" t="s">
        <v>1</v>
      </c>
      <c r="F469" s="224" t="s">
        <v>625</v>
      </c>
      <c r="G469" s="222"/>
      <c r="H469" s="225">
        <v>1.3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250</v>
      </c>
      <c r="AU469" s="231" t="s">
        <v>86</v>
      </c>
      <c r="AV469" s="14" t="s">
        <v>86</v>
      </c>
      <c r="AW469" s="14" t="s">
        <v>31</v>
      </c>
      <c r="AX469" s="14" t="s">
        <v>75</v>
      </c>
      <c r="AY469" s="231" t="s">
        <v>239</v>
      </c>
    </row>
    <row r="470" spans="1:65" s="15" customFormat="1" ht="11.25">
      <c r="B470" s="232"/>
      <c r="C470" s="233"/>
      <c r="D470" s="212" t="s">
        <v>250</v>
      </c>
      <c r="E470" s="234" t="s">
        <v>1</v>
      </c>
      <c r="F470" s="235" t="s">
        <v>626</v>
      </c>
      <c r="G470" s="233"/>
      <c r="H470" s="236">
        <v>1.3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AT470" s="242" t="s">
        <v>250</v>
      </c>
      <c r="AU470" s="242" t="s">
        <v>86</v>
      </c>
      <c r="AV470" s="15" t="s">
        <v>255</v>
      </c>
      <c r="AW470" s="15" t="s">
        <v>31</v>
      </c>
      <c r="AX470" s="15" t="s">
        <v>83</v>
      </c>
      <c r="AY470" s="242" t="s">
        <v>239</v>
      </c>
    </row>
    <row r="471" spans="1:65" s="2" customFormat="1" ht="21.75" customHeight="1">
      <c r="A471" s="35"/>
      <c r="B471" s="36"/>
      <c r="C471" s="192" t="s">
        <v>627</v>
      </c>
      <c r="D471" s="192" t="s">
        <v>241</v>
      </c>
      <c r="E471" s="193" t="s">
        <v>628</v>
      </c>
      <c r="F471" s="194" t="s">
        <v>629</v>
      </c>
      <c r="G471" s="195" t="s">
        <v>372</v>
      </c>
      <c r="H471" s="196">
        <v>256</v>
      </c>
      <c r="I471" s="197"/>
      <c r="J471" s="198">
        <f>ROUND(I471*H471,2)</f>
        <v>0</v>
      </c>
      <c r="K471" s="194" t="s">
        <v>245</v>
      </c>
      <c r="L471" s="40"/>
      <c r="M471" s="199" t="s">
        <v>1</v>
      </c>
      <c r="N471" s="200" t="s">
        <v>40</v>
      </c>
      <c r="O471" s="72"/>
      <c r="P471" s="201">
        <f>O471*H471</f>
        <v>0</v>
      </c>
      <c r="Q471" s="201">
        <v>5.0689999999999999E-2</v>
      </c>
      <c r="R471" s="201">
        <f>Q471*H471</f>
        <v>12.97664</v>
      </c>
      <c r="S471" s="201">
        <v>0</v>
      </c>
      <c r="T471" s="202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3" t="s">
        <v>246</v>
      </c>
      <c r="AT471" s="203" t="s">
        <v>241</v>
      </c>
      <c r="AU471" s="203" t="s">
        <v>86</v>
      </c>
      <c r="AY471" s="18" t="s">
        <v>239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8" t="s">
        <v>83</v>
      </c>
      <c r="BK471" s="204">
        <f>ROUND(I471*H471,2)</f>
        <v>0</v>
      </c>
      <c r="BL471" s="18" t="s">
        <v>246</v>
      </c>
      <c r="BM471" s="203" t="s">
        <v>630</v>
      </c>
    </row>
    <row r="472" spans="1:65" s="2" customFormat="1" ht="11.25">
      <c r="A472" s="35"/>
      <c r="B472" s="36"/>
      <c r="C472" s="37"/>
      <c r="D472" s="205" t="s">
        <v>248</v>
      </c>
      <c r="E472" s="37"/>
      <c r="F472" s="206" t="s">
        <v>631</v>
      </c>
      <c r="G472" s="37"/>
      <c r="H472" s="37"/>
      <c r="I472" s="207"/>
      <c r="J472" s="37"/>
      <c r="K472" s="37"/>
      <c r="L472" s="40"/>
      <c r="M472" s="208"/>
      <c r="N472" s="209"/>
      <c r="O472" s="72"/>
      <c r="P472" s="72"/>
      <c r="Q472" s="72"/>
      <c r="R472" s="72"/>
      <c r="S472" s="72"/>
      <c r="T472" s="73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248</v>
      </c>
      <c r="AU472" s="18" t="s">
        <v>86</v>
      </c>
    </row>
    <row r="473" spans="1:65" s="13" customFormat="1" ht="11.25">
      <c r="B473" s="210"/>
      <c r="C473" s="211"/>
      <c r="D473" s="212" t="s">
        <v>250</v>
      </c>
      <c r="E473" s="213" t="s">
        <v>1</v>
      </c>
      <c r="F473" s="214" t="s">
        <v>632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250</v>
      </c>
      <c r="AU473" s="220" t="s">
        <v>86</v>
      </c>
      <c r="AV473" s="13" t="s">
        <v>83</v>
      </c>
      <c r="AW473" s="13" t="s">
        <v>31</v>
      </c>
      <c r="AX473" s="13" t="s">
        <v>75</v>
      </c>
      <c r="AY473" s="220" t="s">
        <v>239</v>
      </c>
    </row>
    <row r="474" spans="1:65" s="14" customFormat="1" ht="11.25">
      <c r="B474" s="221"/>
      <c r="C474" s="222"/>
      <c r="D474" s="212" t="s">
        <v>250</v>
      </c>
      <c r="E474" s="223" t="s">
        <v>1</v>
      </c>
      <c r="F474" s="224" t="s">
        <v>633</v>
      </c>
      <c r="G474" s="222"/>
      <c r="H474" s="225">
        <v>30.07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250</v>
      </c>
      <c r="AU474" s="231" t="s">
        <v>86</v>
      </c>
      <c r="AV474" s="14" t="s">
        <v>86</v>
      </c>
      <c r="AW474" s="14" t="s">
        <v>31</v>
      </c>
      <c r="AX474" s="14" t="s">
        <v>75</v>
      </c>
      <c r="AY474" s="231" t="s">
        <v>239</v>
      </c>
    </row>
    <row r="475" spans="1:65" s="14" customFormat="1" ht="11.25">
      <c r="B475" s="221"/>
      <c r="C475" s="222"/>
      <c r="D475" s="212" t="s">
        <v>250</v>
      </c>
      <c r="E475" s="223" t="s">
        <v>1</v>
      </c>
      <c r="F475" s="224" t="s">
        <v>634</v>
      </c>
      <c r="G475" s="222"/>
      <c r="H475" s="225">
        <v>-4.1369999999999996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250</v>
      </c>
      <c r="AU475" s="231" t="s">
        <v>86</v>
      </c>
      <c r="AV475" s="14" t="s">
        <v>86</v>
      </c>
      <c r="AW475" s="14" t="s">
        <v>31</v>
      </c>
      <c r="AX475" s="14" t="s">
        <v>75</v>
      </c>
      <c r="AY475" s="231" t="s">
        <v>239</v>
      </c>
    </row>
    <row r="476" spans="1:65" s="14" customFormat="1" ht="11.25">
      <c r="B476" s="221"/>
      <c r="C476" s="222"/>
      <c r="D476" s="212" t="s">
        <v>250</v>
      </c>
      <c r="E476" s="223" t="s">
        <v>1</v>
      </c>
      <c r="F476" s="224" t="s">
        <v>635</v>
      </c>
      <c r="G476" s="222"/>
      <c r="H476" s="225">
        <v>39.524999999999999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250</v>
      </c>
      <c r="AU476" s="231" t="s">
        <v>86</v>
      </c>
      <c r="AV476" s="14" t="s">
        <v>86</v>
      </c>
      <c r="AW476" s="14" t="s">
        <v>31</v>
      </c>
      <c r="AX476" s="14" t="s">
        <v>75</v>
      </c>
      <c r="AY476" s="231" t="s">
        <v>239</v>
      </c>
    </row>
    <row r="477" spans="1:65" s="14" customFormat="1" ht="11.25">
      <c r="B477" s="221"/>
      <c r="C477" s="222"/>
      <c r="D477" s="212" t="s">
        <v>250</v>
      </c>
      <c r="E477" s="223" t="s">
        <v>1</v>
      </c>
      <c r="F477" s="224" t="s">
        <v>636</v>
      </c>
      <c r="G477" s="222"/>
      <c r="H477" s="225">
        <v>-5.516</v>
      </c>
      <c r="I477" s="226"/>
      <c r="J477" s="222"/>
      <c r="K477" s="222"/>
      <c r="L477" s="227"/>
      <c r="M477" s="228"/>
      <c r="N477" s="229"/>
      <c r="O477" s="229"/>
      <c r="P477" s="229"/>
      <c r="Q477" s="229"/>
      <c r="R477" s="229"/>
      <c r="S477" s="229"/>
      <c r="T477" s="230"/>
      <c r="AT477" s="231" t="s">
        <v>250</v>
      </c>
      <c r="AU477" s="231" t="s">
        <v>86</v>
      </c>
      <c r="AV477" s="14" t="s">
        <v>86</v>
      </c>
      <c r="AW477" s="14" t="s">
        <v>31</v>
      </c>
      <c r="AX477" s="14" t="s">
        <v>75</v>
      </c>
      <c r="AY477" s="231" t="s">
        <v>239</v>
      </c>
    </row>
    <row r="478" spans="1:65" s="14" customFormat="1" ht="11.25">
      <c r="B478" s="221"/>
      <c r="C478" s="222"/>
      <c r="D478" s="212" t="s">
        <v>250</v>
      </c>
      <c r="E478" s="223" t="s">
        <v>1</v>
      </c>
      <c r="F478" s="224" t="s">
        <v>637</v>
      </c>
      <c r="G478" s="222"/>
      <c r="H478" s="225">
        <v>3.0579999999999998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250</v>
      </c>
      <c r="AU478" s="231" t="s">
        <v>86</v>
      </c>
      <c r="AV478" s="14" t="s">
        <v>86</v>
      </c>
      <c r="AW478" s="14" t="s">
        <v>31</v>
      </c>
      <c r="AX478" s="14" t="s">
        <v>75</v>
      </c>
      <c r="AY478" s="231" t="s">
        <v>239</v>
      </c>
    </row>
    <row r="479" spans="1:65" s="15" customFormat="1" ht="11.25">
      <c r="B479" s="232"/>
      <c r="C479" s="233"/>
      <c r="D479" s="212" t="s">
        <v>250</v>
      </c>
      <c r="E479" s="234" t="s">
        <v>1</v>
      </c>
      <c r="F479" s="235" t="s">
        <v>254</v>
      </c>
      <c r="G479" s="233"/>
      <c r="H479" s="236">
        <v>63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AT479" s="242" t="s">
        <v>250</v>
      </c>
      <c r="AU479" s="242" t="s">
        <v>86</v>
      </c>
      <c r="AV479" s="15" t="s">
        <v>255</v>
      </c>
      <c r="AW479" s="15" t="s">
        <v>31</v>
      </c>
      <c r="AX479" s="15" t="s">
        <v>75</v>
      </c>
      <c r="AY479" s="242" t="s">
        <v>239</v>
      </c>
    </row>
    <row r="480" spans="1:65" s="13" customFormat="1" ht="11.25">
      <c r="B480" s="210"/>
      <c r="C480" s="211"/>
      <c r="D480" s="212" t="s">
        <v>250</v>
      </c>
      <c r="E480" s="213" t="s">
        <v>1</v>
      </c>
      <c r="F480" s="214" t="s">
        <v>638</v>
      </c>
      <c r="G480" s="211"/>
      <c r="H480" s="213" t="s">
        <v>1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250</v>
      </c>
      <c r="AU480" s="220" t="s">
        <v>86</v>
      </c>
      <c r="AV480" s="13" t="s">
        <v>83</v>
      </c>
      <c r="AW480" s="13" t="s">
        <v>31</v>
      </c>
      <c r="AX480" s="13" t="s">
        <v>75</v>
      </c>
      <c r="AY480" s="220" t="s">
        <v>239</v>
      </c>
    </row>
    <row r="481" spans="1:65" s="13" customFormat="1" ht="11.25">
      <c r="B481" s="210"/>
      <c r="C481" s="211"/>
      <c r="D481" s="212" t="s">
        <v>250</v>
      </c>
      <c r="E481" s="213" t="s">
        <v>1</v>
      </c>
      <c r="F481" s="214" t="s">
        <v>639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250</v>
      </c>
      <c r="AU481" s="220" t="s">
        <v>86</v>
      </c>
      <c r="AV481" s="13" t="s">
        <v>83</v>
      </c>
      <c r="AW481" s="13" t="s">
        <v>31</v>
      </c>
      <c r="AX481" s="13" t="s">
        <v>75</v>
      </c>
      <c r="AY481" s="220" t="s">
        <v>239</v>
      </c>
    </row>
    <row r="482" spans="1:65" s="14" customFormat="1" ht="11.25">
      <c r="B482" s="221"/>
      <c r="C482" s="222"/>
      <c r="D482" s="212" t="s">
        <v>250</v>
      </c>
      <c r="E482" s="223" t="s">
        <v>1</v>
      </c>
      <c r="F482" s="224" t="s">
        <v>640</v>
      </c>
      <c r="G482" s="222"/>
      <c r="H482" s="225">
        <v>197.1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250</v>
      </c>
      <c r="AU482" s="231" t="s">
        <v>86</v>
      </c>
      <c r="AV482" s="14" t="s">
        <v>86</v>
      </c>
      <c r="AW482" s="14" t="s">
        <v>31</v>
      </c>
      <c r="AX482" s="14" t="s">
        <v>75</v>
      </c>
      <c r="AY482" s="231" t="s">
        <v>239</v>
      </c>
    </row>
    <row r="483" spans="1:65" s="14" customFormat="1" ht="11.25">
      <c r="B483" s="221"/>
      <c r="C483" s="222"/>
      <c r="D483" s="212" t="s">
        <v>250</v>
      </c>
      <c r="E483" s="223" t="s">
        <v>1</v>
      </c>
      <c r="F483" s="224" t="s">
        <v>641</v>
      </c>
      <c r="G483" s="222"/>
      <c r="H483" s="225">
        <v>-14.223000000000001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250</v>
      </c>
      <c r="AU483" s="231" t="s">
        <v>86</v>
      </c>
      <c r="AV483" s="14" t="s">
        <v>86</v>
      </c>
      <c r="AW483" s="14" t="s">
        <v>31</v>
      </c>
      <c r="AX483" s="14" t="s">
        <v>75</v>
      </c>
      <c r="AY483" s="231" t="s">
        <v>239</v>
      </c>
    </row>
    <row r="484" spans="1:65" s="14" customFormat="1" ht="11.25">
      <c r="B484" s="221"/>
      <c r="C484" s="222"/>
      <c r="D484" s="212" t="s">
        <v>250</v>
      </c>
      <c r="E484" s="223" t="s">
        <v>1</v>
      </c>
      <c r="F484" s="224" t="s">
        <v>642</v>
      </c>
      <c r="G484" s="222"/>
      <c r="H484" s="225">
        <v>10.122999999999999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AT484" s="231" t="s">
        <v>250</v>
      </c>
      <c r="AU484" s="231" t="s">
        <v>86</v>
      </c>
      <c r="AV484" s="14" t="s">
        <v>86</v>
      </c>
      <c r="AW484" s="14" t="s">
        <v>31</v>
      </c>
      <c r="AX484" s="14" t="s">
        <v>75</v>
      </c>
      <c r="AY484" s="231" t="s">
        <v>239</v>
      </c>
    </row>
    <row r="485" spans="1:65" s="15" customFormat="1" ht="11.25">
      <c r="B485" s="232"/>
      <c r="C485" s="233"/>
      <c r="D485" s="212" t="s">
        <v>250</v>
      </c>
      <c r="E485" s="234" t="s">
        <v>1</v>
      </c>
      <c r="F485" s="235" t="s">
        <v>260</v>
      </c>
      <c r="G485" s="233"/>
      <c r="H485" s="236">
        <v>192.99999999999997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AT485" s="242" t="s">
        <v>250</v>
      </c>
      <c r="AU485" s="242" t="s">
        <v>86</v>
      </c>
      <c r="AV485" s="15" t="s">
        <v>255</v>
      </c>
      <c r="AW485" s="15" t="s">
        <v>31</v>
      </c>
      <c r="AX485" s="15" t="s">
        <v>75</v>
      </c>
      <c r="AY485" s="242" t="s">
        <v>239</v>
      </c>
    </row>
    <row r="486" spans="1:65" s="16" customFormat="1" ht="11.25">
      <c r="B486" s="243"/>
      <c r="C486" s="244"/>
      <c r="D486" s="212" t="s">
        <v>250</v>
      </c>
      <c r="E486" s="245" t="s">
        <v>1</v>
      </c>
      <c r="F486" s="246" t="s">
        <v>264</v>
      </c>
      <c r="G486" s="244"/>
      <c r="H486" s="247">
        <v>256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AT486" s="253" t="s">
        <v>250</v>
      </c>
      <c r="AU486" s="253" t="s">
        <v>86</v>
      </c>
      <c r="AV486" s="16" t="s">
        <v>246</v>
      </c>
      <c r="AW486" s="16" t="s">
        <v>31</v>
      </c>
      <c r="AX486" s="16" t="s">
        <v>83</v>
      </c>
      <c r="AY486" s="253" t="s">
        <v>239</v>
      </c>
    </row>
    <row r="487" spans="1:65" s="2" customFormat="1" ht="24.2" customHeight="1">
      <c r="A487" s="35"/>
      <c r="B487" s="36"/>
      <c r="C487" s="192" t="s">
        <v>643</v>
      </c>
      <c r="D487" s="192" t="s">
        <v>241</v>
      </c>
      <c r="E487" s="193" t="s">
        <v>644</v>
      </c>
      <c r="F487" s="194" t="s">
        <v>645</v>
      </c>
      <c r="G487" s="195" t="s">
        <v>372</v>
      </c>
      <c r="H487" s="196">
        <v>193</v>
      </c>
      <c r="I487" s="197"/>
      <c r="J487" s="198">
        <f>ROUND(I487*H487,2)</f>
        <v>0</v>
      </c>
      <c r="K487" s="194" t="s">
        <v>245</v>
      </c>
      <c r="L487" s="40"/>
      <c r="M487" s="199" t="s">
        <v>1</v>
      </c>
      <c r="N487" s="200" t="s">
        <v>40</v>
      </c>
      <c r="O487" s="72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3" t="s">
        <v>246</v>
      </c>
      <c r="AT487" s="203" t="s">
        <v>241</v>
      </c>
      <c r="AU487" s="203" t="s">
        <v>86</v>
      </c>
      <c r="AY487" s="18" t="s">
        <v>239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8" t="s">
        <v>83</v>
      </c>
      <c r="BK487" s="204">
        <f>ROUND(I487*H487,2)</f>
        <v>0</v>
      </c>
      <c r="BL487" s="18" t="s">
        <v>246</v>
      </c>
      <c r="BM487" s="203" t="s">
        <v>646</v>
      </c>
    </row>
    <row r="488" spans="1:65" s="2" customFormat="1" ht="11.25">
      <c r="A488" s="35"/>
      <c r="B488" s="36"/>
      <c r="C488" s="37"/>
      <c r="D488" s="205" t="s">
        <v>248</v>
      </c>
      <c r="E488" s="37"/>
      <c r="F488" s="206" t="s">
        <v>647</v>
      </c>
      <c r="G488" s="37"/>
      <c r="H488" s="37"/>
      <c r="I488" s="207"/>
      <c r="J488" s="37"/>
      <c r="K488" s="37"/>
      <c r="L488" s="40"/>
      <c r="M488" s="208"/>
      <c r="N488" s="209"/>
      <c r="O488" s="72"/>
      <c r="P488" s="72"/>
      <c r="Q488" s="72"/>
      <c r="R488" s="72"/>
      <c r="S488" s="72"/>
      <c r="T488" s="73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248</v>
      </c>
      <c r="AU488" s="18" t="s">
        <v>86</v>
      </c>
    </row>
    <row r="489" spans="1:65" s="13" customFormat="1" ht="11.25">
      <c r="B489" s="210"/>
      <c r="C489" s="211"/>
      <c r="D489" s="212" t="s">
        <v>250</v>
      </c>
      <c r="E489" s="213" t="s">
        <v>1</v>
      </c>
      <c r="F489" s="214" t="s">
        <v>648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250</v>
      </c>
      <c r="AU489" s="220" t="s">
        <v>86</v>
      </c>
      <c r="AV489" s="13" t="s">
        <v>83</v>
      </c>
      <c r="AW489" s="13" t="s">
        <v>31</v>
      </c>
      <c r="AX489" s="13" t="s">
        <v>75</v>
      </c>
      <c r="AY489" s="220" t="s">
        <v>239</v>
      </c>
    </row>
    <row r="490" spans="1:65" s="13" customFormat="1" ht="11.25">
      <c r="B490" s="210"/>
      <c r="C490" s="211"/>
      <c r="D490" s="212" t="s">
        <v>250</v>
      </c>
      <c r="E490" s="213" t="s">
        <v>1</v>
      </c>
      <c r="F490" s="214" t="s">
        <v>639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250</v>
      </c>
      <c r="AU490" s="220" t="s">
        <v>86</v>
      </c>
      <c r="AV490" s="13" t="s">
        <v>83</v>
      </c>
      <c r="AW490" s="13" t="s">
        <v>31</v>
      </c>
      <c r="AX490" s="13" t="s">
        <v>75</v>
      </c>
      <c r="AY490" s="220" t="s">
        <v>239</v>
      </c>
    </row>
    <row r="491" spans="1:65" s="13" customFormat="1" ht="11.25">
      <c r="B491" s="210"/>
      <c r="C491" s="211"/>
      <c r="D491" s="212" t="s">
        <v>250</v>
      </c>
      <c r="E491" s="213" t="s">
        <v>1</v>
      </c>
      <c r="F491" s="214" t="s">
        <v>649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250</v>
      </c>
      <c r="AU491" s="220" t="s">
        <v>86</v>
      </c>
      <c r="AV491" s="13" t="s">
        <v>83</v>
      </c>
      <c r="AW491" s="13" t="s">
        <v>31</v>
      </c>
      <c r="AX491" s="13" t="s">
        <v>75</v>
      </c>
      <c r="AY491" s="220" t="s">
        <v>239</v>
      </c>
    </row>
    <row r="492" spans="1:65" s="14" customFormat="1" ht="11.25">
      <c r="B492" s="221"/>
      <c r="C492" s="222"/>
      <c r="D492" s="212" t="s">
        <v>250</v>
      </c>
      <c r="E492" s="223" t="s">
        <v>1</v>
      </c>
      <c r="F492" s="224" t="s">
        <v>650</v>
      </c>
      <c r="G492" s="222"/>
      <c r="H492" s="225">
        <v>193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250</v>
      </c>
      <c r="AU492" s="231" t="s">
        <v>86</v>
      </c>
      <c r="AV492" s="14" t="s">
        <v>86</v>
      </c>
      <c r="AW492" s="14" t="s">
        <v>31</v>
      </c>
      <c r="AX492" s="14" t="s">
        <v>83</v>
      </c>
      <c r="AY492" s="231" t="s">
        <v>239</v>
      </c>
    </row>
    <row r="493" spans="1:65" s="2" customFormat="1" ht="24.2" customHeight="1">
      <c r="A493" s="35"/>
      <c r="B493" s="36"/>
      <c r="C493" s="192" t="s">
        <v>651</v>
      </c>
      <c r="D493" s="192" t="s">
        <v>241</v>
      </c>
      <c r="E493" s="193" t="s">
        <v>652</v>
      </c>
      <c r="F493" s="194" t="s">
        <v>653</v>
      </c>
      <c r="G493" s="195" t="s">
        <v>372</v>
      </c>
      <c r="H493" s="196">
        <v>193</v>
      </c>
      <c r="I493" s="197"/>
      <c r="J493" s="198">
        <f>ROUND(I493*H493,2)</f>
        <v>0</v>
      </c>
      <c r="K493" s="194" t="s">
        <v>1</v>
      </c>
      <c r="L493" s="40"/>
      <c r="M493" s="199" t="s">
        <v>1</v>
      </c>
      <c r="N493" s="200" t="s">
        <v>40</v>
      </c>
      <c r="O493" s="72"/>
      <c r="P493" s="201">
        <f>O493*H493</f>
        <v>0</v>
      </c>
      <c r="Q493" s="201">
        <v>0</v>
      </c>
      <c r="R493" s="201">
        <f>Q493*H493</f>
        <v>0</v>
      </c>
      <c r="S493" s="201">
        <v>0</v>
      </c>
      <c r="T493" s="202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3" t="s">
        <v>246</v>
      </c>
      <c r="AT493" s="203" t="s">
        <v>241</v>
      </c>
      <c r="AU493" s="203" t="s">
        <v>86</v>
      </c>
      <c r="AY493" s="18" t="s">
        <v>239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8" t="s">
        <v>83</v>
      </c>
      <c r="BK493" s="204">
        <f>ROUND(I493*H493,2)</f>
        <v>0</v>
      </c>
      <c r="BL493" s="18" t="s">
        <v>246</v>
      </c>
      <c r="BM493" s="203" t="s">
        <v>654</v>
      </c>
    </row>
    <row r="494" spans="1:65" s="13" customFormat="1" ht="11.25">
      <c r="B494" s="210"/>
      <c r="C494" s="211"/>
      <c r="D494" s="212" t="s">
        <v>250</v>
      </c>
      <c r="E494" s="213" t="s">
        <v>1</v>
      </c>
      <c r="F494" s="214" t="s">
        <v>649</v>
      </c>
      <c r="G494" s="211"/>
      <c r="H494" s="213" t="s">
        <v>1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250</v>
      </c>
      <c r="AU494" s="220" t="s">
        <v>86</v>
      </c>
      <c r="AV494" s="13" t="s">
        <v>83</v>
      </c>
      <c r="AW494" s="13" t="s">
        <v>31</v>
      </c>
      <c r="AX494" s="13" t="s">
        <v>75</v>
      </c>
      <c r="AY494" s="220" t="s">
        <v>239</v>
      </c>
    </row>
    <row r="495" spans="1:65" s="14" customFormat="1" ht="11.25">
      <c r="B495" s="221"/>
      <c r="C495" s="222"/>
      <c r="D495" s="212" t="s">
        <v>250</v>
      </c>
      <c r="E495" s="223" t="s">
        <v>1</v>
      </c>
      <c r="F495" s="224" t="s">
        <v>650</v>
      </c>
      <c r="G495" s="222"/>
      <c r="H495" s="225">
        <v>193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250</v>
      </c>
      <c r="AU495" s="231" t="s">
        <v>86</v>
      </c>
      <c r="AV495" s="14" t="s">
        <v>86</v>
      </c>
      <c r="AW495" s="14" t="s">
        <v>31</v>
      </c>
      <c r="AX495" s="14" t="s">
        <v>83</v>
      </c>
      <c r="AY495" s="231" t="s">
        <v>239</v>
      </c>
    </row>
    <row r="496" spans="1:65" s="2" customFormat="1" ht="24.2" customHeight="1">
      <c r="A496" s="35"/>
      <c r="B496" s="36"/>
      <c r="C496" s="192" t="s">
        <v>655</v>
      </c>
      <c r="D496" s="192" t="s">
        <v>241</v>
      </c>
      <c r="E496" s="193" t="s">
        <v>656</v>
      </c>
      <c r="F496" s="194" t="s">
        <v>657</v>
      </c>
      <c r="G496" s="195" t="s">
        <v>372</v>
      </c>
      <c r="H496" s="196">
        <v>375</v>
      </c>
      <c r="I496" s="197"/>
      <c r="J496" s="198">
        <f>ROUND(I496*H496,2)</f>
        <v>0</v>
      </c>
      <c r="K496" s="194" t="s">
        <v>245</v>
      </c>
      <c r="L496" s="40"/>
      <c r="M496" s="199" t="s">
        <v>1</v>
      </c>
      <c r="N496" s="200" t="s">
        <v>40</v>
      </c>
      <c r="O496" s="72"/>
      <c r="P496" s="201">
        <f>O496*H496</f>
        <v>0</v>
      </c>
      <c r="Q496" s="201">
        <v>0.14901</v>
      </c>
      <c r="R496" s="201">
        <f>Q496*H496</f>
        <v>55.878750000000004</v>
      </c>
      <c r="S496" s="201">
        <v>0</v>
      </c>
      <c r="T496" s="202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3" t="s">
        <v>246</v>
      </c>
      <c r="AT496" s="203" t="s">
        <v>241</v>
      </c>
      <c r="AU496" s="203" t="s">
        <v>86</v>
      </c>
      <c r="AY496" s="18" t="s">
        <v>239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8" t="s">
        <v>83</v>
      </c>
      <c r="BK496" s="204">
        <f>ROUND(I496*H496,2)</f>
        <v>0</v>
      </c>
      <c r="BL496" s="18" t="s">
        <v>246</v>
      </c>
      <c r="BM496" s="203" t="s">
        <v>658</v>
      </c>
    </row>
    <row r="497" spans="1:65" s="2" customFormat="1" ht="11.25">
      <c r="A497" s="35"/>
      <c r="B497" s="36"/>
      <c r="C497" s="37"/>
      <c r="D497" s="205" t="s">
        <v>248</v>
      </c>
      <c r="E497" s="37"/>
      <c r="F497" s="206" t="s">
        <v>659</v>
      </c>
      <c r="G497" s="37"/>
      <c r="H497" s="37"/>
      <c r="I497" s="207"/>
      <c r="J497" s="37"/>
      <c r="K497" s="37"/>
      <c r="L497" s="40"/>
      <c r="M497" s="208"/>
      <c r="N497" s="209"/>
      <c r="O497" s="72"/>
      <c r="P497" s="72"/>
      <c r="Q497" s="72"/>
      <c r="R497" s="72"/>
      <c r="S497" s="72"/>
      <c r="T497" s="73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248</v>
      </c>
      <c r="AU497" s="18" t="s">
        <v>86</v>
      </c>
    </row>
    <row r="498" spans="1:65" s="13" customFormat="1" ht="11.25">
      <c r="B498" s="210"/>
      <c r="C498" s="211"/>
      <c r="D498" s="212" t="s">
        <v>250</v>
      </c>
      <c r="E498" s="213" t="s">
        <v>1</v>
      </c>
      <c r="F498" s="214" t="s">
        <v>632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250</v>
      </c>
      <c r="AU498" s="220" t="s">
        <v>86</v>
      </c>
      <c r="AV498" s="13" t="s">
        <v>83</v>
      </c>
      <c r="AW498" s="13" t="s">
        <v>31</v>
      </c>
      <c r="AX498" s="13" t="s">
        <v>75</v>
      </c>
      <c r="AY498" s="220" t="s">
        <v>239</v>
      </c>
    </row>
    <row r="499" spans="1:65" s="14" customFormat="1" ht="11.25">
      <c r="B499" s="221"/>
      <c r="C499" s="222"/>
      <c r="D499" s="212" t="s">
        <v>250</v>
      </c>
      <c r="E499" s="223" t="s">
        <v>1</v>
      </c>
      <c r="F499" s="224" t="s">
        <v>660</v>
      </c>
      <c r="G499" s="222"/>
      <c r="H499" s="225">
        <v>186.93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250</v>
      </c>
      <c r="AU499" s="231" t="s">
        <v>86</v>
      </c>
      <c r="AV499" s="14" t="s">
        <v>86</v>
      </c>
      <c r="AW499" s="14" t="s">
        <v>31</v>
      </c>
      <c r="AX499" s="14" t="s">
        <v>75</v>
      </c>
      <c r="AY499" s="231" t="s">
        <v>239</v>
      </c>
    </row>
    <row r="500" spans="1:65" s="14" customFormat="1" ht="11.25">
      <c r="B500" s="221"/>
      <c r="C500" s="222"/>
      <c r="D500" s="212" t="s">
        <v>250</v>
      </c>
      <c r="E500" s="223" t="s">
        <v>1</v>
      </c>
      <c r="F500" s="224" t="s">
        <v>661</v>
      </c>
      <c r="G500" s="222"/>
      <c r="H500" s="225">
        <v>140.74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250</v>
      </c>
      <c r="AU500" s="231" t="s">
        <v>86</v>
      </c>
      <c r="AV500" s="14" t="s">
        <v>86</v>
      </c>
      <c r="AW500" s="14" t="s">
        <v>31</v>
      </c>
      <c r="AX500" s="14" t="s">
        <v>75</v>
      </c>
      <c r="AY500" s="231" t="s">
        <v>239</v>
      </c>
    </row>
    <row r="501" spans="1:65" s="14" customFormat="1" ht="11.25">
      <c r="B501" s="221"/>
      <c r="C501" s="222"/>
      <c r="D501" s="212" t="s">
        <v>250</v>
      </c>
      <c r="E501" s="223" t="s">
        <v>1</v>
      </c>
      <c r="F501" s="224" t="s">
        <v>662</v>
      </c>
      <c r="G501" s="222"/>
      <c r="H501" s="225">
        <v>49.445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250</v>
      </c>
      <c r="AU501" s="231" t="s">
        <v>86</v>
      </c>
      <c r="AV501" s="14" t="s">
        <v>86</v>
      </c>
      <c r="AW501" s="14" t="s">
        <v>31</v>
      </c>
      <c r="AX501" s="14" t="s">
        <v>75</v>
      </c>
      <c r="AY501" s="231" t="s">
        <v>239</v>
      </c>
    </row>
    <row r="502" spans="1:65" s="14" customFormat="1" ht="11.25">
      <c r="B502" s="221"/>
      <c r="C502" s="222"/>
      <c r="D502" s="212" t="s">
        <v>250</v>
      </c>
      <c r="E502" s="223" t="s">
        <v>1</v>
      </c>
      <c r="F502" s="224" t="s">
        <v>663</v>
      </c>
      <c r="G502" s="222"/>
      <c r="H502" s="225">
        <v>-19.896999999999998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250</v>
      </c>
      <c r="AU502" s="231" t="s">
        <v>86</v>
      </c>
      <c r="AV502" s="14" t="s">
        <v>86</v>
      </c>
      <c r="AW502" s="14" t="s">
        <v>31</v>
      </c>
      <c r="AX502" s="14" t="s">
        <v>75</v>
      </c>
      <c r="AY502" s="231" t="s">
        <v>239</v>
      </c>
    </row>
    <row r="503" spans="1:65" s="14" customFormat="1" ht="11.25">
      <c r="B503" s="221"/>
      <c r="C503" s="222"/>
      <c r="D503" s="212" t="s">
        <v>250</v>
      </c>
      <c r="E503" s="223" t="s">
        <v>1</v>
      </c>
      <c r="F503" s="224" t="s">
        <v>664</v>
      </c>
      <c r="G503" s="222"/>
      <c r="H503" s="225">
        <v>17.782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250</v>
      </c>
      <c r="AU503" s="231" t="s">
        <v>86</v>
      </c>
      <c r="AV503" s="14" t="s">
        <v>86</v>
      </c>
      <c r="AW503" s="14" t="s">
        <v>31</v>
      </c>
      <c r="AX503" s="14" t="s">
        <v>75</v>
      </c>
      <c r="AY503" s="231" t="s">
        <v>239</v>
      </c>
    </row>
    <row r="504" spans="1:65" s="16" customFormat="1" ht="11.25">
      <c r="B504" s="243"/>
      <c r="C504" s="244"/>
      <c r="D504" s="212" t="s">
        <v>250</v>
      </c>
      <c r="E504" s="245" t="s">
        <v>1</v>
      </c>
      <c r="F504" s="246" t="s">
        <v>264</v>
      </c>
      <c r="G504" s="244"/>
      <c r="H504" s="247">
        <v>375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AT504" s="253" t="s">
        <v>250</v>
      </c>
      <c r="AU504" s="253" t="s">
        <v>86</v>
      </c>
      <c r="AV504" s="16" t="s">
        <v>246</v>
      </c>
      <c r="AW504" s="16" t="s">
        <v>31</v>
      </c>
      <c r="AX504" s="16" t="s">
        <v>83</v>
      </c>
      <c r="AY504" s="253" t="s">
        <v>239</v>
      </c>
    </row>
    <row r="505" spans="1:65" s="2" customFormat="1" ht="24.2" customHeight="1">
      <c r="A505" s="35"/>
      <c r="B505" s="36"/>
      <c r="C505" s="192" t="s">
        <v>665</v>
      </c>
      <c r="D505" s="192" t="s">
        <v>241</v>
      </c>
      <c r="E505" s="193" t="s">
        <v>666</v>
      </c>
      <c r="F505" s="194" t="s">
        <v>667</v>
      </c>
      <c r="G505" s="195" t="s">
        <v>372</v>
      </c>
      <c r="H505" s="196">
        <v>14</v>
      </c>
      <c r="I505" s="197"/>
      <c r="J505" s="198">
        <f>ROUND(I505*H505,2)</f>
        <v>0</v>
      </c>
      <c r="K505" s="194" t="s">
        <v>245</v>
      </c>
      <c r="L505" s="40"/>
      <c r="M505" s="199" t="s">
        <v>1</v>
      </c>
      <c r="N505" s="200" t="s">
        <v>40</v>
      </c>
      <c r="O505" s="72"/>
      <c r="P505" s="201">
        <f>O505*H505</f>
        <v>0</v>
      </c>
      <c r="Q505" s="201">
        <v>0.1588</v>
      </c>
      <c r="R505" s="201">
        <f>Q505*H505</f>
        <v>2.2231999999999998</v>
      </c>
      <c r="S505" s="201">
        <v>0</v>
      </c>
      <c r="T505" s="202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3" t="s">
        <v>246</v>
      </c>
      <c r="AT505" s="203" t="s">
        <v>241</v>
      </c>
      <c r="AU505" s="203" t="s">
        <v>86</v>
      </c>
      <c r="AY505" s="18" t="s">
        <v>239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8" t="s">
        <v>83</v>
      </c>
      <c r="BK505" s="204">
        <f>ROUND(I505*H505,2)</f>
        <v>0</v>
      </c>
      <c r="BL505" s="18" t="s">
        <v>246</v>
      </c>
      <c r="BM505" s="203" t="s">
        <v>668</v>
      </c>
    </row>
    <row r="506" spans="1:65" s="2" customFormat="1" ht="11.25">
      <c r="A506" s="35"/>
      <c r="B506" s="36"/>
      <c r="C506" s="37"/>
      <c r="D506" s="205" t="s">
        <v>248</v>
      </c>
      <c r="E506" s="37"/>
      <c r="F506" s="206" t="s">
        <v>669</v>
      </c>
      <c r="G506" s="37"/>
      <c r="H506" s="37"/>
      <c r="I506" s="207"/>
      <c r="J506" s="37"/>
      <c r="K506" s="37"/>
      <c r="L506" s="40"/>
      <c r="M506" s="208"/>
      <c r="N506" s="209"/>
      <c r="O506" s="72"/>
      <c r="P506" s="72"/>
      <c r="Q506" s="72"/>
      <c r="R506" s="72"/>
      <c r="S506" s="72"/>
      <c r="T506" s="73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248</v>
      </c>
      <c r="AU506" s="18" t="s">
        <v>86</v>
      </c>
    </row>
    <row r="507" spans="1:65" s="14" customFormat="1" ht="11.25">
      <c r="B507" s="221"/>
      <c r="C507" s="222"/>
      <c r="D507" s="212" t="s">
        <v>250</v>
      </c>
      <c r="E507" s="223" t="s">
        <v>1</v>
      </c>
      <c r="F507" s="224" t="s">
        <v>670</v>
      </c>
      <c r="G507" s="222"/>
      <c r="H507" s="225">
        <v>14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250</v>
      </c>
      <c r="AU507" s="231" t="s">
        <v>86</v>
      </c>
      <c r="AV507" s="14" t="s">
        <v>86</v>
      </c>
      <c r="AW507" s="14" t="s">
        <v>31</v>
      </c>
      <c r="AX507" s="14" t="s">
        <v>83</v>
      </c>
      <c r="AY507" s="231" t="s">
        <v>239</v>
      </c>
    </row>
    <row r="508" spans="1:65" s="2" customFormat="1" ht="24.2" customHeight="1">
      <c r="A508" s="35"/>
      <c r="B508" s="36"/>
      <c r="C508" s="192" t="s">
        <v>671</v>
      </c>
      <c r="D508" s="192" t="s">
        <v>241</v>
      </c>
      <c r="E508" s="193" t="s">
        <v>672</v>
      </c>
      <c r="F508" s="194" t="s">
        <v>673</v>
      </c>
      <c r="G508" s="195" t="s">
        <v>674</v>
      </c>
      <c r="H508" s="196">
        <v>5</v>
      </c>
      <c r="I508" s="197"/>
      <c r="J508" s="198">
        <f>ROUND(I508*H508,2)</f>
        <v>0</v>
      </c>
      <c r="K508" s="194" t="s">
        <v>245</v>
      </c>
      <c r="L508" s="40"/>
      <c r="M508" s="199" t="s">
        <v>1</v>
      </c>
      <c r="N508" s="200" t="s">
        <v>40</v>
      </c>
      <c r="O508" s="72"/>
      <c r="P508" s="201">
        <f>O508*H508</f>
        <v>0</v>
      </c>
      <c r="Q508" s="201">
        <v>5.636E-2</v>
      </c>
      <c r="R508" s="201">
        <f>Q508*H508</f>
        <v>0.28179999999999999</v>
      </c>
      <c r="S508" s="201">
        <v>0</v>
      </c>
      <c r="T508" s="202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03" t="s">
        <v>246</v>
      </c>
      <c r="AT508" s="203" t="s">
        <v>241</v>
      </c>
      <c r="AU508" s="203" t="s">
        <v>86</v>
      </c>
      <c r="AY508" s="18" t="s">
        <v>239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8" t="s">
        <v>83</v>
      </c>
      <c r="BK508" s="204">
        <f>ROUND(I508*H508,2)</f>
        <v>0</v>
      </c>
      <c r="BL508" s="18" t="s">
        <v>246</v>
      </c>
      <c r="BM508" s="203" t="s">
        <v>675</v>
      </c>
    </row>
    <row r="509" spans="1:65" s="2" customFormat="1" ht="11.25">
      <c r="A509" s="35"/>
      <c r="B509" s="36"/>
      <c r="C509" s="37"/>
      <c r="D509" s="205" t="s">
        <v>248</v>
      </c>
      <c r="E509" s="37"/>
      <c r="F509" s="206" t="s">
        <v>676</v>
      </c>
      <c r="G509" s="37"/>
      <c r="H509" s="37"/>
      <c r="I509" s="207"/>
      <c r="J509" s="37"/>
      <c r="K509" s="37"/>
      <c r="L509" s="40"/>
      <c r="M509" s="208"/>
      <c r="N509" s="209"/>
      <c r="O509" s="72"/>
      <c r="P509" s="72"/>
      <c r="Q509" s="72"/>
      <c r="R509" s="72"/>
      <c r="S509" s="72"/>
      <c r="T509" s="73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248</v>
      </c>
      <c r="AU509" s="18" t="s">
        <v>86</v>
      </c>
    </row>
    <row r="510" spans="1:65" s="2" customFormat="1" ht="24.2" customHeight="1">
      <c r="A510" s="35"/>
      <c r="B510" s="36"/>
      <c r="C510" s="192" t="s">
        <v>677</v>
      </c>
      <c r="D510" s="192" t="s">
        <v>241</v>
      </c>
      <c r="E510" s="193" t="s">
        <v>678</v>
      </c>
      <c r="F510" s="194" t="s">
        <v>679</v>
      </c>
      <c r="G510" s="195" t="s">
        <v>674</v>
      </c>
      <c r="H510" s="196">
        <v>2</v>
      </c>
      <c r="I510" s="197"/>
      <c r="J510" s="198">
        <f>ROUND(I510*H510,2)</f>
        <v>0</v>
      </c>
      <c r="K510" s="194" t="s">
        <v>245</v>
      </c>
      <c r="L510" s="40"/>
      <c r="M510" s="199" t="s">
        <v>1</v>
      </c>
      <c r="N510" s="200" t="s">
        <v>40</v>
      </c>
      <c r="O510" s="72"/>
      <c r="P510" s="201">
        <f>O510*H510</f>
        <v>0</v>
      </c>
      <c r="Q510" s="201">
        <v>7.0470000000000005E-2</v>
      </c>
      <c r="R510" s="201">
        <f>Q510*H510</f>
        <v>0.14094000000000001</v>
      </c>
      <c r="S510" s="201">
        <v>0</v>
      </c>
      <c r="T510" s="202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3" t="s">
        <v>246</v>
      </c>
      <c r="AT510" s="203" t="s">
        <v>241</v>
      </c>
      <c r="AU510" s="203" t="s">
        <v>86</v>
      </c>
      <c r="AY510" s="18" t="s">
        <v>239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8" t="s">
        <v>83</v>
      </c>
      <c r="BK510" s="204">
        <f>ROUND(I510*H510,2)</f>
        <v>0</v>
      </c>
      <c r="BL510" s="18" t="s">
        <v>246</v>
      </c>
      <c r="BM510" s="203" t="s">
        <v>680</v>
      </c>
    </row>
    <row r="511" spans="1:65" s="2" customFormat="1" ht="11.25">
      <c r="A511" s="35"/>
      <c r="B511" s="36"/>
      <c r="C511" s="37"/>
      <c r="D511" s="205" t="s">
        <v>248</v>
      </c>
      <c r="E511" s="37"/>
      <c r="F511" s="206" t="s">
        <v>681</v>
      </c>
      <c r="G511" s="37"/>
      <c r="H511" s="37"/>
      <c r="I511" s="207"/>
      <c r="J511" s="37"/>
      <c r="K511" s="37"/>
      <c r="L511" s="40"/>
      <c r="M511" s="208"/>
      <c r="N511" s="209"/>
      <c r="O511" s="72"/>
      <c r="P511" s="72"/>
      <c r="Q511" s="72"/>
      <c r="R511" s="72"/>
      <c r="S511" s="72"/>
      <c r="T511" s="73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248</v>
      </c>
      <c r="AU511" s="18" t="s">
        <v>86</v>
      </c>
    </row>
    <row r="512" spans="1:65" s="2" customFormat="1" ht="24.2" customHeight="1">
      <c r="A512" s="35"/>
      <c r="B512" s="36"/>
      <c r="C512" s="192" t="s">
        <v>682</v>
      </c>
      <c r="D512" s="192" t="s">
        <v>241</v>
      </c>
      <c r="E512" s="193" t="s">
        <v>683</v>
      </c>
      <c r="F512" s="194" t="s">
        <v>684</v>
      </c>
      <c r="G512" s="195" t="s">
        <v>674</v>
      </c>
      <c r="H512" s="196">
        <v>46</v>
      </c>
      <c r="I512" s="197"/>
      <c r="J512" s="198">
        <f>ROUND(I512*H512,2)</f>
        <v>0</v>
      </c>
      <c r="K512" s="194" t="s">
        <v>245</v>
      </c>
      <c r="L512" s="40"/>
      <c r="M512" s="199" t="s">
        <v>1</v>
      </c>
      <c r="N512" s="200" t="s">
        <v>40</v>
      </c>
      <c r="O512" s="72"/>
      <c r="P512" s="201">
        <f>O512*H512</f>
        <v>0</v>
      </c>
      <c r="Q512" s="201">
        <v>8.5059999999999997E-2</v>
      </c>
      <c r="R512" s="201">
        <f>Q512*H512</f>
        <v>3.91276</v>
      </c>
      <c r="S512" s="201">
        <v>0</v>
      </c>
      <c r="T512" s="202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3" t="s">
        <v>246</v>
      </c>
      <c r="AT512" s="203" t="s">
        <v>241</v>
      </c>
      <c r="AU512" s="203" t="s">
        <v>86</v>
      </c>
      <c r="AY512" s="18" t="s">
        <v>239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8" t="s">
        <v>83</v>
      </c>
      <c r="BK512" s="204">
        <f>ROUND(I512*H512,2)</f>
        <v>0</v>
      </c>
      <c r="BL512" s="18" t="s">
        <v>246</v>
      </c>
      <c r="BM512" s="203" t="s">
        <v>685</v>
      </c>
    </row>
    <row r="513" spans="1:65" s="2" customFormat="1" ht="11.25">
      <c r="A513" s="35"/>
      <c r="B513" s="36"/>
      <c r="C513" s="37"/>
      <c r="D513" s="205" t="s">
        <v>248</v>
      </c>
      <c r="E513" s="37"/>
      <c r="F513" s="206" t="s">
        <v>686</v>
      </c>
      <c r="G513" s="37"/>
      <c r="H513" s="37"/>
      <c r="I513" s="207"/>
      <c r="J513" s="37"/>
      <c r="K513" s="37"/>
      <c r="L513" s="40"/>
      <c r="M513" s="208"/>
      <c r="N513" s="209"/>
      <c r="O513" s="72"/>
      <c r="P513" s="72"/>
      <c r="Q513" s="72"/>
      <c r="R513" s="72"/>
      <c r="S513" s="72"/>
      <c r="T513" s="73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248</v>
      </c>
      <c r="AU513" s="18" t="s">
        <v>86</v>
      </c>
    </row>
    <row r="514" spans="1:65" s="2" customFormat="1" ht="24.2" customHeight="1">
      <c r="A514" s="35"/>
      <c r="B514" s="36"/>
      <c r="C514" s="192" t="s">
        <v>687</v>
      </c>
      <c r="D514" s="192" t="s">
        <v>241</v>
      </c>
      <c r="E514" s="193" t="s">
        <v>688</v>
      </c>
      <c r="F514" s="194" t="s">
        <v>689</v>
      </c>
      <c r="G514" s="195" t="s">
        <v>674</v>
      </c>
      <c r="H514" s="196">
        <v>7</v>
      </c>
      <c r="I514" s="197"/>
      <c r="J514" s="198">
        <f>ROUND(I514*H514,2)</f>
        <v>0</v>
      </c>
      <c r="K514" s="194" t="s">
        <v>245</v>
      </c>
      <c r="L514" s="40"/>
      <c r="M514" s="199" t="s">
        <v>1</v>
      </c>
      <c r="N514" s="200" t="s">
        <v>40</v>
      </c>
      <c r="O514" s="72"/>
      <c r="P514" s="201">
        <f>O514*H514</f>
        <v>0</v>
      </c>
      <c r="Q514" s="201">
        <v>9.9279999999999993E-2</v>
      </c>
      <c r="R514" s="201">
        <f>Q514*H514</f>
        <v>0.69495999999999991</v>
      </c>
      <c r="S514" s="201">
        <v>0</v>
      </c>
      <c r="T514" s="202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3" t="s">
        <v>246</v>
      </c>
      <c r="AT514" s="203" t="s">
        <v>241</v>
      </c>
      <c r="AU514" s="203" t="s">
        <v>86</v>
      </c>
      <c r="AY514" s="18" t="s">
        <v>239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8" t="s">
        <v>83</v>
      </c>
      <c r="BK514" s="204">
        <f>ROUND(I514*H514,2)</f>
        <v>0</v>
      </c>
      <c r="BL514" s="18" t="s">
        <v>246</v>
      </c>
      <c r="BM514" s="203" t="s">
        <v>690</v>
      </c>
    </row>
    <row r="515" spans="1:65" s="2" customFormat="1" ht="11.25">
      <c r="A515" s="35"/>
      <c r="B515" s="36"/>
      <c r="C515" s="37"/>
      <c r="D515" s="205" t="s">
        <v>248</v>
      </c>
      <c r="E515" s="37"/>
      <c r="F515" s="206" t="s">
        <v>691</v>
      </c>
      <c r="G515" s="37"/>
      <c r="H515" s="37"/>
      <c r="I515" s="207"/>
      <c r="J515" s="37"/>
      <c r="K515" s="37"/>
      <c r="L515" s="40"/>
      <c r="M515" s="208"/>
      <c r="N515" s="209"/>
      <c r="O515" s="72"/>
      <c r="P515" s="72"/>
      <c r="Q515" s="72"/>
      <c r="R515" s="72"/>
      <c r="S515" s="72"/>
      <c r="T515" s="73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248</v>
      </c>
      <c r="AU515" s="18" t="s">
        <v>86</v>
      </c>
    </row>
    <row r="516" spans="1:65" s="2" customFormat="1" ht="24.2" customHeight="1">
      <c r="A516" s="35"/>
      <c r="B516" s="36"/>
      <c r="C516" s="192" t="s">
        <v>692</v>
      </c>
      <c r="D516" s="192" t="s">
        <v>241</v>
      </c>
      <c r="E516" s="193" t="s">
        <v>693</v>
      </c>
      <c r="F516" s="194" t="s">
        <v>694</v>
      </c>
      <c r="G516" s="195" t="s">
        <v>674</v>
      </c>
      <c r="H516" s="196">
        <v>1</v>
      </c>
      <c r="I516" s="197"/>
      <c r="J516" s="198">
        <f>ROUND(I516*H516,2)</f>
        <v>0</v>
      </c>
      <c r="K516" s="194" t="s">
        <v>245</v>
      </c>
      <c r="L516" s="40"/>
      <c r="M516" s="199" t="s">
        <v>1</v>
      </c>
      <c r="N516" s="200" t="s">
        <v>40</v>
      </c>
      <c r="O516" s="72"/>
      <c r="P516" s="201">
        <f>O516*H516</f>
        <v>0</v>
      </c>
      <c r="Q516" s="201">
        <v>0.14161000000000001</v>
      </c>
      <c r="R516" s="201">
        <f>Q516*H516</f>
        <v>0.14161000000000001</v>
      </c>
      <c r="S516" s="201">
        <v>0</v>
      </c>
      <c r="T516" s="202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3" t="s">
        <v>246</v>
      </c>
      <c r="AT516" s="203" t="s">
        <v>241</v>
      </c>
      <c r="AU516" s="203" t="s">
        <v>86</v>
      </c>
      <c r="AY516" s="18" t="s">
        <v>239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8" t="s">
        <v>83</v>
      </c>
      <c r="BK516" s="204">
        <f>ROUND(I516*H516,2)</f>
        <v>0</v>
      </c>
      <c r="BL516" s="18" t="s">
        <v>246</v>
      </c>
      <c r="BM516" s="203" t="s">
        <v>695</v>
      </c>
    </row>
    <row r="517" spans="1:65" s="2" customFormat="1" ht="11.25">
      <c r="A517" s="35"/>
      <c r="B517" s="36"/>
      <c r="C517" s="37"/>
      <c r="D517" s="205" t="s">
        <v>248</v>
      </c>
      <c r="E517" s="37"/>
      <c r="F517" s="206" t="s">
        <v>696</v>
      </c>
      <c r="G517" s="37"/>
      <c r="H517" s="37"/>
      <c r="I517" s="207"/>
      <c r="J517" s="37"/>
      <c r="K517" s="37"/>
      <c r="L517" s="40"/>
      <c r="M517" s="208"/>
      <c r="N517" s="209"/>
      <c r="O517" s="72"/>
      <c r="P517" s="72"/>
      <c r="Q517" s="72"/>
      <c r="R517" s="72"/>
      <c r="S517" s="72"/>
      <c r="T517" s="73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248</v>
      </c>
      <c r="AU517" s="18" t="s">
        <v>86</v>
      </c>
    </row>
    <row r="518" spans="1:65" s="2" customFormat="1" ht="24.2" customHeight="1">
      <c r="A518" s="35"/>
      <c r="B518" s="36"/>
      <c r="C518" s="192" t="s">
        <v>697</v>
      </c>
      <c r="D518" s="192" t="s">
        <v>241</v>
      </c>
      <c r="E518" s="193" t="s">
        <v>698</v>
      </c>
      <c r="F518" s="194" t="s">
        <v>699</v>
      </c>
      <c r="G518" s="195" t="s">
        <v>674</v>
      </c>
      <c r="H518" s="196">
        <v>3</v>
      </c>
      <c r="I518" s="197"/>
      <c r="J518" s="198">
        <f>ROUND(I518*H518,2)</f>
        <v>0</v>
      </c>
      <c r="K518" s="194" t="s">
        <v>245</v>
      </c>
      <c r="L518" s="40"/>
      <c r="M518" s="199" t="s">
        <v>1</v>
      </c>
      <c r="N518" s="200" t="s">
        <v>40</v>
      </c>
      <c r="O518" s="72"/>
      <c r="P518" s="201">
        <f>O518*H518</f>
        <v>0</v>
      </c>
      <c r="Q518" s="201">
        <v>0.1275</v>
      </c>
      <c r="R518" s="201">
        <f>Q518*H518</f>
        <v>0.38250000000000001</v>
      </c>
      <c r="S518" s="201">
        <v>0</v>
      </c>
      <c r="T518" s="202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3" t="s">
        <v>246</v>
      </c>
      <c r="AT518" s="203" t="s">
        <v>241</v>
      </c>
      <c r="AU518" s="203" t="s">
        <v>86</v>
      </c>
      <c r="AY518" s="18" t="s">
        <v>239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8" t="s">
        <v>83</v>
      </c>
      <c r="BK518" s="204">
        <f>ROUND(I518*H518,2)</f>
        <v>0</v>
      </c>
      <c r="BL518" s="18" t="s">
        <v>246</v>
      </c>
      <c r="BM518" s="203" t="s">
        <v>700</v>
      </c>
    </row>
    <row r="519" spans="1:65" s="2" customFormat="1" ht="11.25">
      <c r="A519" s="35"/>
      <c r="B519" s="36"/>
      <c r="C519" s="37"/>
      <c r="D519" s="205" t="s">
        <v>248</v>
      </c>
      <c r="E519" s="37"/>
      <c r="F519" s="206" t="s">
        <v>701</v>
      </c>
      <c r="G519" s="37"/>
      <c r="H519" s="37"/>
      <c r="I519" s="207"/>
      <c r="J519" s="37"/>
      <c r="K519" s="37"/>
      <c r="L519" s="40"/>
      <c r="M519" s="208"/>
      <c r="N519" s="209"/>
      <c r="O519" s="72"/>
      <c r="P519" s="72"/>
      <c r="Q519" s="72"/>
      <c r="R519" s="72"/>
      <c r="S519" s="72"/>
      <c r="T519" s="73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248</v>
      </c>
      <c r="AU519" s="18" t="s">
        <v>86</v>
      </c>
    </row>
    <row r="520" spans="1:65" s="2" customFormat="1" ht="24.2" customHeight="1">
      <c r="A520" s="35"/>
      <c r="B520" s="36"/>
      <c r="C520" s="192" t="s">
        <v>702</v>
      </c>
      <c r="D520" s="192" t="s">
        <v>241</v>
      </c>
      <c r="E520" s="193" t="s">
        <v>703</v>
      </c>
      <c r="F520" s="194" t="s">
        <v>704</v>
      </c>
      <c r="G520" s="195" t="s">
        <v>674</v>
      </c>
      <c r="H520" s="196">
        <v>3</v>
      </c>
      <c r="I520" s="197"/>
      <c r="J520" s="198">
        <f>ROUND(I520*H520,2)</f>
        <v>0</v>
      </c>
      <c r="K520" s="194" t="s">
        <v>245</v>
      </c>
      <c r="L520" s="40"/>
      <c r="M520" s="199" t="s">
        <v>1</v>
      </c>
      <c r="N520" s="200" t="s">
        <v>40</v>
      </c>
      <c r="O520" s="72"/>
      <c r="P520" s="201">
        <f>O520*H520</f>
        <v>0</v>
      </c>
      <c r="Q520" s="201">
        <v>4.0899999999999999E-2</v>
      </c>
      <c r="R520" s="201">
        <f>Q520*H520</f>
        <v>0.1227</v>
      </c>
      <c r="S520" s="201">
        <v>0</v>
      </c>
      <c r="T520" s="202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03" t="s">
        <v>246</v>
      </c>
      <c r="AT520" s="203" t="s">
        <v>241</v>
      </c>
      <c r="AU520" s="203" t="s">
        <v>86</v>
      </c>
      <c r="AY520" s="18" t="s">
        <v>239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8" t="s">
        <v>83</v>
      </c>
      <c r="BK520" s="204">
        <f>ROUND(I520*H520,2)</f>
        <v>0</v>
      </c>
      <c r="BL520" s="18" t="s">
        <v>246</v>
      </c>
      <c r="BM520" s="203" t="s">
        <v>705</v>
      </c>
    </row>
    <row r="521" spans="1:65" s="2" customFormat="1" ht="11.25">
      <c r="A521" s="35"/>
      <c r="B521" s="36"/>
      <c r="C521" s="37"/>
      <c r="D521" s="205" t="s">
        <v>248</v>
      </c>
      <c r="E521" s="37"/>
      <c r="F521" s="206" t="s">
        <v>706</v>
      </c>
      <c r="G521" s="37"/>
      <c r="H521" s="37"/>
      <c r="I521" s="207"/>
      <c r="J521" s="37"/>
      <c r="K521" s="37"/>
      <c r="L521" s="40"/>
      <c r="M521" s="208"/>
      <c r="N521" s="209"/>
      <c r="O521" s="72"/>
      <c r="P521" s="72"/>
      <c r="Q521" s="72"/>
      <c r="R521" s="72"/>
      <c r="S521" s="72"/>
      <c r="T521" s="73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248</v>
      </c>
      <c r="AU521" s="18" t="s">
        <v>86</v>
      </c>
    </row>
    <row r="522" spans="1:65" s="2" customFormat="1" ht="24.2" customHeight="1">
      <c r="A522" s="35"/>
      <c r="B522" s="36"/>
      <c r="C522" s="192" t="s">
        <v>707</v>
      </c>
      <c r="D522" s="192" t="s">
        <v>241</v>
      </c>
      <c r="E522" s="193" t="s">
        <v>708</v>
      </c>
      <c r="F522" s="194" t="s">
        <v>709</v>
      </c>
      <c r="G522" s="195" t="s">
        <v>674</v>
      </c>
      <c r="H522" s="196">
        <v>1</v>
      </c>
      <c r="I522" s="197"/>
      <c r="J522" s="198">
        <f>ROUND(I522*H522,2)</f>
        <v>0</v>
      </c>
      <c r="K522" s="194" t="s">
        <v>245</v>
      </c>
      <c r="L522" s="40"/>
      <c r="M522" s="199" t="s">
        <v>1</v>
      </c>
      <c r="N522" s="200" t="s">
        <v>40</v>
      </c>
      <c r="O522" s="72"/>
      <c r="P522" s="201">
        <f>O522*H522</f>
        <v>0</v>
      </c>
      <c r="Q522" s="201">
        <v>6.1740000000000003E-2</v>
      </c>
      <c r="R522" s="201">
        <f>Q522*H522</f>
        <v>6.1740000000000003E-2</v>
      </c>
      <c r="S522" s="201">
        <v>0</v>
      </c>
      <c r="T522" s="202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3" t="s">
        <v>246</v>
      </c>
      <c r="AT522" s="203" t="s">
        <v>241</v>
      </c>
      <c r="AU522" s="203" t="s">
        <v>86</v>
      </c>
      <c r="AY522" s="18" t="s">
        <v>239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8" t="s">
        <v>83</v>
      </c>
      <c r="BK522" s="204">
        <f>ROUND(I522*H522,2)</f>
        <v>0</v>
      </c>
      <c r="BL522" s="18" t="s">
        <v>246</v>
      </c>
      <c r="BM522" s="203" t="s">
        <v>710</v>
      </c>
    </row>
    <row r="523" spans="1:65" s="2" customFormat="1" ht="11.25">
      <c r="A523" s="35"/>
      <c r="B523" s="36"/>
      <c r="C523" s="37"/>
      <c r="D523" s="205" t="s">
        <v>248</v>
      </c>
      <c r="E523" s="37"/>
      <c r="F523" s="206" t="s">
        <v>711</v>
      </c>
      <c r="G523" s="37"/>
      <c r="H523" s="37"/>
      <c r="I523" s="207"/>
      <c r="J523" s="37"/>
      <c r="K523" s="37"/>
      <c r="L523" s="40"/>
      <c r="M523" s="208"/>
      <c r="N523" s="209"/>
      <c r="O523" s="72"/>
      <c r="P523" s="72"/>
      <c r="Q523" s="72"/>
      <c r="R523" s="72"/>
      <c r="S523" s="72"/>
      <c r="T523" s="73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8" t="s">
        <v>248</v>
      </c>
      <c r="AU523" s="18" t="s">
        <v>86</v>
      </c>
    </row>
    <row r="524" spans="1:65" s="2" customFormat="1" ht="24.2" customHeight="1">
      <c r="A524" s="35"/>
      <c r="B524" s="36"/>
      <c r="C524" s="192" t="s">
        <v>712</v>
      </c>
      <c r="D524" s="192" t="s">
        <v>241</v>
      </c>
      <c r="E524" s="193" t="s">
        <v>713</v>
      </c>
      <c r="F524" s="194" t="s">
        <v>714</v>
      </c>
      <c r="G524" s="195" t="s">
        <v>674</v>
      </c>
      <c r="H524" s="196">
        <v>4</v>
      </c>
      <c r="I524" s="197"/>
      <c r="J524" s="198">
        <f>ROUND(I524*H524,2)</f>
        <v>0</v>
      </c>
      <c r="K524" s="194" t="s">
        <v>245</v>
      </c>
      <c r="L524" s="40"/>
      <c r="M524" s="199" t="s">
        <v>1</v>
      </c>
      <c r="N524" s="200" t="s">
        <v>40</v>
      </c>
      <c r="O524" s="72"/>
      <c r="P524" s="201">
        <f>O524*H524</f>
        <v>0</v>
      </c>
      <c r="Q524" s="201">
        <v>2.6599999999999999E-2</v>
      </c>
      <c r="R524" s="201">
        <f>Q524*H524</f>
        <v>0.10639999999999999</v>
      </c>
      <c r="S524" s="201">
        <v>0</v>
      </c>
      <c r="T524" s="202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3" t="s">
        <v>246</v>
      </c>
      <c r="AT524" s="203" t="s">
        <v>241</v>
      </c>
      <c r="AU524" s="203" t="s">
        <v>86</v>
      </c>
      <c r="AY524" s="18" t="s">
        <v>239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8" t="s">
        <v>83</v>
      </c>
      <c r="BK524" s="204">
        <f>ROUND(I524*H524,2)</f>
        <v>0</v>
      </c>
      <c r="BL524" s="18" t="s">
        <v>246</v>
      </c>
      <c r="BM524" s="203" t="s">
        <v>715</v>
      </c>
    </row>
    <row r="525" spans="1:65" s="2" customFormat="1" ht="11.25">
      <c r="A525" s="35"/>
      <c r="B525" s="36"/>
      <c r="C525" s="37"/>
      <c r="D525" s="205" t="s">
        <v>248</v>
      </c>
      <c r="E525" s="37"/>
      <c r="F525" s="206" t="s">
        <v>716</v>
      </c>
      <c r="G525" s="37"/>
      <c r="H525" s="37"/>
      <c r="I525" s="207"/>
      <c r="J525" s="37"/>
      <c r="K525" s="37"/>
      <c r="L525" s="40"/>
      <c r="M525" s="208"/>
      <c r="N525" s="209"/>
      <c r="O525" s="72"/>
      <c r="P525" s="72"/>
      <c r="Q525" s="72"/>
      <c r="R525" s="72"/>
      <c r="S525" s="72"/>
      <c r="T525" s="73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248</v>
      </c>
      <c r="AU525" s="18" t="s">
        <v>86</v>
      </c>
    </row>
    <row r="526" spans="1:65" s="2" customFormat="1" ht="24.2" customHeight="1">
      <c r="A526" s="35"/>
      <c r="B526" s="36"/>
      <c r="C526" s="192" t="s">
        <v>717</v>
      </c>
      <c r="D526" s="192" t="s">
        <v>241</v>
      </c>
      <c r="E526" s="193" t="s">
        <v>718</v>
      </c>
      <c r="F526" s="194" t="s">
        <v>719</v>
      </c>
      <c r="G526" s="195" t="s">
        <v>674</v>
      </c>
      <c r="H526" s="196">
        <v>3</v>
      </c>
      <c r="I526" s="197"/>
      <c r="J526" s="198">
        <f>ROUND(I526*H526,2)</f>
        <v>0</v>
      </c>
      <c r="K526" s="194" t="s">
        <v>245</v>
      </c>
      <c r="L526" s="40"/>
      <c r="M526" s="199" t="s">
        <v>1</v>
      </c>
      <c r="N526" s="200" t="s">
        <v>40</v>
      </c>
      <c r="O526" s="72"/>
      <c r="P526" s="201">
        <f>O526*H526</f>
        <v>0</v>
      </c>
      <c r="Q526" s="201">
        <v>4.0090000000000001E-2</v>
      </c>
      <c r="R526" s="201">
        <f>Q526*H526</f>
        <v>0.12027</v>
      </c>
      <c r="S526" s="201">
        <v>0</v>
      </c>
      <c r="T526" s="202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3" t="s">
        <v>246</v>
      </c>
      <c r="AT526" s="203" t="s">
        <v>241</v>
      </c>
      <c r="AU526" s="203" t="s">
        <v>86</v>
      </c>
      <c r="AY526" s="18" t="s">
        <v>239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8" t="s">
        <v>83</v>
      </c>
      <c r="BK526" s="204">
        <f>ROUND(I526*H526,2)</f>
        <v>0</v>
      </c>
      <c r="BL526" s="18" t="s">
        <v>246</v>
      </c>
      <c r="BM526" s="203" t="s">
        <v>720</v>
      </c>
    </row>
    <row r="527" spans="1:65" s="2" customFormat="1" ht="11.25">
      <c r="A527" s="35"/>
      <c r="B527" s="36"/>
      <c r="C527" s="37"/>
      <c r="D527" s="205" t="s">
        <v>248</v>
      </c>
      <c r="E527" s="37"/>
      <c r="F527" s="206" t="s">
        <v>721</v>
      </c>
      <c r="G527" s="37"/>
      <c r="H527" s="37"/>
      <c r="I527" s="207"/>
      <c r="J527" s="37"/>
      <c r="K527" s="37"/>
      <c r="L527" s="40"/>
      <c r="M527" s="208"/>
      <c r="N527" s="209"/>
      <c r="O527" s="72"/>
      <c r="P527" s="72"/>
      <c r="Q527" s="72"/>
      <c r="R527" s="72"/>
      <c r="S527" s="72"/>
      <c r="T527" s="73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248</v>
      </c>
      <c r="AU527" s="18" t="s">
        <v>86</v>
      </c>
    </row>
    <row r="528" spans="1:65" s="2" customFormat="1" ht="24.2" customHeight="1">
      <c r="A528" s="35"/>
      <c r="B528" s="36"/>
      <c r="C528" s="192" t="s">
        <v>722</v>
      </c>
      <c r="D528" s="192" t="s">
        <v>241</v>
      </c>
      <c r="E528" s="193" t="s">
        <v>723</v>
      </c>
      <c r="F528" s="194" t="s">
        <v>724</v>
      </c>
      <c r="G528" s="195" t="s">
        <v>674</v>
      </c>
      <c r="H528" s="196">
        <v>7</v>
      </c>
      <c r="I528" s="197"/>
      <c r="J528" s="198">
        <f>ROUND(I528*H528,2)</f>
        <v>0</v>
      </c>
      <c r="K528" s="194" t="s">
        <v>245</v>
      </c>
      <c r="L528" s="40"/>
      <c r="M528" s="199" t="s">
        <v>1</v>
      </c>
      <c r="N528" s="200" t="s">
        <v>40</v>
      </c>
      <c r="O528" s="72"/>
      <c r="P528" s="201">
        <f>O528*H528</f>
        <v>0</v>
      </c>
      <c r="Q528" s="201">
        <v>3.329E-2</v>
      </c>
      <c r="R528" s="201">
        <f>Q528*H528</f>
        <v>0.23303000000000001</v>
      </c>
      <c r="S528" s="201">
        <v>0</v>
      </c>
      <c r="T528" s="202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03" t="s">
        <v>246</v>
      </c>
      <c r="AT528" s="203" t="s">
        <v>241</v>
      </c>
      <c r="AU528" s="203" t="s">
        <v>86</v>
      </c>
      <c r="AY528" s="18" t="s">
        <v>239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8" t="s">
        <v>83</v>
      </c>
      <c r="BK528" s="204">
        <f>ROUND(I528*H528,2)</f>
        <v>0</v>
      </c>
      <c r="BL528" s="18" t="s">
        <v>246</v>
      </c>
      <c r="BM528" s="203" t="s">
        <v>725</v>
      </c>
    </row>
    <row r="529" spans="1:65" s="2" customFormat="1" ht="11.25">
      <c r="A529" s="35"/>
      <c r="B529" s="36"/>
      <c r="C529" s="37"/>
      <c r="D529" s="205" t="s">
        <v>248</v>
      </c>
      <c r="E529" s="37"/>
      <c r="F529" s="206" t="s">
        <v>726</v>
      </c>
      <c r="G529" s="37"/>
      <c r="H529" s="37"/>
      <c r="I529" s="207"/>
      <c r="J529" s="37"/>
      <c r="K529" s="37"/>
      <c r="L529" s="40"/>
      <c r="M529" s="208"/>
      <c r="N529" s="209"/>
      <c r="O529" s="72"/>
      <c r="P529" s="72"/>
      <c r="Q529" s="72"/>
      <c r="R529" s="72"/>
      <c r="S529" s="72"/>
      <c r="T529" s="73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248</v>
      </c>
      <c r="AU529" s="18" t="s">
        <v>86</v>
      </c>
    </row>
    <row r="530" spans="1:65" s="2" customFormat="1" ht="33" customHeight="1">
      <c r="A530" s="35"/>
      <c r="B530" s="36"/>
      <c r="C530" s="192" t="s">
        <v>727</v>
      </c>
      <c r="D530" s="192" t="s">
        <v>241</v>
      </c>
      <c r="E530" s="193" t="s">
        <v>728</v>
      </c>
      <c r="F530" s="194" t="s">
        <v>729</v>
      </c>
      <c r="G530" s="195" t="s">
        <v>343</v>
      </c>
      <c r="H530" s="196">
        <v>0.28799999999999998</v>
      </c>
      <c r="I530" s="197"/>
      <c r="J530" s="198">
        <f>ROUND(I530*H530,2)</f>
        <v>0</v>
      </c>
      <c r="K530" s="194" t="s">
        <v>245</v>
      </c>
      <c r="L530" s="40"/>
      <c r="M530" s="199" t="s">
        <v>1</v>
      </c>
      <c r="N530" s="200" t="s">
        <v>40</v>
      </c>
      <c r="O530" s="72"/>
      <c r="P530" s="201">
        <f>O530*H530</f>
        <v>0</v>
      </c>
      <c r="Q530" s="201">
        <v>1.9539999999999998E-2</v>
      </c>
      <c r="R530" s="201">
        <f>Q530*H530</f>
        <v>5.6275199999999987E-3</v>
      </c>
      <c r="S530" s="201">
        <v>0</v>
      </c>
      <c r="T530" s="202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3" t="s">
        <v>246</v>
      </c>
      <c r="AT530" s="203" t="s">
        <v>241</v>
      </c>
      <c r="AU530" s="203" t="s">
        <v>86</v>
      </c>
      <c r="AY530" s="18" t="s">
        <v>239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8" t="s">
        <v>83</v>
      </c>
      <c r="BK530" s="204">
        <f>ROUND(I530*H530,2)</f>
        <v>0</v>
      </c>
      <c r="BL530" s="18" t="s">
        <v>246</v>
      </c>
      <c r="BM530" s="203" t="s">
        <v>730</v>
      </c>
    </row>
    <row r="531" spans="1:65" s="2" customFormat="1" ht="11.25">
      <c r="A531" s="35"/>
      <c r="B531" s="36"/>
      <c r="C531" s="37"/>
      <c r="D531" s="205" t="s">
        <v>248</v>
      </c>
      <c r="E531" s="37"/>
      <c r="F531" s="206" t="s">
        <v>731</v>
      </c>
      <c r="G531" s="37"/>
      <c r="H531" s="37"/>
      <c r="I531" s="207"/>
      <c r="J531" s="37"/>
      <c r="K531" s="37"/>
      <c r="L531" s="40"/>
      <c r="M531" s="208"/>
      <c r="N531" s="209"/>
      <c r="O531" s="72"/>
      <c r="P531" s="72"/>
      <c r="Q531" s="72"/>
      <c r="R531" s="72"/>
      <c r="S531" s="72"/>
      <c r="T531" s="73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248</v>
      </c>
      <c r="AU531" s="18" t="s">
        <v>86</v>
      </c>
    </row>
    <row r="532" spans="1:65" s="13" customFormat="1" ht="11.25">
      <c r="B532" s="210"/>
      <c r="C532" s="211"/>
      <c r="D532" s="212" t="s">
        <v>250</v>
      </c>
      <c r="E532" s="213" t="s">
        <v>1</v>
      </c>
      <c r="F532" s="214" t="s">
        <v>732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250</v>
      </c>
      <c r="AU532" s="220" t="s">
        <v>86</v>
      </c>
      <c r="AV532" s="13" t="s">
        <v>83</v>
      </c>
      <c r="AW532" s="13" t="s">
        <v>31</v>
      </c>
      <c r="AX532" s="13" t="s">
        <v>75</v>
      </c>
      <c r="AY532" s="220" t="s">
        <v>239</v>
      </c>
    </row>
    <row r="533" spans="1:65" s="13" customFormat="1" ht="11.25">
      <c r="B533" s="210"/>
      <c r="C533" s="211"/>
      <c r="D533" s="212" t="s">
        <v>250</v>
      </c>
      <c r="E533" s="213" t="s">
        <v>1</v>
      </c>
      <c r="F533" s="214" t="s">
        <v>733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250</v>
      </c>
      <c r="AU533" s="220" t="s">
        <v>86</v>
      </c>
      <c r="AV533" s="13" t="s">
        <v>83</v>
      </c>
      <c r="AW533" s="13" t="s">
        <v>31</v>
      </c>
      <c r="AX533" s="13" t="s">
        <v>75</v>
      </c>
      <c r="AY533" s="220" t="s">
        <v>239</v>
      </c>
    </row>
    <row r="534" spans="1:65" s="14" customFormat="1" ht="11.25">
      <c r="B534" s="221"/>
      <c r="C534" s="222"/>
      <c r="D534" s="212" t="s">
        <v>250</v>
      </c>
      <c r="E534" s="223" t="s">
        <v>1</v>
      </c>
      <c r="F534" s="224" t="s">
        <v>734</v>
      </c>
      <c r="G534" s="222"/>
      <c r="H534" s="225">
        <v>3.7999999999999999E-2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250</v>
      </c>
      <c r="AU534" s="231" t="s">
        <v>86</v>
      </c>
      <c r="AV534" s="14" t="s">
        <v>86</v>
      </c>
      <c r="AW534" s="14" t="s">
        <v>31</v>
      </c>
      <c r="AX534" s="14" t="s">
        <v>75</v>
      </c>
      <c r="AY534" s="231" t="s">
        <v>239</v>
      </c>
    </row>
    <row r="535" spans="1:65" s="13" customFormat="1" ht="11.25">
      <c r="B535" s="210"/>
      <c r="C535" s="211"/>
      <c r="D535" s="212" t="s">
        <v>250</v>
      </c>
      <c r="E535" s="213" t="s">
        <v>1</v>
      </c>
      <c r="F535" s="214" t="s">
        <v>735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250</v>
      </c>
      <c r="AU535" s="220" t="s">
        <v>86</v>
      </c>
      <c r="AV535" s="13" t="s">
        <v>83</v>
      </c>
      <c r="AW535" s="13" t="s">
        <v>31</v>
      </c>
      <c r="AX535" s="13" t="s">
        <v>75</v>
      </c>
      <c r="AY535" s="220" t="s">
        <v>239</v>
      </c>
    </row>
    <row r="536" spans="1:65" s="14" customFormat="1" ht="11.25">
      <c r="B536" s="221"/>
      <c r="C536" s="222"/>
      <c r="D536" s="212" t="s">
        <v>250</v>
      </c>
      <c r="E536" s="223" t="s">
        <v>1</v>
      </c>
      <c r="F536" s="224" t="s">
        <v>736</v>
      </c>
      <c r="G536" s="222"/>
      <c r="H536" s="225">
        <v>0.25</v>
      </c>
      <c r="I536" s="226"/>
      <c r="J536" s="222"/>
      <c r="K536" s="222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250</v>
      </c>
      <c r="AU536" s="231" t="s">
        <v>86</v>
      </c>
      <c r="AV536" s="14" t="s">
        <v>86</v>
      </c>
      <c r="AW536" s="14" t="s">
        <v>31</v>
      </c>
      <c r="AX536" s="14" t="s">
        <v>75</v>
      </c>
      <c r="AY536" s="231" t="s">
        <v>239</v>
      </c>
    </row>
    <row r="537" spans="1:65" s="16" customFormat="1" ht="11.25">
      <c r="B537" s="243"/>
      <c r="C537" s="244"/>
      <c r="D537" s="212" t="s">
        <v>250</v>
      </c>
      <c r="E537" s="245" t="s">
        <v>1</v>
      </c>
      <c r="F537" s="246" t="s">
        <v>264</v>
      </c>
      <c r="G537" s="244"/>
      <c r="H537" s="247">
        <v>0.28799999999999998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AT537" s="253" t="s">
        <v>250</v>
      </c>
      <c r="AU537" s="253" t="s">
        <v>86</v>
      </c>
      <c r="AV537" s="16" t="s">
        <v>246</v>
      </c>
      <c r="AW537" s="16" t="s">
        <v>31</v>
      </c>
      <c r="AX537" s="16" t="s">
        <v>83</v>
      </c>
      <c r="AY537" s="253" t="s">
        <v>239</v>
      </c>
    </row>
    <row r="538" spans="1:65" s="2" customFormat="1" ht="24.2" customHeight="1">
      <c r="A538" s="35"/>
      <c r="B538" s="36"/>
      <c r="C538" s="254" t="s">
        <v>737</v>
      </c>
      <c r="D538" s="254" t="s">
        <v>340</v>
      </c>
      <c r="E538" s="255" t="s">
        <v>738</v>
      </c>
      <c r="F538" s="256" t="s">
        <v>739</v>
      </c>
      <c r="G538" s="257" t="s">
        <v>343</v>
      </c>
      <c r="H538" s="258">
        <v>0.30199999999999999</v>
      </c>
      <c r="I538" s="259"/>
      <c r="J538" s="260">
        <f>ROUND(I538*H538,2)</f>
        <v>0</v>
      </c>
      <c r="K538" s="256" t="s">
        <v>245</v>
      </c>
      <c r="L538" s="261"/>
      <c r="M538" s="262" t="s">
        <v>1</v>
      </c>
      <c r="N538" s="263" t="s">
        <v>40</v>
      </c>
      <c r="O538" s="72"/>
      <c r="P538" s="201">
        <f>O538*H538</f>
        <v>0</v>
      </c>
      <c r="Q538" s="201">
        <v>1</v>
      </c>
      <c r="R538" s="201">
        <f>Q538*H538</f>
        <v>0.30199999999999999</v>
      </c>
      <c r="S538" s="201">
        <v>0</v>
      </c>
      <c r="T538" s="202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3" t="s">
        <v>319</v>
      </c>
      <c r="AT538" s="203" t="s">
        <v>340</v>
      </c>
      <c r="AU538" s="203" t="s">
        <v>86</v>
      </c>
      <c r="AY538" s="18" t="s">
        <v>239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8" t="s">
        <v>83</v>
      </c>
      <c r="BK538" s="204">
        <f>ROUND(I538*H538,2)</f>
        <v>0</v>
      </c>
      <c r="BL538" s="18" t="s">
        <v>246</v>
      </c>
      <c r="BM538" s="203" t="s">
        <v>740</v>
      </c>
    </row>
    <row r="539" spans="1:65" s="2" customFormat="1" ht="19.5">
      <c r="A539" s="35"/>
      <c r="B539" s="36"/>
      <c r="C539" s="37"/>
      <c r="D539" s="212" t="s">
        <v>741</v>
      </c>
      <c r="E539" s="37"/>
      <c r="F539" s="264" t="s">
        <v>742</v>
      </c>
      <c r="G539" s="37"/>
      <c r="H539" s="37"/>
      <c r="I539" s="207"/>
      <c r="J539" s="37"/>
      <c r="K539" s="37"/>
      <c r="L539" s="40"/>
      <c r="M539" s="208"/>
      <c r="N539" s="209"/>
      <c r="O539" s="72"/>
      <c r="P539" s="72"/>
      <c r="Q539" s="72"/>
      <c r="R539" s="72"/>
      <c r="S539" s="72"/>
      <c r="T539" s="73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741</v>
      </c>
      <c r="AU539" s="18" t="s">
        <v>86</v>
      </c>
    </row>
    <row r="540" spans="1:65" s="13" customFormat="1" ht="11.25">
      <c r="B540" s="210"/>
      <c r="C540" s="211"/>
      <c r="D540" s="212" t="s">
        <v>250</v>
      </c>
      <c r="E540" s="213" t="s">
        <v>1</v>
      </c>
      <c r="F540" s="214" t="s">
        <v>743</v>
      </c>
      <c r="G540" s="211"/>
      <c r="H540" s="213" t="s">
        <v>1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250</v>
      </c>
      <c r="AU540" s="220" t="s">
        <v>86</v>
      </c>
      <c r="AV540" s="13" t="s">
        <v>83</v>
      </c>
      <c r="AW540" s="13" t="s">
        <v>31</v>
      </c>
      <c r="AX540" s="13" t="s">
        <v>75</v>
      </c>
      <c r="AY540" s="220" t="s">
        <v>239</v>
      </c>
    </row>
    <row r="541" spans="1:65" s="14" customFormat="1" ht="11.25">
      <c r="B541" s="221"/>
      <c r="C541" s="222"/>
      <c r="D541" s="212" t="s">
        <v>250</v>
      </c>
      <c r="E541" s="223" t="s">
        <v>1</v>
      </c>
      <c r="F541" s="224" t="s">
        <v>744</v>
      </c>
      <c r="G541" s="222"/>
      <c r="H541" s="225">
        <v>0.30199999999999999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250</v>
      </c>
      <c r="AU541" s="231" t="s">
        <v>86</v>
      </c>
      <c r="AV541" s="14" t="s">
        <v>86</v>
      </c>
      <c r="AW541" s="14" t="s">
        <v>31</v>
      </c>
      <c r="AX541" s="14" t="s">
        <v>83</v>
      </c>
      <c r="AY541" s="231" t="s">
        <v>239</v>
      </c>
    </row>
    <row r="542" spans="1:65" s="2" customFormat="1" ht="16.5" customHeight="1">
      <c r="A542" s="35"/>
      <c r="B542" s="36"/>
      <c r="C542" s="192" t="s">
        <v>745</v>
      </c>
      <c r="D542" s="192" t="s">
        <v>241</v>
      </c>
      <c r="E542" s="193" t="s">
        <v>746</v>
      </c>
      <c r="F542" s="194" t="s">
        <v>747</v>
      </c>
      <c r="G542" s="195" t="s">
        <v>244</v>
      </c>
      <c r="H542" s="196">
        <v>0.47699999999999998</v>
      </c>
      <c r="I542" s="197"/>
      <c r="J542" s="198">
        <f>ROUND(I542*H542,2)</f>
        <v>0</v>
      </c>
      <c r="K542" s="194" t="s">
        <v>245</v>
      </c>
      <c r="L542" s="40"/>
      <c r="M542" s="199" t="s">
        <v>1</v>
      </c>
      <c r="N542" s="200" t="s">
        <v>40</v>
      </c>
      <c r="O542" s="72"/>
      <c r="P542" s="201">
        <f>O542*H542</f>
        <v>0</v>
      </c>
      <c r="Q542" s="201">
        <v>1.94302</v>
      </c>
      <c r="R542" s="201">
        <f>Q542*H542</f>
        <v>0.92682053999999992</v>
      </c>
      <c r="S542" s="201">
        <v>0</v>
      </c>
      <c r="T542" s="202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3" t="s">
        <v>246</v>
      </c>
      <c r="AT542" s="203" t="s">
        <v>241</v>
      </c>
      <c r="AU542" s="203" t="s">
        <v>86</v>
      </c>
      <c r="AY542" s="18" t="s">
        <v>239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8" t="s">
        <v>83</v>
      </c>
      <c r="BK542" s="204">
        <f>ROUND(I542*H542,2)</f>
        <v>0</v>
      </c>
      <c r="BL542" s="18" t="s">
        <v>246</v>
      </c>
      <c r="BM542" s="203" t="s">
        <v>748</v>
      </c>
    </row>
    <row r="543" spans="1:65" s="2" customFormat="1" ht="11.25">
      <c r="A543" s="35"/>
      <c r="B543" s="36"/>
      <c r="C543" s="37"/>
      <c r="D543" s="205" t="s">
        <v>248</v>
      </c>
      <c r="E543" s="37"/>
      <c r="F543" s="206" t="s">
        <v>749</v>
      </c>
      <c r="G543" s="37"/>
      <c r="H543" s="37"/>
      <c r="I543" s="207"/>
      <c r="J543" s="37"/>
      <c r="K543" s="37"/>
      <c r="L543" s="40"/>
      <c r="M543" s="208"/>
      <c r="N543" s="209"/>
      <c r="O543" s="72"/>
      <c r="P543" s="72"/>
      <c r="Q543" s="72"/>
      <c r="R543" s="72"/>
      <c r="S543" s="72"/>
      <c r="T543" s="73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248</v>
      </c>
      <c r="AU543" s="18" t="s">
        <v>86</v>
      </c>
    </row>
    <row r="544" spans="1:65" s="13" customFormat="1" ht="11.25">
      <c r="B544" s="210"/>
      <c r="C544" s="211"/>
      <c r="D544" s="212" t="s">
        <v>250</v>
      </c>
      <c r="E544" s="213" t="s">
        <v>1</v>
      </c>
      <c r="F544" s="214" t="s">
        <v>750</v>
      </c>
      <c r="G544" s="211"/>
      <c r="H544" s="213" t="s">
        <v>1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250</v>
      </c>
      <c r="AU544" s="220" t="s">
        <v>86</v>
      </c>
      <c r="AV544" s="13" t="s">
        <v>83</v>
      </c>
      <c r="AW544" s="13" t="s">
        <v>31</v>
      </c>
      <c r="AX544" s="13" t="s">
        <v>75</v>
      </c>
      <c r="AY544" s="220" t="s">
        <v>239</v>
      </c>
    </row>
    <row r="545" spans="1:65" s="14" customFormat="1" ht="11.25">
      <c r="B545" s="221"/>
      <c r="C545" s="222"/>
      <c r="D545" s="212" t="s">
        <v>250</v>
      </c>
      <c r="E545" s="223" t="s">
        <v>1</v>
      </c>
      <c r="F545" s="224" t="s">
        <v>751</v>
      </c>
      <c r="G545" s="222"/>
      <c r="H545" s="225">
        <v>7.6999999999999999E-2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250</v>
      </c>
      <c r="AU545" s="231" t="s">
        <v>86</v>
      </c>
      <c r="AV545" s="14" t="s">
        <v>86</v>
      </c>
      <c r="AW545" s="14" t="s">
        <v>31</v>
      </c>
      <c r="AX545" s="14" t="s">
        <v>75</v>
      </c>
      <c r="AY545" s="231" t="s">
        <v>239</v>
      </c>
    </row>
    <row r="546" spans="1:65" s="13" customFormat="1" ht="11.25">
      <c r="B546" s="210"/>
      <c r="C546" s="211"/>
      <c r="D546" s="212" t="s">
        <v>250</v>
      </c>
      <c r="E546" s="213" t="s">
        <v>1</v>
      </c>
      <c r="F546" s="214" t="s">
        <v>752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250</v>
      </c>
      <c r="AU546" s="220" t="s">
        <v>86</v>
      </c>
      <c r="AV546" s="13" t="s">
        <v>83</v>
      </c>
      <c r="AW546" s="13" t="s">
        <v>31</v>
      </c>
      <c r="AX546" s="13" t="s">
        <v>75</v>
      </c>
      <c r="AY546" s="220" t="s">
        <v>239</v>
      </c>
    </row>
    <row r="547" spans="1:65" s="14" customFormat="1" ht="11.25">
      <c r="B547" s="221"/>
      <c r="C547" s="222"/>
      <c r="D547" s="212" t="s">
        <v>250</v>
      </c>
      <c r="E547" s="223" t="s">
        <v>1</v>
      </c>
      <c r="F547" s="224" t="s">
        <v>753</v>
      </c>
      <c r="G547" s="222"/>
      <c r="H547" s="225">
        <v>0.4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250</v>
      </c>
      <c r="AU547" s="231" t="s">
        <v>86</v>
      </c>
      <c r="AV547" s="14" t="s">
        <v>86</v>
      </c>
      <c r="AW547" s="14" t="s">
        <v>31</v>
      </c>
      <c r="AX547" s="14" t="s">
        <v>75</v>
      </c>
      <c r="AY547" s="231" t="s">
        <v>239</v>
      </c>
    </row>
    <row r="548" spans="1:65" s="16" customFormat="1" ht="11.25">
      <c r="B548" s="243"/>
      <c r="C548" s="244"/>
      <c r="D548" s="212" t="s">
        <v>250</v>
      </c>
      <c r="E548" s="245" t="s">
        <v>1</v>
      </c>
      <c r="F548" s="246" t="s">
        <v>264</v>
      </c>
      <c r="G548" s="244"/>
      <c r="H548" s="247">
        <v>0.47700000000000004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AT548" s="253" t="s">
        <v>250</v>
      </c>
      <c r="AU548" s="253" t="s">
        <v>86</v>
      </c>
      <c r="AV548" s="16" t="s">
        <v>246</v>
      </c>
      <c r="AW548" s="16" t="s">
        <v>31</v>
      </c>
      <c r="AX548" s="16" t="s">
        <v>83</v>
      </c>
      <c r="AY548" s="253" t="s">
        <v>239</v>
      </c>
    </row>
    <row r="549" spans="1:65" s="2" customFormat="1" ht="24.2" customHeight="1">
      <c r="A549" s="35"/>
      <c r="B549" s="36"/>
      <c r="C549" s="192" t="s">
        <v>754</v>
      </c>
      <c r="D549" s="192" t="s">
        <v>241</v>
      </c>
      <c r="E549" s="193" t="s">
        <v>755</v>
      </c>
      <c r="F549" s="194" t="s">
        <v>756</v>
      </c>
      <c r="G549" s="195" t="s">
        <v>519</v>
      </c>
      <c r="H549" s="196">
        <v>283</v>
      </c>
      <c r="I549" s="197"/>
      <c r="J549" s="198">
        <f>ROUND(I549*H549,2)</f>
        <v>0</v>
      </c>
      <c r="K549" s="194" t="s">
        <v>245</v>
      </c>
      <c r="L549" s="40"/>
      <c r="M549" s="199" t="s">
        <v>1</v>
      </c>
      <c r="N549" s="200" t="s">
        <v>40</v>
      </c>
      <c r="O549" s="72"/>
      <c r="P549" s="201">
        <f>O549*H549</f>
        <v>0</v>
      </c>
      <c r="Q549" s="201">
        <v>1.2999999999999999E-4</v>
      </c>
      <c r="R549" s="201">
        <f>Q549*H549</f>
        <v>3.6789999999999996E-2</v>
      </c>
      <c r="S549" s="201">
        <v>0</v>
      </c>
      <c r="T549" s="202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3" t="s">
        <v>246</v>
      </c>
      <c r="AT549" s="203" t="s">
        <v>241</v>
      </c>
      <c r="AU549" s="203" t="s">
        <v>86</v>
      </c>
      <c r="AY549" s="18" t="s">
        <v>239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8" t="s">
        <v>83</v>
      </c>
      <c r="BK549" s="204">
        <f>ROUND(I549*H549,2)</f>
        <v>0</v>
      </c>
      <c r="BL549" s="18" t="s">
        <v>246</v>
      </c>
      <c r="BM549" s="203" t="s">
        <v>757</v>
      </c>
    </row>
    <row r="550" spans="1:65" s="2" customFormat="1" ht="11.25">
      <c r="A550" s="35"/>
      <c r="B550" s="36"/>
      <c r="C550" s="37"/>
      <c r="D550" s="205" t="s">
        <v>248</v>
      </c>
      <c r="E550" s="37"/>
      <c r="F550" s="206" t="s">
        <v>758</v>
      </c>
      <c r="G550" s="37"/>
      <c r="H550" s="37"/>
      <c r="I550" s="207"/>
      <c r="J550" s="37"/>
      <c r="K550" s="37"/>
      <c r="L550" s="40"/>
      <c r="M550" s="208"/>
      <c r="N550" s="209"/>
      <c r="O550" s="72"/>
      <c r="P550" s="72"/>
      <c r="Q550" s="72"/>
      <c r="R550" s="72"/>
      <c r="S550" s="72"/>
      <c r="T550" s="73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248</v>
      </c>
      <c r="AU550" s="18" t="s">
        <v>86</v>
      </c>
    </row>
    <row r="551" spans="1:65" s="14" customFormat="1" ht="11.25">
      <c r="B551" s="221"/>
      <c r="C551" s="222"/>
      <c r="D551" s="212" t="s">
        <v>250</v>
      </c>
      <c r="E551" s="223" t="s">
        <v>1</v>
      </c>
      <c r="F551" s="224" t="s">
        <v>759</v>
      </c>
      <c r="G551" s="222"/>
      <c r="H551" s="225">
        <v>257.3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250</v>
      </c>
      <c r="AU551" s="231" t="s">
        <v>86</v>
      </c>
      <c r="AV551" s="14" t="s">
        <v>86</v>
      </c>
      <c r="AW551" s="14" t="s">
        <v>31</v>
      </c>
      <c r="AX551" s="14" t="s">
        <v>75</v>
      </c>
      <c r="AY551" s="231" t="s">
        <v>239</v>
      </c>
    </row>
    <row r="552" spans="1:65" s="14" customFormat="1" ht="11.25">
      <c r="B552" s="221"/>
      <c r="C552" s="222"/>
      <c r="D552" s="212" t="s">
        <v>250</v>
      </c>
      <c r="E552" s="223" t="s">
        <v>1</v>
      </c>
      <c r="F552" s="224" t="s">
        <v>760</v>
      </c>
      <c r="G552" s="222"/>
      <c r="H552" s="225">
        <v>25.7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250</v>
      </c>
      <c r="AU552" s="231" t="s">
        <v>86</v>
      </c>
      <c r="AV552" s="14" t="s">
        <v>86</v>
      </c>
      <c r="AW552" s="14" t="s">
        <v>31</v>
      </c>
      <c r="AX552" s="14" t="s">
        <v>75</v>
      </c>
      <c r="AY552" s="231" t="s">
        <v>239</v>
      </c>
    </row>
    <row r="553" spans="1:65" s="16" customFormat="1" ht="11.25">
      <c r="B553" s="243"/>
      <c r="C553" s="244"/>
      <c r="D553" s="212" t="s">
        <v>250</v>
      </c>
      <c r="E553" s="245" t="s">
        <v>1</v>
      </c>
      <c r="F553" s="246" t="s">
        <v>264</v>
      </c>
      <c r="G553" s="244"/>
      <c r="H553" s="247">
        <v>283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AT553" s="253" t="s">
        <v>250</v>
      </c>
      <c r="AU553" s="253" t="s">
        <v>86</v>
      </c>
      <c r="AV553" s="16" t="s">
        <v>246</v>
      </c>
      <c r="AW553" s="16" t="s">
        <v>31</v>
      </c>
      <c r="AX553" s="16" t="s">
        <v>83</v>
      </c>
      <c r="AY553" s="253" t="s">
        <v>239</v>
      </c>
    </row>
    <row r="554" spans="1:65" s="2" customFormat="1" ht="33" customHeight="1">
      <c r="A554" s="35"/>
      <c r="B554" s="36"/>
      <c r="C554" s="192" t="s">
        <v>761</v>
      </c>
      <c r="D554" s="192" t="s">
        <v>241</v>
      </c>
      <c r="E554" s="193" t="s">
        <v>762</v>
      </c>
      <c r="F554" s="194" t="s">
        <v>763</v>
      </c>
      <c r="G554" s="195" t="s">
        <v>674</v>
      </c>
      <c r="H554" s="196">
        <v>70</v>
      </c>
      <c r="I554" s="197"/>
      <c r="J554" s="198">
        <f>ROUND(I554*H554,2)</f>
        <v>0</v>
      </c>
      <c r="K554" s="194" t="s">
        <v>1</v>
      </c>
      <c r="L554" s="40"/>
      <c r="M554" s="199" t="s">
        <v>1</v>
      </c>
      <c r="N554" s="200" t="s">
        <v>40</v>
      </c>
      <c r="O554" s="72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3" t="s">
        <v>246</v>
      </c>
      <c r="AT554" s="203" t="s">
        <v>241</v>
      </c>
      <c r="AU554" s="203" t="s">
        <v>86</v>
      </c>
      <c r="AY554" s="18" t="s">
        <v>239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8" t="s">
        <v>83</v>
      </c>
      <c r="BK554" s="204">
        <f>ROUND(I554*H554,2)</f>
        <v>0</v>
      </c>
      <c r="BL554" s="18" t="s">
        <v>246</v>
      </c>
      <c r="BM554" s="203" t="s">
        <v>764</v>
      </c>
    </row>
    <row r="555" spans="1:65" s="13" customFormat="1" ht="11.25">
      <c r="B555" s="210"/>
      <c r="C555" s="211"/>
      <c r="D555" s="212" t="s">
        <v>250</v>
      </c>
      <c r="E555" s="213" t="s">
        <v>1</v>
      </c>
      <c r="F555" s="214" t="s">
        <v>765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250</v>
      </c>
      <c r="AU555" s="220" t="s">
        <v>86</v>
      </c>
      <c r="AV555" s="13" t="s">
        <v>83</v>
      </c>
      <c r="AW555" s="13" t="s">
        <v>31</v>
      </c>
      <c r="AX555" s="13" t="s">
        <v>75</v>
      </c>
      <c r="AY555" s="220" t="s">
        <v>239</v>
      </c>
    </row>
    <row r="556" spans="1:65" s="14" customFormat="1" ht="11.25">
      <c r="B556" s="221"/>
      <c r="C556" s="222"/>
      <c r="D556" s="212" t="s">
        <v>250</v>
      </c>
      <c r="E556" s="223" t="s">
        <v>1</v>
      </c>
      <c r="F556" s="224" t="s">
        <v>766</v>
      </c>
      <c r="G556" s="222"/>
      <c r="H556" s="225">
        <v>70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250</v>
      </c>
      <c r="AU556" s="231" t="s">
        <v>86</v>
      </c>
      <c r="AV556" s="14" t="s">
        <v>86</v>
      </c>
      <c r="AW556" s="14" t="s">
        <v>31</v>
      </c>
      <c r="AX556" s="14" t="s">
        <v>83</v>
      </c>
      <c r="AY556" s="231" t="s">
        <v>239</v>
      </c>
    </row>
    <row r="557" spans="1:65" s="12" customFormat="1" ht="22.9" customHeight="1">
      <c r="B557" s="176"/>
      <c r="C557" s="177"/>
      <c r="D557" s="178" t="s">
        <v>74</v>
      </c>
      <c r="E557" s="190" t="s">
        <v>767</v>
      </c>
      <c r="F557" s="190" t="s">
        <v>768</v>
      </c>
      <c r="G557" s="177"/>
      <c r="H557" s="177"/>
      <c r="I557" s="180"/>
      <c r="J557" s="191">
        <f>BK557</f>
        <v>0</v>
      </c>
      <c r="K557" s="177"/>
      <c r="L557" s="182"/>
      <c r="M557" s="183"/>
      <c r="N557" s="184"/>
      <c r="O557" s="184"/>
      <c r="P557" s="185">
        <f>SUM(P558:P583)</f>
        <v>0</v>
      </c>
      <c r="Q557" s="184"/>
      <c r="R557" s="185">
        <f>SUM(R558:R583)</f>
        <v>5.7669999999999995</v>
      </c>
      <c r="S557" s="184"/>
      <c r="T557" s="186">
        <f>SUM(T558:T583)</f>
        <v>0</v>
      </c>
      <c r="AR557" s="187" t="s">
        <v>83</v>
      </c>
      <c r="AT557" s="188" t="s">
        <v>74</v>
      </c>
      <c r="AU557" s="188" t="s">
        <v>83</v>
      </c>
      <c r="AY557" s="187" t="s">
        <v>239</v>
      </c>
      <c r="BK557" s="189">
        <f>SUM(BK558:BK583)</f>
        <v>0</v>
      </c>
    </row>
    <row r="558" spans="1:65" s="2" customFormat="1" ht="21.75" customHeight="1">
      <c r="A558" s="35"/>
      <c r="B558" s="36"/>
      <c r="C558" s="192" t="s">
        <v>769</v>
      </c>
      <c r="D558" s="192" t="s">
        <v>241</v>
      </c>
      <c r="E558" s="193" t="s">
        <v>770</v>
      </c>
      <c r="F558" s="194" t="s">
        <v>771</v>
      </c>
      <c r="G558" s="195" t="s">
        <v>343</v>
      </c>
      <c r="H558" s="196">
        <v>5.29</v>
      </c>
      <c r="I558" s="197"/>
      <c r="J558" s="198">
        <f>ROUND(I558*H558,2)</f>
        <v>0</v>
      </c>
      <c r="K558" s="194" t="s">
        <v>245</v>
      </c>
      <c r="L558" s="40"/>
      <c r="M558" s="199" t="s">
        <v>1</v>
      </c>
      <c r="N558" s="200" t="s">
        <v>40</v>
      </c>
      <c r="O558" s="72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3" t="s">
        <v>246</v>
      </c>
      <c r="AT558" s="203" t="s">
        <v>241</v>
      </c>
      <c r="AU558" s="203" t="s">
        <v>86</v>
      </c>
      <c r="AY558" s="18" t="s">
        <v>239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8" t="s">
        <v>83</v>
      </c>
      <c r="BK558" s="204">
        <f>ROUND(I558*H558,2)</f>
        <v>0</v>
      </c>
      <c r="BL558" s="18" t="s">
        <v>246</v>
      </c>
      <c r="BM558" s="203" t="s">
        <v>772</v>
      </c>
    </row>
    <row r="559" spans="1:65" s="2" customFormat="1" ht="11.25">
      <c r="A559" s="35"/>
      <c r="B559" s="36"/>
      <c r="C559" s="37"/>
      <c r="D559" s="205" t="s">
        <v>248</v>
      </c>
      <c r="E559" s="37"/>
      <c r="F559" s="206" t="s">
        <v>773</v>
      </c>
      <c r="G559" s="37"/>
      <c r="H559" s="37"/>
      <c r="I559" s="207"/>
      <c r="J559" s="37"/>
      <c r="K559" s="37"/>
      <c r="L559" s="40"/>
      <c r="M559" s="208"/>
      <c r="N559" s="209"/>
      <c r="O559" s="72"/>
      <c r="P559" s="72"/>
      <c r="Q559" s="72"/>
      <c r="R559" s="72"/>
      <c r="S559" s="72"/>
      <c r="T559" s="73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248</v>
      </c>
      <c r="AU559" s="18" t="s">
        <v>86</v>
      </c>
    </row>
    <row r="560" spans="1:65" s="13" customFormat="1" ht="11.25">
      <c r="B560" s="210"/>
      <c r="C560" s="211"/>
      <c r="D560" s="212" t="s">
        <v>250</v>
      </c>
      <c r="E560" s="213" t="s">
        <v>1</v>
      </c>
      <c r="F560" s="214" t="s">
        <v>774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250</v>
      </c>
      <c r="AU560" s="220" t="s">
        <v>86</v>
      </c>
      <c r="AV560" s="13" t="s">
        <v>83</v>
      </c>
      <c r="AW560" s="13" t="s">
        <v>31</v>
      </c>
      <c r="AX560" s="13" t="s">
        <v>75</v>
      </c>
      <c r="AY560" s="220" t="s">
        <v>239</v>
      </c>
    </row>
    <row r="561" spans="1:65" s="13" customFormat="1" ht="11.25">
      <c r="B561" s="210"/>
      <c r="C561" s="211"/>
      <c r="D561" s="212" t="s">
        <v>250</v>
      </c>
      <c r="E561" s="213" t="s">
        <v>1</v>
      </c>
      <c r="F561" s="214" t="s">
        <v>775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250</v>
      </c>
      <c r="AU561" s="220" t="s">
        <v>86</v>
      </c>
      <c r="AV561" s="13" t="s">
        <v>83</v>
      </c>
      <c r="AW561" s="13" t="s">
        <v>31</v>
      </c>
      <c r="AX561" s="13" t="s">
        <v>75</v>
      </c>
      <c r="AY561" s="220" t="s">
        <v>239</v>
      </c>
    </row>
    <row r="562" spans="1:65" s="13" customFormat="1" ht="11.25">
      <c r="B562" s="210"/>
      <c r="C562" s="211"/>
      <c r="D562" s="212" t="s">
        <v>250</v>
      </c>
      <c r="E562" s="213" t="s">
        <v>1</v>
      </c>
      <c r="F562" s="214" t="s">
        <v>776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250</v>
      </c>
      <c r="AU562" s="220" t="s">
        <v>86</v>
      </c>
      <c r="AV562" s="13" t="s">
        <v>83</v>
      </c>
      <c r="AW562" s="13" t="s">
        <v>31</v>
      </c>
      <c r="AX562" s="13" t="s">
        <v>75</v>
      </c>
      <c r="AY562" s="220" t="s">
        <v>239</v>
      </c>
    </row>
    <row r="563" spans="1:65" s="13" customFormat="1" ht="11.25">
      <c r="B563" s="210"/>
      <c r="C563" s="211"/>
      <c r="D563" s="212" t="s">
        <v>250</v>
      </c>
      <c r="E563" s="213" t="s">
        <v>1</v>
      </c>
      <c r="F563" s="214" t="s">
        <v>777</v>
      </c>
      <c r="G563" s="211"/>
      <c r="H563" s="213" t="s">
        <v>1</v>
      </c>
      <c r="I563" s="215"/>
      <c r="J563" s="211"/>
      <c r="K563" s="211"/>
      <c r="L563" s="216"/>
      <c r="M563" s="217"/>
      <c r="N563" s="218"/>
      <c r="O563" s="218"/>
      <c r="P563" s="218"/>
      <c r="Q563" s="218"/>
      <c r="R563" s="218"/>
      <c r="S563" s="218"/>
      <c r="T563" s="219"/>
      <c r="AT563" s="220" t="s">
        <v>250</v>
      </c>
      <c r="AU563" s="220" t="s">
        <v>86</v>
      </c>
      <c r="AV563" s="13" t="s">
        <v>83</v>
      </c>
      <c r="AW563" s="13" t="s">
        <v>31</v>
      </c>
      <c r="AX563" s="13" t="s">
        <v>75</v>
      </c>
      <c r="AY563" s="220" t="s">
        <v>239</v>
      </c>
    </row>
    <row r="564" spans="1:65" s="13" customFormat="1" ht="11.25">
      <c r="B564" s="210"/>
      <c r="C564" s="211"/>
      <c r="D564" s="212" t="s">
        <v>250</v>
      </c>
      <c r="E564" s="213" t="s">
        <v>1</v>
      </c>
      <c r="F564" s="214" t="s">
        <v>778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250</v>
      </c>
      <c r="AU564" s="220" t="s">
        <v>86</v>
      </c>
      <c r="AV564" s="13" t="s">
        <v>83</v>
      </c>
      <c r="AW564" s="13" t="s">
        <v>31</v>
      </c>
      <c r="AX564" s="13" t="s">
        <v>75</v>
      </c>
      <c r="AY564" s="220" t="s">
        <v>239</v>
      </c>
    </row>
    <row r="565" spans="1:65" s="14" customFormat="1" ht="11.25">
      <c r="B565" s="221"/>
      <c r="C565" s="222"/>
      <c r="D565" s="212" t="s">
        <v>250</v>
      </c>
      <c r="E565" s="223" t="s">
        <v>1</v>
      </c>
      <c r="F565" s="224" t="s">
        <v>779</v>
      </c>
      <c r="G565" s="222"/>
      <c r="H565" s="225">
        <v>5.29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250</v>
      </c>
      <c r="AU565" s="231" t="s">
        <v>86</v>
      </c>
      <c r="AV565" s="14" t="s">
        <v>86</v>
      </c>
      <c r="AW565" s="14" t="s">
        <v>31</v>
      </c>
      <c r="AX565" s="14" t="s">
        <v>83</v>
      </c>
      <c r="AY565" s="231" t="s">
        <v>239</v>
      </c>
    </row>
    <row r="566" spans="1:65" s="2" customFormat="1" ht="24.2" customHeight="1">
      <c r="A566" s="35"/>
      <c r="B566" s="36"/>
      <c r="C566" s="254" t="s">
        <v>780</v>
      </c>
      <c r="D566" s="254" t="s">
        <v>340</v>
      </c>
      <c r="E566" s="255" t="s">
        <v>781</v>
      </c>
      <c r="F566" s="256" t="s">
        <v>782</v>
      </c>
      <c r="G566" s="257" t="s">
        <v>783</v>
      </c>
      <c r="H566" s="258">
        <v>5290</v>
      </c>
      <c r="I566" s="259"/>
      <c r="J566" s="260">
        <f>ROUND(I566*H566,2)</f>
        <v>0</v>
      </c>
      <c r="K566" s="256" t="s">
        <v>1</v>
      </c>
      <c r="L566" s="261"/>
      <c r="M566" s="262" t="s">
        <v>1</v>
      </c>
      <c r="N566" s="263" t="s">
        <v>40</v>
      </c>
      <c r="O566" s="72"/>
      <c r="P566" s="201">
        <f>O566*H566</f>
        <v>0</v>
      </c>
      <c r="Q566" s="201">
        <v>1E-3</v>
      </c>
      <c r="R566" s="201">
        <f>Q566*H566</f>
        <v>5.29</v>
      </c>
      <c r="S566" s="201">
        <v>0</v>
      </c>
      <c r="T566" s="202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3" t="s">
        <v>319</v>
      </c>
      <c r="AT566" s="203" t="s">
        <v>340</v>
      </c>
      <c r="AU566" s="203" t="s">
        <v>86</v>
      </c>
      <c r="AY566" s="18" t="s">
        <v>239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8" t="s">
        <v>83</v>
      </c>
      <c r="BK566" s="204">
        <f>ROUND(I566*H566,2)</f>
        <v>0</v>
      </c>
      <c r="BL566" s="18" t="s">
        <v>246</v>
      </c>
      <c r="BM566" s="203" t="s">
        <v>784</v>
      </c>
    </row>
    <row r="567" spans="1:65" s="14" customFormat="1" ht="11.25">
      <c r="B567" s="221"/>
      <c r="C567" s="222"/>
      <c r="D567" s="212" t="s">
        <v>250</v>
      </c>
      <c r="E567" s="223" t="s">
        <v>1</v>
      </c>
      <c r="F567" s="224" t="s">
        <v>785</v>
      </c>
      <c r="G567" s="222"/>
      <c r="H567" s="225">
        <v>5290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250</v>
      </c>
      <c r="AU567" s="231" t="s">
        <v>86</v>
      </c>
      <c r="AV567" s="14" t="s">
        <v>86</v>
      </c>
      <c r="AW567" s="14" t="s">
        <v>31</v>
      </c>
      <c r="AX567" s="14" t="s">
        <v>83</v>
      </c>
      <c r="AY567" s="231" t="s">
        <v>239</v>
      </c>
    </row>
    <row r="568" spans="1:65" s="2" customFormat="1" ht="24.2" customHeight="1">
      <c r="A568" s="35"/>
      <c r="B568" s="36"/>
      <c r="C568" s="192" t="s">
        <v>786</v>
      </c>
      <c r="D568" s="192" t="s">
        <v>241</v>
      </c>
      <c r="E568" s="193" t="s">
        <v>787</v>
      </c>
      <c r="F568" s="194" t="s">
        <v>788</v>
      </c>
      <c r="G568" s="195" t="s">
        <v>343</v>
      </c>
      <c r="H568" s="196">
        <v>0.45400000000000001</v>
      </c>
      <c r="I568" s="197"/>
      <c r="J568" s="198">
        <f>ROUND(I568*H568,2)</f>
        <v>0</v>
      </c>
      <c r="K568" s="194" t="s">
        <v>245</v>
      </c>
      <c r="L568" s="40"/>
      <c r="M568" s="199" t="s">
        <v>1</v>
      </c>
      <c r="N568" s="200" t="s">
        <v>40</v>
      </c>
      <c r="O568" s="72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03" t="s">
        <v>246</v>
      </c>
      <c r="AT568" s="203" t="s">
        <v>241</v>
      </c>
      <c r="AU568" s="203" t="s">
        <v>86</v>
      </c>
      <c r="AY568" s="18" t="s">
        <v>239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8" t="s">
        <v>83</v>
      </c>
      <c r="BK568" s="204">
        <f>ROUND(I568*H568,2)</f>
        <v>0</v>
      </c>
      <c r="BL568" s="18" t="s">
        <v>246</v>
      </c>
      <c r="BM568" s="203" t="s">
        <v>789</v>
      </c>
    </row>
    <row r="569" spans="1:65" s="2" customFormat="1" ht="11.25">
      <c r="A569" s="35"/>
      <c r="B569" s="36"/>
      <c r="C569" s="37"/>
      <c r="D569" s="205" t="s">
        <v>248</v>
      </c>
      <c r="E569" s="37"/>
      <c r="F569" s="206" t="s">
        <v>790</v>
      </c>
      <c r="G569" s="37"/>
      <c r="H569" s="37"/>
      <c r="I569" s="207"/>
      <c r="J569" s="37"/>
      <c r="K569" s="37"/>
      <c r="L569" s="40"/>
      <c r="M569" s="208"/>
      <c r="N569" s="209"/>
      <c r="O569" s="72"/>
      <c r="P569" s="72"/>
      <c r="Q569" s="72"/>
      <c r="R569" s="72"/>
      <c r="S569" s="72"/>
      <c r="T569" s="73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248</v>
      </c>
      <c r="AU569" s="18" t="s">
        <v>86</v>
      </c>
    </row>
    <row r="570" spans="1:65" s="13" customFormat="1" ht="11.25">
      <c r="B570" s="210"/>
      <c r="C570" s="211"/>
      <c r="D570" s="212" t="s">
        <v>250</v>
      </c>
      <c r="E570" s="213" t="s">
        <v>1</v>
      </c>
      <c r="F570" s="214" t="s">
        <v>775</v>
      </c>
      <c r="G570" s="211"/>
      <c r="H570" s="213" t="s">
        <v>1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250</v>
      </c>
      <c r="AU570" s="220" t="s">
        <v>86</v>
      </c>
      <c r="AV570" s="13" t="s">
        <v>83</v>
      </c>
      <c r="AW570" s="13" t="s">
        <v>31</v>
      </c>
      <c r="AX570" s="13" t="s">
        <v>75</v>
      </c>
      <c r="AY570" s="220" t="s">
        <v>239</v>
      </c>
    </row>
    <row r="571" spans="1:65" s="13" customFormat="1" ht="11.25">
      <c r="B571" s="210"/>
      <c r="C571" s="211"/>
      <c r="D571" s="212" t="s">
        <v>250</v>
      </c>
      <c r="E571" s="213" t="s">
        <v>1</v>
      </c>
      <c r="F571" s="214" t="s">
        <v>791</v>
      </c>
      <c r="G571" s="211"/>
      <c r="H571" s="213" t="s">
        <v>1</v>
      </c>
      <c r="I571" s="215"/>
      <c r="J571" s="211"/>
      <c r="K571" s="211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250</v>
      </c>
      <c r="AU571" s="220" t="s">
        <v>86</v>
      </c>
      <c r="AV571" s="13" t="s">
        <v>83</v>
      </c>
      <c r="AW571" s="13" t="s">
        <v>31</v>
      </c>
      <c r="AX571" s="13" t="s">
        <v>75</v>
      </c>
      <c r="AY571" s="220" t="s">
        <v>239</v>
      </c>
    </row>
    <row r="572" spans="1:65" s="14" customFormat="1" ht="11.25">
      <c r="B572" s="221"/>
      <c r="C572" s="222"/>
      <c r="D572" s="212" t="s">
        <v>250</v>
      </c>
      <c r="E572" s="223" t="s">
        <v>1</v>
      </c>
      <c r="F572" s="224" t="s">
        <v>792</v>
      </c>
      <c r="G572" s="222"/>
      <c r="H572" s="225">
        <v>0.45400000000000001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250</v>
      </c>
      <c r="AU572" s="231" t="s">
        <v>86</v>
      </c>
      <c r="AV572" s="14" t="s">
        <v>86</v>
      </c>
      <c r="AW572" s="14" t="s">
        <v>31</v>
      </c>
      <c r="AX572" s="14" t="s">
        <v>83</v>
      </c>
      <c r="AY572" s="231" t="s">
        <v>239</v>
      </c>
    </row>
    <row r="573" spans="1:65" s="2" customFormat="1" ht="16.5" customHeight="1">
      <c r="A573" s="35"/>
      <c r="B573" s="36"/>
      <c r="C573" s="254" t="s">
        <v>793</v>
      </c>
      <c r="D573" s="254" t="s">
        <v>340</v>
      </c>
      <c r="E573" s="255" t="s">
        <v>794</v>
      </c>
      <c r="F573" s="256" t="s">
        <v>795</v>
      </c>
      <c r="G573" s="257" t="s">
        <v>674</v>
      </c>
      <c r="H573" s="258">
        <v>6</v>
      </c>
      <c r="I573" s="259"/>
      <c r="J573" s="260">
        <f>ROUND(I573*H573,2)</f>
        <v>0</v>
      </c>
      <c r="K573" s="256" t="s">
        <v>1</v>
      </c>
      <c r="L573" s="261"/>
      <c r="M573" s="262" t="s">
        <v>1</v>
      </c>
      <c r="N573" s="263" t="s">
        <v>40</v>
      </c>
      <c r="O573" s="72"/>
      <c r="P573" s="201">
        <f>O573*H573</f>
        <v>0</v>
      </c>
      <c r="Q573" s="201">
        <v>7.3499999999999996E-2</v>
      </c>
      <c r="R573" s="201">
        <f>Q573*H573</f>
        <v>0.44099999999999995</v>
      </c>
      <c r="S573" s="201">
        <v>0</v>
      </c>
      <c r="T573" s="202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03" t="s">
        <v>319</v>
      </c>
      <c r="AT573" s="203" t="s">
        <v>340</v>
      </c>
      <c r="AU573" s="203" t="s">
        <v>86</v>
      </c>
      <c r="AY573" s="18" t="s">
        <v>239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18" t="s">
        <v>83</v>
      </c>
      <c r="BK573" s="204">
        <f>ROUND(I573*H573,2)</f>
        <v>0</v>
      </c>
      <c r="BL573" s="18" t="s">
        <v>246</v>
      </c>
      <c r="BM573" s="203" t="s">
        <v>796</v>
      </c>
    </row>
    <row r="574" spans="1:65" s="13" customFormat="1" ht="11.25">
      <c r="B574" s="210"/>
      <c r="C574" s="211"/>
      <c r="D574" s="212" t="s">
        <v>250</v>
      </c>
      <c r="E574" s="213" t="s">
        <v>1</v>
      </c>
      <c r="F574" s="214" t="s">
        <v>797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250</v>
      </c>
      <c r="AU574" s="220" t="s">
        <v>86</v>
      </c>
      <c r="AV574" s="13" t="s">
        <v>83</v>
      </c>
      <c r="AW574" s="13" t="s">
        <v>31</v>
      </c>
      <c r="AX574" s="13" t="s">
        <v>75</v>
      </c>
      <c r="AY574" s="220" t="s">
        <v>239</v>
      </c>
    </row>
    <row r="575" spans="1:65" s="13" customFormat="1" ht="11.25">
      <c r="B575" s="210"/>
      <c r="C575" s="211"/>
      <c r="D575" s="212" t="s">
        <v>250</v>
      </c>
      <c r="E575" s="213" t="s">
        <v>1</v>
      </c>
      <c r="F575" s="214" t="s">
        <v>798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250</v>
      </c>
      <c r="AU575" s="220" t="s">
        <v>86</v>
      </c>
      <c r="AV575" s="13" t="s">
        <v>83</v>
      </c>
      <c r="AW575" s="13" t="s">
        <v>31</v>
      </c>
      <c r="AX575" s="13" t="s">
        <v>75</v>
      </c>
      <c r="AY575" s="220" t="s">
        <v>239</v>
      </c>
    </row>
    <row r="576" spans="1:65" s="14" customFormat="1" ht="11.25">
      <c r="B576" s="221"/>
      <c r="C576" s="222"/>
      <c r="D576" s="212" t="s">
        <v>250</v>
      </c>
      <c r="E576" s="223" t="s">
        <v>1</v>
      </c>
      <c r="F576" s="224" t="s">
        <v>299</v>
      </c>
      <c r="G576" s="222"/>
      <c r="H576" s="225">
        <v>6</v>
      </c>
      <c r="I576" s="226"/>
      <c r="J576" s="222"/>
      <c r="K576" s="222"/>
      <c r="L576" s="227"/>
      <c r="M576" s="228"/>
      <c r="N576" s="229"/>
      <c r="O576" s="229"/>
      <c r="P576" s="229"/>
      <c r="Q576" s="229"/>
      <c r="R576" s="229"/>
      <c r="S576" s="229"/>
      <c r="T576" s="230"/>
      <c r="AT576" s="231" t="s">
        <v>250</v>
      </c>
      <c r="AU576" s="231" t="s">
        <v>86</v>
      </c>
      <c r="AV576" s="14" t="s">
        <v>86</v>
      </c>
      <c r="AW576" s="14" t="s">
        <v>31</v>
      </c>
      <c r="AX576" s="14" t="s">
        <v>83</v>
      </c>
      <c r="AY576" s="231" t="s">
        <v>239</v>
      </c>
    </row>
    <row r="577" spans="1:65" s="2" customFormat="1" ht="16.5" customHeight="1">
      <c r="A577" s="35"/>
      <c r="B577" s="36"/>
      <c r="C577" s="254" t="s">
        <v>799</v>
      </c>
      <c r="D577" s="254" t="s">
        <v>340</v>
      </c>
      <c r="E577" s="255" t="s">
        <v>800</v>
      </c>
      <c r="F577" s="256" t="s">
        <v>801</v>
      </c>
      <c r="G577" s="257" t="s">
        <v>674</v>
      </c>
      <c r="H577" s="258">
        <v>1</v>
      </c>
      <c r="I577" s="259"/>
      <c r="J577" s="260">
        <f>ROUND(I577*H577,2)</f>
        <v>0</v>
      </c>
      <c r="K577" s="256" t="s">
        <v>1</v>
      </c>
      <c r="L577" s="261"/>
      <c r="M577" s="262" t="s">
        <v>1</v>
      </c>
      <c r="N577" s="263" t="s">
        <v>40</v>
      </c>
      <c r="O577" s="72"/>
      <c r="P577" s="201">
        <f>O577*H577</f>
        <v>0</v>
      </c>
      <c r="Q577" s="201">
        <v>3.5999999999999997E-2</v>
      </c>
      <c r="R577" s="201">
        <f>Q577*H577</f>
        <v>3.5999999999999997E-2</v>
      </c>
      <c r="S577" s="201">
        <v>0</v>
      </c>
      <c r="T577" s="202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03" t="s">
        <v>319</v>
      </c>
      <c r="AT577" s="203" t="s">
        <v>340</v>
      </c>
      <c r="AU577" s="203" t="s">
        <v>86</v>
      </c>
      <c r="AY577" s="18" t="s">
        <v>239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18" t="s">
        <v>83</v>
      </c>
      <c r="BK577" s="204">
        <f>ROUND(I577*H577,2)</f>
        <v>0</v>
      </c>
      <c r="BL577" s="18" t="s">
        <v>246</v>
      </c>
      <c r="BM577" s="203" t="s">
        <v>802</v>
      </c>
    </row>
    <row r="578" spans="1:65" s="13" customFormat="1" ht="11.25">
      <c r="B578" s="210"/>
      <c r="C578" s="211"/>
      <c r="D578" s="212" t="s">
        <v>250</v>
      </c>
      <c r="E578" s="213" t="s">
        <v>1</v>
      </c>
      <c r="F578" s="214" t="s">
        <v>797</v>
      </c>
      <c r="G578" s="211"/>
      <c r="H578" s="213" t="s">
        <v>1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250</v>
      </c>
      <c r="AU578" s="220" t="s">
        <v>86</v>
      </c>
      <c r="AV578" s="13" t="s">
        <v>83</v>
      </c>
      <c r="AW578" s="13" t="s">
        <v>31</v>
      </c>
      <c r="AX578" s="13" t="s">
        <v>75</v>
      </c>
      <c r="AY578" s="220" t="s">
        <v>239</v>
      </c>
    </row>
    <row r="579" spans="1:65" s="13" customFormat="1" ht="11.25">
      <c r="B579" s="210"/>
      <c r="C579" s="211"/>
      <c r="D579" s="212" t="s">
        <v>250</v>
      </c>
      <c r="E579" s="213" t="s">
        <v>1</v>
      </c>
      <c r="F579" s="214" t="s">
        <v>803</v>
      </c>
      <c r="G579" s="211"/>
      <c r="H579" s="213" t="s">
        <v>1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250</v>
      </c>
      <c r="AU579" s="220" t="s">
        <v>86</v>
      </c>
      <c r="AV579" s="13" t="s">
        <v>83</v>
      </c>
      <c r="AW579" s="13" t="s">
        <v>31</v>
      </c>
      <c r="AX579" s="13" t="s">
        <v>75</v>
      </c>
      <c r="AY579" s="220" t="s">
        <v>239</v>
      </c>
    </row>
    <row r="580" spans="1:65" s="14" customFormat="1" ht="11.25">
      <c r="B580" s="221"/>
      <c r="C580" s="222"/>
      <c r="D580" s="212" t="s">
        <v>250</v>
      </c>
      <c r="E580" s="223" t="s">
        <v>1</v>
      </c>
      <c r="F580" s="224" t="s">
        <v>83</v>
      </c>
      <c r="G580" s="222"/>
      <c r="H580" s="225">
        <v>1</v>
      </c>
      <c r="I580" s="226"/>
      <c r="J580" s="222"/>
      <c r="K580" s="222"/>
      <c r="L580" s="227"/>
      <c r="M580" s="228"/>
      <c r="N580" s="229"/>
      <c r="O580" s="229"/>
      <c r="P580" s="229"/>
      <c r="Q580" s="229"/>
      <c r="R580" s="229"/>
      <c r="S580" s="229"/>
      <c r="T580" s="230"/>
      <c r="AT580" s="231" t="s">
        <v>250</v>
      </c>
      <c r="AU580" s="231" t="s">
        <v>86</v>
      </c>
      <c r="AV580" s="14" t="s">
        <v>86</v>
      </c>
      <c r="AW580" s="14" t="s">
        <v>31</v>
      </c>
      <c r="AX580" s="14" t="s">
        <v>83</v>
      </c>
      <c r="AY580" s="231" t="s">
        <v>239</v>
      </c>
    </row>
    <row r="581" spans="1:65" s="2" customFormat="1" ht="24.2" customHeight="1">
      <c r="A581" s="35"/>
      <c r="B581" s="36"/>
      <c r="C581" s="192" t="s">
        <v>804</v>
      </c>
      <c r="D581" s="192" t="s">
        <v>241</v>
      </c>
      <c r="E581" s="193" t="s">
        <v>805</v>
      </c>
      <c r="F581" s="194" t="s">
        <v>806</v>
      </c>
      <c r="G581" s="195" t="s">
        <v>372</v>
      </c>
      <c r="H581" s="196">
        <v>8.6999999999999993</v>
      </c>
      <c r="I581" s="197"/>
      <c r="J581" s="198">
        <f>ROUND(I581*H581,2)</f>
        <v>0</v>
      </c>
      <c r="K581" s="194" t="s">
        <v>1</v>
      </c>
      <c r="L581" s="40"/>
      <c r="M581" s="199" t="s">
        <v>1</v>
      </c>
      <c r="N581" s="200" t="s">
        <v>40</v>
      </c>
      <c r="O581" s="72"/>
      <c r="P581" s="201">
        <f>O581*H581</f>
        <v>0</v>
      </c>
      <c r="Q581" s="201">
        <v>0</v>
      </c>
      <c r="R581" s="201">
        <f>Q581*H581</f>
        <v>0</v>
      </c>
      <c r="S581" s="201">
        <v>0</v>
      </c>
      <c r="T581" s="202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3" t="s">
        <v>246</v>
      </c>
      <c r="AT581" s="203" t="s">
        <v>241</v>
      </c>
      <c r="AU581" s="203" t="s">
        <v>86</v>
      </c>
      <c r="AY581" s="18" t="s">
        <v>239</v>
      </c>
      <c r="BE581" s="204">
        <f>IF(N581="základní",J581,0)</f>
        <v>0</v>
      </c>
      <c r="BF581" s="204">
        <f>IF(N581="snížená",J581,0)</f>
        <v>0</v>
      </c>
      <c r="BG581" s="204">
        <f>IF(N581="zákl. přenesená",J581,0)</f>
        <v>0</v>
      </c>
      <c r="BH581" s="204">
        <f>IF(N581="sníž. přenesená",J581,0)</f>
        <v>0</v>
      </c>
      <c r="BI581" s="204">
        <f>IF(N581="nulová",J581,0)</f>
        <v>0</v>
      </c>
      <c r="BJ581" s="18" t="s">
        <v>83</v>
      </c>
      <c r="BK581" s="204">
        <f>ROUND(I581*H581,2)</f>
        <v>0</v>
      </c>
      <c r="BL581" s="18" t="s">
        <v>246</v>
      </c>
      <c r="BM581" s="203" t="s">
        <v>807</v>
      </c>
    </row>
    <row r="582" spans="1:65" s="13" customFormat="1" ht="11.25">
      <c r="B582" s="210"/>
      <c r="C582" s="211"/>
      <c r="D582" s="212" t="s">
        <v>250</v>
      </c>
      <c r="E582" s="213" t="s">
        <v>1</v>
      </c>
      <c r="F582" s="214" t="s">
        <v>808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250</v>
      </c>
      <c r="AU582" s="220" t="s">
        <v>86</v>
      </c>
      <c r="AV582" s="13" t="s">
        <v>83</v>
      </c>
      <c r="AW582" s="13" t="s">
        <v>31</v>
      </c>
      <c r="AX582" s="13" t="s">
        <v>75</v>
      </c>
      <c r="AY582" s="220" t="s">
        <v>239</v>
      </c>
    </row>
    <row r="583" spans="1:65" s="14" customFormat="1" ht="11.25">
      <c r="B583" s="221"/>
      <c r="C583" s="222"/>
      <c r="D583" s="212" t="s">
        <v>250</v>
      </c>
      <c r="E583" s="223" t="s">
        <v>1</v>
      </c>
      <c r="F583" s="224" t="s">
        <v>809</v>
      </c>
      <c r="G583" s="222"/>
      <c r="H583" s="225">
        <v>8.6999999999999993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250</v>
      </c>
      <c r="AU583" s="231" t="s">
        <v>86</v>
      </c>
      <c r="AV583" s="14" t="s">
        <v>86</v>
      </c>
      <c r="AW583" s="14" t="s">
        <v>31</v>
      </c>
      <c r="AX583" s="14" t="s">
        <v>83</v>
      </c>
      <c r="AY583" s="231" t="s">
        <v>239</v>
      </c>
    </row>
    <row r="584" spans="1:65" s="12" customFormat="1" ht="22.9" customHeight="1">
      <c r="B584" s="176"/>
      <c r="C584" s="177"/>
      <c r="D584" s="178" t="s">
        <v>74</v>
      </c>
      <c r="E584" s="190" t="s">
        <v>246</v>
      </c>
      <c r="F584" s="190" t="s">
        <v>810</v>
      </c>
      <c r="G584" s="177"/>
      <c r="H584" s="177"/>
      <c r="I584" s="180"/>
      <c r="J584" s="191">
        <f>BK584</f>
        <v>0</v>
      </c>
      <c r="K584" s="177"/>
      <c r="L584" s="182"/>
      <c r="M584" s="183"/>
      <c r="N584" s="184"/>
      <c r="O584" s="184"/>
      <c r="P584" s="185">
        <f>SUM(P585:P649)</f>
        <v>0</v>
      </c>
      <c r="Q584" s="184"/>
      <c r="R584" s="185">
        <f>SUM(R585:R649)</f>
        <v>83.239028959999985</v>
      </c>
      <c r="S584" s="184"/>
      <c r="T584" s="186">
        <f>SUM(T585:T649)</f>
        <v>0</v>
      </c>
      <c r="AR584" s="187" t="s">
        <v>83</v>
      </c>
      <c r="AT584" s="188" t="s">
        <v>74</v>
      </c>
      <c r="AU584" s="188" t="s">
        <v>83</v>
      </c>
      <c r="AY584" s="187" t="s">
        <v>239</v>
      </c>
      <c r="BK584" s="189">
        <f>SUM(BK585:BK649)</f>
        <v>0</v>
      </c>
    </row>
    <row r="585" spans="1:65" s="2" customFormat="1" ht="24.2" customHeight="1">
      <c r="A585" s="35"/>
      <c r="B585" s="36"/>
      <c r="C585" s="192" t="s">
        <v>811</v>
      </c>
      <c r="D585" s="192" t="s">
        <v>241</v>
      </c>
      <c r="E585" s="193" t="s">
        <v>812</v>
      </c>
      <c r="F585" s="194" t="s">
        <v>813</v>
      </c>
      <c r="G585" s="195" t="s">
        <v>519</v>
      </c>
      <c r="H585" s="196">
        <v>185</v>
      </c>
      <c r="I585" s="197"/>
      <c r="J585" s="198">
        <f>ROUND(I585*H585,2)</f>
        <v>0</v>
      </c>
      <c r="K585" s="194" t="s">
        <v>245</v>
      </c>
      <c r="L585" s="40"/>
      <c r="M585" s="199" t="s">
        <v>1</v>
      </c>
      <c r="N585" s="200" t="s">
        <v>40</v>
      </c>
      <c r="O585" s="72"/>
      <c r="P585" s="201">
        <f>O585*H585</f>
        <v>0</v>
      </c>
      <c r="Q585" s="201">
        <v>2.6669999999999999E-2</v>
      </c>
      <c r="R585" s="201">
        <f>Q585*H585</f>
        <v>4.9339500000000003</v>
      </c>
      <c r="S585" s="201">
        <v>0</v>
      </c>
      <c r="T585" s="202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3" t="s">
        <v>246</v>
      </c>
      <c r="AT585" s="203" t="s">
        <v>241</v>
      </c>
      <c r="AU585" s="203" t="s">
        <v>86</v>
      </c>
      <c r="AY585" s="18" t="s">
        <v>239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18" t="s">
        <v>83</v>
      </c>
      <c r="BK585" s="204">
        <f>ROUND(I585*H585,2)</f>
        <v>0</v>
      </c>
      <c r="BL585" s="18" t="s">
        <v>246</v>
      </c>
      <c r="BM585" s="203" t="s">
        <v>814</v>
      </c>
    </row>
    <row r="586" spans="1:65" s="2" customFormat="1" ht="11.25">
      <c r="A586" s="35"/>
      <c r="B586" s="36"/>
      <c r="C586" s="37"/>
      <c r="D586" s="205" t="s">
        <v>248</v>
      </c>
      <c r="E586" s="37"/>
      <c r="F586" s="206" t="s">
        <v>815</v>
      </c>
      <c r="G586" s="37"/>
      <c r="H586" s="37"/>
      <c r="I586" s="207"/>
      <c r="J586" s="37"/>
      <c r="K586" s="37"/>
      <c r="L586" s="40"/>
      <c r="M586" s="208"/>
      <c r="N586" s="209"/>
      <c r="O586" s="72"/>
      <c r="P586" s="72"/>
      <c r="Q586" s="72"/>
      <c r="R586" s="72"/>
      <c r="S586" s="72"/>
      <c r="T586" s="73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8" t="s">
        <v>248</v>
      </c>
      <c r="AU586" s="18" t="s">
        <v>86</v>
      </c>
    </row>
    <row r="587" spans="1:65" s="13" customFormat="1" ht="11.25">
      <c r="B587" s="210"/>
      <c r="C587" s="211"/>
      <c r="D587" s="212" t="s">
        <v>250</v>
      </c>
      <c r="E587" s="213" t="s">
        <v>1</v>
      </c>
      <c r="F587" s="214" t="s">
        <v>816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250</v>
      </c>
      <c r="AU587" s="220" t="s">
        <v>86</v>
      </c>
      <c r="AV587" s="13" t="s">
        <v>83</v>
      </c>
      <c r="AW587" s="13" t="s">
        <v>31</v>
      </c>
      <c r="AX587" s="13" t="s">
        <v>75</v>
      </c>
      <c r="AY587" s="220" t="s">
        <v>239</v>
      </c>
    </row>
    <row r="588" spans="1:65" s="13" customFormat="1" ht="11.25">
      <c r="B588" s="210"/>
      <c r="C588" s="211"/>
      <c r="D588" s="212" t="s">
        <v>250</v>
      </c>
      <c r="E588" s="213" t="s">
        <v>1</v>
      </c>
      <c r="F588" s="214" t="s">
        <v>817</v>
      </c>
      <c r="G588" s="211"/>
      <c r="H588" s="213" t="s">
        <v>1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250</v>
      </c>
      <c r="AU588" s="220" t="s">
        <v>86</v>
      </c>
      <c r="AV588" s="13" t="s">
        <v>83</v>
      </c>
      <c r="AW588" s="13" t="s">
        <v>31</v>
      </c>
      <c r="AX588" s="13" t="s">
        <v>75</v>
      </c>
      <c r="AY588" s="220" t="s">
        <v>239</v>
      </c>
    </row>
    <row r="589" spans="1:65" s="14" customFormat="1" ht="11.25">
      <c r="B589" s="221"/>
      <c r="C589" s="222"/>
      <c r="D589" s="212" t="s">
        <v>250</v>
      </c>
      <c r="E589" s="223" t="s">
        <v>1</v>
      </c>
      <c r="F589" s="224" t="s">
        <v>818</v>
      </c>
      <c r="G589" s="222"/>
      <c r="H589" s="225">
        <v>180.7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250</v>
      </c>
      <c r="AU589" s="231" t="s">
        <v>86</v>
      </c>
      <c r="AV589" s="14" t="s">
        <v>86</v>
      </c>
      <c r="AW589" s="14" t="s">
        <v>31</v>
      </c>
      <c r="AX589" s="14" t="s">
        <v>75</v>
      </c>
      <c r="AY589" s="231" t="s">
        <v>239</v>
      </c>
    </row>
    <row r="590" spans="1:65" s="14" customFormat="1" ht="11.25">
      <c r="B590" s="221"/>
      <c r="C590" s="222"/>
      <c r="D590" s="212" t="s">
        <v>250</v>
      </c>
      <c r="E590" s="223" t="s">
        <v>1</v>
      </c>
      <c r="F590" s="224" t="s">
        <v>819</v>
      </c>
      <c r="G590" s="222"/>
      <c r="H590" s="225">
        <v>4.3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AT590" s="231" t="s">
        <v>250</v>
      </c>
      <c r="AU590" s="231" t="s">
        <v>86</v>
      </c>
      <c r="AV590" s="14" t="s">
        <v>86</v>
      </c>
      <c r="AW590" s="14" t="s">
        <v>31</v>
      </c>
      <c r="AX590" s="14" t="s">
        <v>75</v>
      </c>
      <c r="AY590" s="231" t="s">
        <v>239</v>
      </c>
    </row>
    <row r="591" spans="1:65" s="16" customFormat="1" ht="11.25">
      <c r="B591" s="243"/>
      <c r="C591" s="244"/>
      <c r="D591" s="212" t="s">
        <v>250</v>
      </c>
      <c r="E591" s="245" t="s">
        <v>1</v>
      </c>
      <c r="F591" s="246" t="s">
        <v>264</v>
      </c>
      <c r="G591" s="244"/>
      <c r="H591" s="247">
        <v>185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AT591" s="253" t="s">
        <v>250</v>
      </c>
      <c r="AU591" s="253" t="s">
        <v>86</v>
      </c>
      <c r="AV591" s="16" t="s">
        <v>246</v>
      </c>
      <c r="AW591" s="16" t="s">
        <v>31</v>
      </c>
      <c r="AX591" s="16" t="s">
        <v>83</v>
      </c>
      <c r="AY591" s="253" t="s">
        <v>239</v>
      </c>
    </row>
    <row r="592" spans="1:65" s="2" customFormat="1" ht="24.2" customHeight="1">
      <c r="A592" s="35"/>
      <c r="B592" s="36"/>
      <c r="C592" s="192" t="s">
        <v>766</v>
      </c>
      <c r="D592" s="192" t="s">
        <v>241</v>
      </c>
      <c r="E592" s="193" t="s">
        <v>820</v>
      </c>
      <c r="F592" s="194" t="s">
        <v>821</v>
      </c>
      <c r="G592" s="195" t="s">
        <v>519</v>
      </c>
      <c r="H592" s="196">
        <v>57</v>
      </c>
      <c r="I592" s="197"/>
      <c r="J592" s="198">
        <f>ROUND(I592*H592,2)</f>
        <v>0</v>
      </c>
      <c r="K592" s="194" t="s">
        <v>245</v>
      </c>
      <c r="L592" s="40"/>
      <c r="M592" s="199" t="s">
        <v>1</v>
      </c>
      <c r="N592" s="200" t="s">
        <v>40</v>
      </c>
      <c r="O592" s="72"/>
      <c r="P592" s="201">
        <f>O592*H592</f>
        <v>0</v>
      </c>
      <c r="Q592" s="201">
        <v>2.9950000000000001E-2</v>
      </c>
      <c r="R592" s="201">
        <f>Q592*H592</f>
        <v>1.7071499999999999</v>
      </c>
      <c r="S592" s="201">
        <v>0</v>
      </c>
      <c r="T592" s="202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03" t="s">
        <v>246</v>
      </c>
      <c r="AT592" s="203" t="s">
        <v>241</v>
      </c>
      <c r="AU592" s="203" t="s">
        <v>86</v>
      </c>
      <c r="AY592" s="18" t="s">
        <v>239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8" t="s">
        <v>83</v>
      </c>
      <c r="BK592" s="204">
        <f>ROUND(I592*H592,2)</f>
        <v>0</v>
      </c>
      <c r="BL592" s="18" t="s">
        <v>246</v>
      </c>
      <c r="BM592" s="203" t="s">
        <v>822</v>
      </c>
    </row>
    <row r="593" spans="1:65" s="2" customFormat="1" ht="11.25">
      <c r="A593" s="35"/>
      <c r="B593" s="36"/>
      <c r="C593" s="37"/>
      <c r="D593" s="205" t="s">
        <v>248</v>
      </c>
      <c r="E593" s="37"/>
      <c r="F593" s="206" t="s">
        <v>823</v>
      </c>
      <c r="G593" s="37"/>
      <c r="H593" s="37"/>
      <c r="I593" s="207"/>
      <c r="J593" s="37"/>
      <c r="K593" s="37"/>
      <c r="L593" s="40"/>
      <c r="M593" s="208"/>
      <c r="N593" s="209"/>
      <c r="O593" s="72"/>
      <c r="P593" s="72"/>
      <c r="Q593" s="72"/>
      <c r="R593" s="72"/>
      <c r="S593" s="72"/>
      <c r="T593" s="73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248</v>
      </c>
      <c r="AU593" s="18" t="s">
        <v>86</v>
      </c>
    </row>
    <row r="594" spans="1:65" s="13" customFormat="1" ht="11.25">
      <c r="B594" s="210"/>
      <c r="C594" s="211"/>
      <c r="D594" s="212" t="s">
        <v>250</v>
      </c>
      <c r="E594" s="213" t="s">
        <v>1</v>
      </c>
      <c r="F594" s="214" t="s">
        <v>816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250</v>
      </c>
      <c r="AU594" s="220" t="s">
        <v>86</v>
      </c>
      <c r="AV594" s="13" t="s">
        <v>83</v>
      </c>
      <c r="AW594" s="13" t="s">
        <v>31</v>
      </c>
      <c r="AX594" s="13" t="s">
        <v>75</v>
      </c>
      <c r="AY594" s="220" t="s">
        <v>239</v>
      </c>
    </row>
    <row r="595" spans="1:65" s="13" customFormat="1" ht="11.25">
      <c r="B595" s="210"/>
      <c r="C595" s="211"/>
      <c r="D595" s="212" t="s">
        <v>250</v>
      </c>
      <c r="E595" s="213" t="s">
        <v>1</v>
      </c>
      <c r="F595" s="214" t="s">
        <v>824</v>
      </c>
      <c r="G595" s="211"/>
      <c r="H595" s="213" t="s">
        <v>1</v>
      </c>
      <c r="I595" s="215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250</v>
      </c>
      <c r="AU595" s="220" t="s">
        <v>86</v>
      </c>
      <c r="AV595" s="13" t="s">
        <v>83</v>
      </c>
      <c r="AW595" s="13" t="s">
        <v>31</v>
      </c>
      <c r="AX595" s="13" t="s">
        <v>75</v>
      </c>
      <c r="AY595" s="220" t="s">
        <v>239</v>
      </c>
    </row>
    <row r="596" spans="1:65" s="14" customFormat="1" ht="11.25">
      <c r="B596" s="221"/>
      <c r="C596" s="222"/>
      <c r="D596" s="212" t="s">
        <v>250</v>
      </c>
      <c r="E596" s="223" t="s">
        <v>1</v>
      </c>
      <c r="F596" s="224" t="s">
        <v>825</v>
      </c>
      <c r="G596" s="222"/>
      <c r="H596" s="225">
        <v>55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250</v>
      </c>
      <c r="AU596" s="231" t="s">
        <v>86</v>
      </c>
      <c r="AV596" s="14" t="s">
        <v>86</v>
      </c>
      <c r="AW596" s="14" t="s">
        <v>31</v>
      </c>
      <c r="AX596" s="14" t="s">
        <v>75</v>
      </c>
      <c r="AY596" s="231" t="s">
        <v>239</v>
      </c>
    </row>
    <row r="597" spans="1:65" s="14" customFormat="1" ht="11.25">
      <c r="B597" s="221"/>
      <c r="C597" s="222"/>
      <c r="D597" s="212" t="s">
        <v>250</v>
      </c>
      <c r="E597" s="223" t="s">
        <v>1</v>
      </c>
      <c r="F597" s="224" t="s">
        <v>826</v>
      </c>
      <c r="G597" s="222"/>
      <c r="H597" s="225">
        <v>2</v>
      </c>
      <c r="I597" s="226"/>
      <c r="J597" s="222"/>
      <c r="K597" s="222"/>
      <c r="L597" s="227"/>
      <c r="M597" s="228"/>
      <c r="N597" s="229"/>
      <c r="O597" s="229"/>
      <c r="P597" s="229"/>
      <c r="Q597" s="229"/>
      <c r="R597" s="229"/>
      <c r="S597" s="229"/>
      <c r="T597" s="230"/>
      <c r="AT597" s="231" t="s">
        <v>250</v>
      </c>
      <c r="AU597" s="231" t="s">
        <v>86</v>
      </c>
      <c r="AV597" s="14" t="s">
        <v>86</v>
      </c>
      <c r="AW597" s="14" t="s">
        <v>31</v>
      </c>
      <c r="AX597" s="14" t="s">
        <v>75</v>
      </c>
      <c r="AY597" s="231" t="s">
        <v>239</v>
      </c>
    </row>
    <row r="598" spans="1:65" s="16" customFormat="1" ht="11.25">
      <c r="B598" s="243"/>
      <c r="C598" s="244"/>
      <c r="D598" s="212" t="s">
        <v>250</v>
      </c>
      <c r="E598" s="245" t="s">
        <v>1</v>
      </c>
      <c r="F598" s="246" t="s">
        <v>264</v>
      </c>
      <c r="G598" s="244"/>
      <c r="H598" s="247">
        <v>57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AT598" s="253" t="s">
        <v>250</v>
      </c>
      <c r="AU598" s="253" t="s">
        <v>86</v>
      </c>
      <c r="AV598" s="16" t="s">
        <v>246</v>
      </c>
      <c r="AW598" s="16" t="s">
        <v>31</v>
      </c>
      <c r="AX598" s="16" t="s">
        <v>83</v>
      </c>
      <c r="AY598" s="253" t="s">
        <v>239</v>
      </c>
    </row>
    <row r="599" spans="1:65" s="2" customFormat="1" ht="16.5" customHeight="1">
      <c r="A599" s="35"/>
      <c r="B599" s="36"/>
      <c r="C599" s="192" t="s">
        <v>827</v>
      </c>
      <c r="D599" s="192" t="s">
        <v>241</v>
      </c>
      <c r="E599" s="193" t="s">
        <v>828</v>
      </c>
      <c r="F599" s="194" t="s">
        <v>829</v>
      </c>
      <c r="G599" s="195" t="s">
        <v>244</v>
      </c>
      <c r="H599" s="196">
        <v>26</v>
      </c>
      <c r="I599" s="197"/>
      <c r="J599" s="198">
        <f>ROUND(I599*H599,2)</f>
        <v>0</v>
      </c>
      <c r="K599" s="194" t="s">
        <v>245</v>
      </c>
      <c r="L599" s="40"/>
      <c r="M599" s="199" t="s">
        <v>1</v>
      </c>
      <c r="N599" s="200" t="s">
        <v>40</v>
      </c>
      <c r="O599" s="72"/>
      <c r="P599" s="201">
        <f>O599*H599</f>
        <v>0</v>
      </c>
      <c r="Q599" s="201">
        <v>2.5019800000000001</v>
      </c>
      <c r="R599" s="201">
        <f>Q599*H599</f>
        <v>65.051479999999998</v>
      </c>
      <c r="S599" s="201">
        <v>0</v>
      </c>
      <c r="T599" s="202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3" t="s">
        <v>246</v>
      </c>
      <c r="AT599" s="203" t="s">
        <v>241</v>
      </c>
      <c r="AU599" s="203" t="s">
        <v>86</v>
      </c>
      <c r="AY599" s="18" t="s">
        <v>239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8" t="s">
        <v>83</v>
      </c>
      <c r="BK599" s="204">
        <f>ROUND(I599*H599,2)</f>
        <v>0</v>
      </c>
      <c r="BL599" s="18" t="s">
        <v>246</v>
      </c>
      <c r="BM599" s="203" t="s">
        <v>830</v>
      </c>
    </row>
    <row r="600" spans="1:65" s="2" customFormat="1" ht="11.25">
      <c r="A600" s="35"/>
      <c r="B600" s="36"/>
      <c r="C600" s="37"/>
      <c r="D600" s="205" t="s">
        <v>248</v>
      </c>
      <c r="E600" s="37"/>
      <c r="F600" s="206" t="s">
        <v>831</v>
      </c>
      <c r="G600" s="37"/>
      <c r="H600" s="37"/>
      <c r="I600" s="207"/>
      <c r="J600" s="37"/>
      <c r="K600" s="37"/>
      <c r="L600" s="40"/>
      <c r="M600" s="208"/>
      <c r="N600" s="209"/>
      <c r="O600" s="72"/>
      <c r="P600" s="72"/>
      <c r="Q600" s="72"/>
      <c r="R600" s="72"/>
      <c r="S600" s="72"/>
      <c r="T600" s="73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8" t="s">
        <v>248</v>
      </c>
      <c r="AU600" s="18" t="s">
        <v>86</v>
      </c>
    </row>
    <row r="601" spans="1:65" s="13" customFormat="1" ht="11.25">
      <c r="B601" s="210"/>
      <c r="C601" s="211"/>
      <c r="D601" s="212" t="s">
        <v>250</v>
      </c>
      <c r="E601" s="213" t="s">
        <v>1</v>
      </c>
      <c r="F601" s="214" t="s">
        <v>816</v>
      </c>
      <c r="G601" s="211"/>
      <c r="H601" s="213" t="s">
        <v>1</v>
      </c>
      <c r="I601" s="215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250</v>
      </c>
      <c r="AU601" s="220" t="s">
        <v>86</v>
      </c>
      <c r="AV601" s="13" t="s">
        <v>83</v>
      </c>
      <c r="AW601" s="13" t="s">
        <v>31</v>
      </c>
      <c r="AX601" s="13" t="s">
        <v>75</v>
      </c>
      <c r="AY601" s="220" t="s">
        <v>239</v>
      </c>
    </row>
    <row r="602" spans="1:65" s="13" customFormat="1" ht="11.25">
      <c r="B602" s="210"/>
      <c r="C602" s="211"/>
      <c r="D602" s="212" t="s">
        <v>250</v>
      </c>
      <c r="E602" s="213" t="s">
        <v>1</v>
      </c>
      <c r="F602" s="214" t="s">
        <v>832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250</v>
      </c>
      <c r="AU602" s="220" t="s">
        <v>86</v>
      </c>
      <c r="AV602" s="13" t="s">
        <v>83</v>
      </c>
      <c r="AW602" s="13" t="s">
        <v>31</v>
      </c>
      <c r="AX602" s="13" t="s">
        <v>75</v>
      </c>
      <c r="AY602" s="220" t="s">
        <v>239</v>
      </c>
    </row>
    <row r="603" spans="1:65" s="14" customFormat="1" ht="11.25">
      <c r="B603" s="221"/>
      <c r="C603" s="222"/>
      <c r="D603" s="212" t="s">
        <v>250</v>
      </c>
      <c r="E603" s="223" t="s">
        <v>1</v>
      </c>
      <c r="F603" s="224" t="s">
        <v>833</v>
      </c>
      <c r="G603" s="222"/>
      <c r="H603" s="225">
        <v>5.55</v>
      </c>
      <c r="I603" s="226"/>
      <c r="J603" s="222"/>
      <c r="K603" s="222"/>
      <c r="L603" s="227"/>
      <c r="M603" s="228"/>
      <c r="N603" s="229"/>
      <c r="O603" s="229"/>
      <c r="P603" s="229"/>
      <c r="Q603" s="229"/>
      <c r="R603" s="229"/>
      <c r="S603" s="229"/>
      <c r="T603" s="230"/>
      <c r="AT603" s="231" t="s">
        <v>250</v>
      </c>
      <c r="AU603" s="231" t="s">
        <v>86</v>
      </c>
      <c r="AV603" s="14" t="s">
        <v>86</v>
      </c>
      <c r="AW603" s="14" t="s">
        <v>31</v>
      </c>
      <c r="AX603" s="14" t="s">
        <v>75</v>
      </c>
      <c r="AY603" s="231" t="s">
        <v>239</v>
      </c>
    </row>
    <row r="604" spans="1:65" s="13" customFormat="1" ht="11.25">
      <c r="B604" s="210"/>
      <c r="C604" s="211"/>
      <c r="D604" s="212" t="s">
        <v>250</v>
      </c>
      <c r="E604" s="213" t="s">
        <v>1</v>
      </c>
      <c r="F604" s="214" t="s">
        <v>834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250</v>
      </c>
      <c r="AU604" s="220" t="s">
        <v>86</v>
      </c>
      <c r="AV604" s="13" t="s">
        <v>83</v>
      </c>
      <c r="AW604" s="13" t="s">
        <v>31</v>
      </c>
      <c r="AX604" s="13" t="s">
        <v>75</v>
      </c>
      <c r="AY604" s="220" t="s">
        <v>239</v>
      </c>
    </row>
    <row r="605" spans="1:65" s="14" customFormat="1" ht="11.25">
      <c r="B605" s="221"/>
      <c r="C605" s="222"/>
      <c r="D605" s="212" t="s">
        <v>250</v>
      </c>
      <c r="E605" s="223" t="s">
        <v>1</v>
      </c>
      <c r="F605" s="224" t="s">
        <v>835</v>
      </c>
      <c r="G605" s="222"/>
      <c r="H605" s="225">
        <v>5.2</v>
      </c>
      <c r="I605" s="226"/>
      <c r="J605" s="222"/>
      <c r="K605" s="222"/>
      <c r="L605" s="227"/>
      <c r="M605" s="228"/>
      <c r="N605" s="229"/>
      <c r="O605" s="229"/>
      <c r="P605" s="229"/>
      <c r="Q605" s="229"/>
      <c r="R605" s="229"/>
      <c r="S605" s="229"/>
      <c r="T605" s="230"/>
      <c r="AT605" s="231" t="s">
        <v>250</v>
      </c>
      <c r="AU605" s="231" t="s">
        <v>86</v>
      </c>
      <c r="AV605" s="14" t="s">
        <v>86</v>
      </c>
      <c r="AW605" s="14" t="s">
        <v>31</v>
      </c>
      <c r="AX605" s="14" t="s">
        <v>75</v>
      </c>
      <c r="AY605" s="231" t="s">
        <v>239</v>
      </c>
    </row>
    <row r="606" spans="1:65" s="13" customFormat="1" ht="11.25">
      <c r="B606" s="210"/>
      <c r="C606" s="211"/>
      <c r="D606" s="212" t="s">
        <v>250</v>
      </c>
      <c r="E606" s="213" t="s">
        <v>1</v>
      </c>
      <c r="F606" s="214" t="s">
        <v>836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250</v>
      </c>
      <c r="AU606" s="220" t="s">
        <v>86</v>
      </c>
      <c r="AV606" s="13" t="s">
        <v>83</v>
      </c>
      <c r="AW606" s="13" t="s">
        <v>31</v>
      </c>
      <c r="AX606" s="13" t="s">
        <v>75</v>
      </c>
      <c r="AY606" s="220" t="s">
        <v>239</v>
      </c>
    </row>
    <row r="607" spans="1:65" s="14" customFormat="1" ht="11.25">
      <c r="B607" s="221"/>
      <c r="C607" s="222"/>
      <c r="D607" s="212" t="s">
        <v>250</v>
      </c>
      <c r="E607" s="223" t="s">
        <v>1</v>
      </c>
      <c r="F607" s="224" t="s">
        <v>837</v>
      </c>
      <c r="G607" s="222"/>
      <c r="H607" s="225">
        <v>10.125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250</v>
      </c>
      <c r="AU607" s="231" t="s">
        <v>86</v>
      </c>
      <c r="AV607" s="14" t="s">
        <v>86</v>
      </c>
      <c r="AW607" s="14" t="s">
        <v>31</v>
      </c>
      <c r="AX607" s="14" t="s">
        <v>75</v>
      </c>
      <c r="AY607" s="231" t="s">
        <v>239</v>
      </c>
    </row>
    <row r="608" spans="1:65" s="13" customFormat="1" ht="11.25">
      <c r="B608" s="210"/>
      <c r="C608" s="211"/>
      <c r="D608" s="212" t="s">
        <v>250</v>
      </c>
      <c r="E608" s="213" t="s">
        <v>1</v>
      </c>
      <c r="F608" s="214" t="s">
        <v>838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250</v>
      </c>
      <c r="AU608" s="220" t="s">
        <v>86</v>
      </c>
      <c r="AV608" s="13" t="s">
        <v>83</v>
      </c>
      <c r="AW608" s="13" t="s">
        <v>31</v>
      </c>
      <c r="AX608" s="13" t="s">
        <v>75</v>
      </c>
      <c r="AY608" s="220" t="s">
        <v>239</v>
      </c>
    </row>
    <row r="609" spans="1:65" s="14" customFormat="1" ht="11.25">
      <c r="B609" s="221"/>
      <c r="C609" s="222"/>
      <c r="D609" s="212" t="s">
        <v>250</v>
      </c>
      <c r="E609" s="223" t="s">
        <v>1</v>
      </c>
      <c r="F609" s="224" t="s">
        <v>839</v>
      </c>
      <c r="G609" s="222"/>
      <c r="H609" s="225">
        <v>2.2799999999999998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250</v>
      </c>
      <c r="AU609" s="231" t="s">
        <v>86</v>
      </c>
      <c r="AV609" s="14" t="s">
        <v>86</v>
      </c>
      <c r="AW609" s="14" t="s">
        <v>31</v>
      </c>
      <c r="AX609" s="14" t="s">
        <v>75</v>
      </c>
      <c r="AY609" s="231" t="s">
        <v>239</v>
      </c>
    </row>
    <row r="610" spans="1:65" s="13" customFormat="1" ht="11.25">
      <c r="B610" s="210"/>
      <c r="C610" s="211"/>
      <c r="D610" s="212" t="s">
        <v>250</v>
      </c>
      <c r="E610" s="213" t="s">
        <v>1</v>
      </c>
      <c r="F610" s="214" t="s">
        <v>840</v>
      </c>
      <c r="G610" s="211"/>
      <c r="H610" s="213" t="s">
        <v>1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250</v>
      </c>
      <c r="AU610" s="220" t="s">
        <v>86</v>
      </c>
      <c r="AV610" s="13" t="s">
        <v>83</v>
      </c>
      <c r="AW610" s="13" t="s">
        <v>31</v>
      </c>
      <c r="AX610" s="13" t="s">
        <v>75</v>
      </c>
      <c r="AY610" s="220" t="s">
        <v>239</v>
      </c>
    </row>
    <row r="611" spans="1:65" s="14" customFormat="1" ht="11.25">
      <c r="B611" s="221"/>
      <c r="C611" s="222"/>
      <c r="D611" s="212" t="s">
        <v>250</v>
      </c>
      <c r="E611" s="223" t="s">
        <v>1</v>
      </c>
      <c r="F611" s="224" t="s">
        <v>841</v>
      </c>
      <c r="G611" s="222"/>
      <c r="H611" s="225">
        <v>1.464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250</v>
      </c>
      <c r="AU611" s="231" t="s">
        <v>86</v>
      </c>
      <c r="AV611" s="14" t="s">
        <v>86</v>
      </c>
      <c r="AW611" s="14" t="s">
        <v>31</v>
      </c>
      <c r="AX611" s="14" t="s">
        <v>75</v>
      </c>
      <c r="AY611" s="231" t="s">
        <v>239</v>
      </c>
    </row>
    <row r="612" spans="1:65" s="14" customFormat="1" ht="11.25">
      <c r="B612" s="221"/>
      <c r="C612" s="222"/>
      <c r="D612" s="212" t="s">
        <v>250</v>
      </c>
      <c r="E612" s="223" t="s">
        <v>1</v>
      </c>
      <c r="F612" s="224" t="s">
        <v>842</v>
      </c>
      <c r="G612" s="222"/>
      <c r="H612" s="225">
        <v>1.381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250</v>
      </c>
      <c r="AU612" s="231" t="s">
        <v>86</v>
      </c>
      <c r="AV612" s="14" t="s">
        <v>86</v>
      </c>
      <c r="AW612" s="14" t="s">
        <v>31</v>
      </c>
      <c r="AX612" s="14" t="s">
        <v>75</v>
      </c>
      <c r="AY612" s="231" t="s">
        <v>239</v>
      </c>
    </row>
    <row r="613" spans="1:65" s="16" customFormat="1" ht="11.25">
      <c r="B613" s="243"/>
      <c r="C613" s="244"/>
      <c r="D613" s="212" t="s">
        <v>250</v>
      </c>
      <c r="E613" s="245" t="s">
        <v>1</v>
      </c>
      <c r="F613" s="246" t="s">
        <v>264</v>
      </c>
      <c r="G613" s="244"/>
      <c r="H613" s="247">
        <v>26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AT613" s="253" t="s">
        <v>250</v>
      </c>
      <c r="AU613" s="253" t="s">
        <v>86</v>
      </c>
      <c r="AV613" s="16" t="s">
        <v>246</v>
      </c>
      <c r="AW613" s="16" t="s">
        <v>31</v>
      </c>
      <c r="AX613" s="16" t="s">
        <v>83</v>
      </c>
      <c r="AY613" s="253" t="s">
        <v>239</v>
      </c>
    </row>
    <row r="614" spans="1:65" s="2" customFormat="1" ht="16.5" customHeight="1">
      <c r="A614" s="35"/>
      <c r="B614" s="36"/>
      <c r="C614" s="192" t="s">
        <v>843</v>
      </c>
      <c r="D614" s="192" t="s">
        <v>241</v>
      </c>
      <c r="E614" s="193" t="s">
        <v>844</v>
      </c>
      <c r="F614" s="194" t="s">
        <v>845</v>
      </c>
      <c r="G614" s="195" t="s">
        <v>372</v>
      </c>
      <c r="H614" s="196">
        <v>104</v>
      </c>
      <c r="I614" s="197"/>
      <c r="J614" s="198">
        <f>ROUND(I614*H614,2)</f>
        <v>0</v>
      </c>
      <c r="K614" s="194" t="s">
        <v>245</v>
      </c>
      <c r="L614" s="40"/>
      <c r="M614" s="199" t="s">
        <v>1</v>
      </c>
      <c r="N614" s="200" t="s">
        <v>40</v>
      </c>
      <c r="O614" s="72"/>
      <c r="P614" s="201">
        <f>O614*H614</f>
        <v>0</v>
      </c>
      <c r="Q614" s="201">
        <v>5.7600000000000004E-3</v>
      </c>
      <c r="R614" s="201">
        <f>Q614*H614</f>
        <v>0.59904000000000002</v>
      </c>
      <c r="S614" s="201">
        <v>0</v>
      </c>
      <c r="T614" s="202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3" t="s">
        <v>246</v>
      </c>
      <c r="AT614" s="203" t="s">
        <v>241</v>
      </c>
      <c r="AU614" s="203" t="s">
        <v>86</v>
      </c>
      <c r="AY614" s="18" t="s">
        <v>239</v>
      </c>
      <c r="BE614" s="204">
        <f>IF(N614="základní",J614,0)</f>
        <v>0</v>
      </c>
      <c r="BF614" s="204">
        <f>IF(N614="snížená",J614,0)</f>
        <v>0</v>
      </c>
      <c r="BG614" s="204">
        <f>IF(N614="zákl. přenesená",J614,0)</f>
        <v>0</v>
      </c>
      <c r="BH614" s="204">
        <f>IF(N614="sníž. přenesená",J614,0)</f>
        <v>0</v>
      </c>
      <c r="BI614" s="204">
        <f>IF(N614="nulová",J614,0)</f>
        <v>0</v>
      </c>
      <c r="BJ614" s="18" t="s">
        <v>83</v>
      </c>
      <c r="BK614" s="204">
        <f>ROUND(I614*H614,2)</f>
        <v>0</v>
      </c>
      <c r="BL614" s="18" t="s">
        <v>246</v>
      </c>
      <c r="BM614" s="203" t="s">
        <v>846</v>
      </c>
    </row>
    <row r="615" spans="1:65" s="2" customFormat="1" ht="11.25">
      <c r="A615" s="35"/>
      <c r="B615" s="36"/>
      <c r="C615" s="37"/>
      <c r="D615" s="205" t="s">
        <v>248</v>
      </c>
      <c r="E615" s="37"/>
      <c r="F615" s="206" t="s">
        <v>847</v>
      </c>
      <c r="G615" s="37"/>
      <c r="H615" s="37"/>
      <c r="I615" s="207"/>
      <c r="J615" s="37"/>
      <c r="K615" s="37"/>
      <c r="L615" s="40"/>
      <c r="M615" s="208"/>
      <c r="N615" s="209"/>
      <c r="O615" s="72"/>
      <c r="P615" s="72"/>
      <c r="Q615" s="72"/>
      <c r="R615" s="72"/>
      <c r="S615" s="72"/>
      <c r="T615" s="73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248</v>
      </c>
      <c r="AU615" s="18" t="s">
        <v>86</v>
      </c>
    </row>
    <row r="616" spans="1:65" s="13" customFormat="1" ht="11.25">
      <c r="B616" s="210"/>
      <c r="C616" s="211"/>
      <c r="D616" s="212" t="s">
        <v>250</v>
      </c>
      <c r="E616" s="213" t="s">
        <v>1</v>
      </c>
      <c r="F616" s="214" t="s">
        <v>816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250</v>
      </c>
      <c r="AU616" s="220" t="s">
        <v>86</v>
      </c>
      <c r="AV616" s="13" t="s">
        <v>83</v>
      </c>
      <c r="AW616" s="13" t="s">
        <v>31</v>
      </c>
      <c r="AX616" s="13" t="s">
        <v>75</v>
      </c>
      <c r="AY616" s="220" t="s">
        <v>239</v>
      </c>
    </row>
    <row r="617" spans="1:65" s="13" customFormat="1" ht="11.25">
      <c r="B617" s="210"/>
      <c r="C617" s="211"/>
      <c r="D617" s="212" t="s">
        <v>250</v>
      </c>
      <c r="E617" s="213" t="s">
        <v>1</v>
      </c>
      <c r="F617" s="214" t="s">
        <v>848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250</v>
      </c>
      <c r="AU617" s="220" t="s">
        <v>86</v>
      </c>
      <c r="AV617" s="13" t="s">
        <v>83</v>
      </c>
      <c r="AW617" s="13" t="s">
        <v>31</v>
      </c>
      <c r="AX617" s="13" t="s">
        <v>75</v>
      </c>
      <c r="AY617" s="220" t="s">
        <v>239</v>
      </c>
    </row>
    <row r="618" spans="1:65" s="14" customFormat="1" ht="11.25">
      <c r="B618" s="221"/>
      <c r="C618" s="222"/>
      <c r="D618" s="212" t="s">
        <v>250</v>
      </c>
      <c r="E618" s="223" t="s">
        <v>1</v>
      </c>
      <c r="F618" s="224" t="s">
        <v>849</v>
      </c>
      <c r="G618" s="222"/>
      <c r="H618" s="225">
        <v>29.55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250</v>
      </c>
      <c r="AU618" s="231" t="s">
        <v>86</v>
      </c>
      <c r="AV618" s="14" t="s">
        <v>86</v>
      </c>
      <c r="AW618" s="14" t="s">
        <v>31</v>
      </c>
      <c r="AX618" s="14" t="s">
        <v>75</v>
      </c>
      <c r="AY618" s="231" t="s">
        <v>239</v>
      </c>
    </row>
    <row r="619" spans="1:65" s="13" customFormat="1" ht="11.25">
      <c r="B619" s="210"/>
      <c r="C619" s="211"/>
      <c r="D619" s="212" t="s">
        <v>250</v>
      </c>
      <c r="E619" s="213" t="s">
        <v>1</v>
      </c>
      <c r="F619" s="214" t="s">
        <v>836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250</v>
      </c>
      <c r="AU619" s="220" t="s">
        <v>86</v>
      </c>
      <c r="AV619" s="13" t="s">
        <v>83</v>
      </c>
      <c r="AW619" s="13" t="s">
        <v>31</v>
      </c>
      <c r="AX619" s="13" t="s">
        <v>75</v>
      </c>
      <c r="AY619" s="220" t="s">
        <v>239</v>
      </c>
    </row>
    <row r="620" spans="1:65" s="14" customFormat="1" ht="11.25">
      <c r="B620" s="221"/>
      <c r="C620" s="222"/>
      <c r="D620" s="212" t="s">
        <v>250</v>
      </c>
      <c r="E620" s="223" t="s">
        <v>1</v>
      </c>
      <c r="F620" s="224" t="s">
        <v>850</v>
      </c>
      <c r="G620" s="222"/>
      <c r="H620" s="225">
        <v>40.5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250</v>
      </c>
      <c r="AU620" s="231" t="s">
        <v>86</v>
      </c>
      <c r="AV620" s="14" t="s">
        <v>86</v>
      </c>
      <c r="AW620" s="14" t="s">
        <v>31</v>
      </c>
      <c r="AX620" s="14" t="s">
        <v>75</v>
      </c>
      <c r="AY620" s="231" t="s">
        <v>239</v>
      </c>
    </row>
    <row r="621" spans="1:65" s="13" customFormat="1" ht="11.25">
      <c r="B621" s="210"/>
      <c r="C621" s="211"/>
      <c r="D621" s="212" t="s">
        <v>250</v>
      </c>
      <c r="E621" s="213" t="s">
        <v>1</v>
      </c>
      <c r="F621" s="214" t="s">
        <v>840</v>
      </c>
      <c r="G621" s="211"/>
      <c r="H621" s="213" t="s">
        <v>1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250</v>
      </c>
      <c r="AU621" s="220" t="s">
        <v>86</v>
      </c>
      <c r="AV621" s="13" t="s">
        <v>83</v>
      </c>
      <c r="AW621" s="13" t="s">
        <v>31</v>
      </c>
      <c r="AX621" s="13" t="s">
        <v>75</v>
      </c>
      <c r="AY621" s="220" t="s">
        <v>239</v>
      </c>
    </row>
    <row r="622" spans="1:65" s="14" customFormat="1" ht="11.25">
      <c r="B622" s="221"/>
      <c r="C622" s="222"/>
      <c r="D622" s="212" t="s">
        <v>250</v>
      </c>
      <c r="E622" s="223" t="s">
        <v>1</v>
      </c>
      <c r="F622" s="224" t="s">
        <v>851</v>
      </c>
      <c r="G622" s="222"/>
      <c r="H622" s="225">
        <v>24.4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250</v>
      </c>
      <c r="AU622" s="231" t="s">
        <v>86</v>
      </c>
      <c r="AV622" s="14" t="s">
        <v>86</v>
      </c>
      <c r="AW622" s="14" t="s">
        <v>31</v>
      </c>
      <c r="AX622" s="14" t="s">
        <v>75</v>
      </c>
      <c r="AY622" s="231" t="s">
        <v>239</v>
      </c>
    </row>
    <row r="623" spans="1:65" s="14" customFormat="1" ht="11.25">
      <c r="B623" s="221"/>
      <c r="C623" s="222"/>
      <c r="D623" s="212" t="s">
        <v>250</v>
      </c>
      <c r="E623" s="223" t="s">
        <v>1</v>
      </c>
      <c r="F623" s="224" t="s">
        <v>852</v>
      </c>
      <c r="G623" s="222"/>
      <c r="H623" s="225">
        <v>9.5500000000000007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250</v>
      </c>
      <c r="AU623" s="231" t="s">
        <v>86</v>
      </c>
      <c r="AV623" s="14" t="s">
        <v>86</v>
      </c>
      <c r="AW623" s="14" t="s">
        <v>31</v>
      </c>
      <c r="AX623" s="14" t="s">
        <v>75</v>
      </c>
      <c r="AY623" s="231" t="s">
        <v>239</v>
      </c>
    </row>
    <row r="624" spans="1:65" s="16" customFormat="1" ht="11.25">
      <c r="B624" s="243"/>
      <c r="C624" s="244"/>
      <c r="D624" s="212" t="s">
        <v>250</v>
      </c>
      <c r="E624" s="245" t="s">
        <v>1</v>
      </c>
      <c r="F624" s="246" t="s">
        <v>264</v>
      </c>
      <c r="G624" s="244"/>
      <c r="H624" s="247">
        <v>103.99999999999999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AT624" s="253" t="s">
        <v>250</v>
      </c>
      <c r="AU624" s="253" t="s">
        <v>86</v>
      </c>
      <c r="AV624" s="16" t="s">
        <v>246</v>
      </c>
      <c r="AW624" s="16" t="s">
        <v>31</v>
      </c>
      <c r="AX624" s="16" t="s">
        <v>83</v>
      </c>
      <c r="AY624" s="253" t="s">
        <v>239</v>
      </c>
    </row>
    <row r="625" spans="1:65" s="2" customFormat="1" ht="16.5" customHeight="1">
      <c r="A625" s="35"/>
      <c r="B625" s="36"/>
      <c r="C625" s="192" t="s">
        <v>853</v>
      </c>
      <c r="D625" s="192" t="s">
        <v>241</v>
      </c>
      <c r="E625" s="193" t="s">
        <v>854</v>
      </c>
      <c r="F625" s="194" t="s">
        <v>855</v>
      </c>
      <c r="G625" s="195" t="s">
        <v>372</v>
      </c>
      <c r="H625" s="196">
        <v>104</v>
      </c>
      <c r="I625" s="197"/>
      <c r="J625" s="198">
        <f>ROUND(I625*H625,2)</f>
        <v>0</v>
      </c>
      <c r="K625" s="194" t="s">
        <v>245</v>
      </c>
      <c r="L625" s="40"/>
      <c r="M625" s="199" t="s">
        <v>1</v>
      </c>
      <c r="N625" s="200" t="s">
        <v>40</v>
      </c>
      <c r="O625" s="72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03" t="s">
        <v>246</v>
      </c>
      <c r="AT625" s="203" t="s">
        <v>241</v>
      </c>
      <c r="AU625" s="203" t="s">
        <v>86</v>
      </c>
      <c r="AY625" s="18" t="s">
        <v>239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8" t="s">
        <v>83</v>
      </c>
      <c r="BK625" s="204">
        <f>ROUND(I625*H625,2)</f>
        <v>0</v>
      </c>
      <c r="BL625" s="18" t="s">
        <v>246</v>
      </c>
      <c r="BM625" s="203" t="s">
        <v>856</v>
      </c>
    </row>
    <row r="626" spans="1:65" s="2" customFormat="1" ht="11.25">
      <c r="A626" s="35"/>
      <c r="B626" s="36"/>
      <c r="C626" s="37"/>
      <c r="D626" s="205" t="s">
        <v>248</v>
      </c>
      <c r="E626" s="37"/>
      <c r="F626" s="206" t="s">
        <v>857</v>
      </c>
      <c r="G626" s="37"/>
      <c r="H626" s="37"/>
      <c r="I626" s="207"/>
      <c r="J626" s="37"/>
      <c r="K626" s="37"/>
      <c r="L626" s="40"/>
      <c r="M626" s="208"/>
      <c r="N626" s="209"/>
      <c r="O626" s="72"/>
      <c r="P626" s="72"/>
      <c r="Q626" s="72"/>
      <c r="R626" s="72"/>
      <c r="S626" s="72"/>
      <c r="T626" s="73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248</v>
      </c>
      <c r="AU626" s="18" t="s">
        <v>86</v>
      </c>
    </row>
    <row r="627" spans="1:65" s="2" customFormat="1" ht="24.2" customHeight="1">
      <c r="A627" s="35"/>
      <c r="B627" s="36"/>
      <c r="C627" s="192" t="s">
        <v>858</v>
      </c>
      <c r="D627" s="192" t="s">
        <v>241</v>
      </c>
      <c r="E627" s="193" t="s">
        <v>859</v>
      </c>
      <c r="F627" s="194" t="s">
        <v>860</v>
      </c>
      <c r="G627" s="195" t="s">
        <v>343</v>
      </c>
      <c r="H627" s="196">
        <v>2.556</v>
      </c>
      <c r="I627" s="197"/>
      <c r="J627" s="198">
        <f>ROUND(I627*H627,2)</f>
        <v>0</v>
      </c>
      <c r="K627" s="194" t="s">
        <v>245</v>
      </c>
      <c r="L627" s="40"/>
      <c r="M627" s="199" t="s">
        <v>1</v>
      </c>
      <c r="N627" s="200" t="s">
        <v>40</v>
      </c>
      <c r="O627" s="72"/>
      <c r="P627" s="201">
        <f>O627*H627</f>
        <v>0</v>
      </c>
      <c r="Q627" s="201">
        <v>1.05291</v>
      </c>
      <c r="R627" s="201">
        <f>Q627*H627</f>
        <v>2.69123796</v>
      </c>
      <c r="S627" s="201">
        <v>0</v>
      </c>
      <c r="T627" s="202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3" t="s">
        <v>246</v>
      </c>
      <c r="AT627" s="203" t="s">
        <v>241</v>
      </c>
      <c r="AU627" s="203" t="s">
        <v>86</v>
      </c>
      <c r="AY627" s="18" t="s">
        <v>239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8" t="s">
        <v>83</v>
      </c>
      <c r="BK627" s="204">
        <f>ROUND(I627*H627,2)</f>
        <v>0</v>
      </c>
      <c r="BL627" s="18" t="s">
        <v>246</v>
      </c>
      <c r="BM627" s="203" t="s">
        <v>861</v>
      </c>
    </row>
    <row r="628" spans="1:65" s="2" customFormat="1" ht="11.25">
      <c r="A628" s="35"/>
      <c r="B628" s="36"/>
      <c r="C628" s="37"/>
      <c r="D628" s="205" t="s">
        <v>248</v>
      </c>
      <c r="E628" s="37"/>
      <c r="F628" s="206" t="s">
        <v>862</v>
      </c>
      <c r="G628" s="37"/>
      <c r="H628" s="37"/>
      <c r="I628" s="207"/>
      <c r="J628" s="37"/>
      <c r="K628" s="37"/>
      <c r="L628" s="40"/>
      <c r="M628" s="208"/>
      <c r="N628" s="209"/>
      <c r="O628" s="72"/>
      <c r="P628" s="72"/>
      <c r="Q628" s="72"/>
      <c r="R628" s="72"/>
      <c r="S628" s="72"/>
      <c r="T628" s="73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T628" s="18" t="s">
        <v>248</v>
      </c>
      <c r="AU628" s="18" t="s">
        <v>86</v>
      </c>
    </row>
    <row r="629" spans="1:65" s="13" customFormat="1" ht="11.25">
      <c r="B629" s="210"/>
      <c r="C629" s="211"/>
      <c r="D629" s="212" t="s">
        <v>250</v>
      </c>
      <c r="E629" s="213" t="s">
        <v>1</v>
      </c>
      <c r="F629" s="214" t="s">
        <v>816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250</v>
      </c>
      <c r="AU629" s="220" t="s">
        <v>86</v>
      </c>
      <c r="AV629" s="13" t="s">
        <v>83</v>
      </c>
      <c r="AW629" s="13" t="s">
        <v>31</v>
      </c>
      <c r="AX629" s="13" t="s">
        <v>75</v>
      </c>
      <c r="AY629" s="220" t="s">
        <v>239</v>
      </c>
    </row>
    <row r="630" spans="1:65" s="13" customFormat="1" ht="11.25">
      <c r="B630" s="210"/>
      <c r="C630" s="211"/>
      <c r="D630" s="212" t="s">
        <v>250</v>
      </c>
      <c r="E630" s="213" t="s">
        <v>1</v>
      </c>
      <c r="F630" s="214" t="s">
        <v>863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250</v>
      </c>
      <c r="AU630" s="220" t="s">
        <v>86</v>
      </c>
      <c r="AV630" s="13" t="s">
        <v>83</v>
      </c>
      <c r="AW630" s="13" t="s">
        <v>31</v>
      </c>
      <c r="AX630" s="13" t="s">
        <v>75</v>
      </c>
      <c r="AY630" s="220" t="s">
        <v>239</v>
      </c>
    </row>
    <row r="631" spans="1:65" s="14" customFormat="1" ht="11.25">
      <c r="B631" s="221"/>
      <c r="C631" s="222"/>
      <c r="D631" s="212" t="s">
        <v>250</v>
      </c>
      <c r="E631" s="223" t="s">
        <v>1</v>
      </c>
      <c r="F631" s="224" t="s">
        <v>864</v>
      </c>
      <c r="G631" s="222"/>
      <c r="H631" s="225">
        <v>0.74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250</v>
      </c>
      <c r="AU631" s="231" t="s">
        <v>86</v>
      </c>
      <c r="AV631" s="14" t="s">
        <v>86</v>
      </c>
      <c r="AW631" s="14" t="s">
        <v>31</v>
      </c>
      <c r="AX631" s="14" t="s">
        <v>75</v>
      </c>
      <c r="AY631" s="231" t="s">
        <v>239</v>
      </c>
    </row>
    <row r="632" spans="1:65" s="13" customFormat="1" ht="11.25">
      <c r="B632" s="210"/>
      <c r="C632" s="211"/>
      <c r="D632" s="212" t="s">
        <v>250</v>
      </c>
      <c r="E632" s="213" t="s">
        <v>1</v>
      </c>
      <c r="F632" s="214" t="s">
        <v>865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250</v>
      </c>
      <c r="AU632" s="220" t="s">
        <v>86</v>
      </c>
      <c r="AV632" s="13" t="s">
        <v>83</v>
      </c>
      <c r="AW632" s="13" t="s">
        <v>31</v>
      </c>
      <c r="AX632" s="13" t="s">
        <v>75</v>
      </c>
      <c r="AY632" s="220" t="s">
        <v>239</v>
      </c>
    </row>
    <row r="633" spans="1:65" s="14" customFormat="1" ht="11.25">
      <c r="B633" s="221"/>
      <c r="C633" s="222"/>
      <c r="D633" s="212" t="s">
        <v>250</v>
      </c>
      <c r="E633" s="223" t="s">
        <v>1</v>
      </c>
      <c r="F633" s="224" t="s">
        <v>866</v>
      </c>
      <c r="G633" s="222"/>
      <c r="H633" s="225">
        <v>0.41599999999999998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250</v>
      </c>
      <c r="AU633" s="231" t="s">
        <v>86</v>
      </c>
      <c r="AV633" s="14" t="s">
        <v>86</v>
      </c>
      <c r="AW633" s="14" t="s">
        <v>31</v>
      </c>
      <c r="AX633" s="14" t="s">
        <v>75</v>
      </c>
      <c r="AY633" s="231" t="s">
        <v>239</v>
      </c>
    </row>
    <row r="634" spans="1:65" s="13" customFormat="1" ht="11.25">
      <c r="B634" s="210"/>
      <c r="C634" s="211"/>
      <c r="D634" s="212" t="s">
        <v>250</v>
      </c>
      <c r="E634" s="213" t="s">
        <v>1</v>
      </c>
      <c r="F634" s="214" t="s">
        <v>867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250</v>
      </c>
      <c r="AU634" s="220" t="s">
        <v>86</v>
      </c>
      <c r="AV634" s="13" t="s">
        <v>83</v>
      </c>
      <c r="AW634" s="13" t="s">
        <v>31</v>
      </c>
      <c r="AX634" s="13" t="s">
        <v>75</v>
      </c>
      <c r="AY634" s="220" t="s">
        <v>239</v>
      </c>
    </row>
    <row r="635" spans="1:65" s="14" customFormat="1" ht="11.25">
      <c r="B635" s="221"/>
      <c r="C635" s="222"/>
      <c r="D635" s="212" t="s">
        <v>250</v>
      </c>
      <c r="E635" s="223" t="s">
        <v>1</v>
      </c>
      <c r="F635" s="224" t="s">
        <v>868</v>
      </c>
      <c r="G635" s="222"/>
      <c r="H635" s="225">
        <v>0.81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250</v>
      </c>
      <c r="AU635" s="231" t="s">
        <v>86</v>
      </c>
      <c r="AV635" s="14" t="s">
        <v>86</v>
      </c>
      <c r="AW635" s="14" t="s">
        <v>31</v>
      </c>
      <c r="AX635" s="14" t="s">
        <v>75</v>
      </c>
      <c r="AY635" s="231" t="s">
        <v>239</v>
      </c>
    </row>
    <row r="636" spans="1:65" s="13" customFormat="1" ht="11.25">
      <c r="B636" s="210"/>
      <c r="C636" s="211"/>
      <c r="D636" s="212" t="s">
        <v>250</v>
      </c>
      <c r="E636" s="213" t="s">
        <v>1</v>
      </c>
      <c r="F636" s="214" t="s">
        <v>869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250</v>
      </c>
      <c r="AU636" s="220" t="s">
        <v>86</v>
      </c>
      <c r="AV636" s="13" t="s">
        <v>83</v>
      </c>
      <c r="AW636" s="13" t="s">
        <v>31</v>
      </c>
      <c r="AX636" s="13" t="s">
        <v>75</v>
      </c>
      <c r="AY636" s="220" t="s">
        <v>239</v>
      </c>
    </row>
    <row r="637" spans="1:65" s="14" customFormat="1" ht="11.25">
      <c r="B637" s="221"/>
      <c r="C637" s="222"/>
      <c r="D637" s="212" t="s">
        <v>250</v>
      </c>
      <c r="E637" s="223" t="s">
        <v>1</v>
      </c>
      <c r="F637" s="224" t="s">
        <v>870</v>
      </c>
      <c r="G637" s="222"/>
      <c r="H637" s="225">
        <v>0.28499999999999998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AT637" s="231" t="s">
        <v>250</v>
      </c>
      <c r="AU637" s="231" t="s">
        <v>86</v>
      </c>
      <c r="AV637" s="14" t="s">
        <v>86</v>
      </c>
      <c r="AW637" s="14" t="s">
        <v>31</v>
      </c>
      <c r="AX637" s="14" t="s">
        <v>75</v>
      </c>
      <c r="AY637" s="231" t="s">
        <v>239</v>
      </c>
    </row>
    <row r="638" spans="1:65" s="13" customFormat="1" ht="11.25">
      <c r="B638" s="210"/>
      <c r="C638" s="211"/>
      <c r="D638" s="212" t="s">
        <v>250</v>
      </c>
      <c r="E638" s="213" t="s">
        <v>1</v>
      </c>
      <c r="F638" s="214" t="s">
        <v>871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250</v>
      </c>
      <c r="AU638" s="220" t="s">
        <v>86</v>
      </c>
      <c r="AV638" s="13" t="s">
        <v>83</v>
      </c>
      <c r="AW638" s="13" t="s">
        <v>31</v>
      </c>
      <c r="AX638" s="13" t="s">
        <v>75</v>
      </c>
      <c r="AY638" s="220" t="s">
        <v>239</v>
      </c>
    </row>
    <row r="639" spans="1:65" s="14" customFormat="1" ht="11.25">
      <c r="B639" s="221"/>
      <c r="C639" s="222"/>
      <c r="D639" s="212" t="s">
        <v>250</v>
      </c>
      <c r="E639" s="223" t="s">
        <v>1</v>
      </c>
      <c r="F639" s="224" t="s">
        <v>872</v>
      </c>
      <c r="G639" s="222"/>
      <c r="H639" s="225">
        <v>0.183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250</v>
      </c>
      <c r="AU639" s="231" t="s">
        <v>86</v>
      </c>
      <c r="AV639" s="14" t="s">
        <v>86</v>
      </c>
      <c r="AW639" s="14" t="s">
        <v>31</v>
      </c>
      <c r="AX639" s="14" t="s">
        <v>75</v>
      </c>
      <c r="AY639" s="231" t="s">
        <v>239</v>
      </c>
    </row>
    <row r="640" spans="1:65" s="14" customFormat="1" ht="11.25">
      <c r="B640" s="221"/>
      <c r="C640" s="222"/>
      <c r="D640" s="212" t="s">
        <v>250</v>
      </c>
      <c r="E640" s="223" t="s">
        <v>1</v>
      </c>
      <c r="F640" s="224" t="s">
        <v>873</v>
      </c>
      <c r="G640" s="222"/>
      <c r="H640" s="225">
        <v>0.122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250</v>
      </c>
      <c r="AU640" s="231" t="s">
        <v>86</v>
      </c>
      <c r="AV640" s="14" t="s">
        <v>86</v>
      </c>
      <c r="AW640" s="14" t="s">
        <v>31</v>
      </c>
      <c r="AX640" s="14" t="s">
        <v>75</v>
      </c>
      <c r="AY640" s="231" t="s">
        <v>239</v>
      </c>
    </row>
    <row r="641" spans="1:65" s="16" customFormat="1" ht="11.25">
      <c r="B641" s="243"/>
      <c r="C641" s="244"/>
      <c r="D641" s="212" t="s">
        <v>250</v>
      </c>
      <c r="E641" s="245" t="s">
        <v>1</v>
      </c>
      <c r="F641" s="246" t="s">
        <v>874</v>
      </c>
      <c r="G641" s="244"/>
      <c r="H641" s="247">
        <v>2.5559999999999996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AT641" s="253" t="s">
        <v>250</v>
      </c>
      <c r="AU641" s="253" t="s">
        <v>86</v>
      </c>
      <c r="AV641" s="16" t="s">
        <v>246</v>
      </c>
      <c r="AW641" s="16" t="s">
        <v>31</v>
      </c>
      <c r="AX641" s="16" t="s">
        <v>83</v>
      </c>
      <c r="AY641" s="253" t="s">
        <v>239</v>
      </c>
    </row>
    <row r="642" spans="1:65" s="2" customFormat="1" ht="24.2" customHeight="1">
      <c r="A642" s="35"/>
      <c r="B642" s="36"/>
      <c r="C642" s="192" t="s">
        <v>875</v>
      </c>
      <c r="D642" s="192" t="s">
        <v>241</v>
      </c>
      <c r="E642" s="193" t="s">
        <v>876</v>
      </c>
      <c r="F642" s="194" t="s">
        <v>877</v>
      </c>
      <c r="G642" s="195" t="s">
        <v>244</v>
      </c>
      <c r="H642" s="196">
        <v>3.3</v>
      </c>
      <c r="I642" s="197"/>
      <c r="J642" s="198">
        <f>ROUND(I642*H642,2)</f>
        <v>0</v>
      </c>
      <c r="K642" s="194" t="s">
        <v>245</v>
      </c>
      <c r="L642" s="40"/>
      <c r="M642" s="199" t="s">
        <v>1</v>
      </c>
      <c r="N642" s="200" t="s">
        <v>40</v>
      </c>
      <c r="O642" s="72"/>
      <c r="P642" s="201">
        <f>O642*H642</f>
        <v>0</v>
      </c>
      <c r="Q642" s="201">
        <v>2.5018699999999998</v>
      </c>
      <c r="R642" s="201">
        <f>Q642*H642</f>
        <v>8.2561709999999984</v>
      </c>
      <c r="S642" s="201">
        <v>0</v>
      </c>
      <c r="T642" s="202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03" t="s">
        <v>246</v>
      </c>
      <c r="AT642" s="203" t="s">
        <v>241</v>
      </c>
      <c r="AU642" s="203" t="s">
        <v>86</v>
      </c>
      <c r="AY642" s="18" t="s">
        <v>239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8" t="s">
        <v>83</v>
      </c>
      <c r="BK642" s="204">
        <f>ROUND(I642*H642,2)</f>
        <v>0</v>
      </c>
      <c r="BL642" s="18" t="s">
        <v>246</v>
      </c>
      <c r="BM642" s="203" t="s">
        <v>878</v>
      </c>
    </row>
    <row r="643" spans="1:65" s="2" customFormat="1" ht="11.25">
      <c r="A643" s="35"/>
      <c r="B643" s="36"/>
      <c r="C643" s="37"/>
      <c r="D643" s="205" t="s">
        <v>248</v>
      </c>
      <c r="E643" s="37"/>
      <c r="F643" s="206" t="s">
        <v>879</v>
      </c>
      <c r="G643" s="37"/>
      <c r="H643" s="37"/>
      <c r="I643" s="207"/>
      <c r="J643" s="37"/>
      <c r="K643" s="37"/>
      <c r="L643" s="40"/>
      <c r="M643" s="208"/>
      <c r="N643" s="209"/>
      <c r="O643" s="72"/>
      <c r="P643" s="72"/>
      <c r="Q643" s="72"/>
      <c r="R643" s="72"/>
      <c r="S643" s="72"/>
      <c r="T643" s="73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8" t="s">
        <v>248</v>
      </c>
      <c r="AU643" s="18" t="s">
        <v>86</v>
      </c>
    </row>
    <row r="644" spans="1:65" s="13" customFormat="1" ht="11.25">
      <c r="B644" s="210"/>
      <c r="C644" s="211"/>
      <c r="D644" s="212" t="s">
        <v>250</v>
      </c>
      <c r="E644" s="213" t="s">
        <v>1</v>
      </c>
      <c r="F644" s="214" t="s">
        <v>880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250</v>
      </c>
      <c r="AU644" s="220" t="s">
        <v>86</v>
      </c>
      <c r="AV644" s="13" t="s">
        <v>83</v>
      </c>
      <c r="AW644" s="13" t="s">
        <v>31</v>
      </c>
      <c r="AX644" s="13" t="s">
        <v>75</v>
      </c>
      <c r="AY644" s="220" t="s">
        <v>239</v>
      </c>
    </row>
    <row r="645" spans="1:65" s="14" customFormat="1" ht="11.25">
      <c r="B645" s="221"/>
      <c r="C645" s="222"/>
      <c r="D645" s="212" t="s">
        <v>250</v>
      </c>
      <c r="E645" s="223" t="s">
        <v>1</v>
      </c>
      <c r="F645" s="224" t="s">
        <v>881</v>
      </c>
      <c r="G645" s="222"/>
      <c r="H645" s="225">
        <v>1.514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250</v>
      </c>
      <c r="AU645" s="231" t="s">
        <v>86</v>
      </c>
      <c r="AV645" s="14" t="s">
        <v>86</v>
      </c>
      <c r="AW645" s="14" t="s">
        <v>31</v>
      </c>
      <c r="AX645" s="14" t="s">
        <v>75</v>
      </c>
      <c r="AY645" s="231" t="s">
        <v>239</v>
      </c>
    </row>
    <row r="646" spans="1:65" s="13" customFormat="1" ht="11.25">
      <c r="B646" s="210"/>
      <c r="C646" s="211"/>
      <c r="D646" s="212" t="s">
        <v>250</v>
      </c>
      <c r="E646" s="213" t="s">
        <v>1</v>
      </c>
      <c r="F646" s="214" t="s">
        <v>882</v>
      </c>
      <c r="G646" s="211"/>
      <c r="H646" s="213" t="s">
        <v>1</v>
      </c>
      <c r="I646" s="215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AT646" s="220" t="s">
        <v>250</v>
      </c>
      <c r="AU646" s="220" t="s">
        <v>86</v>
      </c>
      <c r="AV646" s="13" t="s">
        <v>83</v>
      </c>
      <c r="AW646" s="13" t="s">
        <v>31</v>
      </c>
      <c r="AX646" s="13" t="s">
        <v>75</v>
      </c>
      <c r="AY646" s="220" t="s">
        <v>239</v>
      </c>
    </row>
    <row r="647" spans="1:65" s="14" customFormat="1" ht="11.25">
      <c r="B647" s="221"/>
      <c r="C647" s="222"/>
      <c r="D647" s="212" t="s">
        <v>250</v>
      </c>
      <c r="E647" s="223" t="s">
        <v>1</v>
      </c>
      <c r="F647" s="224" t="s">
        <v>883</v>
      </c>
      <c r="G647" s="222"/>
      <c r="H647" s="225">
        <v>1.4</v>
      </c>
      <c r="I647" s="226"/>
      <c r="J647" s="222"/>
      <c r="K647" s="222"/>
      <c r="L647" s="227"/>
      <c r="M647" s="228"/>
      <c r="N647" s="229"/>
      <c r="O647" s="229"/>
      <c r="P647" s="229"/>
      <c r="Q647" s="229"/>
      <c r="R647" s="229"/>
      <c r="S647" s="229"/>
      <c r="T647" s="230"/>
      <c r="AT647" s="231" t="s">
        <v>250</v>
      </c>
      <c r="AU647" s="231" t="s">
        <v>86</v>
      </c>
      <c r="AV647" s="14" t="s">
        <v>86</v>
      </c>
      <c r="AW647" s="14" t="s">
        <v>31</v>
      </c>
      <c r="AX647" s="14" t="s">
        <v>75</v>
      </c>
      <c r="AY647" s="231" t="s">
        <v>239</v>
      </c>
    </row>
    <row r="648" spans="1:65" s="14" customFormat="1" ht="11.25">
      <c r="B648" s="221"/>
      <c r="C648" s="222"/>
      <c r="D648" s="212" t="s">
        <v>250</v>
      </c>
      <c r="E648" s="223" t="s">
        <v>1</v>
      </c>
      <c r="F648" s="224" t="s">
        <v>884</v>
      </c>
      <c r="G648" s="222"/>
      <c r="H648" s="225">
        <v>0.38600000000000001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250</v>
      </c>
      <c r="AU648" s="231" t="s">
        <v>86</v>
      </c>
      <c r="AV648" s="14" t="s">
        <v>86</v>
      </c>
      <c r="AW648" s="14" t="s">
        <v>31</v>
      </c>
      <c r="AX648" s="14" t="s">
        <v>75</v>
      </c>
      <c r="AY648" s="231" t="s">
        <v>239</v>
      </c>
    </row>
    <row r="649" spans="1:65" s="16" customFormat="1" ht="11.25">
      <c r="B649" s="243"/>
      <c r="C649" s="244"/>
      <c r="D649" s="212" t="s">
        <v>250</v>
      </c>
      <c r="E649" s="245" t="s">
        <v>1</v>
      </c>
      <c r="F649" s="246" t="s">
        <v>264</v>
      </c>
      <c r="G649" s="244"/>
      <c r="H649" s="247">
        <v>3.3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AT649" s="253" t="s">
        <v>250</v>
      </c>
      <c r="AU649" s="253" t="s">
        <v>86</v>
      </c>
      <c r="AV649" s="16" t="s">
        <v>246</v>
      </c>
      <c r="AW649" s="16" t="s">
        <v>31</v>
      </c>
      <c r="AX649" s="16" t="s">
        <v>83</v>
      </c>
      <c r="AY649" s="253" t="s">
        <v>239</v>
      </c>
    </row>
    <row r="650" spans="1:65" s="12" customFormat="1" ht="22.9" customHeight="1">
      <c r="B650" s="176"/>
      <c r="C650" s="177"/>
      <c r="D650" s="178" t="s">
        <v>74</v>
      </c>
      <c r="E650" s="190" t="s">
        <v>288</v>
      </c>
      <c r="F650" s="190" t="s">
        <v>885</v>
      </c>
      <c r="G650" s="177"/>
      <c r="H650" s="177"/>
      <c r="I650" s="180"/>
      <c r="J650" s="191">
        <f>BK650</f>
        <v>0</v>
      </c>
      <c r="K650" s="177"/>
      <c r="L650" s="182"/>
      <c r="M650" s="183"/>
      <c r="N650" s="184"/>
      <c r="O650" s="184"/>
      <c r="P650" s="185">
        <f>SUM(P651:P654)</f>
        <v>0</v>
      </c>
      <c r="Q650" s="184"/>
      <c r="R650" s="185">
        <f>SUM(R651:R654)</f>
        <v>16.099999999999998</v>
      </c>
      <c r="S650" s="184"/>
      <c r="T650" s="186">
        <f>SUM(T651:T654)</f>
        <v>0</v>
      </c>
      <c r="AR650" s="187" t="s">
        <v>83</v>
      </c>
      <c r="AT650" s="188" t="s">
        <v>74</v>
      </c>
      <c r="AU650" s="188" t="s">
        <v>83</v>
      </c>
      <c r="AY650" s="187" t="s">
        <v>239</v>
      </c>
      <c r="BK650" s="189">
        <f>SUM(BK651:BK654)</f>
        <v>0</v>
      </c>
    </row>
    <row r="651" spans="1:65" s="2" customFormat="1" ht="24.2" customHeight="1">
      <c r="A651" s="35"/>
      <c r="B651" s="36"/>
      <c r="C651" s="192" t="s">
        <v>886</v>
      </c>
      <c r="D651" s="192" t="s">
        <v>241</v>
      </c>
      <c r="E651" s="193" t="s">
        <v>887</v>
      </c>
      <c r="F651" s="194" t="s">
        <v>888</v>
      </c>
      <c r="G651" s="195" t="s">
        <v>372</v>
      </c>
      <c r="H651" s="196">
        <v>28</v>
      </c>
      <c r="I651" s="197"/>
      <c r="J651" s="198">
        <f>ROUND(I651*H651,2)</f>
        <v>0</v>
      </c>
      <c r="K651" s="194" t="s">
        <v>245</v>
      </c>
      <c r="L651" s="40"/>
      <c r="M651" s="199" t="s">
        <v>1</v>
      </c>
      <c r="N651" s="200" t="s">
        <v>40</v>
      </c>
      <c r="O651" s="72"/>
      <c r="P651" s="201">
        <f>O651*H651</f>
        <v>0</v>
      </c>
      <c r="Q651" s="201">
        <v>0.57499999999999996</v>
      </c>
      <c r="R651" s="201">
        <f>Q651*H651</f>
        <v>16.099999999999998</v>
      </c>
      <c r="S651" s="201">
        <v>0</v>
      </c>
      <c r="T651" s="202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3" t="s">
        <v>246</v>
      </c>
      <c r="AT651" s="203" t="s">
        <v>241</v>
      </c>
      <c r="AU651" s="203" t="s">
        <v>86</v>
      </c>
      <c r="AY651" s="18" t="s">
        <v>239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8" t="s">
        <v>83</v>
      </c>
      <c r="BK651" s="204">
        <f>ROUND(I651*H651,2)</f>
        <v>0</v>
      </c>
      <c r="BL651" s="18" t="s">
        <v>246</v>
      </c>
      <c r="BM651" s="203" t="s">
        <v>889</v>
      </c>
    </row>
    <row r="652" spans="1:65" s="2" customFormat="1" ht="11.25">
      <c r="A652" s="35"/>
      <c r="B652" s="36"/>
      <c r="C652" s="37"/>
      <c r="D652" s="205" t="s">
        <v>248</v>
      </c>
      <c r="E652" s="37"/>
      <c r="F652" s="206" t="s">
        <v>890</v>
      </c>
      <c r="G652" s="37"/>
      <c r="H652" s="37"/>
      <c r="I652" s="207"/>
      <c r="J652" s="37"/>
      <c r="K652" s="37"/>
      <c r="L652" s="40"/>
      <c r="M652" s="208"/>
      <c r="N652" s="209"/>
      <c r="O652" s="72"/>
      <c r="P652" s="72"/>
      <c r="Q652" s="72"/>
      <c r="R652" s="72"/>
      <c r="S652" s="72"/>
      <c r="T652" s="73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248</v>
      </c>
      <c r="AU652" s="18" t="s">
        <v>86</v>
      </c>
    </row>
    <row r="653" spans="1:65" s="13" customFormat="1" ht="11.25">
      <c r="B653" s="210"/>
      <c r="C653" s="211"/>
      <c r="D653" s="212" t="s">
        <v>250</v>
      </c>
      <c r="E653" s="213" t="s">
        <v>1</v>
      </c>
      <c r="F653" s="214" t="s">
        <v>891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250</v>
      </c>
      <c r="AU653" s="220" t="s">
        <v>86</v>
      </c>
      <c r="AV653" s="13" t="s">
        <v>83</v>
      </c>
      <c r="AW653" s="13" t="s">
        <v>31</v>
      </c>
      <c r="AX653" s="13" t="s">
        <v>75</v>
      </c>
      <c r="AY653" s="220" t="s">
        <v>239</v>
      </c>
    </row>
    <row r="654" spans="1:65" s="14" customFormat="1" ht="11.25">
      <c r="B654" s="221"/>
      <c r="C654" s="222"/>
      <c r="D654" s="212" t="s">
        <v>250</v>
      </c>
      <c r="E654" s="223" t="s">
        <v>1</v>
      </c>
      <c r="F654" s="224" t="s">
        <v>892</v>
      </c>
      <c r="G654" s="222"/>
      <c r="H654" s="225">
        <v>28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250</v>
      </c>
      <c r="AU654" s="231" t="s">
        <v>86</v>
      </c>
      <c r="AV654" s="14" t="s">
        <v>86</v>
      </c>
      <c r="AW654" s="14" t="s">
        <v>31</v>
      </c>
      <c r="AX654" s="14" t="s">
        <v>83</v>
      </c>
      <c r="AY654" s="231" t="s">
        <v>239</v>
      </c>
    </row>
    <row r="655" spans="1:65" s="12" customFormat="1" ht="22.9" customHeight="1">
      <c r="B655" s="176"/>
      <c r="C655" s="177"/>
      <c r="D655" s="178" t="s">
        <v>74</v>
      </c>
      <c r="E655" s="190" t="s">
        <v>754</v>
      </c>
      <c r="F655" s="190" t="s">
        <v>893</v>
      </c>
      <c r="G655" s="177"/>
      <c r="H655" s="177"/>
      <c r="I655" s="180"/>
      <c r="J655" s="191">
        <f>BK655</f>
        <v>0</v>
      </c>
      <c r="K655" s="177"/>
      <c r="L655" s="182"/>
      <c r="M655" s="183"/>
      <c r="N655" s="184"/>
      <c r="O655" s="184"/>
      <c r="P655" s="185">
        <f>SUM(P656:P743)</f>
        <v>0</v>
      </c>
      <c r="Q655" s="184"/>
      <c r="R655" s="185">
        <f>SUM(R656:R743)</f>
        <v>43.377099999999999</v>
      </c>
      <c r="S655" s="184"/>
      <c r="T655" s="186">
        <f>SUM(T656:T743)</f>
        <v>0</v>
      </c>
      <c r="AR655" s="187" t="s">
        <v>83</v>
      </c>
      <c r="AT655" s="188" t="s">
        <v>74</v>
      </c>
      <c r="AU655" s="188" t="s">
        <v>83</v>
      </c>
      <c r="AY655" s="187" t="s">
        <v>239</v>
      </c>
      <c r="BK655" s="189">
        <f>SUM(BK656:BK743)</f>
        <v>0</v>
      </c>
    </row>
    <row r="656" spans="1:65" s="2" customFormat="1" ht="16.5" customHeight="1">
      <c r="A656" s="35"/>
      <c r="B656" s="36"/>
      <c r="C656" s="192" t="s">
        <v>894</v>
      </c>
      <c r="D656" s="192" t="s">
        <v>241</v>
      </c>
      <c r="E656" s="193" t="s">
        <v>895</v>
      </c>
      <c r="F656" s="194" t="s">
        <v>896</v>
      </c>
      <c r="G656" s="195" t="s">
        <v>372</v>
      </c>
      <c r="H656" s="196">
        <v>12</v>
      </c>
      <c r="I656" s="197"/>
      <c r="J656" s="198">
        <f>ROUND(I656*H656,2)</f>
        <v>0</v>
      </c>
      <c r="K656" s="194" t="s">
        <v>245</v>
      </c>
      <c r="L656" s="40"/>
      <c r="M656" s="199" t="s">
        <v>1</v>
      </c>
      <c r="N656" s="200" t="s">
        <v>40</v>
      </c>
      <c r="O656" s="72"/>
      <c r="P656" s="201">
        <f>O656*H656</f>
        <v>0</v>
      </c>
      <c r="Q656" s="201">
        <v>8.4999999999999995E-4</v>
      </c>
      <c r="R656" s="201">
        <f>Q656*H656</f>
        <v>1.0199999999999999E-2</v>
      </c>
      <c r="S656" s="201">
        <v>0</v>
      </c>
      <c r="T656" s="202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03" t="s">
        <v>246</v>
      </c>
      <c r="AT656" s="203" t="s">
        <v>241</v>
      </c>
      <c r="AU656" s="203" t="s">
        <v>86</v>
      </c>
      <c r="AY656" s="18" t="s">
        <v>239</v>
      </c>
      <c r="BE656" s="204">
        <f>IF(N656="základní",J656,0)</f>
        <v>0</v>
      </c>
      <c r="BF656" s="204">
        <f>IF(N656="snížená",J656,0)</f>
        <v>0</v>
      </c>
      <c r="BG656" s="204">
        <f>IF(N656="zákl. přenesená",J656,0)</f>
        <v>0</v>
      </c>
      <c r="BH656" s="204">
        <f>IF(N656="sníž. přenesená",J656,0)</f>
        <v>0</v>
      </c>
      <c r="BI656" s="204">
        <f>IF(N656="nulová",J656,0)</f>
        <v>0</v>
      </c>
      <c r="BJ656" s="18" t="s">
        <v>83</v>
      </c>
      <c r="BK656" s="204">
        <f>ROUND(I656*H656,2)</f>
        <v>0</v>
      </c>
      <c r="BL656" s="18" t="s">
        <v>246</v>
      </c>
      <c r="BM656" s="203" t="s">
        <v>897</v>
      </c>
    </row>
    <row r="657" spans="1:65" s="2" customFormat="1" ht="11.25">
      <c r="A657" s="35"/>
      <c r="B657" s="36"/>
      <c r="C657" s="37"/>
      <c r="D657" s="205" t="s">
        <v>248</v>
      </c>
      <c r="E657" s="37"/>
      <c r="F657" s="206" t="s">
        <v>898</v>
      </c>
      <c r="G657" s="37"/>
      <c r="H657" s="37"/>
      <c r="I657" s="207"/>
      <c r="J657" s="37"/>
      <c r="K657" s="37"/>
      <c r="L657" s="40"/>
      <c r="M657" s="208"/>
      <c r="N657" s="209"/>
      <c r="O657" s="72"/>
      <c r="P657" s="72"/>
      <c r="Q657" s="72"/>
      <c r="R657" s="72"/>
      <c r="S657" s="72"/>
      <c r="T657" s="73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8" t="s">
        <v>248</v>
      </c>
      <c r="AU657" s="18" t="s">
        <v>86</v>
      </c>
    </row>
    <row r="658" spans="1:65" s="13" customFormat="1" ht="11.25">
      <c r="B658" s="210"/>
      <c r="C658" s="211"/>
      <c r="D658" s="212" t="s">
        <v>250</v>
      </c>
      <c r="E658" s="213" t="s">
        <v>1</v>
      </c>
      <c r="F658" s="214" t="s">
        <v>899</v>
      </c>
      <c r="G658" s="211"/>
      <c r="H658" s="213" t="s">
        <v>1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250</v>
      </c>
      <c r="AU658" s="220" t="s">
        <v>86</v>
      </c>
      <c r="AV658" s="13" t="s">
        <v>83</v>
      </c>
      <c r="AW658" s="13" t="s">
        <v>31</v>
      </c>
      <c r="AX658" s="13" t="s">
        <v>75</v>
      </c>
      <c r="AY658" s="220" t="s">
        <v>239</v>
      </c>
    </row>
    <row r="659" spans="1:65" s="14" customFormat="1" ht="11.25">
      <c r="B659" s="221"/>
      <c r="C659" s="222"/>
      <c r="D659" s="212" t="s">
        <v>250</v>
      </c>
      <c r="E659" s="223" t="s">
        <v>1</v>
      </c>
      <c r="F659" s="224" t="s">
        <v>900</v>
      </c>
      <c r="G659" s="222"/>
      <c r="H659" s="225">
        <v>1.54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250</v>
      </c>
      <c r="AU659" s="231" t="s">
        <v>86</v>
      </c>
      <c r="AV659" s="14" t="s">
        <v>86</v>
      </c>
      <c r="AW659" s="14" t="s">
        <v>31</v>
      </c>
      <c r="AX659" s="14" t="s">
        <v>75</v>
      </c>
      <c r="AY659" s="231" t="s">
        <v>239</v>
      </c>
    </row>
    <row r="660" spans="1:65" s="13" customFormat="1" ht="11.25">
      <c r="B660" s="210"/>
      <c r="C660" s="211"/>
      <c r="D660" s="212" t="s">
        <v>250</v>
      </c>
      <c r="E660" s="213" t="s">
        <v>1</v>
      </c>
      <c r="F660" s="214" t="s">
        <v>901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250</v>
      </c>
      <c r="AU660" s="220" t="s">
        <v>86</v>
      </c>
      <c r="AV660" s="13" t="s">
        <v>83</v>
      </c>
      <c r="AW660" s="13" t="s">
        <v>31</v>
      </c>
      <c r="AX660" s="13" t="s">
        <v>75</v>
      </c>
      <c r="AY660" s="220" t="s">
        <v>239</v>
      </c>
    </row>
    <row r="661" spans="1:65" s="14" customFormat="1" ht="11.25">
      <c r="B661" s="221"/>
      <c r="C661" s="222"/>
      <c r="D661" s="212" t="s">
        <v>250</v>
      </c>
      <c r="E661" s="223" t="s">
        <v>1</v>
      </c>
      <c r="F661" s="224" t="s">
        <v>527</v>
      </c>
      <c r="G661" s="222"/>
      <c r="H661" s="225">
        <v>10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250</v>
      </c>
      <c r="AU661" s="231" t="s">
        <v>86</v>
      </c>
      <c r="AV661" s="14" t="s">
        <v>86</v>
      </c>
      <c r="AW661" s="14" t="s">
        <v>31</v>
      </c>
      <c r="AX661" s="14" t="s">
        <v>75</v>
      </c>
      <c r="AY661" s="231" t="s">
        <v>239</v>
      </c>
    </row>
    <row r="662" spans="1:65" s="14" customFormat="1" ht="11.25">
      <c r="B662" s="221"/>
      <c r="C662" s="222"/>
      <c r="D662" s="212" t="s">
        <v>250</v>
      </c>
      <c r="E662" s="223" t="s">
        <v>1</v>
      </c>
      <c r="F662" s="224" t="s">
        <v>902</v>
      </c>
      <c r="G662" s="222"/>
      <c r="H662" s="225">
        <v>0.46</v>
      </c>
      <c r="I662" s="226"/>
      <c r="J662" s="222"/>
      <c r="K662" s="222"/>
      <c r="L662" s="227"/>
      <c r="M662" s="228"/>
      <c r="N662" s="229"/>
      <c r="O662" s="229"/>
      <c r="P662" s="229"/>
      <c r="Q662" s="229"/>
      <c r="R662" s="229"/>
      <c r="S662" s="229"/>
      <c r="T662" s="230"/>
      <c r="AT662" s="231" t="s">
        <v>250</v>
      </c>
      <c r="AU662" s="231" t="s">
        <v>86</v>
      </c>
      <c r="AV662" s="14" t="s">
        <v>86</v>
      </c>
      <c r="AW662" s="14" t="s">
        <v>31</v>
      </c>
      <c r="AX662" s="14" t="s">
        <v>75</v>
      </c>
      <c r="AY662" s="231" t="s">
        <v>239</v>
      </c>
    </row>
    <row r="663" spans="1:65" s="16" customFormat="1" ht="11.25">
      <c r="B663" s="243"/>
      <c r="C663" s="244"/>
      <c r="D663" s="212" t="s">
        <v>250</v>
      </c>
      <c r="E663" s="245" t="s">
        <v>1</v>
      </c>
      <c r="F663" s="246" t="s">
        <v>264</v>
      </c>
      <c r="G663" s="244"/>
      <c r="H663" s="247">
        <v>12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AT663" s="253" t="s">
        <v>250</v>
      </c>
      <c r="AU663" s="253" t="s">
        <v>86</v>
      </c>
      <c r="AV663" s="16" t="s">
        <v>246</v>
      </c>
      <c r="AW663" s="16" t="s">
        <v>31</v>
      </c>
      <c r="AX663" s="16" t="s">
        <v>83</v>
      </c>
      <c r="AY663" s="253" t="s">
        <v>239</v>
      </c>
    </row>
    <row r="664" spans="1:65" s="2" customFormat="1" ht="24.2" customHeight="1">
      <c r="A664" s="35"/>
      <c r="B664" s="36"/>
      <c r="C664" s="192" t="s">
        <v>903</v>
      </c>
      <c r="D664" s="192" t="s">
        <v>241</v>
      </c>
      <c r="E664" s="193" t="s">
        <v>904</v>
      </c>
      <c r="F664" s="194" t="s">
        <v>905</v>
      </c>
      <c r="G664" s="195" t="s">
        <v>372</v>
      </c>
      <c r="H664" s="196">
        <v>12</v>
      </c>
      <c r="I664" s="197"/>
      <c r="J664" s="198">
        <f>ROUND(I664*H664,2)</f>
        <v>0</v>
      </c>
      <c r="K664" s="194" t="s">
        <v>245</v>
      </c>
      <c r="L664" s="40"/>
      <c r="M664" s="199" t="s">
        <v>1</v>
      </c>
      <c r="N664" s="200" t="s">
        <v>40</v>
      </c>
      <c r="O664" s="72"/>
      <c r="P664" s="201">
        <f>O664*H664</f>
        <v>0</v>
      </c>
      <c r="Q664" s="201">
        <v>2.1000000000000001E-2</v>
      </c>
      <c r="R664" s="201">
        <f>Q664*H664</f>
        <v>0.252</v>
      </c>
      <c r="S664" s="201">
        <v>0</v>
      </c>
      <c r="T664" s="202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03" t="s">
        <v>246</v>
      </c>
      <c r="AT664" s="203" t="s">
        <v>241</v>
      </c>
      <c r="AU664" s="203" t="s">
        <v>86</v>
      </c>
      <c r="AY664" s="18" t="s">
        <v>239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8" t="s">
        <v>83</v>
      </c>
      <c r="BK664" s="204">
        <f>ROUND(I664*H664,2)</f>
        <v>0</v>
      </c>
      <c r="BL664" s="18" t="s">
        <v>246</v>
      </c>
      <c r="BM664" s="203" t="s">
        <v>906</v>
      </c>
    </row>
    <row r="665" spans="1:65" s="2" customFormat="1" ht="11.25">
      <c r="A665" s="35"/>
      <c r="B665" s="36"/>
      <c r="C665" s="37"/>
      <c r="D665" s="205" t="s">
        <v>248</v>
      </c>
      <c r="E665" s="37"/>
      <c r="F665" s="206" t="s">
        <v>907</v>
      </c>
      <c r="G665" s="37"/>
      <c r="H665" s="37"/>
      <c r="I665" s="207"/>
      <c r="J665" s="37"/>
      <c r="K665" s="37"/>
      <c r="L665" s="40"/>
      <c r="M665" s="208"/>
      <c r="N665" s="209"/>
      <c r="O665" s="72"/>
      <c r="P665" s="72"/>
      <c r="Q665" s="72"/>
      <c r="R665" s="72"/>
      <c r="S665" s="72"/>
      <c r="T665" s="73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8" t="s">
        <v>248</v>
      </c>
      <c r="AU665" s="18" t="s">
        <v>86</v>
      </c>
    </row>
    <row r="666" spans="1:65" s="13" customFormat="1" ht="11.25">
      <c r="B666" s="210"/>
      <c r="C666" s="211"/>
      <c r="D666" s="212" t="s">
        <v>250</v>
      </c>
      <c r="E666" s="213" t="s">
        <v>1</v>
      </c>
      <c r="F666" s="214" t="s">
        <v>908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250</v>
      </c>
      <c r="AU666" s="220" t="s">
        <v>86</v>
      </c>
      <c r="AV666" s="13" t="s">
        <v>83</v>
      </c>
      <c r="AW666" s="13" t="s">
        <v>31</v>
      </c>
      <c r="AX666" s="13" t="s">
        <v>75</v>
      </c>
      <c r="AY666" s="220" t="s">
        <v>239</v>
      </c>
    </row>
    <row r="667" spans="1:65" s="14" customFormat="1" ht="11.25">
      <c r="B667" s="221"/>
      <c r="C667" s="222"/>
      <c r="D667" s="212" t="s">
        <v>250</v>
      </c>
      <c r="E667" s="223" t="s">
        <v>1</v>
      </c>
      <c r="F667" s="224" t="s">
        <v>909</v>
      </c>
      <c r="G667" s="222"/>
      <c r="H667" s="225">
        <v>12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250</v>
      </c>
      <c r="AU667" s="231" t="s">
        <v>86</v>
      </c>
      <c r="AV667" s="14" t="s">
        <v>86</v>
      </c>
      <c r="AW667" s="14" t="s">
        <v>31</v>
      </c>
      <c r="AX667" s="14" t="s">
        <v>83</v>
      </c>
      <c r="AY667" s="231" t="s">
        <v>239</v>
      </c>
    </row>
    <row r="668" spans="1:65" s="2" customFormat="1" ht="24.2" customHeight="1">
      <c r="A668" s="35"/>
      <c r="B668" s="36"/>
      <c r="C668" s="192" t="s">
        <v>910</v>
      </c>
      <c r="D668" s="192" t="s">
        <v>241</v>
      </c>
      <c r="E668" s="193" t="s">
        <v>911</v>
      </c>
      <c r="F668" s="194" t="s">
        <v>912</v>
      </c>
      <c r="G668" s="195" t="s">
        <v>372</v>
      </c>
      <c r="H668" s="196">
        <v>4</v>
      </c>
      <c r="I668" s="197"/>
      <c r="J668" s="198">
        <f>ROUND(I668*H668,2)</f>
        <v>0</v>
      </c>
      <c r="K668" s="194" t="s">
        <v>245</v>
      </c>
      <c r="L668" s="40"/>
      <c r="M668" s="199" t="s">
        <v>1</v>
      </c>
      <c r="N668" s="200" t="s">
        <v>40</v>
      </c>
      <c r="O668" s="72"/>
      <c r="P668" s="201">
        <f>O668*H668</f>
        <v>0</v>
      </c>
      <c r="Q668" s="201">
        <v>1.0500000000000001E-2</v>
      </c>
      <c r="R668" s="201">
        <f>Q668*H668</f>
        <v>4.2000000000000003E-2</v>
      </c>
      <c r="S668" s="201">
        <v>0</v>
      </c>
      <c r="T668" s="202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03" t="s">
        <v>246</v>
      </c>
      <c r="AT668" s="203" t="s">
        <v>241</v>
      </c>
      <c r="AU668" s="203" t="s">
        <v>86</v>
      </c>
      <c r="AY668" s="18" t="s">
        <v>239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18" t="s">
        <v>83</v>
      </c>
      <c r="BK668" s="204">
        <f>ROUND(I668*H668,2)</f>
        <v>0</v>
      </c>
      <c r="BL668" s="18" t="s">
        <v>246</v>
      </c>
      <c r="BM668" s="203" t="s">
        <v>913</v>
      </c>
    </row>
    <row r="669" spans="1:65" s="2" customFormat="1" ht="11.25">
      <c r="A669" s="35"/>
      <c r="B669" s="36"/>
      <c r="C669" s="37"/>
      <c r="D669" s="205" t="s">
        <v>248</v>
      </c>
      <c r="E669" s="37"/>
      <c r="F669" s="206" t="s">
        <v>914</v>
      </c>
      <c r="G669" s="37"/>
      <c r="H669" s="37"/>
      <c r="I669" s="207"/>
      <c r="J669" s="37"/>
      <c r="K669" s="37"/>
      <c r="L669" s="40"/>
      <c r="M669" s="208"/>
      <c r="N669" s="209"/>
      <c r="O669" s="72"/>
      <c r="P669" s="72"/>
      <c r="Q669" s="72"/>
      <c r="R669" s="72"/>
      <c r="S669" s="72"/>
      <c r="T669" s="73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8" t="s">
        <v>248</v>
      </c>
      <c r="AU669" s="18" t="s">
        <v>86</v>
      </c>
    </row>
    <row r="670" spans="1:65" s="13" customFormat="1" ht="11.25">
      <c r="B670" s="210"/>
      <c r="C670" s="211"/>
      <c r="D670" s="212" t="s">
        <v>250</v>
      </c>
      <c r="E670" s="213" t="s">
        <v>1</v>
      </c>
      <c r="F670" s="214" t="s">
        <v>915</v>
      </c>
      <c r="G670" s="211"/>
      <c r="H670" s="213" t="s">
        <v>1</v>
      </c>
      <c r="I670" s="215"/>
      <c r="J670" s="211"/>
      <c r="K670" s="211"/>
      <c r="L670" s="216"/>
      <c r="M670" s="217"/>
      <c r="N670" s="218"/>
      <c r="O670" s="218"/>
      <c r="P670" s="218"/>
      <c r="Q670" s="218"/>
      <c r="R670" s="218"/>
      <c r="S670" s="218"/>
      <c r="T670" s="219"/>
      <c r="AT670" s="220" t="s">
        <v>250</v>
      </c>
      <c r="AU670" s="220" t="s">
        <v>86</v>
      </c>
      <c r="AV670" s="13" t="s">
        <v>83</v>
      </c>
      <c r="AW670" s="13" t="s">
        <v>31</v>
      </c>
      <c r="AX670" s="13" t="s">
        <v>75</v>
      </c>
      <c r="AY670" s="220" t="s">
        <v>239</v>
      </c>
    </row>
    <row r="671" spans="1:65" s="13" customFormat="1" ht="11.25">
      <c r="B671" s="210"/>
      <c r="C671" s="211"/>
      <c r="D671" s="212" t="s">
        <v>250</v>
      </c>
      <c r="E671" s="213" t="s">
        <v>1</v>
      </c>
      <c r="F671" s="214" t="s">
        <v>916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250</v>
      </c>
      <c r="AU671" s="220" t="s">
        <v>86</v>
      </c>
      <c r="AV671" s="13" t="s">
        <v>83</v>
      </c>
      <c r="AW671" s="13" t="s">
        <v>31</v>
      </c>
      <c r="AX671" s="13" t="s">
        <v>75</v>
      </c>
      <c r="AY671" s="220" t="s">
        <v>239</v>
      </c>
    </row>
    <row r="672" spans="1:65" s="14" customFormat="1" ht="11.25">
      <c r="B672" s="221"/>
      <c r="C672" s="222"/>
      <c r="D672" s="212" t="s">
        <v>250</v>
      </c>
      <c r="E672" s="223" t="s">
        <v>1</v>
      </c>
      <c r="F672" s="224" t="s">
        <v>917</v>
      </c>
      <c r="G672" s="222"/>
      <c r="H672" s="225">
        <v>4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250</v>
      </c>
      <c r="AU672" s="231" t="s">
        <v>86</v>
      </c>
      <c r="AV672" s="14" t="s">
        <v>86</v>
      </c>
      <c r="AW672" s="14" t="s">
        <v>31</v>
      </c>
      <c r="AX672" s="14" t="s">
        <v>83</v>
      </c>
      <c r="AY672" s="231" t="s">
        <v>239</v>
      </c>
    </row>
    <row r="673" spans="1:65" s="2" customFormat="1" ht="24.2" customHeight="1">
      <c r="A673" s="35"/>
      <c r="B673" s="36"/>
      <c r="C673" s="192" t="s">
        <v>918</v>
      </c>
      <c r="D673" s="192" t="s">
        <v>241</v>
      </c>
      <c r="E673" s="193" t="s">
        <v>919</v>
      </c>
      <c r="F673" s="194" t="s">
        <v>920</v>
      </c>
      <c r="G673" s="195" t="s">
        <v>372</v>
      </c>
      <c r="H673" s="196">
        <v>354</v>
      </c>
      <c r="I673" s="197"/>
      <c r="J673" s="198">
        <f>ROUND(I673*H673,2)</f>
        <v>0</v>
      </c>
      <c r="K673" s="194" t="s">
        <v>245</v>
      </c>
      <c r="L673" s="40"/>
      <c r="M673" s="199" t="s">
        <v>1</v>
      </c>
      <c r="N673" s="200" t="s">
        <v>40</v>
      </c>
      <c r="O673" s="72"/>
      <c r="P673" s="201">
        <f>O673*H673</f>
        <v>0</v>
      </c>
      <c r="Q673" s="201">
        <v>1.47E-2</v>
      </c>
      <c r="R673" s="201">
        <f>Q673*H673</f>
        <v>5.2038000000000002</v>
      </c>
      <c r="S673" s="201">
        <v>0</v>
      </c>
      <c r="T673" s="202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3" t="s">
        <v>246</v>
      </c>
      <c r="AT673" s="203" t="s">
        <v>241</v>
      </c>
      <c r="AU673" s="203" t="s">
        <v>86</v>
      </c>
      <c r="AY673" s="18" t="s">
        <v>239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8" t="s">
        <v>83</v>
      </c>
      <c r="BK673" s="204">
        <f>ROUND(I673*H673,2)</f>
        <v>0</v>
      </c>
      <c r="BL673" s="18" t="s">
        <v>246</v>
      </c>
      <c r="BM673" s="203" t="s">
        <v>921</v>
      </c>
    </row>
    <row r="674" spans="1:65" s="2" customFormat="1" ht="11.25">
      <c r="A674" s="35"/>
      <c r="B674" s="36"/>
      <c r="C674" s="37"/>
      <c r="D674" s="205" t="s">
        <v>248</v>
      </c>
      <c r="E674" s="37"/>
      <c r="F674" s="206" t="s">
        <v>922</v>
      </c>
      <c r="G674" s="37"/>
      <c r="H674" s="37"/>
      <c r="I674" s="207"/>
      <c r="J674" s="37"/>
      <c r="K674" s="37"/>
      <c r="L674" s="40"/>
      <c r="M674" s="208"/>
      <c r="N674" s="209"/>
      <c r="O674" s="72"/>
      <c r="P674" s="72"/>
      <c r="Q674" s="72"/>
      <c r="R674" s="72"/>
      <c r="S674" s="72"/>
      <c r="T674" s="73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8" t="s">
        <v>248</v>
      </c>
      <c r="AU674" s="18" t="s">
        <v>86</v>
      </c>
    </row>
    <row r="675" spans="1:65" s="13" customFormat="1" ht="11.25">
      <c r="B675" s="210"/>
      <c r="C675" s="211"/>
      <c r="D675" s="212" t="s">
        <v>250</v>
      </c>
      <c r="E675" s="213" t="s">
        <v>1</v>
      </c>
      <c r="F675" s="214" t="s">
        <v>923</v>
      </c>
      <c r="G675" s="211"/>
      <c r="H675" s="213" t="s">
        <v>1</v>
      </c>
      <c r="I675" s="215"/>
      <c r="J675" s="211"/>
      <c r="K675" s="211"/>
      <c r="L675" s="216"/>
      <c r="M675" s="217"/>
      <c r="N675" s="218"/>
      <c r="O675" s="218"/>
      <c r="P675" s="218"/>
      <c r="Q675" s="218"/>
      <c r="R675" s="218"/>
      <c r="S675" s="218"/>
      <c r="T675" s="219"/>
      <c r="AT675" s="220" t="s">
        <v>250</v>
      </c>
      <c r="AU675" s="220" t="s">
        <v>86</v>
      </c>
      <c r="AV675" s="13" t="s">
        <v>83</v>
      </c>
      <c r="AW675" s="13" t="s">
        <v>31</v>
      </c>
      <c r="AX675" s="13" t="s">
        <v>75</v>
      </c>
      <c r="AY675" s="220" t="s">
        <v>239</v>
      </c>
    </row>
    <row r="676" spans="1:65" s="14" customFormat="1" ht="11.25">
      <c r="B676" s="221"/>
      <c r="C676" s="222"/>
      <c r="D676" s="212" t="s">
        <v>250</v>
      </c>
      <c r="E676" s="223" t="s">
        <v>1</v>
      </c>
      <c r="F676" s="224" t="s">
        <v>924</v>
      </c>
      <c r="G676" s="222"/>
      <c r="H676" s="225">
        <v>354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250</v>
      </c>
      <c r="AU676" s="231" t="s">
        <v>86</v>
      </c>
      <c r="AV676" s="14" t="s">
        <v>86</v>
      </c>
      <c r="AW676" s="14" t="s">
        <v>31</v>
      </c>
      <c r="AX676" s="14" t="s">
        <v>83</v>
      </c>
      <c r="AY676" s="231" t="s">
        <v>239</v>
      </c>
    </row>
    <row r="677" spans="1:65" s="2" customFormat="1" ht="24.2" customHeight="1">
      <c r="A677" s="35"/>
      <c r="B677" s="36"/>
      <c r="C677" s="192" t="s">
        <v>925</v>
      </c>
      <c r="D677" s="192" t="s">
        <v>241</v>
      </c>
      <c r="E677" s="193" t="s">
        <v>926</v>
      </c>
      <c r="F677" s="194" t="s">
        <v>927</v>
      </c>
      <c r="G677" s="195" t="s">
        <v>372</v>
      </c>
      <c r="H677" s="196">
        <v>1391</v>
      </c>
      <c r="I677" s="197"/>
      <c r="J677" s="198">
        <f>ROUND(I677*H677,2)</f>
        <v>0</v>
      </c>
      <c r="K677" s="194" t="s">
        <v>245</v>
      </c>
      <c r="L677" s="40"/>
      <c r="M677" s="199" t="s">
        <v>1</v>
      </c>
      <c r="N677" s="200" t="s">
        <v>40</v>
      </c>
      <c r="O677" s="72"/>
      <c r="P677" s="201">
        <f>O677*H677</f>
        <v>0</v>
      </c>
      <c r="Q677" s="201">
        <v>1.7330000000000002E-2</v>
      </c>
      <c r="R677" s="201">
        <f>Q677*H677</f>
        <v>24.106030000000004</v>
      </c>
      <c r="S677" s="201">
        <v>0</v>
      </c>
      <c r="T677" s="202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3" t="s">
        <v>246</v>
      </c>
      <c r="AT677" s="203" t="s">
        <v>241</v>
      </c>
      <c r="AU677" s="203" t="s">
        <v>86</v>
      </c>
      <c r="AY677" s="18" t="s">
        <v>239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18" t="s">
        <v>83</v>
      </c>
      <c r="BK677" s="204">
        <f>ROUND(I677*H677,2)</f>
        <v>0</v>
      </c>
      <c r="BL677" s="18" t="s">
        <v>246</v>
      </c>
      <c r="BM677" s="203" t="s">
        <v>928</v>
      </c>
    </row>
    <row r="678" spans="1:65" s="2" customFormat="1" ht="11.25">
      <c r="A678" s="35"/>
      <c r="B678" s="36"/>
      <c r="C678" s="37"/>
      <c r="D678" s="205" t="s">
        <v>248</v>
      </c>
      <c r="E678" s="37"/>
      <c r="F678" s="206" t="s">
        <v>929</v>
      </c>
      <c r="G678" s="37"/>
      <c r="H678" s="37"/>
      <c r="I678" s="207"/>
      <c r="J678" s="37"/>
      <c r="K678" s="37"/>
      <c r="L678" s="40"/>
      <c r="M678" s="208"/>
      <c r="N678" s="209"/>
      <c r="O678" s="72"/>
      <c r="P678" s="72"/>
      <c r="Q678" s="72"/>
      <c r="R678" s="72"/>
      <c r="S678" s="72"/>
      <c r="T678" s="73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8" t="s">
        <v>248</v>
      </c>
      <c r="AU678" s="18" t="s">
        <v>86</v>
      </c>
    </row>
    <row r="679" spans="1:65" s="13" customFormat="1" ht="11.25">
      <c r="B679" s="210"/>
      <c r="C679" s="211"/>
      <c r="D679" s="212" t="s">
        <v>250</v>
      </c>
      <c r="E679" s="213" t="s">
        <v>1</v>
      </c>
      <c r="F679" s="214" t="s">
        <v>930</v>
      </c>
      <c r="G679" s="211"/>
      <c r="H679" s="213" t="s">
        <v>1</v>
      </c>
      <c r="I679" s="215"/>
      <c r="J679" s="211"/>
      <c r="K679" s="211"/>
      <c r="L679" s="216"/>
      <c r="M679" s="217"/>
      <c r="N679" s="218"/>
      <c r="O679" s="218"/>
      <c r="P679" s="218"/>
      <c r="Q679" s="218"/>
      <c r="R679" s="218"/>
      <c r="S679" s="218"/>
      <c r="T679" s="219"/>
      <c r="AT679" s="220" t="s">
        <v>250</v>
      </c>
      <c r="AU679" s="220" t="s">
        <v>86</v>
      </c>
      <c r="AV679" s="13" t="s">
        <v>83</v>
      </c>
      <c r="AW679" s="13" t="s">
        <v>31</v>
      </c>
      <c r="AX679" s="13" t="s">
        <v>75</v>
      </c>
      <c r="AY679" s="220" t="s">
        <v>239</v>
      </c>
    </row>
    <row r="680" spans="1:65" s="14" customFormat="1" ht="11.25">
      <c r="B680" s="221"/>
      <c r="C680" s="222"/>
      <c r="D680" s="212" t="s">
        <v>250</v>
      </c>
      <c r="E680" s="223" t="s">
        <v>1</v>
      </c>
      <c r="F680" s="224" t="s">
        <v>931</v>
      </c>
      <c r="G680" s="222"/>
      <c r="H680" s="225">
        <v>54.116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250</v>
      </c>
      <c r="AU680" s="231" t="s">
        <v>86</v>
      </c>
      <c r="AV680" s="14" t="s">
        <v>86</v>
      </c>
      <c r="AW680" s="14" t="s">
        <v>31</v>
      </c>
      <c r="AX680" s="14" t="s">
        <v>75</v>
      </c>
      <c r="AY680" s="231" t="s">
        <v>239</v>
      </c>
    </row>
    <row r="681" spans="1:65" s="14" customFormat="1" ht="11.25">
      <c r="B681" s="221"/>
      <c r="C681" s="222"/>
      <c r="D681" s="212" t="s">
        <v>250</v>
      </c>
      <c r="E681" s="223" t="s">
        <v>1</v>
      </c>
      <c r="F681" s="224" t="s">
        <v>932</v>
      </c>
      <c r="G681" s="222"/>
      <c r="H681" s="225">
        <v>91.453999999999994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250</v>
      </c>
      <c r="AU681" s="231" t="s">
        <v>86</v>
      </c>
      <c r="AV681" s="14" t="s">
        <v>86</v>
      </c>
      <c r="AW681" s="14" t="s">
        <v>31</v>
      </c>
      <c r="AX681" s="14" t="s">
        <v>75</v>
      </c>
      <c r="AY681" s="231" t="s">
        <v>239</v>
      </c>
    </row>
    <row r="682" spans="1:65" s="14" customFormat="1" ht="11.25">
      <c r="B682" s="221"/>
      <c r="C682" s="222"/>
      <c r="D682" s="212" t="s">
        <v>250</v>
      </c>
      <c r="E682" s="223" t="s">
        <v>1</v>
      </c>
      <c r="F682" s="224" t="s">
        <v>933</v>
      </c>
      <c r="G682" s="222"/>
      <c r="H682" s="225">
        <v>32.524999999999999</v>
      </c>
      <c r="I682" s="226"/>
      <c r="J682" s="222"/>
      <c r="K682" s="222"/>
      <c r="L682" s="227"/>
      <c r="M682" s="228"/>
      <c r="N682" s="229"/>
      <c r="O682" s="229"/>
      <c r="P682" s="229"/>
      <c r="Q682" s="229"/>
      <c r="R682" s="229"/>
      <c r="S682" s="229"/>
      <c r="T682" s="230"/>
      <c r="AT682" s="231" t="s">
        <v>250</v>
      </c>
      <c r="AU682" s="231" t="s">
        <v>86</v>
      </c>
      <c r="AV682" s="14" t="s">
        <v>86</v>
      </c>
      <c r="AW682" s="14" t="s">
        <v>31</v>
      </c>
      <c r="AX682" s="14" t="s">
        <v>75</v>
      </c>
      <c r="AY682" s="231" t="s">
        <v>239</v>
      </c>
    </row>
    <row r="683" spans="1:65" s="14" customFormat="1" ht="11.25">
      <c r="B683" s="221"/>
      <c r="C683" s="222"/>
      <c r="D683" s="212" t="s">
        <v>250</v>
      </c>
      <c r="E683" s="223" t="s">
        <v>1</v>
      </c>
      <c r="F683" s="224" t="s">
        <v>934</v>
      </c>
      <c r="G683" s="222"/>
      <c r="H683" s="225">
        <v>45.487000000000002</v>
      </c>
      <c r="I683" s="226"/>
      <c r="J683" s="222"/>
      <c r="K683" s="222"/>
      <c r="L683" s="227"/>
      <c r="M683" s="228"/>
      <c r="N683" s="229"/>
      <c r="O683" s="229"/>
      <c r="P683" s="229"/>
      <c r="Q683" s="229"/>
      <c r="R683" s="229"/>
      <c r="S683" s="229"/>
      <c r="T683" s="230"/>
      <c r="AT683" s="231" t="s">
        <v>250</v>
      </c>
      <c r="AU683" s="231" t="s">
        <v>86</v>
      </c>
      <c r="AV683" s="14" t="s">
        <v>86</v>
      </c>
      <c r="AW683" s="14" t="s">
        <v>31</v>
      </c>
      <c r="AX683" s="14" t="s">
        <v>75</v>
      </c>
      <c r="AY683" s="231" t="s">
        <v>239</v>
      </c>
    </row>
    <row r="684" spans="1:65" s="14" customFormat="1" ht="11.25">
      <c r="B684" s="221"/>
      <c r="C684" s="222"/>
      <c r="D684" s="212" t="s">
        <v>250</v>
      </c>
      <c r="E684" s="223" t="s">
        <v>1</v>
      </c>
      <c r="F684" s="224" t="s">
        <v>935</v>
      </c>
      <c r="G684" s="222"/>
      <c r="H684" s="225">
        <v>22.983000000000001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250</v>
      </c>
      <c r="AU684" s="231" t="s">
        <v>86</v>
      </c>
      <c r="AV684" s="14" t="s">
        <v>86</v>
      </c>
      <c r="AW684" s="14" t="s">
        <v>31</v>
      </c>
      <c r="AX684" s="14" t="s">
        <v>75</v>
      </c>
      <c r="AY684" s="231" t="s">
        <v>239</v>
      </c>
    </row>
    <row r="685" spans="1:65" s="14" customFormat="1" ht="11.25">
      <c r="B685" s="221"/>
      <c r="C685" s="222"/>
      <c r="D685" s="212" t="s">
        <v>250</v>
      </c>
      <c r="E685" s="223" t="s">
        <v>1</v>
      </c>
      <c r="F685" s="224" t="s">
        <v>936</v>
      </c>
      <c r="G685" s="222"/>
      <c r="H685" s="225">
        <v>27.273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250</v>
      </c>
      <c r="AU685" s="231" t="s">
        <v>86</v>
      </c>
      <c r="AV685" s="14" t="s">
        <v>86</v>
      </c>
      <c r="AW685" s="14" t="s">
        <v>31</v>
      </c>
      <c r="AX685" s="14" t="s">
        <v>75</v>
      </c>
      <c r="AY685" s="231" t="s">
        <v>239</v>
      </c>
    </row>
    <row r="686" spans="1:65" s="14" customFormat="1" ht="11.25">
      <c r="B686" s="221"/>
      <c r="C686" s="222"/>
      <c r="D686" s="212" t="s">
        <v>250</v>
      </c>
      <c r="E686" s="223" t="s">
        <v>1</v>
      </c>
      <c r="F686" s="224" t="s">
        <v>937</v>
      </c>
      <c r="G686" s="222"/>
      <c r="H686" s="225">
        <v>45.97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AT686" s="231" t="s">
        <v>250</v>
      </c>
      <c r="AU686" s="231" t="s">
        <v>86</v>
      </c>
      <c r="AV686" s="14" t="s">
        <v>86</v>
      </c>
      <c r="AW686" s="14" t="s">
        <v>31</v>
      </c>
      <c r="AX686" s="14" t="s">
        <v>75</v>
      </c>
      <c r="AY686" s="231" t="s">
        <v>239</v>
      </c>
    </row>
    <row r="687" spans="1:65" s="14" customFormat="1" ht="11.25">
      <c r="B687" s="221"/>
      <c r="C687" s="222"/>
      <c r="D687" s="212" t="s">
        <v>250</v>
      </c>
      <c r="E687" s="223" t="s">
        <v>1</v>
      </c>
      <c r="F687" s="224" t="s">
        <v>938</v>
      </c>
      <c r="G687" s="222"/>
      <c r="H687" s="225">
        <v>26.170999999999999</v>
      </c>
      <c r="I687" s="226"/>
      <c r="J687" s="222"/>
      <c r="K687" s="222"/>
      <c r="L687" s="227"/>
      <c r="M687" s="228"/>
      <c r="N687" s="229"/>
      <c r="O687" s="229"/>
      <c r="P687" s="229"/>
      <c r="Q687" s="229"/>
      <c r="R687" s="229"/>
      <c r="S687" s="229"/>
      <c r="T687" s="230"/>
      <c r="AT687" s="231" t="s">
        <v>250</v>
      </c>
      <c r="AU687" s="231" t="s">
        <v>86</v>
      </c>
      <c r="AV687" s="14" t="s">
        <v>86</v>
      </c>
      <c r="AW687" s="14" t="s">
        <v>31</v>
      </c>
      <c r="AX687" s="14" t="s">
        <v>75</v>
      </c>
      <c r="AY687" s="231" t="s">
        <v>239</v>
      </c>
    </row>
    <row r="688" spans="1:65" s="14" customFormat="1" ht="11.25">
      <c r="B688" s="221"/>
      <c r="C688" s="222"/>
      <c r="D688" s="212" t="s">
        <v>250</v>
      </c>
      <c r="E688" s="223" t="s">
        <v>1</v>
      </c>
      <c r="F688" s="224" t="s">
        <v>939</v>
      </c>
      <c r="G688" s="222"/>
      <c r="H688" s="225">
        <v>21.274000000000001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250</v>
      </c>
      <c r="AU688" s="231" t="s">
        <v>86</v>
      </c>
      <c r="AV688" s="14" t="s">
        <v>86</v>
      </c>
      <c r="AW688" s="14" t="s">
        <v>31</v>
      </c>
      <c r="AX688" s="14" t="s">
        <v>75</v>
      </c>
      <c r="AY688" s="231" t="s">
        <v>239</v>
      </c>
    </row>
    <row r="689" spans="2:51" s="14" customFormat="1" ht="11.25">
      <c r="B689" s="221"/>
      <c r="C689" s="222"/>
      <c r="D689" s="212" t="s">
        <v>250</v>
      </c>
      <c r="E689" s="223" t="s">
        <v>1</v>
      </c>
      <c r="F689" s="224" t="s">
        <v>940</v>
      </c>
      <c r="G689" s="222"/>
      <c r="H689" s="225">
        <v>35.695999999999998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250</v>
      </c>
      <c r="AU689" s="231" t="s">
        <v>86</v>
      </c>
      <c r="AV689" s="14" t="s">
        <v>86</v>
      </c>
      <c r="AW689" s="14" t="s">
        <v>31</v>
      </c>
      <c r="AX689" s="14" t="s">
        <v>75</v>
      </c>
      <c r="AY689" s="231" t="s">
        <v>239</v>
      </c>
    </row>
    <row r="690" spans="2:51" s="14" customFormat="1" ht="11.25">
      <c r="B690" s="221"/>
      <c r="C690" s="222"/>
      <c r="D690" s="212" t="s">
        <v>250</v>
      </c>
      <c r="E690" s="223" t="s">
        <v>1</v>
      </c>
      <c r="F690" s="224" t="s">
        <v>941</v>
      </c>
      <c r="G690" s="222"/>
      <c r="H690" s="225">
        <v>11.821</v>
      </c>
      <c r="I690" s="226"/>
      <c r="J690" s="222"/>
      <c r="K690" s="222"/>
      <c r="L690" s="227"/>
      <c r="M690" s="228"/>
      <c r="N690" s="229"/>
      <c r="O690" s="229"/>
      <c r="P690" s="229"/>
      <c r="Q690" s="229"/>
      <c r="R690" s="229"/>
      <c r="S690" s="229"/>
      <c r="T690" s="230"/>
      <c r="AT690" s="231" t="s">
        <v>250</v>
      </c>
      <c r="AU690" s="231" t="s">
        <v>86</v>
      </c>
      <c r="AV690" s="14" t="s">
        <v>86</v>
      </c>
      <c r="AW690" s="14" t="s">
        <v>31</v>
      </c>
      <c r="AX690" s="14" t="s">
        <v>75</v>
      </c>
      <c r="AY690" s="231" t="s">
        <v>239</v>
      </c>
    </row>
    <row r="691" spans="2:51" s="13" customFormat="1" ht="11.25">
      <c r="B691" s="210"/>
      <c r="C691" s="211"/>
      <c r="D691" s="212" t="s">
        <v>250</v>
      </c>
      <c r="E691" s="213" t="s">
        <v>1</v>
      </c>
      <c r="F691" s="214" t="s">
        <v>942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250</v>
      </c>
      <c r="AU691" s="220" t="s">
        <v>86</v>
      </c>
      <c r="AV691" s="13" t="s">
        <v>83</v>
      </c>
      <c r="AW691" s="13" t="s">
        <v>31</v>
      </c>
      <c r="AX691" s="13" t="s">
        <v>75</v>
      </c>
      <c r="AY691" s="220" t="s">
        <v>239</v>
      </c>
    </row>
    <row r="692" spans="2:51" s="14" customFormat="1" ht="11.25">
      <c r="B692" s="221"/>
      <c r="C692" s="222"/>
      <c r="D692" s="212" t="s">
        <v>250</v>
      </c>
      <c r="E692" s="223" t="s">
        <v>1</v>
      </c>
      <c r="F692" s="224" t="s">
        <v>943</v>
      </c>
      <c r="G692" s="222"/>
      <c r="H692" s="225">
        <v>26.62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250</v>
      </c>
      <c r="AU692" s="231" t="s">
        <v>86</v>
      </c>
      <c r="AV692" s="14" t="s">
        <v>86</v>
      </c>
      <c r="AW692" s="14" t="s">
        <v>31</v>
      </c>
      <c r="AX692" s="14" t="s">
        <v>75</v>
      </c>
      <c r="AY692" s="231" t="s">
        <v>239</v>
      </c>
    </row>
    <row r="693" spans="2:51" s="14" customFormat="1" ht="11.25">
      <c r="B693" s="221"/>
      <c r="C693" s="222"/>
      <c r="D693" s="212" t="s">
        <v>250</v>
      </c>
      <c r="E693" s="223" t="s">
        <v>1</v>
      </c>
      <c r="F693" s="224" t="s">
        <v>944</v>
      </c>
      <c r="G693" s="222"/>
      <c r="H693" s="225">
        <v>39.960999999999999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250</v>
      </c>
      <c r="AU693" s="231" t="s">
        <v>86</v>
      </c>
      <c r="AV693" s="14" t="s">
        <v>86</v>
      </c>
      <c r="AW693" s="14" t="s">
        <v>31</v>
      </c>
      <c r="AX693" s="14" t="s">
        <v>75</v>
      </c>
      <c r="AY693" s="231" t="s">
        <v>239</v>
      </c>
    </row>
    <row r="694" spans="2:51" s="14" customFormat="1" ht="11.25">
      <c r="B694" s="221"/>
      <c r="C694" s="222"/>
      <c r="D694" s="212" t="s">
        <v>250</v>
      </c>
      <c r="E694" s="223" t="s">
        <v>1</v>
      </c>
      <c r="F694" s="224" t="s">
        <v>945</v>
      </c>
      <c r="G694" s="222"/>
      <c r="H694" s="225">
        <v>34.213999999999999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250</v>
      </c>
      <c r="AU694" s="231" t="s">
        <v>86</v>
      </c>
      <c r="AV694" s="14" t="s">
        <v>86</v>
      </c>
      <c r="AW694" s="14" t="s">
        <v>31</v>
      </c>
      <c r="AX694" s="14" t="s">
        <v>75</v>
      </c>
      <c r="AY694" s="231" t="s">
        <v>239</v>
      </c>
    </row>
    <row r="695" spans="2:51" s="14" customFormat="1" ht="11.25">
      <c r="B695" s="221"/>
      <c r="C695" s="222"/>
      <c r="D695" s="212" t="s">
        <v>250</v>
      </c>
      <c r="E695" s="223" t="s">
        <v>1</v>
      </c>
      <c r="F695" s="224" t="s">
        <v>946</v>
      </c>
      <c r="G695" s="222"/>
      <c r="H695" s="225">
        <v>25.957000000000001</v>
      </c>
      <c r="I695" s="226"/>
      <c r="J695" s="222"/>
      <c r="K695" s="222"/>
      <c r="L695" s="227"/>
      <c r="M695" s="228"/>
      <c r="N695" s="229"/>
      <c r="O695" s="229"/>
      <c r="P695" s="229"/>
      <c r="Q695" s="229"/>
      <c r="R695" s="229"/>
      <c r="S695" s="229"/>
      <c r="T695" s="230"/>
      <c r="AT695" s="231" t="s">
        <v>250</v>
      </c>
      <c r="AU695" s="231" t="s">
        <v>86</v>
      </c>
      <c r="AV695" s="14" t="s">
        <v>86</v>
      </c>
      <c r="AW695" s="14" t="s">
        <v>31</v>
      </c>
      <c r="AX695" s="14" t="s">
        <v>75</v>
      </c>
      <c r="AY695" s="231" t="s">
        <v>239</v>
      </c>
    </row>
    <row r="696" spans="2:51" s="14" customFormat="1" ht="11.25">
      <c r="B696" s="221"/>
      <c r="C696" s="222"/>
      <c r="D696" s="212" t="s">
        <v>250</v>
      </c>
      <c r="E696" s="223" t="s">
        <v>1</v>
      </c>
      <c r="F696" s="224" t="s">
        <v>947</v>
      </c>
      <c r="G696" s="222"/>
      <c r="H696" s="225">
        <v>39.768000000000001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250</v>
      </c>
      <c r="AU696" s="231" t="s">
        <v>86</v>
      </c>
      <c r="AV696" s="14" t="s">
        <v>86</v>
      </c>
      <c r="AW696" s="14" t="s">
        <v>31</v>
      </c>
      <c r="AX696" s="14" t="s">
        <v>75</v>
      </c>
      <c r="AY696" s="231" t="s">
        <v>239</v>
      </c>
    </row>
    <row r="697" spans="2:51" s="14" customFormat="1" ht="11.25">
      <c r="B697" s="221"/>
      <c r="C697" s="222"/>
      <c r="D697" s="212" t="s">
        <v>250</v>
      </c>
      <c r="E697" s="223" t="s">
        <v>1</v>
      </c>
      <c r="F697" s="224" t="s">
        <v>948</v>
      </c>
      <c r="G697" s="222"/>
      <c r="H697" s="225">
        <v>25.302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250</v>
      </c>
      <c r="AU697" s="231" t="s">
        <v>86</v>
      </c>
      <c r="AV697" s="14" t="s">
        <v>86</v>
      </c>
      <c r="AW697" s="14" t="s">
        <v>31</v>
      </c>
      <c r="AX697" s="14" t="s">
        <v>75</v>
      </c>
      <c r="AY697" s="231" t="s">
        <v>239</v>
      </c>
    </row>
    <row r="698" spans="2:51" s="14" customFormat="1" ht="11.25">
      <c r="B698" s="221"/>
      <c r="C698" s="222"/>
      <c r="D698" s="212" t="s">
        <v>250</v>
      </c>
      <c r="E698" s="223" t="s">
        <v>1</v>
      </c>
      <c r="F698" s="224" t="s">
        <v>949</v>
      </c>
      <c r="G698" s="222"/>
      <c r="H698" s="225">
        <v>35.36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250</v>
      </c>
      <c r="AU698" s="231" t="s">
        <v>86</v>
      </c>
      <c r="AV698" s="14" t="s">
        <v>86</v>
      </c>
      <c r="AW698" s="14" t="s">
        <v>31</v>
      </c>
      <c r="AX698" s="14" t="s">
        <v>75</v>
      </c>
      <c r="AY698" s="231" t="s">
        <v>239</v>
      </c>
    </row>
    <row r="699" spans="2:51" s="13" customFormat="1" ht="11.25">
      <c r="B699" s="210"/>
      <c r="C699" s="211"/>
      <c r="D699" s="212" t="s">
        <v>250</v>
      </c>
      <c r="E699" s="213" t="s">
        <v>1</v>
      </c>
      <c r="F699" s="214" t="s">
        <v>950</v>
      </c>
      <c r="G699" s="211"/>
      <c r="H699" s="213" t="s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250</v>
      </c>
      <c r="AU699" s="220" t="s">
        <v>86</v>
      </c>
      <c r="AV699" s="13" t="s">
        <v>83</v>
      </c>
      <c r="AW699" s="13" t="s">
        <v>31</v>
      </c>
      <c r="AX699" s="13" t="s">
        <v>75</v>
      </c>
      <c r="AY699" s="220" t="s">
        <v>239</v>
      </c>
    </row>
    <row r="700" spans="2:51" s="14" customFormat="1" ht="11.25">
      <c r="B700" s="221"/>
      <c r="C700" s="222"/>
      <c r="D700" s="212" t="s">
        <v>250</v>
      </c>
      <c r="E700" s="223" t="s">
        <v>1</v>
      </c>
      <c r="F700" s="224" t="s">
        <v>951</v>
      </c>
      <c r="G700" s="222"/>
      <c r="H700" s="225">
        <v>170.54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250</v>
      </c>
      <c r="AU700" s="231" t="s">
        <v>86</v>
      </c>
      <c r="AV700" s="14" t="s">
        <v>86</v>
      </c>
      <c r="AW700" s="14" t="s">
        <v>31</v>
      </c>
      <c r="AX700" s="14" t="s">
        <v>75</v>
      </c>
      <c r="AY700" s="231" t="s">
        <v>239</v>
      </c>
    </row>
    <row r="701" spans="2:51" s="14" customFormat="1" ht="11.25">
      <c r="B701" s="221"/>
      <c r="C701" s="222"/>
      <c r="D701" s="212" t="s">
        <v>250</v>
      </c>
      <c r="E701" s="223" t="s">
        <v>1</v>
      </c>
      <c r="F701" s="224" t="s">
        <v>952</v>
      </c>
      <c r="G701" s="222"/>
      <c r="H701" s="225">
        <v>229.565</v>
      </c>
      <c r="I701" s="226"/>
      <c r="J701" s="222"/>
      <c r="K701" s="222"/>
      <c r="L701" s="227"/>
      <c r="M701" s="228"/>
      <c r="N701" s="229"/>
      <c r="O701" s="229"/>
      <c r="P701" s="229"/>
      <c r="Q701" s="229"/>
      <c r="R701" s="229"/>
      <c r="S701" s="229"/>
      <c r="T701" s="230"/>
      <c r="AT701" s="231" t="s">
        <v>250</v>
      </c>
      <c r="AU701" s="231" t="s">
        <v>86</v>
      </c>
      <c r="AV701" s="14" t="s">
        <v>86</v>
      </c>
      <c r="AW701" s="14" t="s">
        <v>31</v>
      </c>
      <c r="AX701" s="14" t="s">
        <v>75</v>
      </c>
      <c r="AY701" s="231" t="s">
        <v>239</v>
      </c>
    </row>
    <row r="702" spans="2:51" s="14" customFormat="1" ht="11.25">
      <c r="B702" s="221"/>
      <c r="C702" s="222"/>
      <c r="D702" s="212" t="s">
        <v>250</v>
      </c>
      <c r="E702" s="223" t="s">
        <v>1</v>
      </c>
      <c r="F702" s="224" t="s">
        <v>953</v>
      </c>
      <c r="G702" s="222"/>
      <c r="H702" s="225">
        <v>173.714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250</v>
      </c>
      <c r="AU702" s="231" t="s">
        <v>86</v>
      </c>
      <c r="AV702" s="14" t="s">
        <v>86</v>
      </c>
      <c r="AW702" s="14" t="s">
        <v>31</v>
      </c>
      <c r="AX702" s="14" t="s">
        <v>75</v>
      </c>
      <c r="AY702" s="231" t="s">
        <v>239</v>
      </c>
    </row>
    <row r="703" spans="2:51" s="14" customFormat="1" ht="11.25">
      <c r="B703" s="221"/>
      <c r="C703" s="222"/>
      <c r="D703" s="212" t="s">
        <v>250</v>
      </c>
      <c r="E703" s="223" t="s">
        <v>1</v>
      </c>
      <c r="F703" s="224" t="s">
        <v>954</v>
      </c>
      <c r="G703" s="222"/>
      <c r="H703" s="225">
        <v>-133.56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250</v>
      </c>
      <c r="AU703" s="231" t="s">
        <v>86</v>
      </c>
      <c r="AV703" s="14" t="s">
        <v>86</v>
      </c>
      <c r="AW703" s="14" t="s">
        <v>31</v>
      </c>
      <c r="AX703" s="14" t="s">
        <v>75</v>
      </c>
      <c r="AY703" s="231" t="s">
        <v>239</v>
      </c>
    </row>
    <row r="704" spans="2:51" s="13" customFormat="1" ht="11.25">
      <c r="B704" s="210"/>
      <c r="C704" s="211"/>
      <c r="D704" s="212" t="s">
        <v>250</v>
      </c>
      <c r="E704" s="213" t="s">
        <v>1</v>
      </c>
      <c r="F704" s="214" t="s">
        <v>955</v>
      </c>
      <c r="G704" s="211"/>
      <c r="H704" s="213" t="s">
        <v>1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250</v>
      </c>
      <c r="AU704" s="220" t="s">
        <v>86</v>
      </c>
      <c r="AV704" s="13" t="s">
        <v>83</v>
      </c>
      <c r="AW704" s="13" t="s">
        <v>31</v>
      </c>
      <c r="AX704" s="13" t="s">
        <v>75</v>
      </c>
      <c r="AY704" s="220" t="s">
        <v>239</v>
      </c>
    </row>
    <row r="705" spans="2:51" s="14" customFormat="1" ht="11.25">
      <c r="B705" s="221"/>
      <c r="C705" s="222"/>
      <c r="D705" s="212" t="s">
        <v>250</v>
      </c>
      <c r="E705" s="223" t="s">
        <v>1</v>
      </c>
      <c r="F705" s="224" t="s">
        <v>956</v>
      </c>
      <c r="G705" s="222"/>
      <c r="H705" s="225">
        <v>61.201000000000001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250</v>
      </c>
      <c r="AU705" s="231" t="s">
        <v>86</v>
      </c>
      <c r="AV705" s="14" t="s">
        <v>86</v>
      </c>
      <c r="AW705" s="14" t="s">
        <v>31</v>
      </c>
      <c r="AX705" s="14" t="s">
        <v>75</v>
      </c>
      <c r="AY705" s="231" t="s">
        <v>239</v>
      </c>
    </row>
    <row r="706" spans="2:51" s="14" customFormat="1" ht="11.25">
      <c r="B706" s="221"/>
      <c r="C706" s="222"/>
      <c r="D706" s="212" t="s">
        <v>250</v>
      </c>
      <c r="E706" s="223" t="s">
        <v>1</v>
      </c>
      <c r="F706" s="224" t="s">
        <v>957</v>
      </c>
      <c r="G706" s="222"/>
      <c r="H706" s="225">
        <v>20.419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250</v>
      </c>
      <c r="AU706" s="231" t="s">
        <v>86</v>
      </c>
      <c r="AV706" s="14" t="s">
        <v>86</v>
      </c>
      <c r="AW706" s="14" t="s">
        <v>31</v>
      </c>
      <c r="AX706" s="14" t="s">
        <v>75</v>
      </c>
      <c r="AY706" s="231" t="s">
        <v>239</v>
      </c>
    </row>
    <row r="707" spans="2:51" s="14" customFormat="1" ht="11.25">
      <c r="B707" s="221"/>
      <c r="C707" s="222"/>
      <c r="D707" s="212" t="s">
        <v>250</v>
      </c>
      <c r="E707" s="223" t="s">
        <v>1</v>
      </c>
      <c r="F707" s="224" t="s">
        <v>958</v>
      </c>
      <c r="G707" s="222"/>
      <c r="H707" s="225">
        <v>22.524999999999999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250</v>
      </c>
      <c r="AU707" s="231" t="s">
        <v>86</v>
      </c>
      <c r="AV707" s="14" t="s">
        <v>86</v>
      </c>
      <c r="AW707" s="14" t="s">
        <v>31</v>
      </c>
      <c r="AX707" s="14" t="s">
        <v>75</v>
      </c>
      <c r="AY707" s="231" t="s">
        <v>239</v>
      </c>
    </row>
    <row r="708" spans="2:51" s="14" customFormat="1" ht="11.25">
      <c r="B708" s="221"/>
      <c r="C708" s="222"/>
      <c r="D708" s="212" t="s">
        <v>250</v>
      </c>
      <c r="E708" s="223" t="s">
        <v>1</v>
      </c>
      <c r="F708" s="224" t="s">
        <v>959</v>
      </c>
      <c r="G708" s="222"/>
      <c r="H708" s="225">
        <v>57.542999999999999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250</v>
      </c>
      <c r="AU708" s="231" t="s">
        <v>86</v>
      </c>
      <c r="AV708" s="14" t="s">
        <v>86</v>
      </c>
      <c r="AW708" s="14" t="s">
        <v>31</v>
      </c>
      <c r="AX708" s="14" t="s">
        <v>75</v>
      </c>
      <c r="AY708" s="231" t="s">
        <v>239</v>
      </c>
    </row>
    <row r="709" spans="2:51" s="14" customFormat="1" ht="11.25">
      <c r="B709" s="221"/>
      <c r="C709" s="222"/>
      <c r="D709" s="212" t="s">
        <v>250</v>
      </c>
      <c r="E709" s="223" t="s">
        <v>1</v>
      </c>
      <c r="F709" s="224" t="s">
        <v>960</v>
      </c>
      <c r="G709" s="222"/>
      <c r="H709" s="225">
        <v>21.254999999999999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250</v>
      </c>
      <c r="AU709" s="231" t="s">
        <v>86</v>
      </c>
      <c r="AV709" s="14" t="s">
        <v>86</v>
      </c>
      <c r="AW709" s="14" t="s">
        <v>31</v>
      </c>
      <c r="AX709" s="14" t="s">
        <v>75</v>
      </c>
      <c r="AY709" s="231" t="s">
        <v>239</v>
      </c>
    </row>
    <row r="710" spans="2:51" s="14" customFormat="1" ht="11.25">
      <c r="B710" s="221"/>
      <c r="C710" s="222"/>
      <c r="D710" s="212" t="s">
        <v>250</v>
      </c>
      <c r="E710" s="223" t="s">
        <v>1</v>
      </c>
      <c r="F710" s="224" t="s">
        <v>961</v>
      </c>
      <c r="G710" s="222"/>
      <c r="H710" s="225">
        <v>43.768999999999998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250</v>
      </c>
      <c r="AU710" s="231" t="s">
        <v>86</v>
      </c>
      <c r="AV710" s="14" t="s">
        <v>86</v>
      </c>
      <c r="AW710" s="14" t="s">
        <v>31</v>
      </c>
      <c r="AX710" s="14" t="s">
        <v>75</v>
      </c>
      <c r="AY710" s="231" t="s">
        <v>239</v>
      </c>
    </row>
    <row r="711" spans="2:51" s="14" customFormat="1" ht="11.25">
      <c r="B711" s="221"/>
      <c r="C711" s="222"/>
      <c r="D711" s="212" t="s">
        <v>250</v>
      </c>
      <c r="E711" s="223" t="s">
        <v>1</v>
      </c>
      <c r="F711" s="224" t="s">
        <v>962</v>
      </c>
      <c r="G711" s="222"/>
      <c r="H711" s="225">
        <v>24.327000000000002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250</v>
      </c>
      <c r="AU711" s="231" t="s">
        <v>86</v>
      </c>
      <c r="AV711" s="14" t="s">
        <v>86</v>
      </c>
      <c r="AW711" s="14" t="s">
        <v>31</v>
      </c>
      <c r="AX711" s="14" t="s">
        <v>75</v>
      </c>
      <c r="AY711" s="231" t="s">
        <v>239</v>
      </c>
    </row>
    <row r="712" spans="2:51" s="13" customFormat="1" ht="11.25">
      <c r="B712" s="210"/>
      <c r="C712" s="211"/>
      <c r="D712" s="212" t="s">
        <v>250</v>
      </c>
      <c r="E712" s="213" t="s">
        <v>1</v>
      </c>
      <c r="F712" s="214" t="s">
        <v>963</v>
      </c>
      <c r="G712" s="211"/>
      <c r="H712" s="213" t="s">
        <v>1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250</v>
      </c>
      <c r="AU712" s="220" t="s">
        <v>86</v>
      </c>
      <c r="AV712" s="13" t="s">
        <v>83</v>
      </c>
      <c r="AW712" s="13" t="s">
        <v>31</v>
      </c>
      <c r="AX712" s="13" t="s">
        <v>75</v>
      </c>
      <c r="AY712" s="220" t="s">
        <v>239</v>
      </c>
    </row>
    <row r="713" spans="2:51" s="14" customFormat="1" ht="11.25">
      <c r="B713" s="221"/>
      <c r="C713" s="222"/>
      <c r="D713" s="212" t="s">
        <v>250</v>
      </c>
      <c r="E713" s="223" t="s">
        <v>1</v>
      </c>
      <c r="F713" s="224" t="s">
        <v>964</v>
      </c>
      <c r="G713" s="222"/>
      <c r="H713" s="225">
        <v>49.372999999999998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250</v>
      </c>
      <c r="AU713" s="231" t="s">
        <v>86</v>
      </c>
      <c r="AV713" s="14" t="s">
        <v>86</v>
      </c>
      <c r="AW713" s="14" t="s">
        <v>31</v>
      </c>
      <c r="AX713" s="14" t="s">
        <v>75</v>
      </c>
      <c r="AY713" s="231" t="s">
        <v>239</v>
      </c>
    </row>
    <row r="714" spans="2:51" s="14" customFormat="1" ht="11.25">
      <c r="B714" s="221"/>
      <c r="C714" s="222"/>
      <c r="D714" s="212" t="s">
        <v>250</v>
      </c>
      <c r="E714" s="223" t="s">
        <v>1</v>
      </c>
      <c r="F714" s="224" t="s">
        <v>965</v>
      </c>
      <c r="G714" s="222"/>
      <c r="H714" s="225">
        <v>28.966999999999999</v>
      </c>
      <c r="I714" s="226"/>
      <c r="J714" s="222"/>
      <c r="K714" s="222"/>
      <c r="L714" s="227"/>
      <c r="M714" s="228"/>
      <c r="N714" s="229"/>
      <c r="O714" s="229"/>
      <c r="P714" s="229"/>
      <c r="Q714" s="229"/>
      <c r="R714" s="229"/>
      <c r="S714" s="229"/>
      <c r="T714" s="230"/>
      <c r="AT714" s="231" t="s">
        <v>250</v>
      </c>
      <c r="AU714" s="231" t="s">
        <v>86</v>
      </c>
      <c r="AV714" s="14" t="s">
        <v>86</v>
      </c>
      <c r="AW714" s="14" t="s">
        <v>31</v>
      </c>
      <c r="AX714" s="14" t="s">
        <v>75</v>
      </c>
      <c r="AY714" s="231" t="s">
        <v>239</v>
      </c>
    </row>
    <row r="715" spans="2:51" s="14" customFormat="1" ht="11.25">
      <c r="B715" s="221"/>
      <c r="C715" s="222"/>
      <c r="D715" s="212" t="s">
        <v>250</v>
      </c>
      <c r="E715" s="223" t="s">
        <v>1</v>
      </c>
      <c r="F715" s="224" t="s">
        <v>966</v>
      </c>
      <c r="G715" s="222"/>
      <c r="H715" s="225">
        <v>46.722000000000001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250</v>
      </c>
      <c r="AU715" s="231" t="s">
        <v>86</v>
      </c>
      <c r="AV715" s="14" t="s">
        <v>86</v>
      </c>
      <c r="AW715" s="14" t="s">
        <v>31</v>
      </c>
      <c r="AX715" s="14" t="s">
        <v>75</v>
      </c>
      <c r="AY715" s="231" t="s">
        <v>239</v>
      </c>
    </row>
    <row r="716" spans="2:51" s="14" customFormat="1" ht="11.25">
      <c r="B716" s="221"/>
      <c r="C716" s="222"/>
      <c r="D716" s="212" t="s">
        <v>250</v>
      </c>
      <c r="E716" s="223" t="s">
        <v>1</v>
      </c>
      <c r="F716" s="224" t="s">
        <v>967</v>
      </c>
      <c r="G716" s="222"/>
      <c r="H716" s="225">
        <v>12.103999999999999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250</v>
      </c>
      <c r="AU716" s="231" t="s">
        <v>86</v>
      </c>
      <c r="AV716" s="14" t="s">
        <v>86</v>
      </c>
      <c r="AW716" s="14" t="s">
        <v>31</v>
      </c>
      <c r="AX716" s="14" t="s">
        <v>75</v>
      </c>
      <c r="AY716" s="231" t="s">
        <v>239</v>
      </c>
    </row>
    <row r="717" spans="2:51" s="14" customFormat="1" ht="11.25">
      <c r="B717" s="221"/>
      <c r="C717" s="222"/>
      <c r="D717" s="212" t="s">
        <v>250</v>
      </c>
      <c r="E717" s="223" t="s">
        <v>1</v>
      </c>
      <c r="F717" s="224" t="s">
        <v>968</v>
      </c>
      <c r="G717" s="222"/>
      <c r="H717" s="225">
        <v>25.783999999999999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250</v>
      </c>
      <c r="AU717" s="231" t="s">
        <v>86</v>
      </c>
      <c r="AV717" s="14" t="s">
        <v>86</v>
      </c>
      <c r="AW717" s="14" t="s">
        <v>31</v>
      </c>
      <c r="AX717" s="14" t="s">
        <v>75</v>
      </c>
      <c r="AY717" s="231" t="s">
        <v>239</v>
      </c>
    </row>
    <row r="718" spans="2:51" s="14" customFormat="1" ht="11.25">
      <c r="B718" s="221"/>
      <c r="C718" s="222"/>
      <c r="D718" s="212" t="s">
        <v>250</v>
      </c>
      <c r="E718" s="223" t="s">
        <v>1</v>
      </c>
      <c r="F718" s="224" t="s">
        <v>969</v>
      </c>
      <c r="G718" s="222"/>
      <c r="H718" s="225">
        <v>25.454000000000001</v>
      </c>
      <c r="I718" s="226"/>
      <c r="J718" s="222"/>
      <c r="K718" s="222"/>
      <c r="L718" s="227"/>
      <c r="M718" s="228"/>
      <c r="N718" s="229"/>
      <c r="O718" s="229"/>
      <c r="P718" s="229"/>
      <c r="Q718" s="229"/>
      <c r="R718" s="229"/>
      <c r="S718" s="229"/>
      <c r="T718" s="230"/>
      <c r="AT718" s="231" t="s">
        <v>250</v>
      </c>
      <c r="AU718" s="231" t="s">
        <v>86</v>
      </c>
      <c r="AV718" s="14" t="s">
        <v>86</v>
      </c>
      <c r="AW718" s="14" t="s">
        <v>31</v>
      </c>
      <c r="AX718" s="14" t="s">
        <v>75</v>
      </c>
      <c r="AY718" s="231" t="s">
        <v>239</v>
      </c>
    </row>
    <row r="719" spans="2:51" s="14" customFormat="1" ht="11.25">
      <c r="B719" s="221"/>
      <c r="C719" s="222"/>
      <c r="D719" s="212" t="s">
        <v>250</v>
      </c>
      <c r="E719" s="223" t="s">
        <v>1</v>
      </c>
      <c r="F719" s="224" t="s">
        <v>970</v>
      </c>
      <c r="G719" s="222"/>
      <c r="H719" s="225">
        <v>66.62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250</v>
      </c>
      <c r="AU719" s="231" t="s">
        <v>86</v>
      </c>
      <c r="AV719" s="14" t="s">
        <v>86</v>
      </c>
      <c r="AW719" s="14" t="s">
        <v>31</v>
      </c>
      <c r="AX719" s="14" t="s">
        <v>75</v>
      </c>
      <c r="AY719" s="231" t="s">
        <v>239</v>
      </c>
    </row>
    <row r="720" spans="2:51" s="14" customFormat="1" ht="11.25">
      <c r="B720" s="221"/>
      <c r="C720" s="222"/>
      <c r="D720" s="212" t="s">
        <v>250</v>
      </c>
      <c r="E720" s="223" t="s">
        <v>1</v>
      </c>
      <c r="F720" s="224" t="s">
        <v>971</v>
      </c>
      <c r="G720" s="222"/>
      <c r="H720" s="225">
        <v>79.725999999999999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250</v>
      </c>
      <c r="AU720" s="231" t="s">
        <v>86</v>
      </c>
      <c r="AV720" s="14" t="s">
        <v>86</v>
      </c>
      <c r="AW720" s="14" t="s">
        <v>31</v>
      </c>
      <c r="AX720" s="14" t="s">
        <v>75</v>
      </c>
      <c r="AY720" s="231" t="s">
        <v>239</v>
      </c>
    </row>
    <row r="721" spans="1:65" s="15" customFormat="1" ht="11.25">
      <c r="B721" s="232"/>
      <c r="C721" s="233"/>
      <c r="D721" s="212" t="s">
        <v>250</v>
      </c>
      <c r="E721" s="234" t="s">
        <v>1</v>
      </c>
      <c r="F721" s="235" t="s">
        <v>254</v>
      </c>
      <c r="G721" s="233"/>
      <c r="H721" s="236">
        <v>1668.0000000000005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AT721" s="242" t="s">
        <v>250</v>
      </c>
      <c r="AU721" s="242" t="s">
        <v>86</v>
      </c>
      <c r="AV721" s="15" t="s">
        <v>255</v>
      </c>
      <c r="AW721" s="15" t="s">
        <v>31</v>
      </c>
      <c r="AX721" s="15" t="s">
        <v>75</v>
      </c>
      <c r="AY721" s="242" t="s">
        <v>239</v>
      </c>
    </row>
    <row r="722" spans="1:65" s="13" customFormat="1" ht="11.25">
      <c r="B722" s="210"/>
      <c r="C722" s="211"/>
      <c r="D722" s="212" t="s">
        <v>250</v>
      </c>
      <c r="E722" s="213" t="s">
        <v>1</v>
      </c>
      <c r="F722" s="214" t="s">
        <v>972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250</v>
      </c>
      <c r="AU722" s="220" t="s">
        <v>86</v>
      </c>
      <c r="AV722" s="13" t="s">
        <v>83</v>
      </c>
      <c r="AW722" s="13" t="s">
        <v>31</v>
      </c>
      <c r="AX722" s="13" t="s">
        <v>75</v>
      </c>
      <c r="AY722" s="220" t="s">
        <v>239</v>
      </c>
    </row>
    <row r="723" spans="1:65" s="14" customFormat="1" ht="11.25">
      <c r="B723" s="221"/>
      <c r="C723" s="222"/>
      <c r="D723" s="212" t="s">
        <v>250</v>
      </c>
      <c r="E723" s="223" t="s">
        <v>1</v>
      </c>
      <c r="F723" s="224" t="s">
        <v>973</v>
      </c>
      <c r="G723" s="222"/>
      <c r="H723" s="225">
        <v>-354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250</v>
      </c>
      <c r="AU723" s="231" t="s">
        <v>86</v>
      </c>
      <c r="AV723" s="14" t="s">
        <v>86</v>
      </c>
      <c r="AW723" s="14" t="s">
        <v>31</v>
      </c>
      <c r="AX723" s="14" t="s">
        <v>75</v>
      </c>
      <c r="AY723" s="231" t="s">
        <v>239</v>
      </c>
    </row>
    <row r="724" spans="1:65" s="15" customFormat="1" ht="11.25">
      <c r="B724" s="232"/>
      <c r="C724" s="233"/>
      <c r="D724" s="212" t="s">
        <v>250</v>
      </c>
      <c r="E724" s="234" t="s">
        <v>1</v>
      </c>
      <c r="F724" s="235" t="s">
        <v>260</v>
      </c>
      <c r="G724" s="233"/>
      <c r="H724" s="236">
        <v>-354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AT724" s="242" t="s">
        <v>250</v>
      </c>
      <c r="AU724" s="242" t="s">
        <v>86</v>
      </c>
      <c r="AV724" s="15" t="s">
        <v>255</v>
      </c>
      <c r="AW724" s="15" t="s">
        <v>31</v>
      </c>
      <c r="AX724" s="15" t="s">
        <v>75</v>
      </c>
      <c r="AY724" s="242" t="s">
        <v>239</v>
      </c>
    </row>
    <row r="725" spans="1:65" s="13" customFormat="1" ht="11.25">
      <c r="B725" s="210"/>
      <c r="C725" s="211"/>
      <c r="D725" s="212" t="s">
        <v>250</v>
      </c>
      <c r="E725" s="213" t="s">
        <v>1</v>
      </c>
      <c r="F725" s="214" t="s">
        <v>974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250</v>
      </c>
      <c r="AU725" s="220" t="s">
        <v>86</v>
      </c>
      <c r="AV725" s="13" t="s">
        <v>83</v>
      </c>
      <c r="AW725" s="13" t="s">
        <v>31</v>
      </c>
      <c r="AX725" s="13" t="s">
        <v>75</v>
      </c>
      <c r="AY725" s="220" t="s">
        <v>239</v>
      </c>
    </row>
    <row r="726" spans="1:65" s="14" customFormat="1" ht="11.25">
      <c r="B726" s="221"/>
      <c r="C726" s="222"/>
      <c r="D726" s="212" t="s">
        <v>250</v>
      </c>
      <c r="E726" s="223" t="s">
        <v>1</v>
      </c>
      <c r="F726" s="224" t="s">
        <v>975</v>
      </c>
      <c r="G726" s="222"/>
      <c r="H726" s="225">
        <v>77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250</v>
      </c>
      <c r="AU726" s="231" t="s">
        <v>86</v>
      </c>
      <c r="AV726" s="14" t="s">
        <v>86</v>
      </c>
      <c r="AW726" s="14" t="s">
        <v>31</v>
      </c>
      <c r="AX726" s="14" t="s">
        <v>75</v>
      </c>
      <c r="AY726" s="231" t="s">
        <v>239</v>
      </c>
    </row>
    <row r="727" spans="1:65" s="16" customFormat="1" ht="11.25">
      <c r="B727" s="243"/>
      <c r="C727" s="244"/>
      <c r="D727" s="212" t="s">
        <v>250</v>
      </c>
      <c r="E727" s="245" t="s">
        <v>1</v>
      </c>
      <c r="F727" s="246" t="s">
        <v>264</v>
      </c>
      <c r="G727" s="244"/>
      <c r="H727" s="247">
        <v>1391.0000000000005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AT727" s="253" t="s">
        <v>250</v>
      </c>
      <c r="AU727" s="253" t="s">
        <v>86</v>
      </c>
      <c r="AV727" s="16" t="s">
        <v>246</v>
      </c>
      <c r="AW727" s="16" t="s">
        <v>31</v>
      </c>
      <c r="AX727" s="16" t="s">
        <v>83</v>
      </c>
      <c r="AY727" s="253" t="s">
        <v>239</v>
      </c>
    </row>
    <row r="728" spans="1:65" s="2" customFormat="1" ht="24.2" customHeight="1">
      <c r="A728" s="35"/>
      <c r="B728" s="36"/>
      <c r="C728" s="192" t="s">
        <v>976</v>
      </c>
      <c r="D728" s="192" t="s">
        <v>241</v>
      </c>
      <c r="E728" s="193" t="s">
        <v>977</v>
      </c>
      <c r="F728" s="194" t="s">
        <v>978</v>
      </c>
      <c r="G728" s="195" t="s">
        <v>372</v>
      </c>
      <c r="H728" s="196">
        <v>1745</v>
      </c>
      <c r="I728" s="197"/>
      <c r="J728" s="198">
        <f>ROUND(I728*H728,2)</f>
        <v>0</v>
      </c>
      <c r="K728" s="194" t="s">
        <v>245</v>
      </c>
      <c r="L728" s="40"/>
      <c r="M728" s="199" t="s">
        <v>1</v>
      </c>
      <c r="N728" s="200" t="s">
        <v>40</v>
      </c>
      <c r="O728" s="72"/>
      <c r="P728" s="201">
        <f>O728*H728</f>
        <v>0</v>
      </c>
      <c r="Q728" s="201">
        <v>7.3499999999999998E-3</v>
      </c>
      <c r="R728" s="201">
        <f>Q728*H728</f>
        <v>12.825749999999999</v>
      </c>
      <c r="S728" s="201">
        <v>0</v>
      </c>
      <c r="T728" s="202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3" t="s">
        <v>246</v>
      </c>
      <c r="AT728" s="203" t="s">
        <v>241</v>
      </c>
      <c r="AU728" s="203" t="s">
        <v>86</v>
      </c>
      <c r="AY728" s="18" t="s">
        <v>239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8" t="s">
        <v>83</v>
      </c>
      <c r="BK728" s="204">
        <f>ROUND(I728*H728,2)</f>
        <v>0</v>
      </c>
      <c r="BL728" s="18" t="s">
        <v>246</v>
      </c>
      <c r="BM728" s="203" t="s">
        <v>979</v>
      </c>
    </row>
    <row r="729" spans="1:65" s="2" customFormat="1" ht="11.25">
      <c r="A729" s="35"/>
      <c r="B729" s="36"/>
      <c r="C729" s="37"/>
      <c r="D729" s="205" t="s">
        <v>248</v>
      </c>
      <c r="E729" s="37"/>
      <c r="F729" s="206" t="s">
        <v>980</v>
      </c>
      <c r="G729" s="37"/>
      <c r="H729" s="37"/>
      <c r="I729" s="207"/>
      <c r="J729" s="37"/>
      <c r="K729" s="37"/>
      <c r="L729" s="40"/>
      <c r="M729" s="208"/>
      <c r="N729" s="209"/>
      <c r="O729" s="72"/>
      <c r="P729" s="72"/>
      <c r="Q729" s="72"/>
      <c r="R729" s="72"/>
      <c r="S729" s="72"/>
      <c r="T729" s="73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T729" s="18" t="s">
        <v>248</v>
      </c>
      <c r="AU729" s="18" t="s">
        <v>86</v>
      </c>
    </row>
    <row r="730" spans="1:65" s="13" customFormat="1" ht="11.25">
      <c r="B730" s="210"/>
      <c r="C730" s="211"/>
      <c r="D730" s="212" t="s">
        <v>250</v>
      </c>
      <c r="E730" s="213" t="s">
        <v>1</v>
      </c>
      <c r="F730" s="214" t="s">
        <v>981</v>
      </c>
      <c r="G730" s="211"/>
      <c r="H730" s="213" t="s">
        <v>1</v>
      </c>
      <c r="I730" s="215"/>
      <c r="J730" s="211"/>
      <c r="K730" s="211"/>
      <c r="L730" s="216"/>
      <c r="M730" s="217"/>
      <c r="N730" s="218"/>
      <c r="O730" s="218"/>
      <c r="P730" s="218"/>
      <c r="Q730" s="218"/>
      <c r="R730" s="218"/>
      <c r="S730" s="218"/>
      <c r="T730" s="219"/>
      <c r="AT730" s="220" t="s">
        <v>250</v>
      </c>
      <c r="AU730" s="220" t="s">
        <v>86</v>
      </c>
      <c r="AV730" s="13" t="s">
        <v>83</v>
      </c>
      <c r="AW730" s="13" t="s">
        <v>31</v>
      </c>
      <c r="AX730" s="13" t="s">
        <v>75</v>
      </c>
      <c r="AY730" s="220" t="s">
        <v>239</v>
      </c>
    </row>
    <row r="731" spans="1:65" s="13" customFormat="1" ht="11.25">
      <c r="B731" s="210"/>
      <c r="C731" s="211"/>
      <c r="D731" s="212" t="s">
        <v>250</v>
      </c>
      <c r="E731" s="213" t="s">
        <v>1</v>
      </c>
      <c r="F731" s="214" t="s">
        <v>982</v>
      </c>
      <c r="G731" s="211"/>
      <c r="H731" s="213" t="s">
        <v>1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250</v>
      </c>
      <c r="AU731" s="220" t="s">
        <v>86</v>
      </c>
      <c r="AV731" s="13" t="s">
        <v>83</v>
      </c>
      <c r="AW731" s="13" t="s">
        <v>31</v>
      </c>
      <c r="AX731" s="13" t="s">
        <v>75</v>
      </c>
      <c r="AY731" s="220" t="s">
        <v>239</v>
      </c>
    </row>
    <row r="732" spans="1:65" s="14" customFormat="1" ht="11.25">
      <c r="B732" s="221"/>
      <c r="C732" s="222"/>
      <c r="D732" s="212" t="s">
        <v>250</v>
      </c>
      <c r="E732" s="223" t="s">
        <v>1</v>
      </c>
      <c r="F732" s="224" t="s">
        <v>983</v>
      </c>
      <c r="G732" s="222"/>
      <c r="H732" s="225">
        <v>1745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AT732" s="231" t="s">
        <v>250</v>
      </c>
      <c r="AU732" s="231" t="s">
        <v>86</v>
      </c>
      <c r="AV732" s="14" t="s">
        <v>86</v>
      </c>
      <c r="AW732" s="14" t="s">
        <v>31</v>
      </c>
      <c r="AX732" s="14" t="s">
        <v>83</v>
      </c>
      <c r="AY732" s="231" t="s">
        <v>239</v>
      </c>
    </row>
    <row r="733" spans="1:65" s="2" customFormat="1" ht="24.2" customHeight="1">
      <c r="A733" s="35"/>
      <c r="B733" s="36"/>
      <c r="C733" s="192" t="s">
        <v>984</v>
      </c>
      <c r="D733" s="192" t="s">
        <v>241</v>
      </c>
      <c r="E733" s="193" t="s">
        <v>985</v>
      </c>
      <c r="F733" s="194" t="s">
        <v>986</v>
      </c>
      <c r="G733" s="195" t="s">
        <v>372</v>
      </c>
      <c r="H733" s="196">
        <v>214</v>
      </c>
      <c r="I733" s="197"/>
      <c r="J733" s="198">
        <f>ROUND(I733*H733,2)</f>
        <v>0</v>
      </c>
      <c r="K733" s="194" t="s">
        <v>245</v>
      </c>
      <c r="L733" s="40"/>
      <c r="M733" s="199" t="s">
        <v>1</v>
      </c>
      <c r="N733" s="200" t="s">
        <v>40</v>
      </c>
      <c r="O733" s="72"/>
      <c r="P733" s="201">
        <f>O733*H733</f>
        <v>0</v>
      </c>
      <c r="Q733" s="201">
        <v>4.3800000000000002E-3</v>
      </c>
      <c r="R733" s="201">
        <f>Q733*H733</f>
        <v>0.93732000000000004</v>
      </c>
      <c r="S733" s="201">
        <v>0</v>
      </c>
      <c r="T733" s="202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3" t="s">
        <v>246</v>
      </c>
      <c r="AT733" s="203" t="s">
        <v>241</v>
      </c>
      <c r="AU733" s="203" t="s">
        <v>86</v>
      </c>
      <c r="AY733" s="18" t="s">
        <v>239</v>
      </c>
      <c r="BE733" s="204">
        <f>IF(N733="základní",J733,0)</f>
        <v>0</v>
      </c>
      <c r="BF733" s="204">
        <f>IF(N733="snížená",J733,0)</f>
        <v>0</v>
      </c>
      <c r="BG733" s="204">
        <f>IF(N733="zákl. přenesená",J733,0)</f>
        <v>0</v>
      </c>
      <c r="BH733" s="204">
        <f>IF(N733="sníž. přenesená",J733,0)</f>
        <v>0</v>
      </c>
      <c r="BI733" s="204">
        <f>IF(N733="nulová",J733,0)</f>
        <v>0</v>
      </c>
      <c r="BJ733" s="18" t="s">
        <v>83</v>
      </c>
      <c r="BK733" s="204">
        <f>ROUND(I733*H733,2)</f>
        <v>0</v>
      </c>
      <c r="BL733" s="18" t="s">
        <v>246</v>
      </c>
      <c r="BM733" s="203" t="s">
        <v>987</v>
      </c>
    </row>
    <row r="734" spans="1:65" s="2" customFormat="1" ht="11.25">
      <c r="A734" s="35"/>
      <c r="B734" s="36"/>
      <c r="C734" s="37"/>
      <c r="D734" s="205" t="s">
        <v>248</v>
      </c>
      <c r="E734" s="37"/>
      <c r="F734" s="206" t="s">
        <v>988</v>
      </c>
      <c r="G734" s="37"/>
      <c r="H734" s="37"/>
      <c r="I734" s="207"/>
      <c r="J734" s="37"/>
      <c r="K734" s="37"/>
      <c r="L734" s="40"/>
      <c r="M734" s="208"/>
      <c r="N734" s="209"/>
      <c r="O734" s="72"/>
      <c r="P734" s="72"/>
      <c r="Q734" s="72"/>
      <c r="R734" s="72"/>
      <c r="S734" s="72"/>
      <c r="T734" s="73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8" t="s">
        <v>248</v>
      </c>
      <c r="AU734" s="18" t="s">
        <v>86</v>
      </c>
    </row>
    <row r="735" spans="1:65" s="13" customFormat="1" ht="11.25">
      <c r="B735" s="210"/>
      <c r="C735" s="211"/>
      <c r="D735" s="212" t="s">
        <v>250</v>
      </c>
      <c r="E735" s="213" t="s">
        <v>1</v>
      </c>
      <c r="F735" s="214" t="s">
        <v>989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250</v>
      </c>
      <c r="AU735" s="220" t="s">
        <v>86</v>
      </c>
      <c r="AV735" s="13" t="s">
        <v>83</v>
      </c>
      <c r="AW735" s="13" t="s">
        <v>31</v>
      </c>
      <c r="AX735" s="13" t="s">
        <v>75</v>
      </c>
      <c r="AY735" s="220" t="s">
        <v>239</v>
      </c>
    </row>
    <row r="736" spans="1:65" s="13" customFormat="1" ht="11.25">
      <c r="B736" s="210"/>
      <c r="C736" s="211"/>
      <c r="D736" s="212" t="s">
        <v>250</v>
      </c>
      <c r="E736" s="213" t="s">
        <v>1</v>
      </c>
      <c r="F736" s="214" t="s">
        <v>990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250</v>
      </c>
      <c r="AU736" s="220" t="s">
        <v>86</v>
      </c>
      <c r="AV736" s="13" t="s">
        <v>83</v>
      </c>
      <c r="AW736" s="13" t="s">
        <v>31</v>
      </c>
      <c r="AX736" s="13" t="s">
        <v>75</v>
      </c>
      <c r="AY736" s="220" t="s">
        <v>239</v>
      </c>
    </row>
    <row r="737" spans="1:65" s="14" customFormat="1" ht="11.25">
      <c r="B737" s="221"/>
      <c r="C737" s="222"/>
      <c r="D737" s="212" t="s">
        <v>250</v>
      </c>
      <c r="E737" s="223" t="s">
        <v>1</v>
      </c>
      <c r="F737" s="224" t="s">
        <v>991</v>
      </c>
      <c r="G737" s="222"/>
      <c r="H737" s="225">
        <v>16.64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250</v>
      </c>
      <c r="AU737" s="231" t="s">
        <v>86</v>
      </c>
      <c r="AV737" s="14" t="s">
        <v>86</v>
      </c>
      <c r="AW737" s="14" t="s">
        <v>31</v>
      </c>
      <c r="AX737" s="14" t="s">
        <v>75</v>
      </c>
      <c r="AY737" s="231" t="s">
        <v>239</v>
      </c>
    </row>
    <row r="738" spans="1:65" s="14" customFormat="1" ht="11.25">
      <c r="B738" s="221"/>
      <c r="C738" s="222"/>
      <c r="D738" s="212" t="s">
        <v>250</v>
      </c>
      <c r="E738" s="223" t="s">
        <v>1</v>
      </c>
      <c r="F738" s="224" t="s">
        <v>992</v>
      </c>
      <c r="G738" s="222"/>
      <c r="H738" s="225">
        <v>46.75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250</v>
      </c>
      <c r="AU738" s="231" t="s">
        <v>86</v>
      </c>
      <c r="AV738" s="14" t="s">
        <v>86</v>
      </c>
      <c r="AW738" s="14" t="s">
        <v>31</v>
      </c>
      <c r="AX738" s="14" t="s">
        <v>75</v>
      </c>
      <c r="AY738" s="231" t="s">
        <v>239</v>
      </c>
    </row>
    <row r="739" spans="1:65" s="13" customFormat="1" ht="11.25">
      <c r="B739" s="210"/>
      <c r="C739" s="211"/>
      <c r="D739" s="212" t="s">
        <v>250</v>
      </c>
      <c r="E739" s="213" t="s">
        <v>1</v>
      </c>
      <c r="F739" s="214" t="s">
        <v>993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250</v>
      </c>
      <c r="AU739" s="220" t="s">
        <v>86</v>
      </c>
      <c r="AV739" s="13" t="s">
        <v>83</v>
      </c>
      <c r="AW739" s="13" t="s">
        <v>31</v>
      </c>
      <c r="AX739" s="13" t="s">
        <v>75</v>
      </c>
      <c r="AY739" s="220" t="s">
        <v>239</v>
      </c>
    </row>
    <row r="740" spans="1:65" s="14" customFormat="1" ht="11.25">
      <c r="B740" s="221"/>
      <c r="C740" s="222"/>
      <c r="D740" s="212" t="s">
        <v>250</v>
      </c>
      <c r="E740" s="223" t="s">
        <v>1</v>
      </c>
      <c r="F740" s="224" t="s">
        <v>994</v>
      </c>
      <c r="G740" s="222"/>
      <c r="H740" s="225">
        <v>112.78100000000001</v>
      </c>
      <c r="I740" s="226"/>
      <c r="J740" s="222"/>
      <c r="K740" s="222"/>
      <c r="L740" s="227"/>
      <c r="M740" s="228"/>
      <c r="N740" s="229"/>
      <c r="O740" s="229"/>
      <c r="P740" s="229"/>
      <c r="Q740" s="229"/>
      <c r="R740" s="229"/>
      <c r="S740" s="229"/>
      <c r="T740" s="230"/>
      <c r="AT740" s="231" t="s">
        <v>250</v>
      </c>
      <c r="AU740" s="231" t="s">
        <v>86</v>
      </c>
      <c r="AV740" s="14" t="s">
        <v>86</v>
      </c>
      <c r="AW740" s="14" t="s">
        <v>31</v>
      </c>
      <c r="AX740" s="14" t="s">
        <v>75</v>
      </c>
      <c r="AY740" s="231" t="s">
        <v>239</v>
      </c>
    </row>
    <row r="741" spans="1:65" s="14" customFormat="1" ht="11.25">
      <c r="B741" s="221"/>
      <c r="C741" s="222"/>
      <c r="D741" s="212" t="s">
        <v>250</v>
      </c>
      <c r="E741" s="223" t="s">
        <v>1</v>
      </c>
      <c r="F741" s="224" t="s">
        <v>995</v>
      </c>
      <c r="G741" s="222"/>
      <c r="H741" s="225">
        <v>17.5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250</v>
      </c>
      <c r="AU741" s="231" t="s">
        <v>86</v>
      </c>
      <c r="AV741" s="14" t="s">
        <v>86</v>
      </c>
      <c r="AW741" s="14" t="s">
        <v>31</v>
      </c>
      <c r="AX741" s="14" t="s">
        <v>75</v>
      </c>
      <c r="AY741" s="231" t="s">
        <v>239</v>
      </c>
    </row>
    <row r="742" spans="1:65" s="14" customFormat="1" ht="11.25">
      <c r="B742" s="221"/>
      <c r="C742" s="222"/>
      <c r="D742" s="212" t="s">
        <v>250</v>
      </c>
      <c r="E742" s="223" t="s">
        <v>1</v>
      </c>
      <c r="F742" s="224" t="s">
        <v>996</v>
      </c>
      <c r="G742" s="222"/>
      <c r="H742" s="225">
        <v>20.329000000000001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250</v>
      </c>
      <c r="AU742" s="231" t="s">
        <v>86</v>
      </c>
      <c r="AV742" s="14" t="s">
        <v>86</v>
      </c>
      <c r="AW742" s="14" t="s">
        <v>31</v>
      </c>
      <c r="AX742" s="14" t="s">
        <v>75</v>
      </c>
      <c r="AY742" s="231" t="s">
        <v>239</v>
      </c>
    </row>
    <row r="743" spans="1:65" s="16" customFormat="1" ht="11.25">
      <c r="B743" s="243"/>
      <c r="C743" s="244"/>
      <c r="D743" s="212" t="s">
        <v>250</v>
      </c>
      <c r="E743" s="245" t="s">
        <v>1</v>
      </c>
      <c r="F743" s="246" t="s">
        <v>264</v>
      </c>
      <c r="G743" s="244"/>
      <c r="H743" s="247">
        <v>214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AT743" s="253" t="s">
        <v>250</v>
      </c>
      <c r="AU743" s="253" t="s">
        <v>86</v>
      </c>
      <c r="AV743" s="16" t="s">
        <v>246</v>
      </c>
      <c r="AW743" s="16" t="s">
        <v>31</v>
      </c>
      <c r="AX743" s="16" t="s">
        <v>83</v>
      </c>
      <c r="AY743" s="253" t="s">
        <v>239</v>
      </c>
    </row>
    <row r="744" spans="1:65" s="12" customFormat="1" ht="22.9" customHeight="1">
      <c r="B744" s="176"/>
      <c r="C744" s="177"/>
      <c r="D744" s="178" t="s">
        <v>74</v>
      </c>
      <c r="E744" s="190" t="s">
        <v>761</v>
      </c>
      <c r="F744" s="190" t="s">
        <v>997</v>
      </c>
      <c r="G744" s="177"/>
      <c r="H744" s="177"/>
      <c r="I744" s="180"/>
      <c r="J744" s="191">
        <f>BK744</f>
        <v>0</v>
      </c>
      <c r="K744" s="177"/>
      <c r="L744" s="182"/>
      <c r="M744" s="183"/>
      <c r="N744" s="184"/>
      <c r="O744" s="184"/>
      <c r="P744" s="185">
        <f>SUM(P745:P1055)</f>
        <v>0</v>
      </c>
      <c r="Q744" s="184"/>
      <c r="R744" s="185">
        <f>SUM(R745:R1055)</f>
        <v>19.018981000000004</v>
      </c>
      <c r="S744" s="184"/>
      <c r="T744" s="186">
        <f>SUM(T745:T1055)</f>
        <v>0</v>
      </c>
      <c r="AR744" s="187" t="s">
        <v>83</v>
      </c>
      <c r="AT744" s="188" t="s">
        <v>74</v>
      </c>
      <c r="AU744" s="188" t="s">
        <v>83</v>
      </c>
      <c r="AY744" s="187" t="s">
        <v>239</v>
      </c>
      <c r="BK744" s="189">
        <f>SUM(BK745:BK1055)</f>
        <v>0</v>
      </c>
    </row>
    <row r="745" spans="1:65" s="2" customFormat="1" ht="24.2" customHeight="1">
      <c r="A745" s="35"/>
      <c r="B745" s="36"/>
      <c r="C745" s="192" t="s">
        <v>998</v>
      </c>
      <c r="D745" s="192" t="s">
        <v>241</v>
      </c>
      <c r="E745" s="193" t="s">
        <v>999</v>
      </c>
      <c r="F745" s="194" t="s">
        <v>1000</v>
      </c>
      <c r="G745" s="195" t="s">
        <v>372</v>
      </c>
      <c r="H745" s="196">
        <v>45.5</v>
      </c>
      <c r="I745" s="197"/>
      <c r="J745" s="198">
        <f>ROUND(I745*H745,2)</f>
        <v>0</v>
      </c>
      <c r="K745" s="194" t="s">
        <v>245</v>
      </c>
      <c r="L745" s="40"/>
      <c r="M745" s="199" t="s">
        <v>1</v>
      </c>
      <c r="N745" s="200" t="s">
        <v>40</v>
      </c>
      <c r="O745" s="72"/>
      <c r="P745" s="201">
        <f>O745*H745</f>
        <v>0</v>
      </c>
      <c r="Q745" s="201">
        <v>2.7300000000000001E-2</v>
      </c>
      <c r="R745" s="201">
        <f>Q745*H745</f>
        <v>1.2421500000000001</v>
      </c>
      <c r="S745" s="201">
        <v>0</v>
      </c>
      <c r="T745" s="202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03" t="s">
        <v>246</v>
      </c>
      <c r="AT745" s="203" t="s">
        <v>241</v>
      </c>
      <c r="AU745" s="203" t="s">
        <v>86</v>
      </c>
      <c r="AY745" s="18" t="s">
        <v>239</v>
      </c>
      <c r="BE745" s="204">
        <f>IF(N745="základní",J745,0)</f>
        <v>0</v>
      </c>
      <c r="BF745" s="204">
        <f>IF(N745="snížená",J745,0)</f>
        <v>0</v>
      </c>
      <c r="BG745" s="204">
        <f>IF(N745="zákl. přenesená",J745,0)</f>
        <v>0</v>
      </c>
      <c r="BH745" s="204">
        <f>IF(N745="sníž. přenesená",J745,0)</f>
        <v>0</v>
      </c>
      <c r="BI745" s="204">
        <f>IF(N745="nulová",J745,0)</f>
        <v>0</v>
      </c>
      <c r="BJ745" s="18" t="s">
        <v>83</v>
      </c>
      <c r="BK745" s="204">
        <f>ROUND(I745*H745,2)</f>
        <v>0</v>
      </c>
      <c r="BL745" s="18" t="s">
        <v>246</v>
      </c>
      <c r="BM745" s="203" t="s">
        <v>1001</v>
      </c>
    </row>
    <row r="746" spans="1:65" s="2" customFormat="1" ht="11.25">
      <c r="A746" s="35"/>
      <c r="B746" s="36"/>
      <c r="C746" s="37"/>
      <c r="D746" s="205" t="s">
        <v>248</v>
      </c>
      <c r="E746" s="37"/>
      <c r="F746" s="206" t="s">
        <v>1002</v>
      </c>
      <c r="G746" s="37"/>
      <c r="H746" s="37"/>
      <c r="I746" s="207"/>
      <c r="J746" s="37"/>
      <c r="K746" s="37"/>
      <c r="L746" s="40"/>
      <c r="M746" s="208"/>
      <c r="N746" s="209"/>
      <c r="O746" s="72"/>
      <c r="P746" s="72"/>
      <c r="Q746" s="72"/>
      <c r="R746" s="72"/>
      <c r="S746" s="72"/>
      <c r="T746" s="73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T746" s="18" t="s">
        <v>248</v>
      </c>
      <c r="AU746" s="18" t="s">
        <v>86</v>
      </c>
    </row>
    <row r="747" spans="1:65" s="13" customFormat="1" ht="11.25">
      <c r="B747" s="210"/>
      <c r="C747" s="211"/>
      <c r="D747" s="212" t="s">
        <v>250</v>
      </c>
      <c r="E747" s="213" t="s">
        <v>1</v>
      </c>
      <c r="F747" s="214" t="s">
        <v>1003</v>
      </c>
      <c r="G747" s="211"/>
      <c r="H747" s="213" t="s">
        <v>1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250</v>
      </c>
      <c r="AU747" s="220" t="s">
        <v>86</v>
      </c>
      <c r="AV747" s="13" t="s">
        <v>83</v>
      </c>
      <c r="AW747" s="13" t="s">
        <v>31</v>
      </c>
      <c r="AX747" s="13" t="s">
        <v>75</v>
      </c>
      <c r="AY747" s="220" t="s">
        <v>239</v>
      </c>
    </row>
    <row r="748" spans="1:65" s="14" customFormat="1" ht="11.25">
      <c r="B748" s="221"/>
      <c r="C748" s="222"/>
      <c r="D748" s="212" t="s">
        <v>250</v>
      </c>
      <c r="E748" s="223" t="s">
        <v>1</v>
      </c>
      <c r="F748" s="224" t="s">
        <v>337</v>
      </c>
      <c r="G748" s="222"/>
      <c r="H748" s="225">
        <v>3.5</v>
      </c>
      <c r="I748" s="226"/>
      <c r="J748" s="222"/>
      <c r="K748" s="222"/>
      <c r="L748" s="227"/>
      <c r="M748" s="228"/>
      <c r="N748" s="229"/>
      <c r="O748" s="229"/>
      <c r="P748" s="229"/>
      <c r="Q748" s="229"/>
      <c r="R748" s="229"/>
      <c r="S748" s="229"/>
      <c r="T748" s="230"/>
      <c r="AT748" s="231" t="s">
        <v>250</v>
      </c>
      <c r="AU748" s="231" t="s">
        <v>86</v>
      </c>
      <c r="AV748" s="14" t="s">
        <v>86</v>
      </c>
      <c r="AW748" s="14" t="s">
        <v>31</v>
      </c>
      <c r="AX748" s="14" t="s">
        <v>75</v>
      </c>
      <c r="AY748" s="231" t="s">
        <v>239</v>
      </c>
    </row>
    <row r="749" spans="1:65" s="13" customFormat="1" ht="11.25">
      <c r="B749" s="210"/>
      <c r="C749" s="211"/>
      <c r="D749" s="212" t="s">
        <v>250</v>
      </c>
      <c r="E749" s="213" t="s">
        <v>1</v>
      </c>
      <c r="F749" s="214" t="s">
        <v>1004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250</v>
      </c>
      <c r="AU749" s="220" t="s">
        <v>86</v>
      </c>
      <c r="AV749" s="13" t="s">
        <v>83</v>
      </c>
      <c r="AW749" s="13" t="s">
        <v>31</v>
      </c>
      <c r="AX749" s="13" t="s">
        <v>75</v>
      </c>
      <c r="AY749" s="220" t="s">
        <v>239</v>
      </c>
    </row>
    <row r="750" spans="1:65" s="14" customFormat="1" ht="11.25">
      <c r="B750" s="221"/>
      <c r="C750" s="222"/>
      <c r="D750" s="212" t="s">
        <v>250</v>
      </c>
      <c r="E750" s="223" t="s">
        <v>1</v>
      </c>
      <c r="F750" s="224" t="s">
        <v>1005</v>
      </c>
      <c r="G750" s="222"/>
      <c r="H750" s="225">
        <v>5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250</v>
      </c>
      <c r="AU750" s="231" t="s">
        <v>86</v>
      </c>
      <c r="AV750" s="14" t="s">
        <v>86</v>
      </c>
      <c r="AW750" s="14" t="s">
        <v>31</v>
      </c>
      <c r="AX750" s="14" t="s">
        <v>75</v>
      </c>
      <c r="AY750" s="231" t="s">
        <v>239</v>
      </c>
    </row>
    <row r="751" spans="1:65" s="13" customFormat="1" ht="11.25">
      <c r="B751" s="210"/>
      <c r="C751" s="211"/>
      <c r="D751" s="212" t="s">
        <v>250</v>
      </c>
      <c r="E751" s="213" t="s">
        <v>1</v>
      </c>
      <c r="F751" s="214" t="s">
        <v>1006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250</v>
      </c>
      <c r="AU751" s="220" t="s">
        <v>86</v>
      </c>
      <c r="AV751" s="13" t="s">
        <v>83</v>
      </c>
      <c r="AW751" s="13" t="s">
        <v>31</v>
      </c>
      <c r="AX751" s="13" t="s">
        <v>75</v>
      </c>
      <c r="AY751" s="220" t="s">
        <v>239</v>
      </c>
    </row>
    <row r="752" spans="1:65" s="14" customFormat="1" ht="11.25">
      <c r="B752" s="221"/>
      <c r="C752" s="222"/>
      <c r="D752" s="212" t="s">
        <v>250</v>
      </c>
      <c r="E752" s="223" t="s">
        <v>1</v>
      </c>
      <c r="F752" s="224" t="s">
        <v>1007</v>
      </c>
      <c r="G752" s="222"/>
      <c r="H752" s="225">
        <v>33</v>
      </c>
      <c r="I752" s="226"/>
      <c r="J752" s="222"/>
      <c r="K752" s="222"/>
      <c r="L752" s="227"/>
      <c r="M752" s="228"/>
      <c r="N752" s="229"/>
      <c r="O752" s="229"/>
      <c r="P752" s="229"/>
      <c r="Q752" s="229"/>
      <c r="R752" s="229"/>
      <c r="S752" s="229"/>
      <c r="T752" s="230"/>
      <c r="AT752" s="231" t="s">
        <v>250</v>
      </c>
      <c r="AU752" s="231" t="s">
        <v>86</v>
      </c>
      <c r="AV752" s="14" t="s">
        <v>86</v>
      </c>
      <c r="AW752" s="14" t="s">
        <v>31</v>
      </c>
      <c r="AX752" s="14" t="s">
        <v>75</v>
      </c>
      <c r="AY752" s="231" t="s">
        <v>239</v>
      </c>
    </row>
    <row r="753" spans="1:65" s="13" customFormat="1" ht="11.25">
      <c r="B753" s="210"/>
      <c r="C753" s="211"/>
      <c r="D753" s="212" t="s">
        <v>250</v>
      </c>
      <c r="E753" s="213" t="s">
        <v>1</v>
      </c>
      <c r="F753" s="214" t="s">
        <v>1008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250</v>
      </c>
      <c r="AU753" s="220" t="s">
        <v>86</v>
      </c>
      <c r="AV753" s="13" t="s">
        <v>83</v>
      </c>
      <c r="AW753" s="13" t="s">
        <v>31</v>
      </c>
      <c r="AX753" s="13" t="s">
        <v>75</v>
      </c>
      <c r="AY753" s="220" t="s">
        <v>239</v>
      </c>
    </row>
    <row r="754" spans="1:65" s="14" customFormat="1" ht="11.25">
      <c r="B754" s="221"/>
      <c r="C754" s="222"/>
      <c r="D754" s="212" t="s">
        <v>250</v>
      </c>
      <c r="E754" s="223" t="s">
        <v>1</v>
      </c>
      <c r="F754" s="224" t="s">
        <v>1009</v>
      </c>
      <c r="G754" s="222"/>
      <c r="H754" s="225">
        <v>4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250</v>
      </c>
      <c r="AU754" s="231" t="s">
        <v>86</v>
      </c>
      <c r="AV754" s="14" t="s">
        <v>86</v>
      </c>
      <c r="AW754" s="14" t="s">
        <v>31</v>
      </c>
      <c r="AX754" s="14" t="s">
        <v>75</v>
      </c>
      <c r="AY754" s="231" t="s">
        <v>239</v>
      </c>
    </row>
    <row r="755" spans="1:65" s="16" customFormat="1" ht="11.25">
      <c r="B755" s="243"/>
      <c r="C755" s="244"/>
      <c r="D755" s="212" t="s">
        <v>250</v>
      </c>
      <c r="E755" s="245" t="s">
        <v>1</v>
      </c>
      <c r="F755" s="246" t="s">
        <v>264</v>
      </c>
      <c r="G755" s="244"/>
      <c r="H755" s="247">
        <v>45.5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AT755" s="253" t="s">
        <v>250</v>
      </c>
      <c r="AU755" s="253" t="s">
        <v>86</v>
      </c>
      <c r="AV755" s="16" t="s">
        <v>246</v>
      </c>
      <c r="AW755" s="16" t="s">
        <v>31</v>
      </c>
      <c r="AX755" s="16" t="s">
        <v>83</v>
      </c>
      <c r="AY755" s="253" t="s">
        <v>239</v>
      </c>
    </row>
    <row r="756" spans="1:65" s="2" customFormat="1" ht="24.2" customHeight="1">
      <c r="A756" s="35"/>
      <c r="B756" s="36"/>
      <c r="C756" s="192" t="s">
        <v>1010</v>
      </c>
      <c r="D756" s="192" t="s">
        <v>241</v>
      </c>
      <c r="E756" s="193" t="s">
        <v>1011</v>
      </c>
      <c r="F756" s="194" t="s">
        <v>1012</v>
      </c>
      <c r="G756" s="195" t="s">
        <v>372</v>
      </c>
      <c r="H756" s="196">
        <v>45.5</v>
      </c>
      <c r="I756" s="197"/>
      <c r="J756" s="198">
        <f>ROUND(I756*H756,2)</f>
        <v>0</v>
      </c>
      <c r="K756" s="194" t="s">
        <v>245</v>
      </c>
      <c r="L756" s="40"/>
      <c r="M756" s="199" t="s">
        <v>1</v>
      </c>
      <c r="N756" s="200" t="s">
        <v>40</v>
      </c>
      <c r="O756" s="72"/>
      <c r="P756" s="201">
        <f>O756*H756</f>
        <v>0</v>
      </c>
      <c r="Q756" s="201">
        <v>1.0500000000000001E-2</v>
      </c>
      <c r="R756" s="201">
        <f>Q756*H756</f>
        <v>0.47775000000000001</v>
      </c>
      <c r="S756" s="201">
        <v>0</v>
      </c>
      <c r="T756" s="202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03" t="s">
        <v>246</v>
      </c>
      <c r="AT756" s="203" t="s">
        <v>241</v>
      </c>
      <c r="AU756" s="203" t="s">
        <v>86</v>
      </c>
      <c r="AY756" s="18" t="s">
        <v>239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8" t="s">
        <v>83</v>
      </c>
      <c r="BK756" s="204">
        <f>ROUND(I756*H756,2)</f>
        <v>0</v>
      </c>
      <c r="BL756" s="18" t="s">
        <v>246</v>
      </c>
      <c r="BM756" s="203" t="s">
        <v>1013</v>
      </c>
    </row>
    <row r="757" spans="1:65" s="2" customFormat="1" ht="11.25">
      <c r="A757" s="35"/>
      <c r="B757" s="36"/>
      <c r="C757" s="37"/>
      <c r="D757" s="205" t="s">
        <v>248</v>
      </c>
      <c r="E757" s="37"/>
      <c r="F757" s="206" t="s">
        <v>1014</v>
      </c>
      <c r="G757" s="37"/>
      <c r="H757" s="37"/>
      <c r="I757" s="207"/>
      <c r="J757" s="37"/>
      <c r="K757" s="37"/>
      <c r="L757" s="40"/>
      <c r="M757" s="208"/>
      <c r="N757" s="209"/>
      <c r="O757" s="72"/>
      <c r="P757" s="72"/>
      <c r="Q757" s="72"/>
      <c r="R757" s="72"/>
      <c r="S757" s="72"/>
      <c r="T757" s="73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T757" s="18" t="s">
        <v>248</v>
      </c>
      <c r="AU757" s="18" t="s">
        <v>86</v>
      </c>
    </row>
    <row r="758" spans="1:65" s="2" customFormat="1" ht="24.2" customHeight="1">
      <c r="A758" s="35"/>
      <c r="B758" s="36"/>
      <c r="C758" s="192" t="s">
        <v>1015</v>
      </c>
      <c r="D758" s="192" t="s">
        <v>241</v>
      </c>
      <c r="E758" s="193" t="s">
        <v>1016</v>
      </c>
      <c r="F758" s="194" t="s">
        <v>1017</v>
      </c>
      <c r="G758" s="195" t="s">
        <v>372</v>
      </c>
      <c r="H758" s="196">
        <v>189</v>
      </c>
      <c r="I758" s="197"/>
      <c r="J758" s="198">
        <f>ROUND(I758*H758,2)</f>
        <v>0</v>
      </c>
      <c r="K758" s="194" t="s">
        <v>245</v>
      </c>
      <c r="L758" s="40"/>
      <c r="M758" s="199" t="s">
        <v>1</v>
      </c>
      <c r="N758" s="200" t="s">
        <v>40</v>
      </c>
      <c r="O758" s="72"/>
      <c r="P758" s="201">
        <f>O758*H758</f>
        <v>0</v>
      </c>
      <c r="Q758" s="201">
        <v>2.6360000000000001E-2</v>
      </c>
      <c r="R758" s="201">
        <f>Q758*H758</f>
        <v>4.9820400000000005</v>
      </c>
      <c r="S758" s="201">
        <v>0</v>
      </c>
      <c r="T758" s="202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3" t="s">
        <v>246</v>
      </c>
      <c r="AT758" s="203" t="s">
        <v>241</v>
      </c>
      <c r="AU758" s="203" t="s">
        <v>86</v>
      </c>
      <c r="AY758" s="18" t="s">
        <v>239</v>
      </c>
      <c r="BE758" s="204">
        <f>IF(N758="základní",J758,0)</f>
        <v>0</v>
      </c>
      <c r="BF758" s="204">
        <f>IF(N758="snížená",J758,0)</f>
        <v>0</v>
      </c>
      <c r="BG758" s="204">
        <f>IF(N758="zákl. přenesená",J758,0)</f>
        <v>0</v>
      </c>
      <c r="BH758" s="204">
        <f>IF(N758="sníž. přenesená",J758,0)</f>
        <v>0</v>
      </c>
      <c r="BI758" s="204">
        <f>IF(N758="nulová",J758,0)</f>
        <v>0</v>
      </c>
      <c r="BJ758" s="18" t="s">
        <v>83</v>
      </c>
      <c r="BK758" s="204">
        <f>ROUND(I758*H758,2)</f>
        <v>0</v>
      </c>
      <c r="BL758" s="18" t="s">
        <v>246</v>
      </c>
      <c r="BM758" s="203" t="s">
        <v>1018</v>
      </c>
    </row>
    <row r="759" spans="1:65" s="2" customFormat="1" ht="11.25">
      <c r="A759" s="35"/>
      <c r="B759" s="36"/>
      <c r="C759" s="37"/>
      <c r="D759" s="205" t="s">
        <v>248</v>
      </c>
      <c r="E759" s="37"/>
      <c r="F759" s="206" t="s">
        <v>1019</v>
      </c>
      <c r="G759" s="37"/>
      <c r="H759" s="37"/>
      <c r="I759" s="207"/>
      <c r="J759" s="37"/>
      <c r="K759" s="37"/>
      <c r="L759" s="40"/>
      <c r="M759" s="208"/>
      <c r="N759" s="209"/>
      <c r="O759" s="72"/>
      <c r="P759" s="72"/>
      <c r="Q759" s="72"/>
      <c r="R759" s="72"/>
      <c r="S759" s="72"/>
      <c r="T759" s="73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8" t="s">
        <v>248</v>
      </c>
      <c r="AU759" s="18" t="s">
        <v>86</v>
      </c>
    </row>
    <row r="760" spans="1:65" s="13" customFormat="1" ht="11.25">
      <c r="B760" s="210"/>
      <c r="C760" s="211"/>
      <c r="D760" s="212" t="s">
        <v>250</v>
      </c>
      <c r="E760" s="213" t="s">
        <v>1</v>
      </c>
      <c r="F760" s="214" t="s">
        <v>1020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250</v>
      </c>
      <c r="AU760" s="220" t="s">
        <v>86</v>
      </c>
      <c r="AV760" s="13" t="s">
        <v>83</v>
      </c>
      <c r="AW760" s="13" t="s">
        <v>31</v>
      </c>
      <c r="AX760" s="13" t="s">
        <v>75</v>
      </c>
      <c r="AY760" s="220" t="s">
        <v>239</v>
      </c>
    </row>
    <row r="761" spans="1:65" s="14" customFormat="1" ht="11.25">
      <c r="B761" s="221"/>
      <c r="C761" s="222"/>
      <c r="D761" s="212" t="s">
        <v>250</v>
      </c>
      <c r="E761" s="223" t="s">
        <v>1</v>
      </c>
      <c r="F761" s="224" t="s">
        <v>1021</v>
      </c>
      <c r="G761" s="222"/>
      <c r="H761" s="225">
        <v>179.57</v>
      </c>
      <c r="I761" s="226"/>
      <c r="J761" s="222"/>
      <c r="K761" s="222"/>
      <c r="L761" s="227"/>
      <c r="M761" s="228"/>
      <c r="N761" s="229"/>
      <c r="O761" s="229"/>
      <c r="P761" s="229"/>
      <c r="Q761" s="229"/>
      <c r="R761" s="229"/>
      <c r="S761" s="229"/>
      <c r="T761" s="230"/>
      <c r="AT761" s="231" t="s">
        <v>250</v>
      </c>
      <c r="AU761" s="231" t="s">
        <v>86</v>
      </c>
      <c r="AV761" s="14" t="s">
        <v>86</v>
      </c>
      <c r="AW761" s="14" t="s">
        <v>31</v>
      </c>
      <c r="AX761" s="14" t="s">
        <v>75</v>
      </c>
      <c r="AY761" s="231" t="s">
        <v>239</v>
      </c>
    </row>
    <row r="762" spans="1:65" s="14" customFormat="1" ht="11.25">
      <c r="B762" s="221"/>
      <c r="C762" s="222"/>
      <c r="D762" s="212" t="s">
        <v>250</v>
      </c>
      <c r="E762" s="223" t="s">
        <v>1</v>
      </c>
      <c r="F762" s="224" t="s">
        <v>1022</v>
      </c>
      <c r="G762" s="222"/>
      <c r="H762" s="225">
        <v>9.43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250</v>
      </c>
      <c r="AU762" s="231" t="s">
        <v>86</v>
      </c>
      <c r="AV762" s="14" t="s">
        <v>86</v>
      </c>
      <c r="AW762" s="14" t="s">
        <v>31</v>
      </c>
      <c r="AX762" s="14" t="s">
        <v>75</v>
      </c>
      <c r="AY762" s="231" t="s">
        <v>239</v>
      </c>
    </row>
    <row r="763" spans="1:65" s="16" customFormat="1" ht="11.25">
      <c r="B763" s="243"/>
      <c r="C763" s="244"/>
      <c r="D763" s="212" t="s">
        <v>250</v>
      </c>
      <c r="E763" s="245" t="s">
        <v>1</v>
      </c>
      <c r="F763" s="246" t="s">
        <v>264</v>
      </c>
      <c r="G763" s="244"/>
      <c r="H763" s="247">
        <v>189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AT763" s="253" t="s">
        <v>250</v>
      </c>
      <c r="AU763" s="253" t="s">
        <v>86</v>
      </c>
      <c r="AV763" s="16" t="s">
        <v>246</v>
      </c>
      <c r="AW763" s="16" t="s">
        <v>31</v>
      </c>
      <c r="AX763" s="16" t="s">
        <v>83</v>
      </c>
      <c r="AY763" s="253" t="s">
        <v>239</v>
      </c>
    </row>
    <row r="764" spans="1:65" s="2" customFormat="1" ht="24.2" customHeight="1">
      <c r="A764" s="35"/>
      <c r="B764" s="36"/>
      <c r="C764" s="192" t="s">
        <v>1023</v>
      </c>
      <c r="D764" s="192" t="s">
        <v>241</v>
      </c>
      <c r="E764" s="193" t="s">
        <v>1024</v>
      </c>
      <c r="F764" s="194" t="s">
        <v>1025</v>
      </c>
      <c r="G764" s="195" t="s">
        <v>372</v>
      </c>
      <c r="H764" s="196">
        <v>189</v>
      </c>
      <c r="I764" s="197"/>
      <c r="J764" s="198">
        <f>ROUND(I764*H764,2)</f>
        <v>0</v>
      </c>
      <c r="K764" s="194" t="s">
        <v>1</v>
      </c>
      <c r="L764" s="40"/>
      <c r="M764" s="199" t="s">
        <v>1</v>
      </c>
      <c r="N764" s="200" t="s">
        <v>40</v>
      </c>
      <c r="O764" s="72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3" t="s">
        <v>246</v>
      </c>
      <c r="AT764" s="203" t="s">
        <v>241</v>
      </c>
      <c r="AU764" s="203" t="s">
        <v>86</v>
      </c>
      <c r="AY764" s="18" t="s">
        <v>239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8" t="s">
        <v>83</v>
      </c>
      <c r="BK764" s="204">
        <f>ROUND(I764*H764,2)</f>
        <v>0</v>
      </c>
      <c r="BL764" s="18" t="s">
        <v>246</v>
      </c>
      <c r="BM764" s="203" t="s">
        <v>1026</v>
      </c>
    </row>
    <row r="765" spans="1:65" s="2" customFormat="1" ht="44.25" customHeight="1">
      <c r="A765" s="35"/>
      <c r="B765" s="36"/>
      <c r="C765" s="192" t="s">
        <v>1027</v>
      </c>
      <c r="D765" s="192" t="s">
        <v>241</v>
      </c>
      <c r="E765" s="193" t="s">
        <v>1028</v>
      </c>
      <c r="F765" s="194" t="s">
        <v>1029</v>
      </c>
      <c r="G765" s="195" t="s">
        <v>372</v>
      </c>
      <c r="H765" s="196">
        <v>10</v>
      </c>
      <c r="I765" s="197"/>
      <c r="J765" s="198">
        <f>ROUND(I765*H765,2)</f>
        <v>0</v>
      </c>
      <c r="K765" s="194" t="s">
        <v>245</v>
      </c>
      <c r="L765" s="40"/>
      <c r="M765" s="199" t="s">
        <v>1</v>
      </c>
      <c r="N765" s="200" t="s">
        <v>40</v>
      </c>
      <c r="O765" s="72"/>
      <c r="P765" s="201">
        <f>O765*H765</f>
        <v>0</v>
      </c>
      <c r="Q765" s="201">
        <v>8.3899999999999999E-3</v>
      </c>
      <c r="R765" s="201">
        <f>Q765*H765</f>
        <v>8.3900000000000002E-2</v>
      </c>
      <c r="S765" s="201">
        <v>0</v>
      </c>
      <c r="T765" s="202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3" t="s">
        <v>246</v>
      </c>
      <c r="AT765" s="203" t="s">
        <v>241</v>
      </c>
      <c r="AU765" s="203" t="s">
        <v>86</v>
      </c>
      <c r="AY765" s="18" t="s">
        <v>239</v>
      </c>
      <c r="BE765" s="204">
        <f>IF(N765="základní",J765,0)</f>
        <v>0</v>
      </c>
      <c r="BF765" s="204">
        <f>IF(N765="snížená",J765,0)</f>
        <v>0</v>
      </c>
      <c r="BG765" s="204">
        <f>IF(N765="zákl. přenesená",J765,0)</f>
        <v>0</v>
      </c>
      <c r="BH765" s="204">
        <f>IF(N765="sníž. přenesená",J765,0)</f>
        <v>0</v>
      </c>
      <c r="BI765" s="204">
        <f>IF(N765="nulová",J765,0)</f>
        <v>0</v>
      </c>
      <c r="BJ765" s="18" t="s">
        <v>83</v>
      </c>
      <c r="BK765" s="204">
        <f>ROUND(I765*H765,2)</f>
        <v>0</v>
      </c>
      <c r="BL765" s="18" t="s">
        <v>246</v>
      </c>
      <c r="BM765" s="203" t="s">
        <v>1030</v>
      </c>
    </row>
    <row r="766" spans="1:65" s="2" customFormat="1" ht="11.25">
      <c r="A766" s="35"/>
      <c r="B766" s="36"/>
      <c r="C766" s="37"/>
      <c r="D766" s="205" t="s">
        <v>248</v>
      </c>
      <c r="E766" s="37"/>
      <c r="F766" s="206" t="s">
        <v>1031</v>
      </c>
      <c r="G766" s="37"/>
      <c r="H766" s="37"/>
      <c r="I766" s="207"/>
      <c r="J766" s="37"/>
      <c r="K766" s="37"/>
      <c r="L766" s="40"/>
      <c r="M766" s="208"/>
      <c r="N766" s="209"/>
      <c r="O766" s="72"/>
      <c r="P766" s="72"/>
      <c r="Q766" s="72"/>
      <c r="R766" s="72"/>
      <c r="S766" s="72"/>
      <c r="T766" s="73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T766" s="18" t="s">
        <v>248</v>
      </c>
      <c r="AU766" s="18" t="s">
        <v>86</v>
      </c>
    </row>
    <row r="767" spans="1:65" s="13" customFormat="1" ht="11.25">
      <c r="B767" s="210"/>
      <c r="C767" s="211"/>
      <c r="D767" s="212" t="s">
        <v>250</v>
      </c>
      <c r="E767" s="213" t="s">
        <v>1</v>
      </c>
      <c r="F767" s="214" t="s">
        <v>1032</v>
      </c>
      <c r="G767" s="211"/>
      <c r="H767" s="213" t="s">
        <v>1</v>
      </c>
      <c r="I767" s="215"/>
      <c r="J767" s="211"/>
      <c r="K767" s="211"/>
      <c r="L767" s="216"/>
      <c r="M767" s="217"/>
      <c r="N767" s="218"/>
      <c r="O767" s="218"/>
      <c r="P767" s="218"/>
      <c r="Q767" s="218"/>
      <c r="R767" s="218"/>
      <c r="S767" s="218"/>
      <c r="T767" s="219"/>
      <c r="AT767" s="220" t="s">
        <v>250</v>
      </c>
      <c r="AU767" s="220" t="s">
        <v>86</v>
      </c>
      <c r="AV767" s="13" t="s">
        <v>83</v>
      </c>
      <c r="AW767" s="13" t="s">
        <v>31</v>
      </c>
      <c r="AX767" s="13" t="s">
        <v>75</v>
      </c>
      <c r="AY767" s="220" t="s">
        <v>239</v>
      </c>
    </row>
    <row r="768" spans="1:65" s="14" customFormat="1" ht="11.25">
      <c r="B768" s="221"/>
      <c r="C768" s="222"/>
      <c r="D768" s="212" t="s">
        <v>250</v>
      </c>
      <c r="E768" s="223" t="s">
        <v>1</v>
      </c>
      <c r="F768" s="224" t="s">
        <v>1033</v>
      </c>
      <c r="G768" s="222"/>
      <c r="H768" s="225">
        <v>10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AT768" s="231" t="s">
        <v>250</v>
      </c>
      <c r="AU768" s="231" t="s">
        <v>86</v>
      </c>
      <c r="AV768" s="14" t="s">
        <v>86</v>
      </c>
      <c r="AW768" s="14" t="s">
        <v>31</v>
      </c>
      <c r="AX768" s="14" t="s">
        <v>83</v>
      </c>
      <c r="AY768" s="231" t="s">
        <v>239</v>
      </c>
    </row>
    <row r="769" spans="1:65" s="2" customFormat="1" ht="44.25" customHeight="1">
      <c r="A769" s="35"/>
      <c r="B769" s="36"/>
      <c r="C769" s="192" t="s">
        <v>1034</v>
      </c>
      <c r="D769" s="192" t="s">
        <v>241</v>
      </c>
      <c r="E769" s="193" t="s">
        <v>1035</v>
      </c>
      <c r="F769" s="194" t="s">
        <v>1036</v>
      </c>
      <c r="G769" s="195" t="s">
        <v>372</v>
      </c>
      <c r="H769" s="196">
        <v>25</v>
      </c>
      <c r="I769" s="197"/>
      <c r="J769" s="198">
        <f>ROUND(I769*H769,2)</f>
        <v>0</v>
      </c>
      <c r="K769" s="194" t="s">
        <v>245</v>
      </c>
      <c r="L769" s="40"/>
      <c r="M769" s="199" t="s">
        <v>1</v>
      </c>
      <c r="N769" s="200" t="s">
        <v>40</v>
      </c>
      <c r="O769" s="72"/>
      <c r="P769" s="201">
        <f>O769*H769</f>
        <v>0</v>
      </c>
      <c r="Q769" s="201">
        <v>8.3499999999999998E-3</v>
      </c>
      <c r="R769" s="201">
        <f>Q769*H769</f>
        <v>0.20874999999999999</v>
      </c>
      <c r="S769" s="201">
        <v>0</v>
      </c>
      <c r="T769" s="202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203" t="s">
        <v>246</v>
      </c>
      <c r="AT769" s="203" t="s">
        <v>241</v>
      </c>
      <c r="AU769" s="203" t="s">
        <v>86</v>
      </c>
      <c r="AY769" s="18" t="s">
        <v>239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8" t="s">
        <v>83</v>
      </c>
      <c r="BK769" s="204">
        <f>ROUND(I769*H769,2)</f>
        <v>0</v>
      </c>
      <c r="BL769" s="18" t="s">
        <v>246</v>
      </c>
      <c r="BM769" s="203" t="s">
        <v>1037</v>
      </c>
    </row>
    <row r="770" spans="1:65" s="2" customFormat="1" ht="11.25">
      <c r="A770" s="35"/>
      <c r="B770" s="36"/>
      <c r="C770" s="37"/>
      <c r="D770" s="205" t="s">
        <v>248</v>
      </c>
      <c r="E770" s="37"/>
      <c r="F770" s="206" t="s">
        <v>1038</v>
      </c>
      <c r="G770" s="37"/>
      <c r="H770" s="37"/>
      <c r="I770" s="207"/>
      <c r="J770" s="37"/>
      <c r="K770" s="37"/>
      <c r="L770" s="40"/>
      <c r="M770" s="208"/>
      <c r="N770" s="209"/>
      <c r="O770" s="72"/>
      <c r="P770" s="72"/>
      <c r="Q770" s="72"/>
      <c r="R770" s="72"/>
      <c r="S770" s="72"/>
      <c r="T770" s="73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T770" s="18" t="s">
        <v>248</v>
      </c>
      <c r="AU770" s="18" t="s">
        <v>86</v>
      </c>
    </row>
    <row r="771" spans="1:65" s="13" customFormat="1" ht="11.25">
      <c r="B771" s="210"/>
      <c r="C771" s="211"/>
      <c r="D771" s="212" t="s">
        <v>250</v>
      </c>
      <c r="E771" s="213" t="s">
        <v>1</v>
      </c>
      <c r="F771" s="214" t="s">
        <v>1039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250</v>
      </c>
      <c r="AU771" s="220" t="s">
        <v>86</v>
      </c>
      <c r="AV771" s="13" t="s">
        <v>83</v>
      </c>
      <c r="AW771" s="13" t="s">
        <v>31</v>
      </c>
      <c r="AX771" s="13" t="s">
        <v>75</v>
      </c>
      <c r="AY771" s="220" t="s">
        <v>239</v>
      </c>
    </row>
    <row r="772" spans="1:65" s="13" customFormat="1" ht="11.25">
      <c r="B772" s="210"/>
      <c r="C772" s="211"/>
      <c r="D772" s="212" t="s">
        <v>250</v>
      </c>
      <c r="E772" s="213" t="s">
        <v>1</v>
      </c>
      <c r="F772" s="214" t="s">
        <v>1040</v>
      </c>
      <c r="G772" s="211"/>
      <c r="H772" s="213" t="s">
        <v>1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250</v>
      </c>
      <c r="AU772" s="220" t="s">
        <v>86</v>
      </c>
      <c r="AV772" s="13" t="s">
        <v>83</v>
      </c>
      <c r="AW772" s="13" t="s">
        <v>31</v>
      </c>
      <c r="AX772" s="13" t="s">
        <v>75</v>
      </c>
      <c r="AY772" s="220" t="s">
        <v>239</v>
      </c>
    </row>
    <row r="773" spans="1:65" s="14" customFormat="1" ht="11.25">
      <c r="B773" s="221"/>
      <c r="C773" s="222"/>
      <c r="D773" s="212" t="s">
        <v>250</v>
      </c>
      <c r="E773" s="223" t="s">
        <v>1</v>
      </c>
      <c r="F773" s="224" t="s">
        <v>1041</v>
      </c>
      <c r="G773" s="222"/>
      <c r="H773" s="225">
        <v>22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250</v>
      </c>
      <c r="AU773" s="231" t="s">
        <v>86</v>
      </c>
      <c r="AV773" s="14" t="s">
        <v>86</v>
      </c>
      <c r="AW773" s="14" t="s">
        <v>31</v>
      </c>
      <c r="AX773" s="14" t="s">
        <v>75</v>
      </c>
      <c r="AY773" s="231" t="s">
        <v>239</v>
      </c>
    </row>
    <row r="774" spans="1:65" s="14" customFormat="1" ht="11.25">
      <c r="B774" s="221"/>
      <c r="C774" s="222"/>
      <c r="D774" s="212" t="s">
        <v>250</v>
      </c>
      <c r="E774" s="223" t="s">
        <v>1</v>
      </c>
      <c r="F774" s="224" t="s">
        <v>1042</v>
      </c>
      <c r="G774" s="222"/>
      <c r="H774" s="225">
        <v>1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AT774" s="231" t="s">
        <v>250</v>
      </c>
      <c r="AU774" s="231" t="s">
        <v>86</v>
      </c>
      <c r="AV774" s="14" t="s">
        <v>86</v>
      </c>
      <c r="AW774" s="14" t="s">
        <v>31</v>
      </c>
      <c r="AX774" s="14" t="s">
        <v>75</v>
      </c>
      <c r="AY774" s="231" t="s">
        <v>239</v>
      </c>
    </row>
    <row r="775" spans="1:65" s="15" customFormat="1" ht="11.25">
      <c r="B775" s="232"/>
      <c r="C775" s="233"/>
      <c r="D775" s="212" t="s">
        <v>250</v>
      </c>
      <c r="E775" s="234" t="s">
        <v>1</v>
      </c>
      <c r="F775" s="235" t="s">
        <v>254</v>
      </c>
      <c r="G775" s="233"/>
      <c r="H775" s="236">
        <v>23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AT775" s="242" t="s">
        <v>250</v>
      </c>
      <c r="AU775" s="242" t="s">
        <v>86</v>
      </c>
      <c r="AV775" s="15" t="s">
        <v>255</v>
      </c>
      <c r="AW775" s="15" t="s">
        <v>31</v>
      </c>
      <c r="AX775" s="15" t="s">
        <v>75</v>
      </c>
      <c r="AY775" s="242" t="s">
        <v>239</v>
      </c>
    </row>
    <row r="776" spans="1:65" s="13" customFormat="1" ht="11.25">
      <c r="B776" s="210"/>
      <c r="C776" s="211"/>
      <c r="D776" s="212" t="s">
        <v>250</v>
      </c>
      <c r="E776" s="213" t="s">
        <v>1</v>
      </c>
      <c r="F776" s="214" t="s">
        <v>1043</v>
      </c>
      <c r="G776" s="211"/>
      <c r="H776" s="213" t="s">
        <v>1</v>
      </c>
      <c r="I776" s="215"/>
      <c r="J776" s="211"/>
      <c r="K776" s="211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250</v>
      </c>
      <c r="AU776" s="220" t="s">
        <v>86</v>
      </c>
      <c r="AV776" s="13" t="s">
        <v>83</v>
      </c>
      <c r="AW776" s="13" t="s">
        <v>31</v>
      </c>
      <c r="AX776" s="13" t="s">
        <v>75</v>
      </c>
      <c r="AY776" s="220" t="s">
        <v>239</v>
      </c>
    </row>
    <row r="777" spans="1:65" s="14" customFormat="1" ht="11.25">
      <c r="B777" s="221"/>
      <c r="C777" s="222"/>
      <c r="D777" s="212" t="s">
        <v>250</v>
      </c>
      <c r="E777" s="223" t="s">
        <v>1</v>
      </c>
      <c r="F777" s="224" t="s">
        <v>1044</v>
      </c>
      <c r="G777" s="222"/>
      <c r="H777" s="225">
        <v>2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AT777" s="231" t="s">
        <v>250</v>
      </c>
      <c r="AU777" s="231" t="s">
        <v>86</v>
      </c>
      <c r="AV777" s="14" t="s">
        <v>86</v>
      </c>
      <c r="AW777" s="14" t="s">
        <v>31</v>
      </c>
      <c r="AX777" s="14" t="s">
        <v>75</v>
      </c>
      <c r="AY777" s="231" t="s">
        <v>239</v>
      </c>
    </row>
    <row r="778" spans="1:65" s="15" customFormat="1" ht="11.25">
      <c r="B778" s="232"/>
      <c r="C778" s="233"/>
      <c r="D778" s="212" t="s">
        <v>250</v>
      </c>
      <c r="E778" s="234" t="s">
        <v>1</v>
      </c>
      <c r="F778" s="235" t="s">
        <v>260</v>
      </c>
      <c r="G778" s="233"/>
      <c r="H778" s="236">
        <v>2</v>
      </c>
      <c r="I778" s="237"/>
      <c r="J778" s="233"/>
      <c r="K778" s="233"/>
      <c r="L778" s="238"/>
      <c r="M778" s="239"/>
      <c r="N778" s="240"/>
      <c r="O778" s="240"/>
      <c r="P778" s="240"/>
      <c r="Q778" s="240"/>
      <c r="R778" s="240"/>
      <c r="S778" s="240"/>
      <c r="T778" s="241"/>
      <c r="AT778" s="242" t="s">
        <v>250</v>
      </c>
      <c r="AU778" s="242" t="s">
        <v>86</v>
      </c>
      <c r="AV778" s="15" t="s">
        <v>255</v>
      </c>
      <c r="AW778" s="15" t="s">
        <v>31</v>
      </c>
      <c r="AX778" s="15" t="s">
        <v>75</v>
      </c>
      <c r="AY778" s="242" t="s">
        <v>239</v>
      </c>
    </row>
    <row r="779" spans="1:65" s="16" customFormat="1" ht="11.25">
      <c r="B779" s="243"/>
      <c r="C779" s="244"/>
      <c r="D779" s="212" t="s">
        <v>250</v>
      </c>
      <c r="E779" s="245" t="s">
        <v>1</v>
      </c>
      <c r="F779" s="246" t="s">
        <v>264</v>
      </c>
      <c r="G779" s="244"/>
      <c r="H779" s="247">
        <v>25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AT779" s="253" t="s">
        <v>250</v>
      </c>
      <c r="AU779" s="253" t="s">
        <v>86</v>
      </c>
      <c r="AV779" s="16" t="s">
        <v>246</v>
      </c>
      <c r="AW779" s="16" t="s">
        <v>31</v>
      </c>
      <c r="AX779" s="16" t="s">
        <v>83</v>
      </c>
      <c r="AY779" s="253" t="s">
        <v>239</v>
      </c>
    </row>
    <row r="780" spans="1:65" s="2" customFormat="1" ht="16.5" customHeight="1">
      <c r="A780" s="35"/>
      <c r="B780" s="36"/>
      <c r="C780" s="254" t="s">
        <v>1045</v>
      </c>
      <c r="D780" s="254" t="s">
        <v>340</v>
      </c>
      <c r="E780" s="255" t="s">
        <v>1046</v>
      </c>
      <c r="F780" s="256" t="s">
        <v>1047</v>
      </c>
      <c r="G780" s="257" t="s">
        <v>372</v>
      </c>
      <c r="H780" s="258">
        <v>34</v>
      </c>
      <c r="I780" s="259"/>
      <c r="J780" s="260">
        <f>ROUND(I780*H780,2)</f>
        <v>0</v>
      </c>
      <c r="K780" s="256" t="s">
        <v>245</v>
      </c>
      <c r="L780" s="261"/>
      <c r="M780" s="262" t="s">
        <v>1</v>
      </c>
      <c r="N780" s="263" t="s">
        <v>40</v>
      </c>
      <c r="O780" s="72"/>
      <c r="P780" s="201">
        <f>O780*H780</f>
        <v>0</v>
      </c>
      <c r="Q780" s="201">
        <v>8.4999999999999995E-4</v>
      </c>
      <c r="R780" s="201">
        <f>Q780*H780</f>
        <v>2.8899999999999999E-2</v>
      </c>
      <c r="S780" s="201">
        <v>0</v>
      </c>
      <c r="T780" s="202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03" t="s">
        <v>319</v>
      </c>
      <c r="AT780" s="203" t="s">
        <v>340</v>
      </c>
      <c r="AU780" s="203" t="s">
        <v>86</v>
      </c>
      <c r="AY780" s="18" t="s">
        <v>239</v>
      </c>
      <c r="BE780" s="204">
        <f>IF(N780="základní",J780,0)</f>
        <v>0</v>
      </c>
      <c r="BF780" s="204">
        <f>IF(N780="snížená",J780,0)</f>
        <v>0</v>
      </c>
      <c r="BG780" s="204">
        <f>IF(N780="zákl. přenesená",J780,0)</f>
        <v>0</v>
      </c>
      <c r="BH780" s="204">
        <f>IF(N780="sníž. přenesená",J780,0)</f>
        <v>0</v>
      </c>
      <c r="BI780" s="204">
        <f>IF(N780="nulová",J780,0)</f>
        <v>0</v>
      </c>
      <c r="BJ780" s="18" t="s">
        <v>83</v>
      </c>
      <c r="BK780" s="204">
        <f>ROUND(I780*H780,2)</f>
        <v>0</v>
      </c>
      <c r="BL780" s="18" t="s">
        <v>246</v>
      </c>
      <c r="BM780" s="203" t="s">
        <v>1048</v>
      </c>
    </row>
    <row r="781" spans="1:65" s="13" customFormat="1" ht="11.25">
      <c r="B781" s="210"/>
      <c r="C781" s="211"/>
      <c r="D781" s="212" t="s">
        <v>250</v>
      </c>
      <c r="E781" s="213" t="s">
        <v>1</v>
      </c>
      <c r="F781" s="214" t="s">
        <v>1049</v>
      </c>
      <c r="G781" s="211"/>
      <c r="H781" s="213" t="s">
        <v>1</v>
      </c>
      <c r="I781" s="215"/>
      <c r="J781" s="211"/>
      <c r="K781" s="211"/>
      <c r="L781" s="216"/>
      <c r="M781" s="217"/>
      <c r="N781" s="218"/>
      <c r="O781" s="218"/>
      <c r="P781" s="218"/>
      <c r="Q781" s="218"/>
      <c r="R781" s="218"/>
      <c r="S781" s="218"/>
      <c r="T781" s="219"/>
      <c r="AT781" s="220" t="s">
        <v>250</v>
      </c>
      <c r="AU781" s="220" t="s">
        <v>86</v>
      </c>
      <c r="AV781" s="13" t="s">
        <v>83</v>
      </c>
      <c r="AW781" s="13" t="s">
        <v>31</v>
      </c>
      <c r="AX781" s="13" t="s">
        <v>75</v>
      </c>
      <c r="AY781" s="220" t="s">
        <v>239</v>
      </c>
    </row>
    <row r="782" spans="1:65" s="13" customFormat="1" ht="22.5">
      <c r="B782" s="210"/>
      <c r="C782" s="211"/>
      <c r="D782" s="212" t="s">
        <v>250</v>
      </c>
      <c r="E782" s="213" t="s">
        <v>1</v>
      </c>
      <c r="F782" s="214" t="s">
        <v>1050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250</v>
      </c>
      <c r="AU782" s="220" t="s">
        <v>86</v>
      </c>
      <c r="AV782" s="13" t="s">
        <v>83</v>
      </c>
      <c r="AW782" s="13" t="s">
        <v>31</v>
      </c>
      <c r="AX782" s="13" t="s">
        <v>75</v>
      </c>
      <c r="AY782" s="220" t="s">
        <v>239</v>
      </c>
    </row>
    <row r="783" spans="1:65" s="14" customFormat="1" ht="11.25">
      <c r="B783" s="221"/>
      <c r="C783" s="222"/>
      <c r="D783" s="212" t="s">
        <v>250</v>
      </c>
      <c r="E783" s="223" t="s">
        <v>1</v>
      </c>
      <c r="F783" s="224" t="s">
        <v>1051</v>
      </c>
      <c r="G783" s="222"/>
      <c r="H783" s="225">
        <v>33.659999999999997</v>
      </c>
      <c r="I783" s="226"/>
      <c r="J783" s="222"/>
      <c r="K783" s="222"/>
      <c r="L783" s="227"/>
      <c r="M783" s="228"/>
      <c r="N783" s="229"/>
      <c r="O783" s="229"/>
      <c r="P783" s="229"/>
      <c r="Q783" s="229"/>
      <c r="R783" s="229"/>
      <c r="S783" s="229"/>
      <c r="T783" s="230"/>
      <c r="AT783" s="231" t="s">
        <v>250</v>
      </c>
      <c r="AU783" s="231" t="s">
        <v>86</v>
      </c>
      <c r="AV783" s="14" t="s">
        <v>86</v>
      </c>
      <c r="AW783" s="14" t="s">
        <v>31</v>
      </c>
      <c r="AX783" s="14" t="s">
        <v>75</v>
      </c>
      <c r="AY783" s="231" t="s">
        <v>239</v>
      </c>
    </row>
    <row r="784" spans="1:65" s="14" customFormat="1" ht="11.25">
      <c r="B784" s="221"/>
      <c r="C784" s="222"/>
      <c r="D784" s="212" t="s">
        <v>250</v>
      </c>
      <c r="E784" s="223" t="s">
        <v>1</v>
      </c>
      <c r="F784" s="224" t="s">
        <v>1052</v>
      </c>
      <c r="G784" s="222"/>
      <c r="H784" s="225">
        <v>0.34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250</v>
      </c>
      <c r="AU784" s="231" t="s">
        <v>86</v>
      </c>
      <c r="AV784" s="14" t="s">
        <v>86</v>
      </c>
      <c r="AW784" s="14" t="s">
        <v>31</v>
      </c>
      <c r="AX784" s="14" t="s">
        <v>75</v>
      </c>
      <c r="AY784" s="231" t="s">
        <v>239</v>
      </c>
    </row>
    <row r="785" spans="1:65" s="16" customFormat="1" ht="11.25">
      <c r="B785" s="243"/>
      <c r="C785" s="244"/>
      <c r="D785" s="212" t="s">
        <v>250</v>
      </c>
      <c r="E785" s="245" t="s">
        <v>1</v>
      </c>
      <c r="F785" s="246" t="s">
        <v>264</v>
      </c>
      <c r="G785" s="244"/>
      <c r="H785" s="247">
        <v>34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AT785" s="253" t="s">
        <v>250</v>
      </c>
      <c r="AU785" s="253" t="s">
        <v>86</v>
      </c>
      <c r="AV785" s="16" t="s">
        <v>246</v>
      </c>
      <c r="AW785" s="16" t="s">
        <v>31</v>
      </c>
      <c r="AX785" s="16" t="s">
        <v>83</v>
      </c>
      <c r="AY785" s="253" t="s">
        <v>239</v>
      </c>
    </row>
    <row r="786" spans="1:65" s="2" customFormat="1" ht="24.2" customHeight="1">
      <c r="A786" s="35"/>
      <c r="B786" s="36"/>
      <c r="C786" s="254" t="s">
        <v>1053</v>
      </c>
      <c r="D786" s="254" t="s">
        <v>340</v>
      </c>
      <c r="E786" s="255" t="s">
        <v>1054</v>
      </c>
      <c r="F786" s="256" t="s">
        <v>1055</v>
      </c>
      <c r="G786" s="257" t="s">
        <v>372</v>
      </c>
      <c r="H786" s="258">
        <v>2.5</v>
      </c>
      <c r="I786" s="259"/>
      <c r="J786" s="260">
        <f>ROUND(I786*H786,2)</f>
        <v>0</v>
      </c>
      <c r="K786" s="256" t="s">
        <v>245</v>
      </c>
      <c r="L786" s="261"/>
      <c r="M786" s="262" t="s">
        <v>1</v>
      </c>
      <c r="N786" s="263" t="s">
        <v>40</v>
      </c>
      <c r="O786" s="72"/>
      <c r="P786" s="201">
        <f>O786*H786</f>
        <v>0</v>
      </c>
      <c r="Q786" s="201">
        <v>1.5E-3</v>
      </c>
      <c r="R786" s="201">
        <f>Q786*H786</f>
        <v>3.7499999999999999E-3</v>
      </c>
      <c r="S786" s="201">
        <v>0</v>
      </c>
      <c r="T786" s="202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3" t="s">
        <v>319</v>
      </c>
      <c r="AT786" s="203" t="s">
        <v>340</v>
      </c>
      <c r="AU786" s="203" t="s">
        <v>86</v>
      </c>
      <c r="AY786" s="18" t="s">
        <v>239</v>
      </c>
      <c r="BE786" s="204">
        <f>IF(N786="základní",J786,0)</f>
        <v>0</v>
      </c>
      <c r="BF786" s="204">
        <f>IF(N786="snížená",J786,0)</f>
        <v>0</v>
      </c>
      <c r="BG786" s="204">
        <f>IF(N786="zákl. přenesená",J786,0)</f>
        <v>0</v>
      </c>
      <c r="BH786" s="204">
        <f>IF(N786="sníž. přenesená",J786,0)</f>
        <v>0</v>
      </c>
      <c r="BI786" s="204">
        <f>IF(N786="nulová",J786,0)</f>
        <v>0</v>
      </c>
      <c r="BJ786" s="18" t="s">
        <v>83</v>
      </c>
      <c r="BK786" s="204">
        <f>ROUND(I786*H786,2)</f>
        <v>0</v>
      </c>
      <c r="BL786" s="18" t="s">
        <v>246</v>
      </c>
      <c r="BM786" s="203" t="s">
        <v>1056</v>
      </c>
    </row>
    <row r="787" spans="1:65" s="13" customFormat="1" ht="11.25">
      <c r="B787" s="210"/>
      <c r="C787" s="211"/>
      <c r="D787" s="212" t="s">
        <v>250</v>
      </c>
      <c r="E787" s="213" t="s">
        <v>1</v>
      </c>
      <c r="F787" s="214" t="s">
        <v>1049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250</v>
      </c>
      <c r="AU787" s="220" t="s">
        <v>86</v>
      </c>
      <c r="AV787" s="13" t="s">
        <v>83</v>
      </c>
      <c r="AW787" s="13" t="s">
        <v>31</v>
      </c>
      <c r="AX787" s="13" t="s">
        <v>75</v>
      </c>
      <c r="AY787" s="220" t="s">
        <v>239</v>
      </c>
    </row>
    <row r="788" spans="1:65" s="13" customFormat="1" ht="11.25">
      <c r="B788" s="210"/>
      <c r="C788" s="211"/>
      <c r="D788" s="212" t="s">
        <v>250</v>
      </c>
      <c r="E788" s="213" t="s">
        <v>1</v>
      </c>
      <c r="F788" s="214" t="s">
        <v>1057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250</v>
      </c>
      <c r="AU788" s="220" t="s">
        <v>86</v>
      </c>
      <c r="AV788" s="13" t="s">
        <v>83</v>
      </c>
      <c r="AW788" s="13" t="s">
        <v>31</v>
      </c>
      <c r="AX788" s="13" t="s">
        <v>75</v>
      </c>
      <c r="AY788" s="220" t="s">
        <v>239</v>
      </c>
    </row>
    <row r="789" spans="1:65" s="14" customFormat="1" ht="11.25">
      <c r="B789" s="221"/>
      <c r="C789" s="222"/>
      <c r="D789" s="212" t="s">
        <v>250</v>
      </c>
      <c r="E789" s="223" t="s">
        <v>1</v>
      </c>
      <c r="F789" s="224" t="s">
        <v>1058</v>
      </c>
      <c r="G789" s="222"/>
      <c r="H789" s="225">
        <v>2.5</v>
      </c>
      <c r="I789" s="226"/>
      <c r="J789" s="222"/>
      <c r="K789" s="222"/>
      <c r="L789" s="227"/>
      <c r="M789" s="228"/>
      <c r="N789" s="229"/>
      <c r="O789" s="229"/>
      <c r="P789" s="229"/>
      <c r="Q789" s="229"/>
      <c r="R789" s="229"/>
      <c r="S789" s="229"/>
      <c r="T789" s="230"/>
      <c r="AT789" s="231" t="s">
        <v>250</v>
      </c>
      <c r="AU789" s="231" t="s">
        <v>86</v>
      </c>
      <c r="AV789" s="14" t="s">
        <v>86</v>
      </c>
      <c r="AW789" s="14" t="s">
        <v>31</v>
      </c>
      <c r="AX789" s="14" t="s">
        <v>83</v>
      </c>
      <c r="AY789" s="231" t="s">
        <v>239</v>
      </c>
    </row>
    <row r="790" spans="1:65" s="2" customFormat="1" ht="44.25" customHeight="1">
      <c r="A790" s="35"/>
      <c r="B790" s="36"/>
      <c r="C790" s="192" t="s">
        <v>1059</v>
      </c>
      <c r="D790" s="192" t="s">
        <v>241</v>
      </c>
      <c r="E790" s="193" t="s">
        <v>1060</v>
      </c>
      <c r="F790" s="194" t="s">
        <v>1061</v>
      </c>
      <c r="G790" s="195" t="s">
        <v>372</v>
      </c>
      <c r="H790" s="196">
        <v>310.5</v>
      </c>
      <c r="I790" s="197"/>
      <c r="J790" s="198">
        <f>ROUND(I790*H790,2)</f>
        <v>0</v>
      </c>
      <c r="K790" s="194" t="s">
        <v>245</v>
      </c>
      <c r="L790" s="40"/>
      <c r="M790" s="199" t="s">
        <v>1</v>
      </c>
      <c r="N790" s="200" t="s">
        <v>40</v>
      </c>
      <c r="O790" s="72"/>
      <c r="P790" s="201">
        <f>O790*H790</f>
        <v>0</v>
      </c>
      <c r="Q790" s="201">
        <v>8.5199999999999998E-3</v>
      </c>
      <c r="R790" s="201">
        <f>Q790*H790</f>
        <v>2.6454599999999999</v>
      </c>
      <c r="S790" s="201">
        <v>0</v>
      </c>
      <c r="T790" s="202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03" t="s">
        <v>246</v>
      </c>
      <c r="AT790" s="203" t="s">
        <v>241</v>
      </c>
      <c r="AU790" s="203" t="s">
        <v>86</v>
      </c>
      <c r="AY790" s="18" t="s">
        <v>239</v>
      </c>
      <c r="BE790" s="204">
        <f>IF(N790="základní",J790,0)</f>
        <v>0</v>
      </c>
      <c r="BF790" s="204">
        <f>IF(N790="snížená",J790,0)</f>
        <v>0</v>
      </c>
      <c r="BG790" s="204">
        <f>IF(N790="zákl. přenesená",J790,0)</f>
        <v>0</v>
      </c>
      <c r="BH790" s="204">
        <f>IF(N790="sníž. přenesená",J790,0)</f>
        <v>0</v>
      </c>
      <c r="BI790" s="204">
        <f>IF(N790="nulová",J790,0)</f>
        <v>0</v>
      </c>
      <c r="BJ790" s="18" t="s">
        <v>83</v>
      </c>
      <c r="BK790" s="204">
        <f>ROUND(I790*H790,2)</f>
        <v>0</v>
      </c>
      <c r="BL790" s="18" t="s">
        <v>246</v>
      </c>
      <c r="BM790" s="203" t="s">
        <v>1062</v>
      </c>
    </row>
    <row r="791" spans="1:65" s="2" customFormat="1" ht="11.25">
      <c r="A791" s="35"/>
      <c r="B791" s="36"/>
      <c r="C791" s="37"/>
      <c r="D791" s="205" t="s">
        <v>248</v>
      </c>
      <c r="E791" s="37"/>
      <c r="F791" s="206" t="s">
        <v>1063</v>
      </c>
      <c r="G791" s="37"/>
      <c r="H791" s="37"/>
      <c r="I791" s="207"/>
      <c r="J791" s="37"/>
      <c r="K791" s="37"/>
      <c r="L791" s="40"/>
      <c r="M791" s="208"/>
      <c r="N791" s="209"/>
      <c r="O791" s="72"/>
      <c r="P791" s="72"/>
      <c r="Q791" s="72"/>
      <c r="R791" s="72"/>
      <c r="S791" s="72"/>
      <c r="T791" s="73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T791" s="18" t="s">
        <v>248</v>
      </c>
      <c r="AU791" s="18" t="s">
        <v>86</v>
      </c>
    </row>
    <row r="792" spans="1:65" s="13" customFormat="1" ht="11.25">
      <c r="B792" s="210"/>
      <c r="C792" s="211"/>
      <c r="D792" s="212" t="s">
        <v>250</v>
      </c>
      <c r="E792" s="213" t="s">
        <v>1</v>
      </c>
      <c r="F792" s="214" t="s">
        <v>1064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250</v>
      </c>
      <c r="AU792" s="220" t="s">
        <v>86</v>
      </c>
      <c r="AV792" s="13" t="s">
        <v>83</v>
      </c>
      <c r="AW792" s="13" t="s">
        <v>31</v>
      </c>
      <c r="AX792" s="13" t="s">
        <v>75</v>
      </c>
      <c r="AY792" s="220" t="s">
        <v>239</v>
      </c>
    </row>
    <row r="793" spans="1:65" s="13" customFormat="1" ht="11.25">
      <c r="B793" s="210"/>
      <c r="C793" s="211"/>
      <c r="D793" s="212" t="s">
        <v>250</v>
      </c>
      <c r="E793" s="213" t="s">
        <v>1</v>
      </c>
      <c r="F793" s="214" t="s">
        <v>1065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250</v>
      </c>
      <c r="AU793" s="220" t="s">
        <v>86</v>
      </c>
      <c r="AV793" s="13" t="s">
        <v>83</v>
      </c>
      <c r="AW793" s="13" t="s">
        <v>31</v>
      </c>
      <c r="AX793" s="13" t="s">
        <v>75</v>
      </c>
      <c r="AY793" s="220" t="s">
        <v>239</v>
      </c>
    </row>
    <row r="794" spans="1:65" s="14" customFormat="1" ht="11.25">
      <c r="B794" s="221"/>
      <c r="C794" s="222"/>
      <c r="D794" s="212" t="s">
        <v>250</v>
      </c>
      <c r="E794" s="223" t="s">
        <v>1</v>
      </c>
      <c r="F794" s="224" t="s">
        <v>1066</v>
      </c>
      <c r="G794" s="222"/>
      <c r="H794" s="225">
        <v>46.5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250</v>
      </c>
      <c r="AU794" s="231" t="s">
        <v>86</v>
      </c>
      <c r="AV794" s="14" t="s">
        <v>86</v>
      </c>
      <c r="AW794" s="14" t="s">
        <v>31</v>
      </c>
      <c r="AX794" s="14" t="s">
        <v>75</v>
      </c>
      <c r="AY794" s="231" t="s">
        <v>239</v>
      </c>
    </row>
    <row r="795" spans="1:65" s="14" customFormat="1" ht="11.25">
      <c r="B795" s="221"/>
      <c r="C795" s="222"/>
      <c r="D795" s="212" t="s">
        <v>250</v>
      </c>
      <c r="E795" s="223" t="s">
        <v>1</v>
      </c>
      <c r="F795" s="224" t="s">
        <v>1067</v>
      </c>
      <c r="G795" s="222"/>
      <c r="H795" s="225">
        <v>5.5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250</v>
      </c>
      <c r="AU795" s="231" t="s">
        <v>86</v>
      </c>
      <c r="AV795" s="14" t="s">
        <v>86</v>
      </c>
      <c r="AW795" s="14" t="s">
        <v>31</v>
      </c>
      <c r="AX795" s="14" t="s">
        <v>75</v>
      </c>
      <c r="AY795" s="231" t="s">
        <v>239</v>
      </c>
    </row>
    <row r="796" spans="1:65" s="15" customFormat="1" ht="11.25">
      <c r="B796" s="232"/>
      <c r="C796" s="233"/>
      <c r="D796" s="212" t="s">
        <v>250</v>
      </c>
      <c r="E796" s="234" t="s">
        <v>1</v>
      </c>
      <c r="F796" s="235" t="s">
        <v>254</v>
      </c>
      <c r="G796" s="233"/>
      <c r="H796" s="236">
        <v>52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AT796" s="242" t="s">
        <v>250</v>
      </c>
      <c r="AU796" s="242" t="s">
        <v>86</v>
      </c>
      <c r="AV796" s="15" t="s">
        <v>255</v>
      </c>
      <c r="AW796" s="15" t="s">
        <v>31</v>
      </c>
      <c r="AX796" s="15" t="s">
        <v>75</v>
      </c>
      <c r="AY796" s="242" t="s">
        <v>239</v>
      </c>
    </row>
    <row r="797" spans="1:65" s="13" customFormat="1" ht="11.25">
      <c r="B797" s="210"/>
      <c r="C797" s="211"/>
      <c r="D797" s="212" t="s">
        <v>250</v>
      </c>
      <c r="E797" s="213" t="s">
        <v>1</v>
      </c>
      <c r="F797" s="214" t="s">
        <v>1068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250</v>
      </c>
      <c r="AU797" s="220" t="s">
        <v>86</v>
      </c>
      <c r="AV797" s="13" t="s">
        <v>83</v>
      </c>
      <c r="AW797" s="13" t="s">
        <v>31</v>
      </c>
      <c r="AX797" s="13" t="s">
        <v>75</v>
      </c>
      <c r="AY797" s="220" t="s">
        <v>239</v>
      </c>
    </row>
    <row r="798" spans="1:65" s="14" customFormat="1" ht="11.25">
      <c r="B798" s="221"/>
      <c r="C798" s="222"/>
      <c r="D798" s="212" t="s">
        <v>250</v>
      </c>
      <c r="E798" s="223" t="s">
        <v>1</v>
      </c>
      <c r="F798" s="224" t="s">
        <v>1069</v>
      </c>
      <c r="G798" s="222"/>
      <c r="H798" s="225">
        <v>21.875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250</v>
      </c>
      <c r="AU798" s="231" t="s">
        <v>86</v>
      </c>
      <c r="AV798" s="14" t="s">
        <v>86</v>
      </c>
      <c r="AW798" s="14" t="s">
        <v>31</v>
      </c>
      <c r="AX798" s="14" t="s">
        <v>75</v>
      </c>
      <c r="AY798" s="231" t="s">
        <v>239</v>
      </c>
    </row>
    <row r="799" spans="1:65" s="14" customFormat="1" ht="11.25">
      <c r="B799" s="221"/>
      <c r="C799" s="222"/>
      <c r="D799" s="212" t="s">
        <v>250</v>
      </c>
      <c r="E799" s="223" t="s">
        <v>1</v>
      </c>
      <c r="F799" s="224" t="s">
        <v>1070</v>
      </c>
      <c r="G799" s="222"/>
      <c r="H799" s="225">
        <v>138.5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250</v>
      </c>
      <c r="AU799" s="231" t="s">
        <v>86</v>
      </c>
      <c r="AV799" s="14" t="s">
        <v>86</v>
      </c>
      <c r="AW799" s="14" t="s">
        <v>31</v>
      </c>
      <c r="AX799" s="14" t="s">
        <v>75</v>
      </c>
      <c r="AY799" s="231" t="s">
        <v>239</v>
      </c>
    </row>
    <row r="800" spans="1:65" s="14" customFormat="1" ht="11.25">
      <c r="B800" s="221"/>
      <c r="C800" s="222"/>
      <c r="D800" s="212" t="s">
        <v>250</v>
      </c>
      <c r="E800" s="223" t="s">
        <v>1</v>
      </c>
      <c r="F800" s="224" t="s">
        <v>1071</v>
      </c>
      <c r="G800" s="222"/>
      <c r="H800" s="225">
        <v>66.25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250</v>
      </c>
      <c r="AU800" s="231" t="s">
        <v>86</v>
      </c>
      <c r="AV800" s="14" t="s">
        <v>86</v>
      </c>
      <c r="AW800" s="14" t="s">
        <v>31</v>
      </c>
      <c r="AX800" s="14" t="s">
        <v>75</v>
      </c>
      <c r="AY800" s="231" t="s">
        <v>239</v>
      </c>
    </row>
    <row r="801" spans="1:65" s="14" customFormat="1" ht="11.25">
      <c r="B801" s="221"/>
      <c r="C801" s="222"/>
      <c r="D801" s="212" t="s">
        <v>250</v>
      </c>
      <c r="E801" s="223" t="s">
        <v>1</v>
      </c>
      <c r="F801" s="224" t="s">
        <v>1072</v>
      </c>
      <c r="G801" s="222"/>
      <c r="H801" s="225">
        <v>23.375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250</v>
      </c>
      <c r="AU801" s="231" t="s">
        <v>86</v>
      </c>
      <c r="AV801" s="14" t="s">
        <v>86</v>
      </c>
      <c r="AW801" s="14" t="s">
        <v>31</v>
      </c>
      <c r="AX801" s="14" t="s">
        <v>75</v>
      </c>
      <c r="AY801" s="231" t="s">
        <v>239</v>
      </c>
    </row>
    <row r="802" spans="1:65" s="15" customFormat="1" ht="11.25">
      <c r="B802" s="232"/>
      <c r="C802" s="233"/>
      <c r="D802" s="212" t="s">
        <v>250</v>
      </c>
      <c r="E802" s="234" t="s">
        <v>1</v>
      </c>
      <c r="F802" s="235" t="s">
        <v>260</v>
      </c>
      <c r="G802" s="233"/>
      <c r="H802" s="236">
        <v>250</v>
      </c>
      <c r="I802" s="237"/>
      <c r="J802" s="233"/>
      <c r="K802" s="233"/>
      <c r="L802" s="238"/>
      <c r="M802" s="239"/>
      <c r="N802" s="240"/>
      <c r="O802" s="240"/>
      <c r="P802" s="240"/>
      <c r="Q802" s="240"/>
      <c r="R802" s="240"/>
      <c r="S802" s="240"/>
      <c r="T802" s="241"/>
      <c r="AT802" s="242" t="s">
        <v>250</v>
      </c>
      <c r="AU802" s="242" t="s">
        <v>86</v>
      </c>
      <c r="AV802" s="15" t="s">
        <v>255</v>
      </c>
      <c r="AW802" s="15" t="s">
        <v>31</v>
      </c>
      <c r="AX802" s="15" t="s">
        <v>75</v>
      </c>
      <c r="AY802" s="242" t="s">
        <v>239</v>
      </c>
    </row>
    <row r="803" spans="1:65" s="13" customFormat="1" ht="11.25">
      <c r="B803" s="210"/>
      <c r="C803" s="211"/>
      <c r="D803" s="212" t="s">
        <v>250</v>
      </c>
      <c r="E803" s="213" t="s">
        <v>1</v>
      </c>
      <c r="F803" s="214" t="s">
        <v>1073</v>
      </c>
      <c r="G803" s="211"/>
      <c r="H803" s="213" t="s">
        <v>1</v>
      </c>
      <c r="I803" s="215"/>
      <c r="J803" s="211"/>
      <c r="K803" s="211"/>
      <c r="L803" s="216"/>
      <c r="M803" s="217"/>
      <c r="N803" s="218"/>
      <c r="O803" s="218"/>
      <c r="P803" s="218"/>
      <c r="Q803" s="218"/>
      <c r="R803" s="218"/>
      <c r="S803" s="218"/>
      <c r="T803" s="219"/>
      <c r="AT803" s="220" t="s">
        <v>250</v>
      </c>
      <c r="AU803" s="220" t="s">
        <v>86</v>
      </c>
      <c r="AV803" s="13" t="s">
        <v>83</v>
      </c>
      <c r="AW803" s="13" t="s">
        <v>31</v>
      </c>
      <c r="AX803" s="13" t="s">
        <v>75</v>
      </c>
      <c r="AY803" s="220" t="s">
        <v>239</v>
      </c>
    </row>
    <row r="804" spans="1:65" s="13" customFormat="1" ht="11.25">
      <c r="B804" s="210"/>
      <c r="C804" s="211"/>
      <c r="D804" s="212" t="s">
        <v>250</v>
      </c>
      <c r="E804" s="213" t="s">
        <v>1</v>
      </c>
      <c r="F804" s="214" t="s">
        <v>1074</v>
      </c>
      <c r="G804" s="211"/>
      <c r="H804" s="213" t="s">
        <v>1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250</v>
      </c>
      <c r="AU804" s="220" t="s">
        <v>86</v>
      </c>
      <c r="AV804" s="13" t="s">
        <v>83</v>
      </c>
      <c r="AW804" s="13" t="s">
        <v>31</v>
      </c>
      <c r="AX804" s="13" t="s">
        <v>75</v>
      </c>
      <c r="AY804" s="220" t="s">
        <v>239</v>
      </c>
    </row>
    <row r="805" spans="1:65" s="14" customFormat="1" ht="11.25">
      <c r="B805" s="221"/>
      <c r="C805" s="222"/>
      <c r="D805" s="212" t="s">
        <v>250</v>
      </c>
      <c r="E805" s="223" t="s">
        <v>1</v>
      </c>
      <c r="F805" s="224" t="s">
        <v>1075</v>
      </c>
      <c r="G805" s="222"/>
      <c r="H805" s="225">
        <v>2.85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250</v>
      </c>
      <c r="AU805" s="231" t="s">
        <v>86</v>
      </c>
      <c r="AV805" s="14" t="s">
        <v>86</v>
      </c>
      <c r="AW805" s="14" t="s">
        <v>31</v>
      </c>
      <c r="AX805" s="14" t="s">
        <v>75</v>
      </c>
      <c r="AY805" s="231" t="s">
        <v>239</v>
      </c>
    </row>
    <row r="806" spans="1:65" s="14" customFormat="1" ht="11.25">
      <c r="B806" s="221"/>
      <c r="C806" s="222"/>
      <c r="D806" s="212" t="s">
        <v>250</v>
      </c>
      <c r="E806" s="223" t="s">
        <v>1</v>
      </c>
      <c r="F806" s="224" t="s">
        <v>1076</v>
      </c>
      <c r="G806" s="222"/>
      <c r="H806" s="225">
        <v>0.65</v>
      </c>
      <c r="I806" s="226"/>
      <c r="J806" s="222"/>
      <c r="K806" s="222"/>
      <c r="L806" s="227"/>
      <c r="M806" s="228"/>
      <c r="N806" s="229"/>
      <c r="O806" s="229"/>
      <c r="P806" s="229"/>
      <c r="Q806" s="229"/>
      <c r="R806" s="229"/>
      <c r="S806" s="229"/>
      <c r="T806" s="230"/>
      <c r="AT806" s="231" t="s">
        <v>250</v>
      </c>
      <c r="AU806" s="231" t="s">
        <v>86</v>
      </c>
      <c r="AV806" s="14" t="s">
        <v>86</v>
      </c>
      <c r="AW806" s="14" t="s">
        <v>31</v>
      </c>
      <c r="AX806" s="14" t="s">
        <v>75</v>
      </c>
      <c r="AY806" s="231" t="s">
        <v>239</v>
      </c>
    </row>
    <row r="807" spans="1:65" s="15" customFormat="1" ht="11.25">
      <c r="B807" s="232"/>
      <c r="C807" s="233"/>
      <c r="D807" s="212" t="s">
        <v>250</v>
      </c>
      <c r="E807" s="234" t="s">
        <v>1</v>
      </c>
      <c r="F807" s="235" t="s">
        <v>263</v>
      </c>
      <c r="G807" s="233"/>
      <c r="H807" s="236">
        <v>3.5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AT807" s="242" t="s">
        <v>250</v>
      </c>
      <c r="AU807" s="242" t="s">
        <v>86</v>
      </c>
      <c r="AV807" s="15" t="s">
        <v>255</v>
      </c>
      <c r="AW807" s="15" t="s">
        <v>31</v>
      </c>
      <c r="AX807" s="15" t="s">
        <v>75</v>
      </c>
      <c r="AY807" s="242" t="s">
        <v>239</v>
      </c>
    </row>
    <row r="808" spans="1:65" s="13" customFormat="1" ht="11.25">
      <c r="B808" s="210"/>
      <c r="C808" s="211"/>
      <c r="D808" s="212" t="s">
        <v>250</v>
      </c>
      <c r="E808" s="213" t="s">
        <v>1</v>
      </c>
      <c r="F808" s="214" t="s">
        <v>1077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250</v>
      </c>
      <c r="AU808" s="220" t="s">
        <v>86</v>
      </c>
      <c r="AV808" s="13" t="s">
        <v>83</v>
      </c>
      <c r="AW808" s="13" t="s">
        <v>31</v>
      </c>
      <c r="AX808" s="13" t="s">
        <v>75</v>
      </c>
      <c r="AY808" s="220" t="s">
        <v>239</v>
      </c>
    </row>
    <row r="809" spans="1:65" s="14" customFormat="1" ht="11.25">
      <c r="B809" s="221"/>
      <c r="C809" s="222"/>
      <c r="D809" s="212" t="s">
        <v>250</v>
      </c>
      <c r="E809" s="223" t="s">
        <v>1</v>
      </c>
      <c r="F809" s="224" t="s">
        <v>1078</v>
      </c>
      <c r="G809" s="222"/>
      <c r="H809" s="225">
        <v>4.38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250</v>
      </c>
      <c r="AU809" s="231" t="s">
        <v>86</v>
      </c>
      <c r="AV809" s="14" t="s">
        <v>86</v>
      </c>
      <c r="AW809" s="14" t="s">
        <v>31</v>
      </c>
      <c r="AX809" s="14" t="s">
        <v>75</v>
      </c>
      <c r="AY809" s="231" t="s">
        <v>239</v>
      </c>
    </row>
    <row r="810" spans="1:65" s="14" customFormat="1" ht="11.25">
      <c r="B810" s="221"/>
      <c r="C810" s="222"/>
      <c r="D810" s="212" t="s">
        <v>250</v>
      </c>
      <c r="E810" s="223" t="s">
        <v>1</v>
      </c>
      <c r="F810" s="224" t="s">
        <v>1079</v>
      </c>
      <c r="G810" s="222"/>
      <c r="H810" s="225">
        <v>0.62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250</v>
      </c>
      <c r="AU810" s="231" t="s">
        <v>86</v>
      </c>
      <c r="AV810" s="14" t="s">
        <v>86</v>
      </c>
      <c r="AW810" s="14" t="s">
        <v>31</v>
      </c>
      <c r="AX810" s="14" t="s">
        <v>75</v>
      </c>
      <c r="AY810" s="231" t="s">
        <v>239</v>
      </c>
    </row>
    <row r="811" spans="1:65" s="15" customFormat="1" ht="11.25">
      <c r="B811" s="232"/>
      <c r="C811" s="233"/>
      <c r="D811" s="212" t="s">
        <v>250</v>
      </c>
      <c r="E811" s="234" t="s">
        <v>1</v>
      </c>
      <c r="F811" s="235" t="s">
        <v>1080</v>
      </c>
      <c r="G811" s="233"/>
      <c r="H811" s="236">
        <v>5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AT811" s="242" t="s">
        <v>250</v>
      </c>
      <c r="AU811" s="242" t="s">
        <v>86</v>
      </c>
      <c r="AV811" s="15" t="s">
        <v>255</v>
      </c>
      <c r="AW811" s="15" t="s">
        <v>31</v>
      </c>
      <c r="AX811" s="15" t="s">
        <v>75</v>
      </c>
      <c r="AY811" s="242" t="s">
        <v>239</v>
      </c>
    </row>
    <row r="812" spans="1:65" s="16" customFormat="1" ht="11.25">
      <c r="B812" s="243"/>
      <c r="C812" s="244"/>
      <c r="D812" s="212" t="s">
        <v>250</v>
      </c>
      <c r="E812" s="245" t="s">
        <v>1</v>
      </c>
      <c r="F812" s="246" t="s">
        <v>264</v>
      </c>
      <c r="G812" s="244"/>
      <c r="H812" s="247">
        <v>310.5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AT812" s="253" t="s">
        <v>250</v>
      </c>
      <c r="AU812" s="253" t="s">
        <v>86</v>
      </c>
      <c r="AV812" s="16" t="s">
        <v>246</v>
      </c>
      <c r="AW812" s="16" t="s">
        <v>31</v>
      </c>
      <c r="AX812" s="16" t="s">
        <v>83</v>
      </c>
      <c r="AY812" s="253" t="s">
        <v>239</v>
      </c>
    </row>
    <row r="813" spans="1:65" s="2" customFormat="1" ht="16.5" customHeight="1">
      <c r="A813" s="35"/>
      <c r="B813" s="36"/>
      <c r="C813" s="254" t="s">
        <v>1081</v>
      </c>
      <c r="D813" s="254" t="s">
        <v>340</v>
      </c>
      <c r="E813" s="255" t="s">
        <v>1082</v>
      </c>
      <c r="F813" s="256" t="s">
        <v>1083</v>
      </c>
      <c r="G813" s="257" t="s">
        <v>372</v>
      </c>
      <c r="H813" s="258">
        <v>309</v>
      </c>
      <c r="I813" s="259"/>
      <c r="J813" s="260">
        <f>ROUND(I813*H813,2)</f>
        <v>0</v>
      </c>
      <c r="K813" s="256" t="s">
        <v>245</v>
      </c>
      <c r="L813" s="261"/>
      <c r="M813" s="262" t="s">
        <v>1</v>
      </c>
      <c r="N813" s="263" t="s">
        <v>40</v>
      </c>
      <c r="O813" s="72"/>
      <c r="P813" s="201">
        <f>O813*H813</f>
        <v>0</v>
      </c>
      <c r="Q813" s="201">
        <v>2.0400000000000001E-3</v>
      </c>
      <c r="R813" s="201">
        <f>Q813*H813</f>
        <v>0.63036000000000003</v>
      </c>
      <c r="S813" s="201">
        <v>0</v>
      </c>
      <c r="T813" s="202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3" t="s">
        <v>319</v>
      </c>
      <c r="AT813" s="203" t="s">
        <v>340</v>
      </c>
      <c r="AU813" s="203" t="s">
        <v>86</v>
      </c>
      <c r="AY813" s="18" t="s">
        <v>239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8" t="s">
        <v>83</v>
      </c>
      <c r="BK813" s="204">
        <f>ROUND(I813*H813,2)</f>
        <v>0</v>
      </c>
      <c r="BL813" s="18" t="s">
        <v>246</v>
      </c>
      <c r="BM813" s="203" t="s">
        <v>1084</v>
      </c>
    </row>
    <row r="814" spans="1:65" s="13" customFormat="1" ht="11.25">
      <c r="B814" s="210"/>
      <c r="C814" s="211"/>
      <c r="D814" s="212" t="s">
        <v>250</v>
      </c>
      <c r="E814" s="213" t="s">
        <v>1</v>
      </c>
      <c r="F814" s="214" t="s">
        <v>1049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250</v>
      </c>
      <c r="AU814" s="220" t="s">
        <v>86</v>
      </c>
      <c r="AV814" s="13" t="s">
        <v>83</v>
      </c>
      <c r="AW814" s="13" t="s">
        <v>31</v>
      </c>
      <c r="AX814" s="13" t="s">
        <v>75</v>
      </c>
      <c r="AY814" s="220" t="s">
        <v>239</v>
      </c>
    </row>
    <row r="815" spans="1:65" s="13" customFormat="1" ht="11.25">
      <c r="B815" s="210"/>
      <c r="C815" s="211"/>
      <c r="D815" s="212" t="s">
        <v>250</v>
      </c>
      <c r="E815" s="213" t="s">
        <v>1</v>
      </c>
      <c r="F815" s="214" t="s">
        <v>1085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250</v>
      </c>
      <c r="AU815" s="220" t="s">
        <v>86</v>
      </c>
      <c r="AV815" s="13" t="s">
        <v>83</v>
      </c>
      <c r="AW815" s="13" t="s">
        <v>31</v>
      </c>
      <c r="AX815" s="13" t="s">
        <v>75</v>
      </c>
      <c r="AY815" s="220" t="s">
        <v>239</v>
      </c>
    </row>
    <row r="816" spans="1:65" s="14" customFormat="1" ht="11.25">
      <c r="B816" s="221"/>
      <c r="C816" s="222"/>
      <c r="D816" s="212" t="s">
        <v>250</v>
      </c>
      <c r="E816" s="223" t="s">
        <v>1</v>
      </c>
      <c r="F816" s="224" t="s">
        <v>1086</v>
      </c>
      <c r="G816" s="222"/>
      <c r="H816" s="225">
        <v>309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250</v>
      </c>
      <c r="AU816" s="231" t="s">
        <v>86</v>
      </c>
      <c r="AV816" s="14" t="s">
        <v>86</v>
      </c>
      <c r="AW816" s="14" t="s">
        <v>31</v>
      </c>
      <c r="AX816" s="14" t="s">
        <v>83</v>
      </c>
      <c r="AY816" s="231" t="s">
        <v>239</v>
      </c>
    </row>
    <row r="817" spans="1:65" s="2" customFormat="1" ht="24.2" customHeight="1">
      <c r="A817" s="35"/>
      <c r="B817" s="36"/>
      <c r="C817" s="254" t="s">
        <v>1087</v>
      </c>
      <c r="D817" s="254" t="s">
        <v>340</v>
      </c>
      <c r="E817" s="255" t="s">
        <v>1088</v>
      </c>
      <c r="F817" s="256" t="s">
        <v>1089</v>
      </c>
      <c r="G817" s="257" t="s">
        <v>372</v>
      </c>
      <c r="H817" s="258">
        <v>9</v>
      </c>
      <c r="I817" s="259"/>
      <c r="J817" s="260">
        <f>ROUND(I817*H817,2)</f>
        <v>0</v>
      </c>
      <c r="K817" s="256" t="s">
        <v>245</v>
      </c>
      <c r="L817" s="261"/>
      <c r="M817" s="262" t="s">
        <v>1</v>
      </c>
      <c r="N817" s="263" t="s">
        <v>40</v>
      </c>
      <c r="O817" s="72"/>
      <c r="P817" s="201">
        <f>O817*H817</f>
        <v>0</v>
      </c>
      <c r="Q817" s="201">
        <v>3.0000000000000001E-3</v>
      </c>
      <c r="R817" s="201">
        <f>Q817*H817</f>
        <v>2.7E-2</v>
      </c>
      <c r="S817" s="201">
        <v>0</v>
      </c>
      <c r="T817" s="202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03" t="s">
        <v>319</v>
      </c>
      <c r="AT817" s="203" t="s">
        <v>340</v>
      </c>
      <c r="AU817" s="203" t="s">
        <v>86</v>
      </c>
      <c r="AY817" s="18" t="s">
        <v>239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8" t="s">
        <v>83</v>
      </c>
      <c r="BK817" s="204">
        <f>ROUND(I817*H817,2)</f>
        <v>0</v>
      </c>
      <c r="BL817" s="18" t="s">
        <v>246</v>
      </c>
      <c r="BM817" s="203" t="s">
        <v>1090</v>
      </c>
    </row>
    <row r="818" spans="1:65" s="13" customFormat="1" ht="11.25">
      <c r="B818" s="210"/>
      <c r="C818" s="211"/>
      <c r="D818" s="212" t="s">
        <v>250</v>
      </c>
      <c r="E818" s="213" t="s">
        <v>1</v>
      </c>
      <c r="F818" s="214" t="s">
        <v>1049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250</v>
      </c>
      <c r="AU818" s="220" t="s">
        <v>86</v>
      </c>
      <c r="AV818" s="13" t="s">
        <v>83</v>
      </c>
      <c r="AW818" s="13" t="s">
        <v>31</v>
      </c>
      <c r="AX818" s="13" t="s">
        <v>75</v>
      </c>
      <c r="AY818" s="220" t="s">
        <v>239</v>
      </c>
    </row>
    <row r="819" spans="1:65" s="13" customFormat="1" ht="11.25">
      <c r="B819" s="210"/>
      <c r="C819" s="211"/>
      <c r="D819" s="212" t="s">
        <v>250</v>
      </c>
      <c r="E819" s="213" t="s">
        <v>1</v>
      </c>
      <c r="F819" s="214" t="s">
        <v>1091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250</v>
      </c>
      <c r="AU819" s="220" t="s">
        <v>86</v>
      </c>
      <c r="AV819" s="13" t="s">
        <v>83</v>
      </c>
      <c r="AW819" s="13" t="s">
        <v>31</v>
      </c>
      <c r="AX819" s="13" t="s">
        <v>75</v>
      </c>
      <c r="AY819" s="220" t="s">
        <v>239</v>
      </c>
    </row>
    <row r="820" spans="1:65" s="14" customFormat="1" ht="11.25">
      <c r="B820" s="221"/>
      <c r="C820" s="222"/>
      <c r="D820" s="212" t="s">
        <v>250</v>
      </c>
      <c r="E820" s="223" t="s">
        <v>1</v>
      </c>
      <c r="F820" s="224" t="s">
        <v>1092</v>
      </c>
      <c r="G820" s="222"/>
      <c r="H820" s="225">
        <v>9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250</v>
      </c>
      <c r="AU820" s="231" t="s">
        <v>86</v>
      </c>
      <c r="AV820" s="14" t="s">
        <v>86</v>
      </c>
      <c r="AW820" s="14" t="s">
        <v>31</v>
      </c>
      <c r="AX820" s="14" t="s">
        <v>83</v>
      </c>
      <c r="AY820" s="231" t="s">
        <v>239</v>
      </c>
    </row>
    <row r="821" spans="1:65" s="2" customFormat="1" ht="44.25" customHeight="1">
      <c r="A821" s="35"/>
      <c r="B821" s="36"/>
      <c r="C821" s="192" t="s">
        <v>1093</v>
      </c>
      <c r="D821" s="192" t="s">
        <v>241</v>
      </c>
      <c r="E821" s="193" t="s">
        <v>1094</v>
      </c>
      <c r="F821" s="194" t="s">
        <v>1095</v>
      </c>
      <c r="G821" s="195" t="s">
        <v>372</v>
      </c>
      <c r="H821" s="196">
        <v>331</v>
      </c>
      <c r="I821" s="197"/>
      <c r="J821" s="198">
        <f>ROUND(I821*H821,2)</f>
        <v>0</v>
      </c>
      <c r="K821" s="194" t="s">
        <v>245</v>
      </c>
      <c r="L821" s="40"/>
      <c r="M821" s="199" t="s">
        <v>1</v>
      </c>
      <c r="N821" s="200" t="s">
        <v>40</v>
      </c>
      <c r="O821" s="72"/>
      <c r="P821" s="201">
        <f>O821*H821</f>
        <v>0</v>
      </c>
      <c r="Q821" s="201">
        <v>8.6E-3</v>
      </c>
      <c r="R821" s="201">
        <f>Q821*H821</f>
        <v>2.8466</v>
      </c>
      <c r="S821" s="201">
        <v>0</v>
      </c>
      <c r="T821" s="202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203" t="s">
        <v>246</v>
      </c>
      <c r="AT821" s="203" t="s">
        <v>241</v>
      </c>
      <c r="AU821" s="203" t="s">
        <v>86</v>
      </c>
      <c r="AY821" s="18" t="s">
        <v>239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8" t="s">
        <v>83</v>
      </c>
      <c r="BK821" s="204">
        <f>ROUND(I821*H821,2)</f>
        <v>0</v>
      </c>
      <c r="BL821" s="18" t="s">
        <v>246</v>
      </c>
      <c r="BM821" s="203" t="s">
        <v>1096</v>
      </c>
    </row>
    <row r="822" spans="1:65" s="2" customFormat="1" ht="11.25">
      <c r="A822" s="35"/>
      <c r="B822" s="36"/>
      <c r="C822" s="37"/>
      <c r="D822" s="205" t="s">
        <v>248</v>
      </c>
      <c r="E822" s="37"/>
      <c r="F822" s="206" t="s">
        <v>1097</v>
      </c>
      <c r="G822" s="37"/>
      <c r="H822" s="37"/>
      <c r="I822" s="207"/>
      <c r="J822" s="37"/>
      <c r="K822" s="37"/>
      <c r="L822" s="40"/>
      <c r="M822" s="208"/>
      <c r="N822" s="209"/>
      <c r="O822" s="72"/>
      <c r="P822" s="72"/>
      <c r="Q822" s="72"/>
      <c r="R822" s="72"/>
      <c r="S822" s="72"/>
      <c r="T822" s="73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T822" s="18" t="s">
        <v>248</v>
      </c>
      <c r="AU822" s="18" t="s">
        <v>86</v>
      </c>
    </row>
    <row r="823" spans="1:65" s="13" customFormat="1" ht="11.25">
      <c r="B823" s="210"/>
      <c r="C823" s="211"/>
      <c r="D823" s="212" t="s">
        <v>250</v>
      </c>
      <c r="E823" s="213" t="s">
        <v>1</v>
      </c>
      <c r="F823" s="214" t="s">
        <v>1098</v>
      </c>
      <c r="G823" s="211"/>
      <c r="H823" s="213" t="s">
        <v>1</v>
      </c>
      <c r="I823" s="215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250</v>
      </c>
      <c r="AU823" s="220" t="s">
        <v>86</v>
      </c>
      <c r="AV823" s="13" t="s">
        <v>83</v>
      </c>
      <c r="AW823" s="13" t="s">
        <v>31</v>
      </c>
      <c r="AX823" s="13" t="s">
        <v>75</v>
      </c>
      <c r="AY823" s="220" t="s">
        <v>239</v>
      </c>
    </row>
    <row r="824" spans="1:65" s="13" customFormat="1" ht="11.25">
      <c r="B824" s="210"/>
      <c r="C824" s="211"/>
      <c r="D824" s="212" t="s">
        <v>250</v>
      </c>
      <c r="E824" s="213" t="s">
        <v>1</v>
      </c>
      <c r="F824" s="214" t="s">
        <v>1099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250</v>
      </c>
      <c r="AU824" s="220" t="s">
        <v>86</v>
      </c>
      <c r="AV824" s="13" t="s">
        <v>83</v>
      </c>
      <c r="AW824" s="13" t="s">
        <v>31</v>
      </c>
      <c r="AX824" s="13" t="s">
        <v>75</v>
      </c>
      <c r="AY824" s="220" t="s">
        <v>239</v>
      </c>
    </row>
    <row r="825" spans="1:65" s="14" customFormat="1" ht="11.25">
      <c r="B825" s="221"/>
      <c r="C825" s="222"/>
      <c r="D825" s="212" t="s">
        <v>250</v>
      </c>
      <c r="E825" s="223" t="s">
        <v>1</v>
      </c>
      <c r="F825" s="224" t="s">
        <v>1100</v>
      </c>
      <c r="G825" s="222"/>
      <c r="H825" s="225">
        <v>29.22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250</v>
      </c>
      <c r="AU825" s="231" t="s">
        <v>86</v>
      </c>
      <c r="AV825" s="14" t="s">
        <v>86</v>
      </c>
      <c r="AW825" s="14" t="s">
        <v>31</v>
      </c>
      <c r="AX825" s="14" t="s">
        <v>75</v>
      </c>
      <c r="AY825" s="231" t="s">
        <v>239</v>
      </c>
    </row>
    <row r="826" spans="1:65" s="14" customFormat="1" ht="11.25">
      <c r="B826" s="221"/>
      <c r="C826" s="222"/>
      <c r="D826" s="212" t="s">
        <v>250</v>
      </c>
      <c r="E826" s="223" t="s">
        <v>1</v>
      </c>
      <c r="F826" s="224" t="s">
        <v>1101</v>
      </c>
      <c r="G826" s="222"/>
      <c r="H826" s="225">
        <v>3.78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AT826" s="231" t="s">
        <v>250</v>
      </c>
      <c r="AU826" s="231" t="s">
        <v>86</v>
      </c>
      <c r="AV826" s="14" t="s">
        <v>86</v>
      </c>
      <c r="AW826" s="14" t="s">
        <v>31</v>
      </c>
      <c r="AX826" s="14" t="s">
        <v>75</v>
      </c>
      <c r="AY826" s="231" t="s">
        <v>239</v>
      </c>
    </row>
    <row r="827" spans="1:65" s="15" customFormat="1" ht="11.25">
      <c r="B827" s="232"/>
      <c r="C827" s="233"/>
      <c r="D827" s="212" t="s">
        <v>250</v>
      </c>
      <c r="E827" s="234" t="s">
        <v>1</v>
      </c>
      <c r="F827" s="235" t="s">
        <v>254</v>
      </c>
      <c r="G827" s="233"/>
      <c r="H827" s="236">
        <v>33</v>
      </c>
      <c r="I827" s="237"/>
      <c r="J827" s="233"/>
      <c r="K827" s="233"/>
      <c r="L827" s="238"/>
      <c r="M827" s="239"/>
      <c r="N827" s="240"/>
      <c r="O827" s="240"/>
      <c r="P827" s="240"/>
      <c r="Q827" s="240"/>
      <c r="R827" s="240"/>
      <c r="S827" s="240"/>
      <c r="T827" s="241"/>
      <c r="AT827" s="242" t="s">
        <v>250</v>
      </c>
      <c r="AU827" s="242" t="s">
        <v>86</v>
      </c>
      <c r="AV827" s="15" t="s">
        <v>255</v>
      </c>
      <c r="AW827" s="15" t="s">
        <v>31</v>
      </c>
      <c r="AX827" s="15" t="s">
        <v>75</v>
      </c>
      <c r="AY827" s="242" t="s">
        <v>239</v>
      </c>
    </row>
    <row r="828" spans="1:65" s="13" customFormat="1" ht="11.25">
      <c r="B828" s="210"/>
      <c r="C828" s="211"/>
      <c r="D828" s="212" t="s">
        <v>250</v>
      </c>
      <c r="E828" s="213" t="s">
        <v>1</v>
      </c>
      <c r="F828" s="214" t="s">
        <v>1102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250</v>
      </c>
      <c r="AU828" s="220" t="s">
        <v>86</v>
      </c>
      <c r="AV828" s="13" t="s">
        <v>83</v>
      </c>
      <c r="AW828" s="13" t="s">
        <v>31</v>
      </c>
      <c r="AX828" s="13" t="s">
        <v>75</v>
      </c>
      <c r="AY828" s="220" t="s">
        <v>239</v>
      </c>
    </row>
    <row r="829" spans="1:65" s="13" customFormat="1" ht="11.25">
      <c r="B829" s="210"/>
      <c r="C829" s="211"/>
      <c r="D829" s="212" t="s">
        <v>250</v>
      </c>
      <c r="E829" s="213" t="s">
        <v>1</v>
      </c>
      <c r="F829" s="214" t="s">
        <v>1103</v>
      </c>
      <c r="G829" s="211"/>
      <c r="H829" s="213" t="s">
        <v>1</v>
      </c>
      <c r="I829" s="215"/>
      <c r="J829" s="211"/>
      <c r="K829" s="211"/>
      <c r="L829" s="216"/>
      <c r="M829" s="217"/>
      <c r="N829" s="218"/>
      <c r="O829" s="218"/>
      <c r="P829" s="218"/>
      <c r="Q829" s="218"/>
      <c r="R829" s="218"/>
      <c r="S829" s="218"/>
      <c r="T829" s="219"/>
      <c r="AT829" s="220" t="s">
        <v>250</v>
      </c>
      <c r="AU829" s="220" t="s">
        <v>86</v>
      </c>
      <c r="AV829" s="13" t="s">
        <v>83</v>
      </c>
      <c r="AW829" s="13" t="s">
        <v>31</v>
      </c>
      <c r="AX829" s="13" t="s">
        <v>75</v>
      </c>
      <c r="AY829" s="220" t="s">
        <v>239</v>
      </c>
    </row>
    <row r="830" spans="1:65" s="14" customFormat="1" ht="11.25">
      <c r="B830" s="221"/>
      <c r="C830" s="222"/>
      <c r="D830" s="212" t="s">
        <v>250</v>
      </c>
      <c r="E830" s="223" t="s">
        <v>1</v>
      </c>
      <c r="F830" s="224" t="s">
        <v>1104</v>
      </c>
      <c r="G830" s="222"/>
      <c r="H830" s="225">
        <v>115.8</v>
      </c>
      <c r="I830" s="226"/>
      <c r="J830" s="222"/>
      <c r="K830" s="222"/>
      <c r="L830" s="227"/>
      <c r="M830" s="228"/>
      <c r="N830" s="229"/>
      <c r="O830" s="229"/>
      <c r="P830" s="229"/>
      <c r="Q830" s="229"/>
      <c r="R830" s="229"/>
      <c r="S830" s="229"/>
      <c r="T830" s="230"/>
      <c r="AT830" s="231" t="s">
        <v>250</v>
      </c>
      <c r="AU830" s="231" t="s">
        <v>86</v>
      </c>
      <c r="AV830" s="14" t="s">
        <v>86</v>
      </c>
      <c r="AW830" s="14" t="s">
        <v>31</v>
      </c>
      <c r="AX830" s="14" t="s">
        <v>75</v>
      </c>
      <c r="AY830" s="231" t="s">
        <v>239</v>
      </c>
    </row>
    <row r="831" spans="1:65" s="14" customFormat="1" ht="11.25">
      <c r="B831" s="221"/>
      <c r="C831" s="222"/>
      <c r="D831" s="212" t="s">
        <v>250</v>
      </c>
      <c r="E831" s="223" t="s">
        <v>1</v>
      </c>
      <c r="F831" s="224" t="s">
        <v>1105</v>
      </c>
      <c r="G831" s="222"/>
      <c r="H831" s="225">
        <v>-23.24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250</v>
      </c>
      <c r="AU831" s="231" t="s">
        <v>86</v>
      </c>
      <c r="AV831" s="14" t="s">
        <v>86</v>
      </c>
      <c r="AW831" s="14" t="s">
        <v>31</v>
      </c>
      <c r="AX831" s="14" t="s">
        <v>75</v>
      </c>
      <c r="AY831" s="231" t="s">
        <v>239</v>
      </c>
    </row>
    <row r="832" spans="1:65" s="14" customFormat="1" ht="11.25">
      <c r="B832" s="221"/>
      <c r="C832" s="222"/>
      <c r="D832" s="212" t="s">
        <v>250</v>
      </c>
      <c r="E832" s="223" t="s">
        <v>1</v>
      </c>
      <c r="F832" s="224" t="s">
        <v>1106</v>
      </c>
      <c r="G832" s="222"/>
      <c r="H832" s="225">
        <v>181.8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250</v>
      </c>
      <c r="AU832" s="231" t="s">
        <v>86</v>
      </c>
      <c r="AV832" s="14" t="s">
        <v>86</v>
      </c>
      <c r="AW832" s="14" t="s">
        <v>31</v>
      </c>
      <c r="AX832" s="14" t="s">
        <v>75</v>
      </c>
      <c r="AY832" s="231" t="s">
        <v>239</v>
      </c>
    </row>
    <row r="833" spans="1:65" s="14" customFormat="1" ht="11.25">
      <c r="B833" s="221"/>
      <c r="C833" s="222"/>
      <c r="D833" s="212" t="s">
        <v>250</v>
      </c>
      <c r="E833" s="223" t="s">
        <v>1</v>
      </c>
      <c r="F833" s="224" t="s">
        <v>1107</v>
      </c>
      <c r="G833" s="222"/>
      <c r="H833" s="225">
        <v>-40.183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250</v>
      </c>
      <c r="AU833" s="231" t="s">
        <v>86</v>
      </c>
      <c r="AV833" s="14" t="s">
        <v>86</v>
      </c>
      <c r="AW833" s="14" t="s">
        <v>31</v>
      </c>
      <c r="AX833" s="14" t="s">
        <v>75</v>
      </c>
      <c r="AY833" s="231" t="s">
        <v>239</v>
      </c>
    </row>
    <row r="834" spans="1:65" s="14" customFormat="1" ht="11.25">
      <c r="B834" s="221"/>
      <c r="C834" s="222"/>
      <c r="D834" s="212" t="s">
        <v>250</v>
      </c>
      <c r="E834" s="223" t="s">
        <v>1</v>
      </c>
      <c r="F834" s="224" t="s">
        <v>1108</v>
      </c>
      <c r="G834" s="222"/>
      <c r="H834" s="225">
        <v>13.26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250</v>
      </c>
      <c r="AU834" s="231" t="s">
        <v>86</v>
      </c>
      <c r="AV834" s="14" t="s">
        <v>86</v>
      </c>
      <c r="AW834" s="14" t="s">
        <v>31</v>
      </c>
      <c r="AX834" s="14" t="s">
        <v>75</v>
      </c>
      <c r="AY834" s="231" t="s">
        <v>239</v>
      </c>
    </row>
    <row r="835" spans="1:65" s="14" customFormat="1" ht="11.25">
      <c r="B835" s="221"/>
      <c r="C835" s="222"/>
      <c r="D835" s="212" t="s">
        <v>250</v>
      </c>
      <c r="E835" s="223" t="s">
        <v>1</v>
      </c>
      <c r="F835" s="224" t="s">
        <v>1109</v>
      </c>
      <c r="G835" s="222"/>
      <c r="H835" s="225">
        <v>25.562999999999999</v>
      </c>
      <c r="I835" s="226"/>
      <c r="J835" s="222"/>
      <c r="K835" s="222"/>
      <c r="L835" s="227"/>
      <c r="M835" s="228"/>
      <c r="N835" s="229"/>
      <c r="O835" s="229"/>
      <c r="P835" s="229"/>
      <c r="Q835" s="229"/>
      <c r="R835" s="229"/>
      <c r="S835" s="229"/>
      <c r="T835" s="230"/>
      <c r="AT835" s="231" t="s">
        <v>250</v>
      </c>
      <c r="AU835" s="231" t="s">
        <v>86</v>
      </c>
      <c r="AV835" s="14" t="s">
        <v>86</v>
      </c>
      <c r="AW835" s="14" t="s">
        <v>31</v>
      </c>
      <c r="AX835" s="14" t="s">
        <v>75</v>
      </c>
      <c r="AY835" s="231" t="s">
        <v>239</v>
      </c>
    </row>
    <row r="836" spans="1:65" s="15" customFormat="1" ht="11.25">
      <c r="B836" s="232"/>
      <c r="C836" s="233"/>
      <c r="D836" s="212" t="s">
        <v>250</v>
      </c>
      <c r="E836" s="234" t="s">
        <v>1</v>
      </c>
      <c r="F836" s="235" t="s">
        <v>260</v>
      </c>
      <c r="G836" s="233"/>
      <c r="H836" s="236">
        <v>273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AT836" s="242" t="s">
        <v>250</v>
      </c>
      <c r="AU836" s="242" t="s">
        <v>86</v>
      </c>
      <c r="AV836" s="15" t="s">
        <v>255</v>
      </c>
      <c r="AW836" s="15" t="s">
        <v>31</v>
      </c>
      <c r="AX836" s="15" t="s">
        <v>75</v>
      </c>
      <c r="AY836" s="242" t="s">
        <v>239</v>
      </c>
    </row>
    <row r="837" spans="1:65" s="13" customFormat="1" ht="11.25">
      <c r="B837" s="210"/>
      <c r="C837" s="211"/>
      <c r="D837" s="212" t="s">
        <v>250</v>
      </c>
      <c r="E837" s="213" t="s">
        <v>1</v>
      </c>
      <c r="F837" s="214" t="s">
        <v>1110</v>
      </c>
      <c r="G837" s="211"/>
      <c r="H837" s="213" t="s">
        <v>1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250</v>
      </c>
      <c r="AU837" s="220" t="s">
        <v>86</v>
      </c>
      <c r="AV837" s="13" t="s">
        <v>83</v>
      </c>
      <c r="AW837" s="13" t="s">
        <v>31</v>
      </c>
      <c r="AX837" s="13" t="s">
        <v>75</v>
      </c>
      <c r="AY837" s="220" t="s">
        <v>239</v>
      </c>
    </row>
    <row r="838" spans="1:65" s="14" customFormat="1" ht="11.25">
      <c r="B838" s="221"/>
      <c r="C838" s="222"/>
      <c r="D838" s="212" t="s">
        <v>250</v>
      </c>
      <c r="E838" s="223" t="s">
        <v>1</v>
      </c>
      <c r="F838" s="224" t="s">
        <v>1111</v>
      </c>
      <c r="G838" s="222"/>
      <c r="H838" s="225">
        <v>22.09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AT838" s="231" t="s">
        <v>250</v>
      </c>
      <c r="AU838" s="231" t="s">
        <v>86</v>
      </c>
      <c r="AV838" s="14" t="s">
        <v>86</v>
      </c>
      <c r="AW838" s="14" t="s">
        <v>31</v>
      </c>
      <c r="AX838" s="14" t="s">
        <v>75</v>
      </c>
      <c r="AY838" s="231" t="s">
        <v>239</v>
      </c>
    </row>
    <row r="839" spans="1:65" s="14" customFormat="1" ht="11.25">
      <c r="B839" s="221"/>
      <c r="C839" s="222"/>
      <c r="D839" s="212" t="s">
        <v>250</v>
      </c>
      <c r="E839" s="223" t="s">
        <v>1</v>
      </c>
      <c r="F839" s="224" t="s">
        <v>1112</v>
      </c>
      <c r="G839" s="222"/>
      <c r="H839" s="225">
        <v>2.91</v>
      </c>
      <c r="I839" s="226"/>
      <c r="J839" s="222"/>
      <c r="K839" s="222"/>
      <c r="L839" s="227"/>
      <c r="M839" s="228"/>
      <c r="N839" s="229"/>
      <c r="O839" s="229"/>
      <c r="P839" s="229"/>
      <c r="Q839" s="229"/>
      <c r="R839" s="229"/>
      <c r="S839" s="229"/>
      <c r="T839" s="230"/>
      <c r="AT839" s="231" t="s">
        <v>250</v>
      </c>
      <c r="AU839" s="231" t="s">
        <v>86</v>
      </c>
      <c r="AV839" s="14" t="s">
        <v>86</v>
      </c>
      <c r="AW839" s="14" t="s">
        <v>31</v>
      </c>
      <c r="AX839" s="14" t="s">
        <v>75</v>
      </c>
      <c r="AY839" s="231" t="s">
        <v>239</v>
      </c>
    </row>
    <row r="840" spans="1:65" s="15" customFormat="1" ht="11.25">
      <c r="B840" s="232"/>
      <c r="C840" s="233"/>
      <c r="D840" s="212" t="s">
        <v>250</v>
      </c>
      <c r="E840" s="234" t="s">
        <v>1</v>
      </c>
      <c r="F840" s="235" t="s">
        <v>263</v>
      </c>
      <c r="G840" s="233"/>
      <c r="H840" s="236">
        <v>25</v>
      </c>
      <c r="I840" s="237"/>
      <c r="J840" s="233"/>
      <c r="K840" s="233"/>
      <c r="L840" s="238"/>
      <c r="M840" s="239"/>
      <c r="N840" s="240"/>
      <c r="O840" s="240"/>
      <c r="P840" s="240"/>
      <c r="Q840" s="240"/>
      <c r="R840" s="240"/>
      <c r="S840" s="240"/>
      <c r="T840" s="241"/>
      <c r="AT840" s="242" t="s">
        <v>250</v>
      </c>
      <c r="AU840" s="242" t="s">
        <v>86</v>
      </c>
      <c r="AV840" s="15" t="s">
        <v>255</v>
      </c>
      <c r="AW840" s="15" t="s">
        <v>31</v>
      </c>
      <c r="AX840" s="15" t="s">
        <v>75</v>
      </c>
      <c r="AY840" s="242" t="s">
        <v>239</v>
      </c>
    </row>
    <row r="841" spans="1:65" s="16" customFormat="1" ht="11.25">
      <c r="B841" s="243"/>
      <c r="C841" s="244"/>
      <c r="D841" s="212" t="s">
        <v>250</v>
      </c>
      <c r="E841" s="245" t="s">
        <v>1</v>
      </c>
      <c r="F841" s="246" t="s">
        <v>264</v>
      </c>
      <c r="G841" s="244"/>
      <c r="H841" s="247">
        <v>331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AT841" s="253" t="s">
        <v>250</v>
      </c>
      <c r="AU841" s="253" t="s">
        <v>86</v>
      </c>
      <c r="AV841" s="16" t="s">
        <v>246</v>
      </c>
      <c r="AW841" s="16" t="s">
        <v>31</v>
      </c>
      <c r="AX841" s="16" t="s">
        <v>83</v>
      </c>
      <c r="AY841" s="253" t="s">
        <v>239</v>
      </c>
    </row>
    <row r="842" spans="1:65" s="2" customFormat="1" ht="16.5" customHeight="1">
      <c r="A842" s="35"/>
      <c r="B842" s="36"/>
      <c r="C842" s="254" t="s">
        <v>1113</v>
      </c>
      <c r="D842" s="254" t="s">
        <v>340</v>
      </c>
      <c r="E842" s="255" t="s">
        <v>1114</v>
      </c>
      <c r="F842" s="256" t="s">
        <v>1115</v>
      </c>
      <c r="G842" s="257" t="s">
        <v>372</v>
      </c>
      <c r="H842" s="258">
        <v>304</v>
      </c>
      <c r="I842" s="259"/>
      <c r="J842" s="260">
        <f>ROUND(I842*H842,2)</f>
        <v>0</v>
      </c>
      <c r="K842" s="256" t="s">
        <v>245</v>
      </c>
      <c r="L842" s="261"/>
      <c r="M842" s="262" t="s">
        <v>1</v>
      </c>
      <c r="N842" s="263" t="s">
        <v>40</v>
      </c>
      <c r="O842" s="72"/>
      <c r="P842" s="201">
        <f>O842*H842</f>
        <v>0</v>
      </c>
      <c r="Q842" s="201">
        <v>2.7200000000000002E-3</v>
      </c>
      <c r="R842" s="201">
        <f>Q842*H842</f>
        <v>0.82688000000000006</v>
      </c>
      <c r="S842" s="201">
        <v>0</v>
      </c>
      <c r="T842" s="202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203" t="s">
        <v>319</v>
      </c>
      <c r="AT842" s="203" t="s">
        <v>340</v>
      </c>
      <c r="AU842" s="203" t="s">
        <v>86</v>
      </c>
      <c r="AY842" s="18" t="s">
        <v>239</v>
      </c>
      <c r="BE842" s="204">
        <f>IF(N842="základní",J842,0)</f>
        <v>0</v>
      </c>
      <c r="BF842" s="204">
        <f>IF(N842="snížená",J842,0)</f>
        <v>0</v>
      </c>
      <c r="BG842" s="204">
        <f>IF(N842="zákl. přenesená",J842,0)</f>
        <v>0</v>
      </c>
      <c r="BH842" s="204">
        <f>IF(N842="sníž. přenesená",J842,0)</f>
        <v>0</v>
      </c>
      <c r="BI842" s="204">
        <f>IF(N842="nulová",J842,0)</f>
        <v>0</v>
      </c>
      <c r="BJ842" s="18" t="s">
        <v>83</v>
      </c>
      <c r="BK842" s="204">
        <f>ROUND(I842*H842,2)</f>
        <v>0</v>
      </c>
      <c r="BL842" s="18" t="s">
        <v>246</v>
      </c>
      <c r="BM842" s="203" t="s">
        <v>1116</v>
      </c>
    </row>
    <row r="843" spans="1:65" s="13" customFormat="1" ht="11.25">
      <c r="B843" s="210"/>
      <c r="C843" s="211"/>
      <c r="D843" s="212" t="s">
        <v>250</v>
      </c>
      <c r="E843" s="213" t="s">
        <v>1</v>
      </c>
      <c r="F843" s="214" t="s">
        <v>1049</v>
      </c>
      <c r="G843" s="211"/>
      <c r="H843" s="213" t="s">
        <v>1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250</v>
      </c>
      <c r="AU843" s="220" t="s">
        <v>86</v>
      </c>
      <c r="AV843" s="13" t="s">
        <v>83</v>
      </c>
      <c r="AW843" s="13" t="s">
        <v>31</v>
      </c>
      <c r="AX843" s="13" t="s">
        <v>75</v>
      </c>
      <c r="AY843" s="220" t="s">
        <v>239</v>
      </c>
    </row>
    <row r="844" spans="1:65" s="13" customFormat="1" ht="11.25">
      <c r="B844" s="210"/>
      <c r="C844" s="211"/>
      <c r="D844" s="212" t="s">
        <v>250</v>
      </c>
      <c r="E844" s="213" t="s">
        <v>1</v>
      </c>
      <c r="F844" s="214" t="s">
        <v>1117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250</v>
      </c>
      <c r="AU844" s="220" t="s">
        <v>86</v>
      </c>
      <c r="AV844" s="13" t="s">
        <v>83</v>
      </c>
      <c r="AW844" s="13" t="s">
        <v>31</v>
      </c>
      <c r="AX844" s="13" t="s">
        <v>75</v>
      </c>
      <c r="AY844" s="220" t="s">
        <v>239</v>
      </c>
    </row>
    <row r="845" spans="1:65" s="14" customFormat="1" ht="11.25">
      <c r="B845" s="221"/>
      <c r="C845" s="222"/>
      <c r="D845" s="212" t="s">
        <v>250</v>
      </c>
      <c r="E845" s="223" t="s">
        <v>1</v>
      </c>
      <c r="F845" s="224" t="s">
        <v>1118</v>
      </c>
      <c r="G845" s="222"/>
      <c r="H845" s="225">
        <v>304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250</v>
      </c>
      <c r="AU845" s="231" t="s">
        <v>86</v>
      </c>
      <c r="AV845" s="14" t="s">
        <v>86</v>
      </c>
      <c r="AW845" s="14" t="s">
        <v>31</v>
      </c>
      <c r="AX845" s="14" t="s">
        <v>83</v>
      </c>
      <c r="AY845" s="231" t="s">
        <v>239</v>
      </c>
    </row>
    <row r="846" spans="1:65" s="2" customFormat="1" ht="24.2" customHeight="1">
      <c r="A846" s="35"/>
      <c r="B846" s="36"/>
      <c r="C846" s="254" t="s">
        <v>1119</v>
      </c>
      <c r="D846" s="254" t="s">
        <v>340</v>
      </c>
      <c r="E846" s="255" t="s">
        <v>1120</v>
      </c>
      <c r="F846" s="256" t="s">
        <v>1121</v>
      </c>
      <c r="G846" s="257" t="s">
        <v>372</v>
      </c>
      <c r="H846" s="258">
        <v>34</v>
      </c>
      <c r="I846" s="259"/>
      <c r="J846" s="260">
        <f>ROUND(I846*H846,2)</f>
        <v>0</v>
      </c>
      <c r="K846" s="256" t="s">
        <v>245</v>
      </c>
      <c r="L846" s="261"/>
      <c r="M846" s="262" t="s">
        <v>1</v>
      </c>
      <c r="N846" s="263" t="s">
        <v>40</v>
      </c>
      <c r="O846" s="72"/>
      <c r="P846" s="201">
        <f>O846*H846</f>
        <v>0</v>
      </c>
      <c r="Q846" s="201">
        <v>4.1999999999999997E-3</v>
      </c>
      <c r="R846" s="201">
        <f>Q846*H846</f>
        <v>0.14279999999999998</v>
      </c>
      <c r="S846" s="201">
        <v>0</v>
      </c>
      <c r="T846" s="202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203" t="s">
        <v>319</v>
      </c>
      <c r="AT846" s="203" t="s">
        <v>340</v>
      </c>
      <c r="AU846" s="203" t="s">
        <v>86</v>
      </c>
      <c r="AY846" s="18" t="s">
        <v>239</v>
      </c>
      <c r="BE846" s="204">
        <f>IF(N846="základní",J846,0)</f>
        <v>0</v>
      </c>
      <c r="BF846" s="204">
        <f>IF(N846="snížená",J846,0)</f>
        <v>0</v>
      </c>
      <c r="BG846" s="204">
        <f>IF(N846="zákl. přenesená",J846,0)</f>
        <v>0</v>
      </c>
      <c r="BH846" s="204">
        <f>IF(N846="sníž. přenesená",J846,0)</f>
        <v>0</v>
      </c>
      <c r="BI846" s="204">
        <f>IF(N846="nulová",J846,0)</f>
        <v>0</v>
      </c>
      <c r="BJ846" s="18" t="s">
        <v>83</v>
      </c>
      <c r="BK846" s="204">
        <f>ROUND(I846*H846,2)</f>
        <v>0</v>
      </c>
      <c r="BL846" s="18" t="s">
        <v>246</v>
      </c>
      <c r="BM846" s="203" t="s">
        <v>1122</v>
      </c>
    </row>
    <row r="847" spans="1:65" s="13" customFormat="1" ht="11.25">
      <c r="B847" s="210"/>
      <c r="C847" s="211"/>
      <c r="D847" s="212" t="s">
        <v>250</v>
      </c>
      <c r="E847" s="213" t="s">
        <v>1</v>
      </c>
      <c r="F847" s="214" t="s">
        <v>1049</v>
      </c>
      <c r="G847" s="211"/>
      <c r="H847" s="213" t="s">
        <v>1</v>
      </c>
      <c r="I847" s="215"/>
      <c r="J847" s="211"/>
      <c r="K847" s="211"/>
      <c r="L847" s="216"/>
      <c r="M847" s="217"/>
      <c r="N847" s="218"/>
      <c r="O847" s="218"/>
      <c r="P847" s="218"/>
      <c r="Q847" s="218"/>
      <c r="R847" s="218"/>
      <c r="S847" s="218"/>
      <c r="T847" s="219"/>
      <c r="AT847" s="220" t="s">
        <v>250</v>
      </c>
      <c r="AU847" s="220" t="s">
        <v>86</v>
      </c>
      <c r="AV847" s="13" t="s">
        <v>83</v>
      </c>
      <c r="AW847" s="13" t="s">
        <v>31</v>
      </c>
      <c r="AX847" s="13" t="s">
        <v>75</v>
      </c>
      <c r="AY847" s="220" t="s">
        <v>239</v>
      </c>
    </row>
    <row r="848" spans="1:65" s="13" customFormat="1" ht="11.25">
      <c r="B848" s="210"/>
      <c r="C848" s="211"/>
      <c r="D848" s="212" t="s">
        <v>250</v>
      </c>
      <c r="E848" s="213" t="s">
        <v>1</v>
      </c>
      <c r="F848" s="214" t="s">
        <v>1123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250</v>
      </c>
      <c r="AU848" s="220" t="s">
        <v>86</v>
      </c>
      <c r="AV848" s="13" t="s">
        <v>83</v>
      </c>
      <c r="AW848" s="13" t="s">
        <v>31</v>
      </c>
      <c r="AX848" s="13" t="s">
        <v>75</v>
      </c>
      <c r="AY848" s="220" t="s">
        <v>239</v>
      </c>
    </row>
    <row r="849" spans="1:65" s="14" customFormat="1" ht="11.25">
      <c r="B849" s="221"/>
      <c r="C849" s="222"/>
      <c r="D849" s="212" t="s">
        <v>250</v>
      </c>
      <c r="E849" s="223" t="s">
        <v>1</v>
      </c>
      <c r="F849" s="224" t="s">
        <v>1124</v>
      </c>
      <c r="G849" s="222"/>
      <c r="H849" s="225">
        <v>34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AT849" s="231" t="s">
        <v>250</v>
      </c>
      <c r="AU849" s="231" t="s">
        <v>86</v>
      </c>
      <c r="AV849" s="14" t="s">
        <v>86</v>
      </c>
      <c r="AW849" s="14" t="s">
        <v>31</v>
      </c>
      <c r="AX849" s="14" t="s">
        <v>83</v>
      </c>
      <c r="AY849" s="231" t="s">
        <v>239</v>
      </c>
    </row>
    <row r="850" spans="1:65" s="2" customFormat="1" ht="44.25" customHeight="1">
      <c r="A850" s="35"/>
      <c r="B850" s="36"/>
      <c r="C850" s="192" t="s">
        <v>1125</v>
      </c>
      <c r="D850" s="192" t="s">
        <v>241</v>
      </c>
      <c r="E850" s="193" t="s">
        <v>1126</v>
      </c>
      <c r="F850" s="194" t="s">
        <v>1127</v>
      </c>
      <c r="G850" s="195" t="s">
        <v>372</v>
      </c>
      <c r="H850" s="196">
        <v>22</v>
      </c>
      <c r="I850" s="197"/>
      <c r="J850" s="198">
        <f>ROUND(I850*H850,2)</f>
        <v>0</v>
      </c>
      <c r="K850" s="194" t="s">
        <v>245</v>
      </c>
      <c r="L850" s="40"/>
      <c r="M850" s="199" t="s">
        <v>1</v>
      </c>
      <c r="N850" s="200" t="s">
        <v>40</v>
      </c>
      <c r="O850" s="72"/>
      <c r="P850" s="201">
        <f>O850*H850</f>
        <v>0</v>
      </c>
      <c r="Q850" s="201">
        <v>1.1599999999999999E-2</v>
      </c>
      <c r="R850" s="201">
        <f>Q850*H850</f>
        <v>0.25519999999999998</v>
      </c>
      <c r="S850" s="201">
        <v>0</v>
      </c>
      <c r="T850" s="202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203" t="s">
        <v>246</v>
      </c>
      <c r="AT850" s="203" t="s">
        <v>241</v>
      </c>
      <c r="AU850" s="203" t="s">
        <v>86</v>
      </c>
      <c r="AY850" s="18" t="s">
        <v>239</v>
      </c>
      <c r="BE850" s="204">
        <f>IF(N850="základní",J850,0)</f>
        <v>0</v>
      </c>
      <c r="BF850" s="204">
        <f>IF(N850="snížená",J850,0)</f>
        <v>0</v>
      </c>
      <c r="BG850" s="204">
        <f>IF(N850="zákl. přenesená",J850,0)</f>
        <v>0</v>
      </c>
      <c r="BH850" s="204">
        <f>IF(N850="sníž. přenesená",J850,0)</f>
        <v>0</v>
      </c>
      <c r="BI850" s="204">
        <f>IF(N850="nulová",J850,0)</f>
        <v>0</v>
      </c>
      <c r="BJ850" s="18" t="s">
        <v>83</v>
      </c>
      <c r="BK850" s="204">
        <f>ROUND(I850*H850,2)</f>
        <v>0</v>
      </c>
      <c r="BL850" s="18" t="s">
        <v>246</v>
      </c>
      <c r="BM850" s="203" t="s">
        <v>1128</v>
      </c>
    </row>
    <row r="851" spans="1:65" s="2" customFormat="1" ht="11.25">
      <c r="A851" s="35"/>
      <c r="B851" s="36"/>
      <c r="C851" s="37"/>
      <c r="D851" s="205" t="s">
        <v>248</v>
      </c>
      <c r="E851" s="37"/>
      <c r="F851" s="206" t="s">
        <v>1129</v>
      </c>
      <c r="G851" s="37"/>
      <c r="H851" s="37"/>
      <c r="I851" s="207"/>
      <c r="J851" s="37"/>
      <c r="K851" s="37"/>
      <c r="L851" s="40"/>
      <c r="M851" s="208"/>
      <c r="N851" s="209"/>
      <c r="O851" s="72"/>
      <c r="P851" s="72"/>
      <c r="Q851" s="72"/>
      <c r="R851" s="72"/>
      <c r="S851" s="72"/>
      <c r="T851" s="73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T851" s="18" t="s">
        <v>248</v>
      </c>
      <c r="AU851" s="18" t="s">
        <v>86</v>
      </c>
    </row>
    <row r="852" spans="1:65" s="13" customFormat="1" ht="11.25">
      <c r="B852" s="210"/>
      <c r="C852" s="211"/>
      <c r="D852" s="212" t="s">
        <v>250</v>
      </c>
      <c r="E852" s="213" t="s">
        <v>1</v>
      </c>
      <c r="F852" s="214" t="s">
        <v>1130</v>
      </c>
      <c r="G852" s="211"/>
      <c r="H852" s="213" t="s">
        <v>1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250</v>
      </c>
      <c r="AU852" s="220" t="s">
        <v>86</v>
      </c>
      <c r="AV852" s="13" t="s">
        <v>83</v>
      </c>
      <c r="AW852" s="13" t="s">
        <v>31</v>
      </c>
      <c r="AX852" s="13" t="s">
        <v>75</v>
      </c>
      <c r="AY852" s="220" t="s">
        <v>239</v>
      </c>
    </row>
    <row r="853" spans="1:65" s="14" customFormat="1" ht="11.25">
      <c r="B853" s="221"/>
      <c r="C853" s="222"/>
      <c r="D853" s="212" t="s">
        <v>250</v>
      </c>
      <c r="E853" s="223" t="s">
        <v>1</v>
      </c>
      <c r="F853" s="224" t="s">
        <v>1131</v>
      </c>
      <c r="G853" s="222"/>
      <c r="H853" s="225">
        <v>19.760000000000002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250</v>
      </c>
      <c r="AU853" s="231" t="s">
        <v>86</v>
      </c>
      <c r="AV853" s="14" t="s">
        <v>86</v>
      </c>
      <c r="AW853" s="14" t="s">
        <v>31</v>
      </c>
      <c r="AX853" s="14" t="s">
        <v>75</v>
      </c>
      <c r="AY853" s="231" t="s">
        <v>239</v>
      </c>
    </row>
    <row r="854" spans="1:65" s="14" customFormat="1" ht="11.25">
      <c r="B854" s="221"/>
      <c r="C854" s="222"/>
      <c r="D854" s="212" t="s">
        <v>250</v>
      </c>
      <c r="E854" s="223" t="s">
        <v>1</v>
      </c>
      <c r="F854" s="224" t="s">
        <v>1132</v>
      </c>
      <c r="G854" s="222"/>
      <c r="H854" s="225">
        <v>2.2400000000000002</v>
      </c>
      <c r="I854" s="226"/>
      <c r="J854" s="222"/>
      <c r="K854" s="222"/>
      <c r="L854" s="227"/>
      <c r="M854" s="228"/>
      <c r="N854" s="229"/>
      <c r="O854" s="229"/>
      <c r="P854" s="229"/>
      <c r="Q854" s="229"/>
      <c r="R854" s="229"/>
      <c r="S854" s="229"/>
      <c r="T854" s="230"/>
      <c r="AT854" s="231" t="s">
        <v>250</v>
      </c>
      <c r="AU854" s="231" t="s">
        <v>86</v>
      </c>
      <c r="AV854" s="14" t="s">
        <v>86</v>
      </c>
      <c r="AW854" s="14" t="s">
        <v>31</v>
      </c>
      <c r="AX854" s="14" t="s">
        <v>75</v>
      </c>
      <c r="AY854" s="231" t="s">
        <v>239</v>
      </c>
    </row>
    <row r="855" spans="1:65" s="16" customFormat="1" ht="11.25">
      <c r="B855" s="243"/>
      <c r="C855" s="244"/>
      <c r="D855" s="212" t="s">
        <v>250</v>
      </c>
      <c r="E855" s="245" t="s">
        <v>1</v>
      </c>
      <c r="F855" s="246" t="s">
        <v>264</v>
      </c>
      <c r="G855" s="244"/>
      <c r="H855" s="247">
        <v>22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AT855" s="253" t="s">
        <v>250</v>
      </c>
      <c r="AU855" s="253" t="s">
        <v>86</v>
      </c>
      <c r="AV855" s="16" t="s">
        <v>246</v>
      </c>
      <c r="AW855" s="16" t="s">
        <v>31</v>
      </c>
      <c r="AX855" s="16" t="s">
        <v>83</v>
      </c>
      <c r="AY855" s="253" t="s">
        <v>239</v>
      </c>
    </row>
    <row r="856" spans="1:65" s="2" customFormat="1" ht="24.2" customHeight="1">
      <c r="A856" s="35"/>
      <c r="B856" s="36"/>
      <c r="C856" s="254" t="s">
        <v>1133</v>
      </c>
      <c r="D856" s="254" t="s">
        <v>340</v>
      </c>
      <c r="E856" s="255" t="s">
        <v>1134</v>
      </c>
      <c r="F856" s="256" t="s">
        <v>1135</v>
      </c>
      <c r="G856" s="257" t="s">
        <v>372</v>
      </c>
      <c r="H856" s="258">
        <v>23</v>
      </c>
      <c r="I856" s="259"/>
      <c r="J856" s="260">
        <f>ROUND(I856*H856,2)</f>
        <v>0</v>
      </c>
      <c r="K856" s="256" t="s">
        <v>245</v>
      </c>
      <c r="L856" s="261"/>
      <c r="M856" s="262" t="s">
        <v>1</v>
      </c>
      <c r="N856" s="263" t="s">
        <v>40</v>
      </c>
      <c r="O856" s="72"/>
      <c r="P856" s="201">
        <f>O856*H856</f>
        <v>0</v>
      </c>
      <c r="Q856" s="201">
        <v>1.7999999999999999E-2</v>
      </c>
      <c r="R856" s="201">
        <f>Q856*H856</f>
        <v>0.41399999999999998</v>
      </c>
      <c r="S856" s="201">
        <v>0</v>
      </c>
      <c r="T856" s="202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03" t="s">
        <v>319</v>
      </c>
      <c r="AT856" s="203" t="s">
        <v>340</v>
      </c>
      <c r="AU856" s="203" t="s">
        <v>86</v>
      </c>
      <c r="AY856" s="18" t="s">
        <v>239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8" t="s">
        <v>83</v>
      </c>
      <c r="BK856" s="204">
        <f>ROUND(I856*H856,2)</f>
        <v>0</v>
      </c>
      <c r="BL856" s="18" t="s">
        <v>246</v>
      </c>
      <c r="BM856" s="203" t="s">
        <v>1136</v>
      </c>
    </row>
    <row r="857" spans="1:65" s="13" customFormat="1" ht="11.25">
      <c r="B857" s="210"/>
      <c r="C857" s="211"/>
      <c r="D857" s="212" t="s">
        <v>250</v>
      </c>
      <c r="E857" s="213" t="s">
        <v>1</v>
      </c>
      <c r="F857" s="214" t="s">
        <v>1049</v>
      </c>
      <c r="G857" s="211"/>
      <c r="H857" s="213" t="s">
        <v>1</v>
      </c>
      <c r="I857" s="215"/>
      <c r="J857" s="211"/>
      <c r="K857" s="211"/>
      <c r="L857" s="216"/>
      <c r="M857" s="217"/>
      <c r="N857" s="218"/>
      <c r="O857" s="218"/>
      <c r="P857" s="218"/>
      <c r="Q857" s="218"/>
      <c r="R857" s="218"/>
      <c r="S857" s="218"/>
      <c r="T857" s="219"/>
      <c r="AT857" s="220" t="s">
        <v>250</v>
      </c>
      <c r="AU857" s="220" t="s">
        <v>86</v>
      </c>
      <c r="AV857" s="13" t="s">
        <v>83</v>
      </c>
      <c r="AW857" s="13" t="s">
        <v>31</v>
      </c>
      <c r="AX857" s="13" t="s">
        <v>75</v>
      </c>
      <c r="AY857" s="220" t="s">
        <v>239</v>
      </c>
    </row>
    <row r="858" spans="1:65" s="13" customFormat="1" ht="11.25">
      <c r="B858" s="210"/>
      <c r="C858" s="211"/>
      <c r="D858" s="212" t="s">
        <v>250</v>
      </c>
      <c r="E858" s="213" t="s">
        <v>1</v>
      </c>
      <c r="F858" s="214" t="s">
        <v>1137</v>
      </c>
      <c r="G858" s="211"/>
      <c r="H858" s="213" t="s">
        <v>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250</v>
      </c>
      <c r="AU858" s="220" t="s">
        <v>86</v>
      </c>
      <c r="AV858" s="13" t="s">
        <v>83</v>
      </c>
      <c r="AW858" s="13" t="s">
        <v>31</v>
      </c>
      <c r="AX858" s="13" t="s">
        <v>75</v>
      </c>
      <c r="AY858" s="220" t="s">
        <v>239</v>
      </c>
    </row>
    <row r="859" spans="1:65" s="14" customFormat="1" ht="11.25">
      <c r="B859" s="221"/>
      <c r="C859" s="222"/>
      <c r="D859" s="212" t="s">
        <v>250</v>
      </c>
      <c r="E859" s="223" t="s">
        <v>1</v>
      </c>
      <c r="F859" s="224" t="s">
        <v>1138</v>
      </c>
      <c r="G859" s="222"/>
      <c r="H859" s="225">
        <v>23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250</v>
      </c>
      <c r="AU859" s="231" t="s">
        <v>86</v>
      </c>
      <c r="AV859" s="14" t="s">
        <v>86</v>
      </c>
      <c r="AW859" s="14" t="s">
        <v>31</v>
      </c>
      <c r="AX859" s="14" t="s">
        <v>83</v>
      </c>
      <c r="AY859" s="231" t="s">
        <v>239</v>
      </c>
    </row>
    <row r="860" spans="1:65" s="2" customFormat="1" ht="37.9" customHeight="1">
      <c r="A860" s="35"/>
      <c r="B860" s="36"/>
      <c r="C860" s="192" t="s">
        <v>1139</v>
      </c>
      <c r="D860" s="192" t="s">
        <v>241</v>
      </c>
      <c r="E860" s="193" t="s">
        <v>1140</v>
      </c>
      <c r="F860" s="194" t="s">
        <v>1141</v>
      </c>
      <c r="G860" s="195" t="s">
        <v>372</v>
      </c>
      <c r="H860" s="196">
        <v>10</v>
      </c>
      <c r="I860" s="197"/>
      <c r="J860" s="198">
        <f>ROUND(I860*H860,2)</f>
        <v>0</v>
      </c>
      <c r="K860" s="194" t="s">
        <v>245</v>
      </c>
      <c r="L860" s="40"/>
      <c r="M860" s="199" t="s">
        <v>1</v>
      </c>
      <c r="N860" s="200" t="s">
        <v>40</v>
      </c>
      <c r="O860" s="72"/>
      <c r="P860" s="201">
        <f>O860*H860</f>
        <v>0</v>
      </c>
      <c r="Q860" s="201">
        <v>1E-4</v>
      </c>
      <c r="R860" s="201">
        <f>Q860*H860</f>
        <v>1E-3</v>
      </c>
      <c r="S860" s="201">
        <v>0</v>
      </c>
      <c r="T860" s="202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203" t="s">
        <v>246</v>
      </c>
      <c r="AT860" s="203" t="s">
        <v>241</v>
      </c>
      <c r="AU860" s="203" t="s">
        <v>86</v>
      </c>
      <c r="AY860" s="18" t="s">
        <v>239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8" t="s">
        <v>83</v>
      </c>
      <c r="BK860" s="204">
        <f>ROUND(I860*H860,2)</f>
        <v>0</v>
      </c>
      <c r="BL860" s="18" t="s">
        <v>246</v>
      </c>
      <c r="BM860" s="203" t="s">
        <v>1142</v>
      </c>
    </row>
    <row r="861" spans="1:65" s="2" customFormat="1" ht="11.25">
      <c r="A861" s="35"/>
      <c r="B861" s="36"/>
      <c r="C861" s="37"/>
      <c r="D861" s="205" t="s">
        <v>248</v>
      </c>
      <c r="E861" s="37"/>
      <c r="F861" s="206" t="s">
        <v>1143</v>
      </c>
      <c r="G861" s="37"/>
      <c r="H861" s="37"/>
      <c r="I861" s="207"/>
      <c r="J861" s="37"/>
      <c r="K861" s="37"/>
      <c r="L861" s="40"/>
      <c r="M861" s="208"/>
      <c r="N861" s="209"/>
      <c r="O861" s="72"/>
      <c r="P861" s="72"/>
      <c r="Q861" s="72"/>
      <c r="R861" s="72"/>
      <c r="S861" s="72"/>
      <c r="T861" s="73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T861" s="18" t="s">
        <v>248</v>
      </c>
      <c r="AU861" s="18" t="s">
        <v>86</v>
      </c>
    </row>
    <row r="862" spans="1:65" s="13" customFormat="1" ht="11.25">
      <c r="B862" s="210"/>
      <c r="C862" s="211"/>
      <c r="D862" s="212" t="s">
        <v>250</v>
      </c>
      <c r="E862" s="213" t="s">
        <v>1</v>
      </c>
      <c r="F862" s="214" t="s">
        <v>1144</v>
      </c>
      <c r="G862" s="211"/>
      <c r="H862" s="213" t="s">
        <v>1</v>
      </c>
      <c r="I862" s="215"/>
      <c r="J862" s="211"/>
      <c r="K862" s="211"/>
      <c r="L862" s="216"/>
      <c r="M862" s="217"/>
      <c r="N862" s="218"/>
      <c r="O862" s="218"/>
      <c r="P862" s="218"/>
      <c r="Q862" s="218"/>
      <c r="R862" s="218"/>
      <c r="S862" s="218"/>
      <c r="T862" s="219"/>
      <c r="AT862" s="220" t="s">
        <v>250</v>
      </c>
      <c r="AU862" s="220" t="s">
        <v>86</v>
      </c>
      <c r="AV862" s="13" t="s">
        <v>83</v>
      </c>
      <c r="AW862" s="13" t="s">
        <v>31</v>
      </c>
      <c r="AX862" s="13" t="s">
        <v>75</v>
      </c>
      <c r="AY862" s="220" t="s">
        <v>239</v>
      </c>
    </row>
    <row r="863" spans="1:65" s="14" customFormat="1" ht="11.25">
      <c r="B863" s="221"/>
      <c r="C863" s="222"/>
      <c r="D863" s="212" t="s">
        <v>250</v>
      </c>
      <c r="E863" s="223" t="s">
        <v>1</v>
      </c>
      <c r="F863" s="224" t="s">
        <v>527</v>
      </c>
      <c r="G863" s="222"/>
      <c r="H863" s="225">
        <v>10</v>
      </c>
      <c r="I863" s="226"/>
      <c r="J863" s="222"/>
      <c r="K863" s="222"/>
      <c r="L863" s="227"/>
      <c r="M863" s="228"/>
      <c r="N863" s="229"/>
      <c r="O863" s="229"/>
      <c r="P863" s="229"/>
      <c r="Q863" s="229"/>
      <c r="R863" s="229"/>
      <c r="S863" s="229"/>
      <c r="T863" s="230"/>
      <c r="AT863" s="231" t="s">
        <v>250</v>
      </c>
      <c r="AU863" s="231" t="s">
        <v>86</v>
      </c>
      <c r="AV863" s="14" t="s">
        <v>86</v>
      </c>
      <c r="AW863" s="14" t="s">
        <v>31</v>
      </c>
      <c r="AX863" s="14" t="s">
        <v>83</v>
      </c>
      <c r="AY863" s="231" t="s">
        <v>239</v>
      </c>
    </row>
    <row r="864" spans="1:65" s="2" customFormat="1" ht="37.9" customHeight="1">
      <c r="A864" s="35"/>
      <c r="B864" s="36"/>
      <c r="C864" s="192" t="s">
        <v>1145</v>
      </c>
      <c r="D864" s="192" t="s">
        <v>241</v>
      </c>
      <c r="E864" s="193" t="s">
        <v>1146</v>
      </c>
      <c r="F864" s="194" t="s">
        <v>1147</v>
      </c>
      <c r="G864" s="195" t="s">
        <v>372</v>
      </c>
      <c r="H864" s="196">
        <v>666.5</v>
      </c>
      <c r="I864" s="197"/>
      <c r="J864" s="198">
        <f>ROUND(I864*H864,2)</f>
        <v>0</v>
      </c>
      <c r="K864" s="194" t="s">
        <v>245</v>
      </c>
      <c r="L864" s="40"/>
      <c r="M864" s="199" t="s">
        <v>1</v>
      </c>
      <c r="N864" s="200" t="s">
        <v>40</v>
      </c>
      <c r="O864" s="72"/>
      <c r="P864" s="201">
        <f>O864*H864</f>
        <v>0</v>
      </c>
      <c r="Q864" s="201">
        <v>8.0000000000000007E-5</v>
      </c>
      <c r="R864" s="201">
        <f>Q864*H864</f>
        <v>5.3320000000000006E-2</v>
      </c>
      <c r="S864" s="201">
        <v>0</v>
      </c>
      <c r="T864" s="202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03" t="s">
        <v>246</v>
      </c>
      <c r="AT864" s="203" t="s">
        <v>241</v>
      </c>
      <c r="AU864" s="203" t="s">
        <v>86</v>
      </c>
      <c r="AY864" s="18" t="s">
        <v>239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8" t="s">
        <v>83</v>
      </c>
      <c r="BK864" s="204">
        <f>ROUND(I864*H864,2)</f>
        <v>0</v>
      </c>
      <c r="BL864" s="18" t="s">
        <v>246</v>
      </c>
      <c r="BM864" s="203" t="s">
        <v>1148</v>
      </c>
    </row>
    <row r="865" spans="1:65" s="2" customFormat="1" ht="11.25">
      <c r="A865" s="35"/>
      <c r="B865" s="36"/>
      <c r="C865" s="37"/>
      <c r="D865" s="205" t="s">
        <v>248</v>
      </c>
      <c r="E865" s="37"/>
      <c r="F865" s="206" t="s">
        <v>1149</v>
      </c>
      <c r="G865" s="37"/>
      <c r="H865" s="37"/>
      <c r="I865" s="207"/>
      <c r="J865" s="37"/>
      <c r="K865" s="37"/>
      <c r="L865" s="40"/>
      <c r="M865" s="208"/>
      <c r="N865" s="209"/>
      <c r="O865" s="72"/>
      <c r="P865" s="72"/>
      <c r="Q865" s="72"/>
      <c r="R865" s="72"/>
      <c r="S865" s="72"/>
      <c r="T865" s="73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T865" s="18" t="s">
        <v>248</v>
      </c>
      <c r="AU865" s="18" t="s">
        <v>86</v>
      </c>
    </row>
    <row r="866" spans="1:65" s="13" customFormat="1" ht="11.25">
      <c r="B866" s="210"/>
      <c r="C866" s="211"/>
      <c r="D866" s="212" t="s">
        <v>250</v>
      </c>
      <c r="E866" s="213" t="s">
        <v>1</v>
      </c>
      <c r="F866" s="214" t="s">
        <v>1150</v>
      </c>
      <c r="G866" s="211"/>
      <c r="H866" s="213" t="s">
        <v>1</v>
      </c>
      <c r="I866" s="215"/>
      <c r="J866" s="211"/>
      <c r="K866" s="211"/>
      <c r="L866" s="216"/>
      <c r="M866" s="217"/>
      <c r="N866" s="218"/>
      <c r="O866" s="218"/>
      <c r="P866" s="218"/>
      <c r="Q866" s="218"/>
      <c r="R866" s="218"/>
      <c r="S866" s="218"/>
      <c r="T866" s="219"/>
      <c r="AT866" s="220" t="s">
        <v>250</v>
      </c>
      <c r="AU866" s="220" t="s">
        <v>86</v>
      </c>
      <c r="AV866" s="13" t="s">
        <v>83</v>
      </c>
      <c r="AW866" s="13" t="s">
        <v>31</v>
      </c>
      <c r="AX866" s="13" t="s">
        <v>75</v>
      </c>
      <c r="AY866" s="220" t="s">
        <v>239</v>
      </c>
    </row>
    <row r="867" spans="1:65" s="14" customFormat="1" ht="11.25">
      <c r="B867" s="221"/>
      <c r="C867" s="222"/>
      <c r="D867" s="212" t="s">
        <v>250</v>
      </c>
      <c r="E867" s="223" t="s">
        <v>1</v>
      </c>
      <c r="F867" s="224" t="s">
        <v>1151</v>
      </c>
      <c r="G867" s="222"/>
      <c r="H867" s="225">
        <v>666.5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250</v>
      </c>
      <c r="AU867" s="231" t="s">
        <v>86</v>
      </c>
      <c r="AV867" s="14" t="s">
        <v>86</v>
      </c>
      <c r="AW867" s="14" t="s">
        <v>31</v>
      </c>
      <c r="AX867" s="14" t="s">
        <v>83</v>
      </c>
      <c r="AY867" s="231" t="s">
        <v>239</v>
      </c>
    </row>
    <row r="868" spans="1:65" s="2" customFormat="1" ht="37.9" customHeight="1">
      <c r="A868" s="35"/>
      <c r="B868" s="36"/>
      <c r="C868" s="192" t="s">
        <v>1152</v>
      </c>
      <c r="D868" s="192" t="s">
        <v>241</v>
      </c>
      <c r="E868" s="193" t="s">
        <v>1153</v>
      </c>
      <c r="F868" s="194" t="s">
        <v>1154</v>
      </c>
      <c r="G868" s="195" t="s">
        <v>372</v>
      </c>
      <c r="H868" s="196">
        <v>22</v>
      </c>
      <c r="I868" s="197"/>
      <c r="J868" s="198">
        <f>ROUND(I868*H868,2)</f>
        <v>0</v>
      </c>
      <c r="K868" s="194" t="s">
        <v>245</v>
      </c>
      <c r="L868" s="40"/>
      <c r="M868" s="199" t="s">
        <v>1</v>
      </c>
      <c r="N868" s="200" t="s">
        <v>40</v>
      </c>
      <c r="O868" s="72"/>
      <c r="P868" s="201">
        <f>O868*H868</f>
        <v>0</v>
      </c>
      <c r="Q868" s="201">
        <v>8.0000000000000007E-5</v>
      </c>
      <c r="R868" s="201">
        <f>Q868*H868</f>
        <v>1.7600000000000001E-3</v>
      </c>
      <c r="S868" s="201">
        <v>0</v>
      </c>
      <c r="T868" s="202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03" t="s">
        <v>246</v>
      </c>
      <c r="AT868" s="203" t="s">
        <v>241</v>
      </c>
      <c r="AU868" s="203" t="s">
        <v>86</v>
      </c>
      <c r="AY868" s="18" t="s">
        <v>239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8" t="s">
        <v>83</v>
      </c>
      <c r="BK868" s="204">
        <f>ROUND(I868*H868,2)</f>
        <v>0</v>
      </c>
      <c r="BL868" s="18" t="s">
        <v>246</v>
      </c>
      <c r="BM868" s="203" t="s">
        <v>1155</v>
      </c>
    </row>
    <row r="869" spans="1:65" s="2" customFormat="1" ht="11.25">
      <c r="A869" s="35"/>
      <c r="B869" s="36"/>
      <c r="C869" s="37"/>
      <c r="D869" s="205" t="s">
        <v>248</v>
      </c>
      <c r="E869" s="37"/>
      <c r="F869" s="206" t="s">
        <v>1156</v>
      </c>
      <c r="G869" s="37"/>
      <c r="H869" s="37"/>
      <c r="I869" s="207"/>
      <c r="J869" s="37"/>
      <c r="K869" s="37"/>
      <c r="L869" s="40"/>
      <c r="M869" s="208"/>
      <c r="N869" s="209"/>
      <c r="O869" s="72"/>
      <c r="P869" s="72"/>
      <c r="Q869" s="72"/>
      <c r="R869" s="72"/>
      <c r="S869" s="72"/>
      <c r="T869" s="73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T869" s="18" t="s">
        <v>248</v>
      </c>
      <c r="AU869" s="18" t="s">
        <v>86</v>
      </c>
    </row>
    <row r="870" spans="1:65" s="13" customFormat="1" ht="11.25">
      <c r="B870" s="210"/>
      <c r="C870" s="211"/>
      <c r="D870" s="212" t="s">
        <v>250</v>
      </c>
      <c r="E870" s="213" t="s">
        <v>1</v>
      </c>
      <c r="F870" s="214" t="s">
        <v>1157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250</v>
      </c>
      <c r="AU870" s="220" t="s">
        <v>86</v>
      </c>
      <c r="AV870" s="13" t="s">
        <v>83</v>
      </c>
      <c r="AW870" s="13" t="s">
        <v>31</v>
      </c>
      <c r="AX870" s="13" t="s">
        <v>75</v>
      </c>
      <c r="AY870" s="220" t="s">
        <v>239</v>
      </c>
    </row>
    <row r="871" spans="1:65" s="14" customFormat="1" ht="11.25">
      <c r="B871" s="221"/>
      <c r="C871" s="222"/>
      <c r="D871" s="212" t="s">
        <v>250</v>
      </c>
      <c r="E871" s="223" t="s">
        <v>1</v>
      </c>
      <c r="F871" s="224" t="s">
        <v>1158</v>
      </c>
      <c r="G871" s="222"/>
      <c r="H871" s="225">
        <v>22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250</v>
      </c>
      <c r="AU871" s="231" t="s">
        <v>86</v>
      </c>
      <c r="AV871" s="14" t="s">
        <v>86</v>
      </c>
      <c r="AW871" s="14" t="s">
        <v>31</v>
      </c>
      <c r="AX871" s="14" t="s">
        <v>83</v>
      </c>
      <c r="AY871" s="231" t="s">
        <v>239</v>
      </c>
    </row>
    <row r="872" spans="1:65" s="2" customFormat="1" ht="24.2" customHeight="1">
      <c r="A872" s="35"/>
      <c r="B872" s="36"/>
      <c r="C872" s="192" t="s">
        <v>1159</v>
      </c>
      <c r="D872" s="192" t="s">
        <v>241</v>
      </c>
      <c r="E872" s="193" t="s">
        <v>1160</v>
      </c>
      <c r="F872" s="194" t="s">
        <v>1161</v>
      </c>
      <c r="G872" s="195" t="s">
        <v>372</v>
      </c>
      <c r="H872" s="196">
        <v>146</v>
      </c>
      <c r="I872" s="197"/>
      <c r="J872" s="198">
        <f>ROUND(I872*H872,2)</f>
        <v>0</v>
      </c>
      <c r="K872" s="194" t="s">
        <v>245</v>
      </c>
      <c r="L872" s="40"/>
      <c r="M872" s="199" t="s">
        <v>1</v>
      </c>
      <c r="N872" s="200" t="s">
        <v>40</v>
      </c>
      <c r="O872" s="72"/>
      <c r="P872" s="201">
        <f>O872*H872</f>
        <v>0</v>
      </c>
      <c r="Q872" s="201">
        <v>0</v>
      </c>
      <c r="R872" s="201">
        <f>Q872*H872</f>
        <v>0</v>
      </c>
      <c r="S872" s="201">
        <v>0</v>
      </c>
      <c r="T872" s="202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03" t="s">
        <v>246</v>
      </c>
      <c r="AT872" s="203" t="s">
        <v>241</v>
      </c>
      <c r="AU872" s="203" t="s">
        <v>86</v>
      </c>
      <c r="AY872" s="18" t="s">
        <v>239</v>
      </c>
      <c r="BE872" s="204">
        <f>IF(N872="základní",J872,0)</f>
        <v>0</v>
      </c>
      <c r="BF872" s="204">
        <f>IF(N872="snížená",J872,0)</f>
        <v>0</v>
      </c>
      <c r="BG872" s="204">
        <f>IF(N872="zákl. přenesená",J872,0)</f>
        <v>0</v>
      </c>
      <c r="BH872" s="204">
        <f>IF(N872="sníž. přenesená",J872,0)</f>
        <v>0</v>
      </c>
      <c r="BI872" s="204">
        <f>IF(N872="nulová",J872,0)</f>
        <v>0</v>
      </c>
      <c r="BJ872" s="18" t="s">
        <v>83</v>
      </c>
      <c r="BK872" s="204">
        <f>ROUND(I872*H872,2)</f>
        <v>0</v>
      </c>
      <c r="BL872" s="18" t="s">
        <v>246</v>
      </c>
      <c r="BM872" s="203" t="s">
        <v>1162</v>
      </c>
    </row>
    <row r="873" spans="1:65" s="2" customFormat="1" ht="11.25">
      <c r="A873" s="35"/>
      <c r="B873" s="36"/>
      <c r="C873" s="37"/>
      <c r="D873" s="205" t="s">
        <v>248</v>
      </c>
      <c r="E873" s="37"/>
      <c r="F873" s="206" t="s">
        <v>1163</v>
      </c>
      <c r="G873" s="37"/>
      <c r="H873" s="37"/>
      <c r="I873" s="207"/>
      <c r="J873" s="37"/>
      <c r="K873" s="37"/>
      <c r="L873" s="40"/>
      <c r="M873" s="208"/>
      <c r="N873" s="209"/>
      <c r="O873" s="72"/>
      <c r="P873" s="72"/>
      <c r="Q873" s="72"/>
      <c r="R873" s="72"/>
      <c r="S873" s="72"/>
      <c r="T873" s="73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T873" s="18" t="s">
        <v>248</v>
      </c>
      <c r="AU873" s="18" t="s">
        <v>86</v>
      </c>
    </row>
    <row r="874" spans="1:65" s="14" customFormat="1" ht="22.5">
      <c r="B874" s="221"/>
      <c r="C874" s="222"/>
      <c r="D874" s="212" t="s">
        <v>250</v>
      </c>
      <c r="E874" s="223" t="s">
        <v>1</v>
      </c>
      <c r="F874" s="224" t="s">
        <v>1164</v>
      </c>
      <c r="G874" s="222"/>
      <c r="H874" s="225">
        <v>42.813000000000002</v>
      </c>
      <c r="I874" s="226"/>
      <c r="J874" s="222"/>
      <c r="K874" s="222"/>
      <c r="L874" s="227"/>
      <c r="M874" s="228"/>
      <c r="N874" s="229"/>
      <c r="O874" s="229"/>
      <c r="P874" s="229"/>
      <c r="Q874" s="229"/>
      <c r="R874" s="229"/>
      <c r="S874" s="229"/>
      <c r="T874" s="230"/>
      <c r="AT874" s="231" t="s">
        <v>250</v>
      </c>
      <c r="AU874" s="231" t="s">
        <v>86</v>
      </c>
      <c r="AV874" s="14" t="s">
        <v>86</v>
      </c>
      <c r="AW874" s="14" t="s">
        <v>31</v>
      </c>
      <c r="AX874" s="14" t="s">
        <v>75</v>
      </c>
      <c r="AY874" s="231" t="s">
        <v>239</v>
      </c>
    </row>
    <row r="875" spans="1:65" s="14" customFormat="1" ht="11.25">
      <c r="B875" s="221"/>
      <c r="C875" s="222"/>
      <c r="D875" s="212" t="s">
        <v>250</v>
      </c>
      <c r="E875" s="223" t="s">
        <v>1</v>
      </c>
      <c r="F875" s="224" t="s">
        <v>1165</v>
      </c>
      <c r="G875" s="222"/>
      <c r="H875" s="225">
        <v>19.61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AT875" s="231" t="s">
        <v>250</v>
      </c>
      <c r="AU875" s="231" t="s">
        <v>86</v>
      </c>
      <c r="AV875" s="14" t="s">
        <v>86</v>
      </c>
      <c r="AW875" s="14" t="s">
        <v>31</v>
      </c>
      <c r="AX875" s="14" t="s">
        <v>75</v>
      </c>
      <c r="AY875" s="231" t="s">
        <v>239</v>
      </c>
    </row>
    <row r="876" spans="1:65" s="14" customFormat="1" ht="11.25">
      <c r="B876" s="221"/>
      <c r="C876" s="222"/>
      <c r="D876" s="212" t="s">
        <v>250</v>
      </c>
      <c r="E876" s="223" t="s">
        <v>1</v>
      </c>
      <c r="F876" s="224" t="s">
        <v>1166</v>
      </c>
      <c r="G876" s="222"/>
      <c r="H876" s="225">
        <v>70</v>
      </c>
      <c r="I876" s="226"/>
      <c r="J876" s="222"/>
      <c r="K876" s="222"/>
      <c r="L876" s="227"/>
      <c r="M876" s="228"/>
      <c r="N876" s="229"/>
      <c r="O876" s="229"/>
      <c r="P876" s="229"/>
      <c r="Q876" s="229"/>
      <c r="R876" s="229"/>
      <c r="S876" s="229"/>
      <c r="T876" s="230"/>
      <c r="AT876" s="231" t="s">
        <v>250</v>
      </c>
      <c r="AU876" s="231" t="s">
        <v>86</v>
      </c>
      <c r="AV876" s="14" t="s">
        <v>86</v>
      </c>
      <c r="AW876" s="14" t="s">
        <v>31</v>
      </c>
      <c r="AX876" s="14" t="s">
        <v>75</v>
      </c>
      <c r="AY876" s="231" t="s">
        <v>239</v>
      </c>
    </row>
    <row r="877" spans="1:65" s="14" customFormat="1" ht="11.25">
      <c r="B877" s="221"/>
      <c r="C877" s="222"/>
      <c r="D877" s="212" t="s">
        <v>250</v>
      </c>
      <c r="E877" s="223" t="s">
        <v>1</v>
      </c>
      <c r="F877" s="224" t="s">
        <v>1167</v>
      </c>
      <c r="G877" s="222"/>
      <c r="H877" s="225">
        <v>13.577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250</v>
      </c>
      <c r="AU877" s="231" t="s">
        <v>86</v>
      </c>
      <c r="AV877" s="14" t="s">
        <v>86</v>
      </c>
      <c r="AW877" s="14" t="s">
        <v>31</v>
      </c>
      <c r="AX877" s="14" t="s">
        <v>75</v>
      </c>
      <c r="AY877" s="231" t="s">
        <v>239</v>
      </c>
    </row>
    <row r="878" spans="1:65" s="16" customFormat="1" ht="11.25">
      <c r="B878" s="243"/>
      <c r="C878" s="244"/>
      <c r="D878" s="212" t="s">
        <v>250</v>
      </c>
      <c r="E878" s="245" t="s">
        <v>1</v>
      </c>
      <c r="F878" s="246" t="s">
        <v>264</v>
      </c>
      <c r="G878" s="244"/>
      <c r="H878" s="247">
        <v>146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AT878" s="253" t="s">
        <v>250</v>
      </c>
      <c r="AU878" s="253" t="s">
        <v>86</v>
      </c>
      <c r="AV878" s="16" t="s">
        <v>246</v>
      </c>
      <c r="AW878" s="16" t="s">
        <v>31</v>
      </c>
      <c r="AX878" s="16" t="s">
        <v>83</v>
      </c>
      <c r="AY878" s="253" t="s">
        <v>239</v>
      </c>
    </row>
    <row r="879" spans="1:65" s="2" customFormat="1" ht="24.2" customHeight="1">
      <c r="A879" s="35"/>
      <c r="B879" s="36"/>
      <c r="C879" s="192" t="s">
        <v>1168</v>
      </c>
      <c r="D879" s="192" t="s">
        <v>241</v>
      </c>
      <c r="E879" s="193" t="s">
        <v>1169</v>
      </c>
      <c r="F879" s="194" t="s">
        <v>1170</v>
      </c>
      <c r="G879" s="195" t="s">
        <v>519</v>
      </c>
      <c r="H879" s="196">
        <v>335</v>
      </c>
      <c r="I879" s="197"/>
      <c r="J879" s="198">
        <f>ROUND(I879*H879,2)</f>
        <v>0</v>
      </c>
      <c r="K879" s="194" t="s">
        <v>245</v>
      </c>
      <c r="L879" s="40"/>
      <c r="M879" s="199" t="s">
        <v>1</v>
      </c>
      <c r="N879" s="200" t="s">
        <v>40</v>
      </c>
      <c r="O879" s="72"/>
      <c r="P879" s="201">
        <f>O879*H879</f>
        <v>0</v>
      </c>
      <c r="Q879" s="201">
        <v>3.0000000000000001E-5</v>
      </c>
      <c r="R879" s="201">
        <f>Q879*H879</f>
        <v>1.005E-2</v>
      </c>
      <c r="S879" s="201">
        <v>0</v>
      </c>
      <c r="T879" s="202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203" t="s">
        <v>246</v>
      </c>
      <c r="AT879" s="203" t="s">
        <v>241</v>
      </c>
      <c r="AU879" s="203" t="s">
        <v>86</v>
      </c>
      <c r="AY879" s="18" t="s">
        <v>239</v>
      </c>
      <c r="BE879" s="204">
        <f>IF(N879="základní",J879,0)</f>
        <v>0</v>
      </c>
      <c r="BF879" s="204">
        <f>IF(N879="snížená",J879,0)</f>
        <v>0</v>
      </c>
      <c r="BG879" s="204">
        <f>IF(N879="zákl. přenesená",J879,0)</f>
        <v>0</v>
      </c>
      <c r="BH879" s="204">
        <f>IF(N879="sníž. přenesená",J879,0)</f>
        <v>0</v>
      </c>
      <c r="BI879" s="204">
        <f>IF(N879="nulová",J879,0)</f>
        <v>0</v>
      </c>
      <c r="BJ879" s="18" t="s">
        <v>83</v>
      </c>
      <c r="BK879" s="204">
        <f>ROUND(I879*H879,2)</f>
        <v>0</v>
      </c>
      <c r="BL879" s="18" t="s">
        <v>246</v>
      </c>
      <c r="BM879" s="203" t="s">
        <v>1171</v>
      </c>
    </row>
    <row r="880" spans="1:65" s="2" customFormat="1" ht="11.25">
      <c r="A880" s="35"/>
      <c r="B880" s="36"/>
      <c r="C880" s="37"/>
      <c r="D880" s="205" t="s">
        <v>248</v>
      </c>
      <c r="E880" s="37"/>
      <c r="F880" s="206" t="s">
        <v>1172</v>
      </c>
      <c r="G880" s="37"/>
      <c r="H880" s="37"/>
      <c r="I880" s="207"/>
      <c r="J880" s="37"/>
      <c r="K880" s="37"/>
      <c r="L880" s="40"/>
      <c r="M880" s="208"/>
      <c r="N880" s="209"/>
      <c r="O880" s="72"/>
      <c r="P880" s="72"/>
      <c r="Q880" s="72"/>
      <c r="R880" s="72"/>
      <c r="S880" s="72"/>
      <c r="T880" s="73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T880" s="18" t="s">
        <v>248</v>
      </c>
      <c r="AU880" s="18" t="s">
        <v>86</v>
      </c>
    </row>
    <row r="881" spans="2:51" s="13" customFormat="1" ht="11.25">
      <c r="B881" s="210"/>
      <c r="C881" s="211"/>
      <c r="D881" s="212" t="s">
        <v>250</v>
      </c>
      <c r="E881" s="213" t="s">
        <v>1</v>
      </c>
      <c r="F881" s="214" t="s">
        <v>1173</v>
      </c>
      <c r="G881" s="211"/>
      <c r="H881" s="213" t="s">
        <v>1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250</v>
      </c>
      <c r="AU881" s="220" t="s">
        <v>86</v>
      </c>
      <c r="AV881" s="13" t="s">
        <v>83</v>
      </c>
      <c r="AW881" s="13" t="s">
        <v>31</v>
      </c>
      <c r="AX881" s="13" t="s">
        <v>75</v>
      </c>
      <c r="AY881" s="220" t="s">
        <v>239</v>
      </c>
    </row>
    <row r="882" spans="2:51" s="14" customFormat="1" ht="11.25">
      <c r="B882" s="221"/>
      <c r="C882" s="222"/>
      <c r="D882" s="212" t="s">
        <v>250</v>
      </c>
      <c r="E882" s="223" t="s">
        <v>1</v>
      </c>
      <c r="F882" s="224" t="s">
        <v>1174</v>
      </c>
      <c r="G882" s="222"/>
      <c r="H882" s="225">
        <v>5</v>
      </c>
      <c r="I882" s="226"/>
      <c r="J882" s="222"/>
      <c r="K882" s="222"/>
      <c r="L882" s="227"/>
      <c r="M882" s="228"/>
      <c r="N882" s="229"/>
      <c r="O882" s="229"/>
      <c r="P882" s="229"/>
      <c r="Q882" s="229"/>
      <c r="R882" s="229"/>
      <c r="S882" s="229"/>
      <c r="T882" s="230"/>
      <c r="AT882" s="231" t="s">
        <v>250</v>
      </c>
      <c r="AU882" s="231" t="s">
        <v>86</v>
      </c>
      <c r="AV882" s="14" t="s">
        <v>86</v>
      </c>
      <c r="AW882" s="14" t="s">
        <v>31</v>
      </c>
      <c r="AX882" s="14" t="s">
        <v>75</v>
      </c>
      <c r="AY882" s="231" t="s">
        <v>239</v>
      </c>
    </row>
    <row r="883" spans="2:51" s="15" customFormat="1" ht="11.25">
      <c r="B883" s="232"/>
      <c r="C883" s="233"/>
      <c r="D883" s="212" t="s">
        <v>250</v>
      </c>
      <c r="E883" s="234" t="s">
        <v>1</v>
      </c>
      <c r="F883" s="235" t="s">
        <v>254</v>
      </c>
      <c r="G883" s="233"/>
      <c r="H883" s="236">
        <v>5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AT883" s="242" t="s">
        <v>250</v>
      </c>
      <c r="AU883" s="242" t="s">
        <v>86</v>
      </c>
      <c r="AV883" s="15" t="s">
        <v>255</v>
      </c>
      <c r="AW883" s="15" t="s">
        <v>31</v>
      </c>
      <c r="AX883" s="15" t="s">
        <v>75</v>
      </c>
      <c r="AY883" s="242" t="s">
        <v>239</v>
      </c>
    </row>
    <row r="884" spans="2:51" s="13" customFormat="1" ht="11.25">
      <c r="B884" s="210"/>
      <c r="C884" s="211"/>
      <c r="D884" s="212" t="s">
        <v>250</v>
      </c>
      <c r="E884" s="213" t="s">
        <v>1</v>
      </c>
      <c r="F884" s="214" t="s">
        <v>1175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250</v>
      </c>
      <c r="AU884" s="220" t="s">
        <v>86</v>
      </c>
      <c r="AV884" s="13" t="s">
        <v>83</v>
      </c>
      <c r="AW884" s="13" t="s">
        <v>31</v>
      </c>
      <c r="AX884" s="13" t="s">
        <v>75</v>
      </c>
      <c r="AY884" s="220" t="s">
        <v>239</v>
      </c>
    </row>
    <row r="885" spans="2:51" s="14" customFormat="1" ht="11.25">
      <c r="B885" s="221"/>
      <c r="C885" s="222"/>
      <c r="D885" s="212" t="s">
        <v>250</v>
      </c>
      <c r="E885" s="223" t="s">
        <v>1</v>
      </c>
      <c r="F885" s="224" t="s">
        <v>1176</v>
      </c>
      <c r="G885" s="222"/>
      <c r="H885" s="225">
        <v>9.5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250</v>
      </c>
      <c r="AU885" s="231" t="s">
        <v>86</v>
      </c>
      <c r="AV885" s="14" t="s">
        <v>86</v>
      </c>
      <c r="AW885" s="14" t="s">
        <v>31</v>
      </c>
      <c r="AX885" s="14" t="s">
        <v>75</v>
      </c>
      <c r="AY885" s="231" t="s">
        <v>239</v>
      </c>
    </row>
    <row r="886" spans="2:51" s="14" customFormat="1" ht="11.25">
      <c r="B886" s="221"/>
      <c r="C886" s="222"/>
      <c r="D886" s="212" t="s">
        <v>250</v>
      </c>
      <c r="E886" s="223" t="s">
        <v>1</v>
      </c>
      <c r="F886" s="224" t="s">
        <v>1177</v>
      </c>
      <c r="G886" s="222"/>
      <c r="H886" s="225">
        <v>14.6</v>
      </c>
      <c r="I886" s="226"/>
      <c r="J886" s="222"/>
      <c r="K886" s="222"/>
      <c r="L886" s="227"/>
      <c r="M886" s="228"/>
      <c r="N886" s="229"/>
      <c r="O886" s="229"/>
      <c r="P886" s="229"/>
      <c r="Q886" s="229"/>
      <c r="R886" s="229"/>
      <c r="S886" s="229"/>
      <c r="T886" s="230"/>
      <c r="AT886" s="231" t="s">
        <v>250</v>
      </c>
      <c r="AU886" s="231" t="s">
        <v>86</v>
      </c>
      <c r="AV886" s="14" t="s">
        <v>86</v>
      </c>
      <c r="AW886" s="14" t="s">
        <v>31</v>
      </c>
      <c r="AX886" s="14" t="s">
        <v>75</v>
      </c>
      <c r="AY886" s="231" t="s">
        <v>239</v>
      </c>
    </row>
    <row r="887" spans="2:51" s="14" customFormat="1" ht="11.25">
      <c r="B887" s="221"/>
      <c r="C887" s="222"/>
      <c r="D887" s="212" t="s">
        <v>250</v>
      </c>
      <c r="E887" s="223" t="s">
        <v>1</v>
      </c>
      <c r="F887" s="224" t="s">
        <v>1178</v>
      </c>
      <c r="G887" s="222"/>
      <c r="H887" s="225">
        <v>2.9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250</v>
      </c>
      <c r="AU887" s="231" t="s">
        <v>86</v>
      </c>
      <c r="AV887" s="14" t="s">
        <v>86</v>
      </c>
      <c r="AW887" s="14" t="s">
        <v>31</v>
      </c>
      <c r="AX887" s="14" t="s">
        <v>75</v>
      </c>
      <c r="AY887" s="231" t="s">
        <v>239</v>
      </c>
    </row>
    <row r="888" spans="2:51" s="15" customFormat="1" ht="11.25">
      <c r="B888" s="232"/>
      <c r="C888" s="233"/>
      <c r="D888" s="212" t="s">
        <v>250</v>
      </c>
      <c r="E888" s="234" t="s">
        <v>1</v>
      </c>
      <c r="F888" s="235" t="s">
        <v>260</v>
      </c>
      <c r="G888" s="233"/>
      <c r="H888" s="236">
        <v>27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AT888" s="242" t="s">
        <v>250</v>
      </c>
      <c r="AU888" s="242" t="s">
        <v>86</v>
      </c>
      <c r="AV888" s="15" t="s">
        <v>255</v>
      </c>
      <c r="AW888" s="15" t="s">
        <v>31</v>
      </c>
      <c r="AX888" s="15" t="s">
        <v>75</v>
      </c>
      <c r="AY888" s="242" t="s">
        <v>239</v>
      </c>
    </row>
    <row r="889" spans="2:51" s="13" customFormat="1" ht="11.25">
      <c r="B889" s="210"/>
      <c r="C889" s="211"/>
      <c r="D889" s="212" t="s">
        <v>250</v>
      </c>
      <c r="E889" s="213" t="s">
        <v>1</v>
      </c>
      <c r="F889" s="214" t="s">
        <v>1179</v>
      </c>
      <c r="G889" s="211"/>
      <c r="H889" s="213" t="s">
        <v>1</v>
      </c>
      <c r="I889" s="215"/>
      <c r="J889" s="211"/>
      <c r="K889" s="211"/>
      <c r="L889" s="216"/>
      <c r="M889" s="217"/>
      <c r="N889" s="218"/>
      <c r="O889" s="218"/>
      <c r="P889" s="218"/>
      <c r="Q889" s="218"/>
      <c r="R889" s="218"/>
      <c r="S889" s="218"/>
      <c r="T889" s="219"/>
      <c r="AT889" s="220" t="s">
        <v>250</v>
      </c>
      <c r="AU889" s="220" t="s">
        <v>86</v>
      </c>
      <c r="AV889" s="13" t="s">
        <v>83</v>
      </c>
      <c r="AW889" s="13" t="s">
        <v>31</v>
      </c>
      <c r="AX889" s="13" t="s">
        <v>75</v>
      </c>
      <c r="AY889" s="220" t="s">
        <v>239</v>
      </c>
    </row>
    <row r="890" spans="2:51" s="14" customFormat="1" ht="11.25">
      <c r="B890" s="221"/>
      <c r="C890" s="222"/>
      <c r="D890" s="212" t="s">
        <v>250</v>
      </c>
      <c r="E890" s="223" t="s">
        <v>1</v>
      </c>
      <c r="F890" s="224" t="s">
        <v>1176</v>
      </c>
      <c r="G890" s="222"/>
      <c r="H890" s="225">
        <v>9.5</v>
      </c>
      <c r="I890" s="226"/>
      <c r="J890" s="222"/>
      <c r="K890" s="222"/>
      <c r="L890" s="227"/>
      <c r="M890" s="228"/>
      <c r="N890" s="229"/>
      <c r="O890" s="229"/>
      <c r="P890" s="229"/>
      <c r="Q890" s="229"/>
      <c r="R890" s="229"/>
      <c r="S890" s="229"/>
      <c r="T890" s="230"/>
      <c r="AT890" s="231" t="s">
        <v>250</v>
      </c>
      <c r="AU890" s="231" t="s">
        <v>86</v>
      </c>
      <c r="AV890" s="14" t="s">
        <v>86</v>
      </c>
      <c r="AW890" s="14" t="s">
        <v>31</v>
      </c>
      <c r="AX890" s="14" t="s">
        <v>75</v>
      </c>
      <c r="AY890" s="231" t="s">
        <v>239</v>
      </c>
    </row>
    <row r="891" spans="2:51" s="14" customFormat="1" ht="11.25">
      <c r="B891" s="221"/>
      <c r="C891" s="222"/>
      <c r="D891" s="212" t="s">
        <v>250</v>
      </c>
      <c r="E891" s="223" t="s">
        <v>1</v>
      </c>
      <c r="F891" s="224" t="s">
        <v>1180</v>
      </c>
      <c r="G891" s="222"/>
      <c r="H891" s="225">
        <v>64.349999999999994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250</v>
      </c>
      <c r="AU891" s="231" t="s">
        <v>86</v>
      </c>
      <c r="AV891" s="14" t="s">
        <v>86</v>
      </c>
      <c r="AW891" s="14" t="s">
        <v>31</v>
      </c>
      <c r="AX891" s="14" t="s">
        <v>75</v>
      </c>
      <c r="AY891" s="231" t="s">
        <v>239</v>
      </c>
    </row>
    <row r="892" spans="2:51" s="14" customFormat="1" ht="11.25">
      <c r="B892" s="221"/>
      <c r="C892" s="222"/>
      <c r="D892" s="212" t="s">
        <v>250</v>
      </c>
      <c r="E892" s="223" t="s">
        <v>1</v>
      </c>
      <c r="F892" s="224" t="s">
        <v>1181</v>
      </c>
      <c r="G892" s="222"/>
      <c r="H892" s="225">
        <v>8.15</v>
      </c>
      <c r="I892" s="226"/>
      <c r="J892" s="222"/>
      <c r="K892" s="222"/>
      <c r="L892" s="227"/>
      <c r="M892" s="228"/>
      <c r="N892" s="229"/>
      <c r="O892" s="229"/>
      <c r="P892" s="229"/>
      <c r="Q892" s="229"/>
      <c r="R892" s="229"/>
      <c r="S892" s="229"/>
      <c r="T892" s="230"/>
      <c r="AT892" s="231" t="s">
        <v>250</v>
      </c>
      <c r="AU892" s="231" t="s">
        <v>86</v>
      </c>
      <c r="AV892" s="14" t="s">
        <v>86</v>
      </c>
      <c r="AW892" s="14" t="s">
        <v>31</v>
      </c>
      <c r="AX892" s="14" t="s">
        <v>75</v>
      </c>
      <c r="AY892" s="231" t="s">
        <v>239</v>
      </c>
    </row>
    <row r="893" spans="2:51" s="15" customFormat="1" ht="11.25">
      <c r="B893" s="232"/>
      <c r="C893" s="233"/>
      <c r="D893" s="212" t="s">
        <v>250</v>
      </c>
      <c r="E893" s="234" t="s">
        <v>1</v>
      </c>
      <c r="F893" s="235" t="s">
        <v>263</v>
      </c>
      <c r="G893" s="233"/>
      <c r="H893" s="236">
        <v>82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AT893" s="242" t="s">
        <v>250</v>
      </c>
      <c r="AU893" s="242" t="s">
        <v>86</v>
      </c>
      <c r="AV893" s="15" t="s">
        <v>255</v>
      </c>
      <c r="AW893" s="15" t="s">
        <v>31</v>
      </c>
      <c r="AX893" s="15" t="s">
        <v>75</v>
      </c>
      <c r="AY893" s="242" t="s">
        <v>239</v>
      </c>
    </row>
    <row r="894" spans="2:51" s="13" customFormat="1" ht="11.25">
      <c r="B894" s="210"/>
      <c r="C894" s="211"/>
      <c r="D894" s="212" t="s">
        <v>250</v>
      </c>
      <c r="E894" s="213" t="s">
        <v>1</v>
      </c>
      <c r="F894" s="214" t="s">
        <v>1182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250</v>
      </c>
      <c r="AU894" s="220" t="s">
        <v>86</v>
      </c>
      <c r="AV894" s="13" t="s">
        <v>83</v>
      </c>
      <c r="AW894" s="13" t="s">
        <v>31</v>
      </c>
      <c r="AX894" s="13" t="s">
        <v>75</v>
      </c>
      <c r="AY894" s="220" t="s">
        <v>239</v>
      </c>
    </row>
    <row r="895" spans="2:51" s="14" customFormat="1" ht="11.25">
      <c r="B895" s="221"/>
      <c r="C895" s="222"/>
      <c r="D895" s="212" t="s">
        <v>250</v>
      </c>
      <c r="E895" s="223" t="s">
        <v>1</v>
      </c>
      <c r="F895" s="224" t="s">
        <v>1183</v>
      </c>
      <c r="G895" s="222"/>
      <c r="H895" s="225">
        <v>92.8</v>
      </c>
      <c r="I895" s="226"/>
      <c r="J895" s="222"/>
      <c r="K895" s="222"/>
      <c r="L895" s="227"/>
      <c r="M895" s="228"/>
      <c r="N895" s="229"/>
      <c r="O895" s="229"/>
      <c r="P895" s="229"/>
      <c r="Q895" s="229"/>
      <c r="R895" s="229"/>
      <c r="S895" s="229"/>
      <c r="T895" s="230"/>
      <c r="AT895" s="231" t="s">
        <v>250</v>
      </c>
      <c r="AU895" s="231" t="s">
        <v>86</v>
      </c>
      <c r="AV895" s="14" t="s">
        <v>86</v>
      </c>
      <c r="AW895" s="14" t="s">
        <v>31</v>
      </c>
      <c r="AX895" s="14" t="s">
        <v>75</v>
      </c>
      <c r="AY895" s="231" t="s">
        <v>239</v>
      </c>
    </row>
    <row r="896" spans="2:51" s="14" customFormat="1" ht="11.25">
      <c r="B896" s="221"/>
      <c r="C896" s="222"/>
      <c r="D896" s="212" t="s">
        <v>250</v>
      </c>
      <c r="E896" s="223" t="s">
        <v>1</v>
      </c>
      <c r="F896" s="224" t="s">
        <v>1184</v>
      </c>
      <c r="G896" s="222"/>
      <c r="H896" s="225">
        <v>10.199999999999999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AT896" s="231" t="s">
        <v>250</v>
      </c>
      <c r="AU896" s="231" t="s">
        <v>86</v>
      </c>
      <c r="AV896" s="14" t="s">
        <v>86</v>
      </c>
      <c r="AW896" s="14" t="s">
        <v>31</v>
      </c>
      <c r="AX896" s="14" t="s">
        <v>75</v>
      </c>
      <c r="AY896" s="231" t="s">
        <v>239</v>
      </c>
    </row>
    <row r="897" spans="1:65" s="15" customFormat="1" ht="11.25">
      <c r="B897" s="232"/>
      <c r="C897" s="233"/>
      <c r="D897" s="212" t="s">
        <v>250</v>
      </c>
      <c r="E897" s="234" t="s">
        <v>1</v>
      </c>
      <c r="F897" s="235" t="s">
        <v>1080</v>
      </c>
      <c r="G897" s="233"/>
      <c r="H897" s="236">
        <v>103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AT897" s="242" t="s">
        <v>250</v>
      </c>
      <c r="AU897" s="242" t="s">
        <v>86</v>
      </c>
      <c r="AV897" s="15" t="s">
        <v>255</v>
      </c>
      <c r="AW897" s="15" t="s">
        <v>31</v>
      </c>
      <c r="AX897" s="15" t="s">
        <v>75</v>
      </c>
      <c r="AY897" s="242" t="s">
        <v>239</v>
      </c>
    </row>
    <row r="898" spans="1:65" s="13" customFormat="1" ht="11.25">
      <c r="B898" s="210"/>
      <c r="C898" s="211"/>
      <c r="D898" s="212" t="s">
        <v>250</v>
      </c>
      <c r="E898" s="213" t="s">
        <v>1</v>
      </c>
      <c r="F898" s="214" t="s">
        <v>1185</v>
      </c>
      <c r="G898" s="211"/>
      <c r="H898" s="213" t="s">
        <v>1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250</v>
      </c>
      <c r="AU898" s="220" t="s">
        <v>86</v>
      </c>
      <c r="AV898" s="13" t="s">
        <v>83</v>
      </c>
      <c r="AW898" s="13" t="s">
        <v>31</v>
      </c>
      <c r="AX898" s="13" t="s">
        <v>75</v>
      </c>
      <c r="AY898" s="220" t="s">
        <v>239</v>
      </c>
    </row>
    <row r="899" spans="1:65" s="13" customFormat="1" ht="11.25">
      <c r="B899" s="210"/>
      <c r="C899" s="211"/>
      <c r="D899" s="212" t="s">
        <v>250</v>
      </c>
      <c r="E899" s="213" t="s">
        <v>1</v>
      </c>
      <c r="F899" s="214" t="s">
        <v>1186</v>
      </c>
      <c r="G899" s="211"/>
      <c r="H899" s="213" t="s">
        <v>1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250</v>
      </c>
      <c r="AU899" s="220" t="s">
        <v>86</v>
      </c>
      <c r="AV899" s="13" t="s">
        <v>83</v>
      </c>
      <c r="AW899" s="13" t="s">
        <v>31</v>
      </c>
      <c r="AX899" s="13" t="s">
        <v>75</v>
      </c>
      <c r="AY899" s="220" t="s">
        <v>239</v>
      </c>
    </row>
    <row r="900" spans="1:65" s="14" customFormat="1" ht="11.25">
      <c r="B900" s="221"/>
      <c r="C900" s="222"/>
      <c r="D900" s="212" t="s">
        <v>250</v>
      </c>
      <c r="E900" s="223" t="s">
        <v>1</v>
      </c>
      <c r="F900" s="224" t="s">
        <v>1187</v>
      </c>
      <c r="G900" s="222"/>
      <c r="H900" s="225">
        <v>6</v>
      </c>
      <c r="I900" s="226"/>
      <c r="J900" s="222"/>
      <c r="K900" s="222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250</v>
      </c>
      <c r="AU900" s="231" t="s">
        <v>86</v>
      </c>
      <c r="AV900" s="14" t="s">
        <v>86</v>
      </c>
      <c r="AW900" s="14" t="s">
        <v>31</v>
      </c>
      <c r="AX900" s="14" t="s">
        <v>75</v>
      </c>
      <c r="AY900" s="231" t="s">
        <v>239</v>
      </c>
    </row>
    <row r="901" spans="1:65" s="13" customFormat="1" ht="11.25">
      <c r="B901" s="210"/>
      <c r="C901" s="211"/>
      <c r="D901" s="212" t="s">
        <v>250</v>
      </c>
      <c r="E901" s="213" t="s">
        <v>1</v>
      </c>
      <c r="F901" s="214" t="s">
        <v>1188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250</v>
      </c>
      <c r="AU901" s="220" t="s">
        <v>86</v>
      </c>
      <c r="AV901" s="13" t="s">
        <v>83</v>
      </c>
      <c r="AW901" s="13" t="s">
        <v>31</v>
      </c>
      <c r="AX901" s="13" t="s">
        <v>75</v>
      </c>
      <c r="AY901" s="220" t="s">
        <v>239</v>
      </c>
    </row>
    <row r="902" spans="1:65" s="14" customFormat="1" ht="11.25">
      <c r="B902" s="221"/>
      <c r="C902" s="222"/>
      <c r="D902" s="212" t="s">
        <v>250</v>
      </c>
      <c r="E902" s="223" t="s">
        <v>1</v>
      </c>
      <c r="F902" s="224" t="s">
        <v>1005</v>
      </c>
      <c r="G902" s="222"/>
      <c r="H902" s="225">
        <v>5</v>
      </c>
      <c r="I902" s="226"/>
      <c r="J902" s="222"/>
      <c r="K902" s="222"/>
      <c r="L902" s="227"/>
      <c r="M902" s="228"/>
      <c r="N902" s="229"/>
      <c r="O902" s="229"/>
      <c r="P902" s="229"/>
      <c r="Q902" s="229"/>
      <c r="R902" s="229"/>
      <c r="S902" s="229"/>
      <c r="T902" s="230"/>
      <c r="AT902" s="231" t="s">
        <v>250</v>
      </c>
      <c r="AU902" s="231" t="s">
        <v>86</v>
      </c>
      <c r="AV902" s="14" t="s">
        <v>86</v>
      </c>
      <c r="AW902" s="14" t="s">
        <v>31</v>
      </c>
      <c r="AX902" s="14" t="s">
        <v>75</v>
      </c>
      <c r="AY902" s="231" t="s">
        <v>239</v>
      </c>
    </row>
    <row r="903" spans="1:65" s="13" customFormat="1" ht="11.25">
      <c r="B903" s="210"/>
      <c r="C903" s="211"/>
      <c r="D903" s="212" t="s">
        <v>250</v>
      </c>
      <c r="E903" s="213" t="s">
        <v>1</v>
      </c>
      <c r="F903" s="214" t="s">
        <v>1189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250</v>
      </c>
      <c r="AU903" s="220" t="s">
        <v>86</v>
      </c>
      <c r="AV903" s="13" t="s">
        <v>83</v>
      </c>
      <c r="AW903" s="13" t="s">
        <v>31</v>
      </c>
      <c r="AX903" s="13" t="s">
        <v>75</v>
      </c>
      <c r="AY903" s="220" t="s">
        <v>239</v>
      </c>
    </row>
    <row r="904" spans="1:65" s="14" customFormat="1" ht="11.25">
      <c r="B904" s="221"/>
      <c r="C904" s="222"/>
      <c r="D904" s="212" t="s">
        <v>250</v>
      </c>
      <c r="E904" s="223" t="s">
        <v>1</v>
      </c>
      <c r="F904" s="224" t="s">
        <v>1190</v>
      </c>
      <c r="G904" s="222"/>
      <c r="H904" s="225">
        <v>114.2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250</v>
      </c>
      <c r="AU904" s="231" t="s">
        <v>86</v>
      </c>
      <c r="AV904" s="14" t="s">
        <v>86</v>
      </c>
      <c r="AW904" s="14" t="s">
        <v>31</v>
      </c>
      <c r="AX904" s="14" t="s">
        <v>75</v>
      </c>
      <c r="AY904" s="231" t="s">
        <v>239</v>
      </c>
    </row>
    <row r="905" spans="1:65" s="14" customFormat="1" ht="11.25">
      <c r="B905" s="221"/>
      <c r="C905" s="222"/>
      <c r="D905" s="212" t="s">
        <v>250</v>
      </c>
      <c r="E905" s="223" t="s">
        <v>1</v>
      </c>
      <c r="F905" s="224" t="s">
        <v>1191</v>
      </c>
      <c r="G905" s="222"/>
      <c r="H905" s="225">
        <v>-18.45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250</v>
      </c>
      <c r="AU905" s="231" t="s">
        <v>86</v>
      </c>
      <c r="AV905" s="14" t="s">
        <v>86</v>
      </c>
      <c r="AW905" s="14" t="s">
        <v>31</v>
      </c>
      <c r="AX905" s="14" t="s">
        <v>75</v>
      </c>
      <c r="AY905" s="231" t="s">
        <v>239</v>
      </c>
    </row>
    <row r="906" spans="1:65" s="14" customFormat="1" ht="11.25">
      <c r="B906" s="221"/>
      <c r="C906" s="222"/>
      <c r="D906" s="212" t="s">
        <v>250</v>
      </c>
      <c r="E906" s="223" t="s">
        <v>1</v>
      </c>
      <c r="F906" s="224" t="s">
        <v>1192</v>
      </c>
      <c r="G906" s="222"/>
      <c r="H906" s="225">
        <v>11.25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250</v>
      </c>
      <c r="AU906" s="231" t="s">
        <v>86</v>
      </c>
      <c r="AV906" s="14" t="s">
        <v>86</v>
      </c>
      <c r="AW906" s="14" t="s">
        <v>31</v>
      </c>
      <c r="AX906" s="14" t="s">
        <v>75</v>
      </c>
      <c r="AY906" s="231" t="s">
        <v>239</v>
      </c>
    </row>
    <row r="907" spans="1:65" s="15" customFormat="1" ht="11.25">
      <c r="B907" s="232"/>
      <c r="C907" s="233"/>
      <c r="D907" s="212" t="s">
        <v>250</v>
      </c>
      <c r="E907" s="234" t="s">
        <v>1</v>
      </c>
      <c r="F907" s="235" t="s">
        <v>1193</v>
      </c>
      <c r="G907" s="233"/>
      <c r="H907" s="236">
        <v>118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AT907" s="242" t="s">
        <v>250</v>
      </c>
      <c r="AU907" s="242" t="s">
        <v>86</v>
      </c>
      <c r="AV907" s="15" t="s">
        <v>255</v>
      </c>
      <c r="AW907" s="15" t="s">
        <v>31</v>
      </c>
      <c r="AX907" s="15" t="s">
        <v>75</v>
      </c>
      <c r="AY907" s="242" t="s">
        <v>239</v>
      </c>
    </row>
    <row r="908" spans="1:65" s="16" customFormat="1" ht="11.25">
      <c r="B908" s="243"/>
      <c r="C908" s="244"/>
      <c r="D908" s="212" t="s">
        <v>250</v>
      </c>
      <c r="E908" s="245" t="s">
        <v>1</v>
      </c>
      <c r="F908" s="246" t="s">
        <v>264</v>
      </c>
      <c r="G908" s="244"/>
      <c r="H908" s="247">
        <v>335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AT908" s="253" t="s">
        <v>250</v>
      </c>
      <c r="AU908" s="253" t="s">
        <v>86</v>
      </c>
      <c r="AV908" s="16" t="s">
        <v>246</v>
      </c>
      <c r="AW908" s="16" t="s">
        <v>31</v>
      </c>
      <c r="AX908" s="16" t="s">
        <v>83</v>
      </c>
      <c r="AY908" s="253" t="s">
        <v>239</v>
      </c>
    </row>
    <row r="909" spans="1:65" s="2" customFormat="1" ht="24.2" customHeight="1">
      <c r="A909" s="35"/>
      <c r="B909" s="36"/>
      <c r="C909" s="254" t="s">
        <v>1194</v>
      </c>
      <c r="D909" s="254" t="s">
        <v>340</v>
      </c>
      <c r="E909" s="255" t="s">
        <v>1195</v>
      </c>
      <c r="F909" s="256" t="s">
        <v>1196</v>
      </c>
      <c r="G909" s="257" t="s">
        <v>519</v>
      </c>
      <c r="H909" s="258">
        <v>5.3</v>
      </c>
      <c r="I909" s="259"/>
      <c r="J909" s="260">
        <f>ROUND(I909*H909,2)</f>
        <v>0</v>
      </c>
      <c r="K909" s="256" t="s">
        <v>245</v>
      </c>
      <c r="L909" s="261"/>
      <c r="M909" s="262" t="s">
        <v>1</v>
      </c>
      <c r="N909" s="263" t="s">
        <v>40</v>
      </c>
      <c r="O909" s="72"/>
      <c r="P909" s="201">
        <f>O909*H909</f>
        <v>0</v>
      </c>
      <c r="Q909" s="201">
        <v>2.2000000000000001E-4</v>
      </c>
      <c r="R909" s="201">
        <f>Q909*H909</f>
        <v>1.1659999999999999E-3</v>
      </c>
      <c r="S909" s="201">
        <v>0</v>
      </c>
      <c r="T909" s="202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203" t="s">
        <v>319</v>
      </c>
      <c r="AT909" s="203" t="s">
        <v>340</v>
      </c>
      <c r="AU909" s="203" t="s">
        <v>86</v>
      </c>
      <c r="AY909" s="18" t="s">
        <v>239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18" t="s">
        <v>83</v>
      </c>
      <c r="BK909" s="204">
        <f>ROUND(I909*H909,2)</f>
        <v>0</v>
      </c>
      <c r="BL909" s="18" t="s">
        <v>246</v>
      </c>
      <c r="BM909" s="203" t="s">
        <v>1197</v>
      </c>
    </row>
    <row r="910" spans="1:65" s="13" customFormat="1" ht="11.25">
      <c r="B910" s="210"/>
      <c r="C910" s="211"/>
      <c r="D910" s="212" t="s">
        <v>250</v>
      </c>
      <c r="E910" s="213" t="s">
        <v>1</v>
      </c>
      <c r="F910" s="214" t="s">
        <v>1198</v>
      </c>
      <c r="G910" s="211"/>
      <c r="H910" s="213" t="s">
        <v>1</v>
      </c>
      <c r="I910" s="215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250</v>
      </c>
      <c r="AU910" s="220" t="s">
        <v>86</v>
      </c>
      <c r="AV910" s="13" t="s">
        <v>83</v>
      </c>
      <c r="AW910" s="13" t="s">
        <v>31</v>
      </c>
      <c r="AX910" s="13" t="s">
        <v>75</v>
      </c>
      <c r="AY910" s="220" t="s">
        <v>239</v>
      </c>
    </row>
    <row r="911" spans="1:65" s="13" customFormat="1" ht="11.25">
      <c r="B911" s="210"/>
      <c r="C911" s="211"/>
      <c r="D911" s="212" t="s">
        <v>250</v>
      </c>
      <c r="E911" s="213" t="s">
        <v>1</v>
      </c>
      <c r="F911" s="214" t="s">
        <v>1199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250</v>
      </c>
      <c r="AU911" s="220" t="s">
        <v>86</v>
      </c>
      <c r="AV911" s="13" t="s">
        <v>83</v>
      </c>
      <c r="AW911" s="13" t="s">
        <v>31</v>
      </c>
      <c r="AX911" s="13" t="s">
        <v>75</v>
      </c>
      <c r="AY911" s="220" t="s">
        <v>239</v>
      </c>
    </row>
    <row r="912" spans="1:65" s="14" customFormat="1" ht="11.25">
      <c r="B912" s="221"/>
      <c r="C912" s="222"/>
      <c r="D912" s="212" t="s">
        <v>250</v>
      </c>
      <c r="E912" s="223" t="s">
        <v>1</v>
      </c>
      <c r="F912" s="224" t="s">
        <v>1200</v>
      </c>
      <c r="G912" s="222"/>
      <c r="H912" s="225">
        <v>5.3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250</v>
      </c>
      <c r="AU912" s="231" t="s">
        <v>86</v>
      </c>
      <c r="AV912" s="14" t="s">
        <v>86</v>
      </c>
      <c r="AW912" s="14" t="s">
        <v>31</v>
      </c>
      <c r="AX912" s="14" t="s">
        <v>83</v>
      </c>
      <c r="AY912" s="231" t="s">
        <v>239</v>
      </c>
    </row>
    <row r="913" spans="1:65" s="2" customFormat="1" ht="24.2" customHeight="1">
      <c r="A913" s="35"/>
      <c r="B913" s="36"/>
      <c r="C913" s="254" t="s">
        <v>1201</v>
      </c>
      <c r="D913" s="254" t="s">
        <v>340</v>
      </c>
      <c r="E913" s="255" t="s">
        <v>1202</v>
      </c>
      <c r="F913" s="256" t="s">
        <v>1203</v>
      </c>
      <c r="G913" s="257" t="s">
        <v>519</v>
      </c>
      <c r="H913" s="258">
        <v>28.4</v>
      </c>
      <c r="I913" s="259"/>
      <c r="J913" s="260">
        <f>ROUND(I913*H913,2)</f>
        <v>0</v>
      </c>
      <c r="K913" s="256" t="s">
        <v>245</v>
      </c>
      <c r="L913" s="261"/>
      <c r="M913" s="262" t="s">
        <v>1</v>
      </c>
      <c r="N913" s="263" t="s">
        <v>40</v>
      </c>
      <c r="O913" s="72"/>
      <c r="P913" s="201">
        <f>O913*H913</f>
        <v>0</v>
      </c>
      <c r="Q913" s="201">
        <v>3.2000000000000003E-4</v>
      </c>
      <c r="R913" s="201">
        <f>Q913*H913</f>
        <v>9.0880000000000006E-3</v>
      </c>
      <c r="S913" s="201">
        <v>0</v>
      </c>
      <c r="T913" s="202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203" t="s">
        <v>319</v>
      </c>
      <c r="AT913" s="203" t="s">
        <v>340</v>
      </c>
      <c r="AU913" s="203" t="s">
        <v>86</v>
      </c>
      <c r="AY913" s="18" t="s">
        <v>239</v>
      </c>
      <c r="BE913" s="204">
        <f>IF(N913="základní",J913,0)</f>
        <v>0</v>
      </c>
      <c r="BF913" s="204">
        <f>IF(N913="snížená",J913,0)</f>
        <v>0</v>
      </c>
      <c r="BG913" s="204">
        <f>IF(N913="zákl. přenesená",J913,0)</f>
        <v>0</v>
      </c>
      <c r="BH913" s="204">
        <f>IF(N913="sníž. přenesená",J913,0)</f>
        <v>0</v>
      </c>
      <c r="BI913" s="204">
        <f>IF(N913="nulová",J913,0)</f>
        <v>0</v>
      </c>
      <c r="BJ913" s="18" t="s">
        <v>83</v>
      </c>
      <c r="BK913" s="204">
        <f>ROUND(I913*H913,2)</f>
        <v>0</v>
      </c>
      <c r="BL913" s="18" t="s">
        <v>246</v>
      </c>
      <c r="BM913" s="203" t="s">
        <v>1204</v>
      </c>
    </row>
    <row r="914" spans="1:65" s="13" customFormat="1" ht="11.25">
      <c r="B914" s="210"/>
      <c r="C914" s="211"/>
      <c r="D914" s="212" t="s">
        <v>250</v>
      </c>
      <c r="E914" s="213" t="s">
        <v>1</v>
      </c>
      <c r="F914" s="214" t="s">
        <v>1198</v>
      </c>
      <c r="G914" s="211"/>
      <c r="H914" s="213" t="s">
        <v>1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250</v>
      </c>
      <c r="AU914" s="220" t="s">
        <v>86</v>
      </c>
      <c r="AV914" s="13" t="s">
        <v>83</v>
      </c>
      <c r="AW914" s="13" t="s">
        <v>31</v>
      </c>
      <c r="AX914" s="13" t="s">
        <v>75</v>
      </c>
      <c r="AY914" s="220" t="s">
        <v>239</v>
      </c>
    </row>
    <row r="915" spans="1:65" s="13" customFormat="1" ht="11.25">
      <c r="B915" s="210"/>
      <c r="C915" s="211"/>
      <c r="D915" s="212" t="s">
        <v>250</v>
      </c>
      <c r="E915" s="213" t="s">
        <v>1</v>
      </c>
      <c r="F915" s="214" t="s">
        <v>1205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250</v>
      </c>
      <c r="AU915" s="220" t="s">
        <v>86</v>
      </c>
      <c r="AV915" s="13" t="s">
        <v>83</v>
      </c>
      <c r="AW915" s="13" t="s">
        <v>31</v>
      </c>
      <c r="AX915" s="13" t="s">
        <v>75</v>
      </c>
      <c r="AY915" s="220" t="s">
        <v>239</v>
      </c>
    </row>
    <row r="916" spans="1:65" s="14" customFormat="1" ht="11.25">
      <c r="B916" s="221"/>
      <c r="C916" s="222"/>
      <c r="D916" s="212" t="s">
        <v>250</v>
      </c>
      <c r="E916" s="223" t="s">
        <v>1</v>
      </c>
      <c r="F916" s="224" t="s">
        <v>1206</v>
      </c>
      <c r="G916" s="222"/>
      <c r="H916" s="225">
        <v>28.4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AT916" s="231" t="s">
        <v>250</v>
      </c>
      <c r="AU916" s="231" t="s">
        <v>86</v>
      </c>
      <c r="AV916" s="14" t="s">
        <v>86</v>
      </c>
      <c r="AW916" s="14" t="s">
        <v>31</v>
      </c>
      <c r="AX916" s="14" t="s">
        <v>83</v>
      </c>
      <c r="AY916" s="231" t="s">
        <v>239</v>
      </c>
    </row>
    <row r="917" spans="1:65" s="2" customFormat="1" ht="24.2" customHeight="1">
      <c r="A917" s="35"/>
      <c r="B917" s="36"/>
      <c r="C917" s="254" t="s">
        <v>1207</v>
      </c>
      <c r="D917" s="254" t="s">
        <v>340</v>
      </c>
      <c r="E917" s="255" t="s">
        <v>1208</v>
      </c>
      <c r="F917" s="256" t="s">
        <v>1209</v>
      </c>
      <c r="G917" s="257" t="s">
        <v>519</v>
      </c>
      <c r="H917" s="258">
        <v>86.1</v>
      </c>
      <c r="I917" s="259"/>
      <c r="J917" s="260">
        <f>ROUND(I917*H917,2)</f>
        <v>0</v>
      </c>
      <c r="K917" s="256" t="s">
        <v>245</v>
      </c>
      <c r="L917" s="261"/>
      <c r="M917" s="262" t="s">
        <v>1</v>
      </c>
      <c r="N917" s="263" t="s">
        <v>40</v>
      </c>
      <c r="O917" s="72"/>
      <c r="P917" s="201">
        <f>O917*H917</f>
        <v>0</v>
      </c>
      <c r="Q917" s="201">
        <v>4.2000000000000002E-4</v>
      </c>
      <c r="R917" s="201">
        <f>Q917*H917</f>
        <v>3.6162E-2</v>
      </c>
      <c r="S917" s="201">
        <v>0</v>
      </c>
      <c r="T917" s="202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203" t="s">
        <v>319</v>
      </c>
      <c r="AT917" s="203" t="s">
        <v>340</v>
      </c>
      <c r="AU917" s="203" t="s">
        <v>86</v>
      </c>
      <c r="AY917" s="18" t="s">
        <v>239</v>
      </c>
      <c r="BE917" s="204">
        <f>IF(N917="základní",J917,0)</f>
        <v>0</v>
      </c>
      <c r="BF917" s="204">
        <f>IF(N917="snížená",J917,0)</f>
        <v>0</v>
      </c>
      <c r="BG917" s="204">
        <f>IF(N917="zákl. přenesená",J917,0)</f>
        <v>0</v>
      </c>
      <c r="BH917" s="204">
        <f>IF(N917="sníž. přenesená",J917,0)</f>
        <v>0</v>
      </c>
      <c r="BI917" s="204">
        <f>IF(N917="nulová",J917,0)</f>
        <v>0</v>
      </c>
      <c r="BJ917" s="18" t="s">
        <v>83</v>
      </c>
      <c r="BK917" s="204">
        <f>ROUND(I917*H917,2)</f>
        <v>0</v>
      </c>
      <c r="BL917" s="18" t="s">
        <v>246</v>
      </c>
      <c r="BM917" s="203" t="s">
        <v>1210</v>
      </c>
    </row>
    <row r="918" spans="1:65" s="13" customFormat="1" ht="11.25">
      <c r="B918" s="210"/>
      <c r="C918" s="211"/>
      <c r="D918" s="212" t="s">
        <v>250</v>
      </c>
      <c r="E918" s="213" t="s">
        <v>1</v>
      </c>
      <c r="F918" s="214" t="s">
        <v>1198</v>
      </c>
      <c r="G918" s="211"/>
      <c r="H918" s="213" t="s">
        <v>1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250</v>
      </c>
      <c r="AU918" s="220" t="s">
        <v>86</v>
      </c>
      <c r="AV918" s="13" t="s">
        <v>83</v>
      </c>
      <c r="AW918" s="13" t="s">
        <v>31</v>
      </c>
      <c r="AX918" s="13" t="s">
        <v>75</v>
      </c>
      <c r="AY918" s="220" t="s">
        <v>239</v>
      </c>
    </row>
    <row r="919" spans="1:65" s="13" customFormat="1" ht="11.25">
      <c r="B919" s="210"/>
      <c r="C919" s="211"/>
      <c r="D919" s="212" t="s">
        <v>250</v>
      </c>
      <c r="E919" s="213" t="s">
        <v>1</v>
      </c>
      <c r="F919" s="214" t="s">
        <v>1211</v>
      </c>
      <c r="G919" s="211"/>
      <c r="H919" s="213" t="s">
        <v>1</v>
      </c>
      <c r="I919" s="215"/>
      <c r="J919" s="211"/>
      <c r="K919" s="211"/>
      <c r="L919" s="216"/>
      <c r="M919" s="217"/>
      <c r="N919" s="218"/>
      <c r="O919" s="218"/>
      <c r="P919" s="218"/>
      <c r="Q919" s="218"/>
      <c r="R919" s="218"/>
      <c r="S919" s="218"/>
      <c r="T919" s="219"/>
      <c r="AT919" s="220" t="s">
        <v>250</v>
      </c>
      <c r="AU919" s="220" t="s">
        <v>86</v>
      </c>
      <c r="AV919" s="13" t="s">
        <v>83</v>
      </c>
      <c r="AW919" s="13" t="s">
        <v>31</v>
      </c>
      <c r="AX919" s="13" t="s">
        <v>75</v>
      </c>
      <c r="AY919" s="220" t="s">
        <v>239</v>
      </c>
    </row>
    <row r="920" spans="1:65" s="14" customFormat="1" ht="11.25">
      <c r="B920" s="221"/>
      <c r="C920" s="222"/>
      <c r="D920" s="212" t="s">
        <v>250</v>
      </c>
      <c r="E920" s="223" t="s">
        <v>1</v>
      </c>
      <c r="F920" s="224" t="s">
        <v>1212</v>
      </c>
      <c r="G920" s="222"/>
      <c r="H920" s="225">
        <v>86.1</v>
      </c>
      <c r="I920" s="226"/>
      <c r="J920" s="222"/>
      <c r="K920" s="222"/>
      <c r="L920" s="227"/>
      <c r="M920" s="228"/>
      <c r="N920" s="229"/>
      <c r="O920" s="229"/>
      <c r="P920" s="229"/>
      <c r="Q920" s="229"/>
      <c r="R920" s="229"/>
      <c r="S920" s="229"/>
      <c r="T920" s="230"/>
      <c r="AT920" s="231" t="s">
        <v>250</v>
      </c>
      <c r="AU920" s="231" t="s">
        <v>86</v>
      </c>
      <c r="AV920" s="14" t="s">
        <v>86</v>
      </c>
      <c r="AW920" s="14" t="s">
        <v>31</v>
      </c>
      <c r="AX920" s="14" t="s">
        <v>83</v>
      </c>
      <c r="AY920" s="231" t="s">
        <v>239</v>
      </c>
    </row>
    <row r="921" spans="1:65" s="2" customFormat="1" ht="24.2" customHeight="1">
      <c r="A921" s="35"/>
      <c r="B921" s="36"/>
      <c r="C921" s="254" t="s">
        <v>1213</v>
      </c>
      <c r="D921" s="254" t="s">
        <v>340</v>
      </c>
      <c r="E921" s="255" t="s">
        <v>1214</v>
      </c>
      <c r="F921" s="256" t="s">
        <v>1215</v>
      </c>
      <c r="G921" s="257" t="s">
        <v>519</v>
      </c>
      <c r="H921" s="258">
        <v>108.2</v>
      </c>
      <c r="I921" s="259"/>
      <c r="J921" s="260">
        <f>ROUND(I921*H921,2)</f>
        <v>0</v>
      </c>
      <c r="K921" s="256" t="s">
        <v>245</v>
      </c>
      <c r="L921" s="261"/>
      <c r="M921" s="262" t="s">
        <v>1</v>
      </c>
      <c r="N921" s="263" t="s">
        <v>40</v>
      </c>
      <c r="O921" s="72"/>
      <c r="P921" s="201">
        <f>O921*H921</f>
        <v>0</v>
      </c>
      <c r="Q921" s="201">
        <v>5.0000000000000001E-4</v>
      </c>
      <c r="R921" s="201">
        <f>Q921*H921</f>
        <v>5.4100000000000002E-2</v>
      </c>
      <c r="S921" s="201">
        <v>0</v>
      </c>
      <c r="T921" s="202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203" t="s">
        <v>319</v>
      </c>
      <c r="AT921" s="203" t="s">
        <v>340</v>
      </c>
      <c r="AU921" s="203" t="s">
        <v>86</v>
      </c>
      <c r="AY921" s="18" t="s">
        <v>239</v>
      </c>
      <c r="BE921" s="204">
        <f>IF(N921="základní",J921,0)</f>
        <v>0</v>
      </c>
      <c r="BF921" s="204">
        <f>IF(N921="snížená",J921,0)</f>
        <v>0</v>
      </c>
      <c r="BG921" s="204">
        <f>IF(N921="zákl. přenesená",J921,0)</f>
        <v>0</v>
      </c>
      <c r="BH921" s="204">
        <f>IF(N921="sníž. přenesená",J921,0)</f>
        <v>0</v>
      </c>
      <c r="BI921" s="204">
        <f>IF(N921="nulová",J921,0)</f>
        <v>0</v>
      </c>
      <c r="BJ921" s="18" t="s">
        <v>83</v>
      </c>
      <c r="BK921" s="204">
        <f>ROUND(I921*H921,2)</f>
        <v>0</v>
      </c>
      <c r="BL921" s="18" t="s">
        <v>246</v>
      </c>
      <c r="BM921" s="203" t="s">
        <v>1216</v>
      </c>
    </row>
    <row r="922" spans="1:65" s="13" customFormat="1" ht="11.25">
      <c r="B922" s="210"/>
      <c r="C922" s="211"/>
      <c r="D922" s="212" t="s">
        <v>250</v>
      </c>
      <c r="E922" s="213" t="s">
        <v>1</v>
      </c>
      <c r="F922" s="214" t="s">
        <v>1198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250</v>
      </c>
      <c r="AU922" s="220" t="s">
        <v>86</v>
      </c>
      <c r="AV922" s="13" t="s">
        <v>83</v>
      </c>
      <c r="AW922" s="13" t="s">
        <v>31</v>
      </c>
      <c r="AX922" s="13" t="s">
        <v>75</v>
      </c>
      <c r="AY922" s="220" t="s">
        <v>239</v>
      </c>
    </row>
    <row r="923" spans="1:65" s="13" customFormat="1" ht="11.25">
      <c r="B923" s="210"/>
      <c r="C923" s="211"/>
      <c r="D923" s="212" t="s">
        <v>250</v>
      </c>
      <c r="E923" s="213" t="s">
        <v>1</v>
      </c>
      <c r="F923" s="214" t="s">
        <v>1217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250</v>
      </c>
      <c r="AU923" s="220" t="s">
        <v>86</v>
      </c>
      <c r="AV923" s="13" t="s">
        <v>83</v>
      </c>
      <c r="AW923" s="13" t="s">
        <v>31</v>
      </c>
      <c r="AX923" s="13" t="s">
        <v>75</v>
      </c>
      <c r="AY923" s="220" t="s">
        <v>239</v>
      </c>
    </row>
    <row r="924" spans="1:65" s="14" customFormat="1" ht="11.25">
      <c r="B924" s="221"/>
      <c r="C924" s="222"/>
      <c r="D924" s="212" t="s">
        <v>250</v>
      </c>
      <c r="E924" s="223" t="s">
        <v>1</v>
      </c>
      <c r="F924" s="224" t="s">
        <v>1218</v>
      </c>
      <c r="G924" s="222"/>
      <c r="H924" s="225">
        <v>108.2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250</v>
      </c>
      <c r="AU924" s="231" t="s">
        <v>86</v>
      </c>
      <c r="AV924" s="14" t="s">
        <v>86</v>
      </c>
      <c r="AW924" s="14" t="s">
        <v>31</v>
      </c>
      <c r="AX924" s="14" t="s">
        <v>83</v>
      </c>
      <c r="AY924" s="231" t="s">
        <v>239</v>
      </c>
    </row>
    <row r="925" spans="1:65" s="2" customFormat="1" ht="24.2" customHeight="1">
      <c r="A925" s="35"/>
      <c r="B925" s="36"/>
      <c r="C925" s="254" t="s">
        <v>1219</v>
      </c>
      <c r="D925" s="254" t="s">
        <v>340</v>
      </c>
      <c r="E925" s="255" t="s">
        <v>1220</v>
      </c>
      <c r="F925" s="256" t="s">
        <v>1221</v>
      </c>
      <c r="G925" s="257" t="s">
        <v>519</v>
      </c>
      <c r="H925" s="258">
        <v>123.9</v>
      </c>
      <c r="I925" s="259"/>
      <c r="J925" s="260">
        <f>ROUND(I925*H925,2)</f>
        <v>0</v>
      </c>
      <c r="K925" s="256" t="s">
        <v>245</v>
      </c>
      <c r="L925" s="261"/>
      <c r="M925" s="262" t="s">
        <v>1</v>
      </c>
      <c r="N925" s="263" t="s">
        <v>40</v>
      </c>
      <c r="O925" s="72"/>
      <c r="P925" s="201">
        <f>O925*H925</f>
        <v>0</v>
      </c>
      <c r="Q925" s="201">
        <v>5.9999999999999995E-4</v>
      </c>
      <c r="R925" s="201">
        <f>Q925*H925</f>
        <v>7.4340000000000003E-2</v>
      </c>
      <c r="S925" s="201">
        <v>0</v>
      </c>
      <c r="T925" s="202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203" t="s">
        <v>319</v>
      </c>
      <c r="AT925" s="203" t="s">
        <v>340</v>
      </c>
      <c r="AU925" s="203" t="s">
        <v>86</v>
      </c>
      <c r="AY925" s="18" t="s">
        <v>239</v>
      </c>
      <c r="BE925" s="204">
        <f>IF(N925="základní",J925,0)</f>
        <v>0</v>
      </c>
      <c r="BF925" s="204">
        <f>IF(N925="snížená",J925,0)</f>
        <v>0</v>
      </c>
      <c r="BG925" s="204">
        <f>IF(N925="zákl. přenesená",J925,0)</f>
        <v>0</v>
      </c>
      <c r="BH925" s="204">
        <f>IF(N925="sníž. přenesená",J925,0)</f>
        <v>0</v>
      </c>
      <c r="BI925" s="204">
        <f>IF(N925="nulová",J925,0)</f>
        <v>0</v>
      </c>
      <c r="BJ925" s="18" t="s">
        <v>83</v>
      </c>
      <c r="BK925" s="204">
        <f>ROUND(I925*H925,2)</f>
        <v>0</v>
      </c>
      <c r="BL925" s="18" t="s">
        <v>246</v>
      </c>
      <c r="BM925" s="203" t="s">
        <v>1222</v>
      </c>
    </row>
    <row r="926" spans="1:65" s="13" customFormat="1" ht="11.25">
      <c r="B926" s="210"/>
      <c r="C926" s="211"/>
      <c r="D926" s="212" t="s">
        <v>250</v>
      </c>
      <c r="E926" s="213" t="s">
        <v>1</v>
      </c>
      <c r="F926" s="214" t="s">
        <v>1198</v>
      </c>
      <c r="G926" s="211"/>
      <c r="H926" s="213" t="s">
        <v>1</v>
      </c>
      <c r="I926" s="215"/>
      <c r="J926" s="211"/>
      <c r="K926" s="211"/>
      <c r="L926" s="216"/>
      <c r="M926" s="217"/>
      <c r="N926" s="218"/>
      <c r="O926" s="218"/>
      <c r="P926" s="218"/>
      <c r="Q926" s="218"/>
      <c r="R926" s="218"/>
      <c r="S926" s="218"/>
      <c r="T926" s="219"/>
      <c r="AT926" s="220" t="s">
        <v>250</v>
      </c>
      <c r="AU926" s="220" t="s">
        <v>86</v>
      </c>
      <c r="AV926" s="13" t="s">
        <v>83</v>
      </c>
      <c r="AW926" s="13" t="s">
        <v>31</v>
      </c>
      <c r="AX926" s="13" t="s">
        <v>75</v>
      </c>
      <c r="AY926" s="220" t="s">
        <v>239</v>
      </c>
    </row>
    <row r="927" spans="1:65" s="13" customFormat="1" ht="11.25">
      <c r="B927" s="210"/>
      <c r="C927" s="211"/>
      <c r="D927" s="212" t="s">
        <v>250</v>
      </c>
      <c r="E927" s="213" t="s">
        <v>1</v>
      </c>
      <c r="F927" s="214" t="s">
        <v>1223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250</v>
      </c>
      <c r="AU927" s="220" t="s">
        <v>86</v>
      </c>
      <c r="AV927" s="13" t="s">
        <v>83</v>
      </c>
      <c r="AW927" s="13" t="s">
        <v>31</v>
      </c>
      <c r="AX927" s="13" t="s">
        <v>75</v>
      </c>
      <c r="AY927" s="220" t="s">
        <v>239</v>
      </c>
    </row>
    <row r="928" spans="1:65" s="14" customFormat="1" ht="11.25">
      <c r="B928" s="221"/>
      <c r="C928" s="222"/>
      <c r="D928" s="212" t="s">
        <v>250</v>
      </c>
      <c r="E928" s="223" t="s">
        <v>1</v>
      </c>
      <c r="F928" s="224" t="s">
        <v>1224</v>
      </c>
      <c r="G928" s="222"/>
      <c r="H928" s="225">
        <v>123.9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AT928" s="231" t="s">
        <v>250</v>
      </c>
      <c r="AU928" s="231" t="s">
        <v>86</v>
      </c>
      <c r="AV928" s="14" t="s">
        <v>86</v>
      </c>
      <c r="AW928" s="14" t="s">
        <v>31</v>
      </c>
      <c r="AX928" s="14" t="s">
        <v>83</v>
      </c>
      <c r="AY928" s="231" t="s">
        <v>239</v>
      </c>
    </row>
    <row r="929" spans="1:65" s="2" customFormat="1" ht="16.5" customHeight="1">
      <c r="A929" s="35"/>
      <c r="B929" s="36"/>
      <c r="C929" s="192" t="s">
        <v>1225</v>
      </c>
      <c r="D929" s="192" t="s">
        <v>241</v>
      </c>
      <c r="E929" s="193" t="s">
        <v>1226</v>
      </c>
      <c r="F929" s="194" t="s">
        <v>1227</v>
      </c>
      <c r="G929" s="195" t="s">
        <v>519</v>
      </c>
      <c r="H929" s="196">
        <v>474</v>
      </c>
      <c r="I929" s="197"/>
      <c r="J929" s="198">
        <f>ROUND(I929*H929,2)</f>
        <v>0</v>
      </c>
      <c r="K929" s="194" t="s">
        <v>245</v>
      </c>
      <c r="L929" s="40"/>
      <c r="M929" s="199" t="s">
        <v>1</v>
      </c>
      <c r="N929" s="200" t="s">
        <v>40</v>
      </c>
      <c r="O929" s="72"/>
      <c r="P929" s="201">
        <f>O929*H929</f>
        <v>0</v>
      </c>
      <c r="Q929" s="201">
        <v>0</v>
      </c>
      <c r="R929" s="201">
        <f>Q929*H929</f>
        <v>0</v>
      </c>
      <c r="S929" s="201">
        <v>0</v>
      </c>
      <c r="T929" s="202">
        <f>S929*H929</f>
        <v>0</v>
      </c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R929" s="203" t="s">
        <v>246</v>
      </c>
      <c r="AT929" s="203" t="s">
        <v>241</v>
      </c>
      <c r="AU929" s="203" t="s">
        <v>86</v>
      </c>
      <c r="AY929" s="18" t="s">
        <v>239</v>
      </c>
      <c r="BE929" s="204">
        <f>IF(N929="základní",J929,0)</f>
        <v>0</v>
      </c>
      <c r="BF929" s="204">
        <f>IF(N929="snížená",J929,0)</f>
        <v>0</v>
      </c>
      <c r="BG929" s="204">
        <f>IF(N929="zákl. přenesená",J929,0)</f>
        <v>0</v>
      </c>
      <c r="BH929" s="204">
        <f>IF(N929="sníž. přenesená",J929,0)</f>
        <v>0</v>
      </c>
      <c r="BI929" s="204">
        <f>IF(N929="nulová",J929,0)</f>
        <v>0</v>
      </c>
      <c r="BJ929" s="18" t="s">
        <v>83</v>
      </c>
      <c r="BK929" s="204">
        <f>ROUND(I929*H929,2)</f>
        <v>0</v>
      </c>
      <c r="BL929" s="18" t="s">
        <v>246</v>
      </c>
      <c r="BM929" s="203" t="s">
        <v>1228</v>
      </c>
    </row>
    <row r="930" spans="1:65" s="2" customFormat="1" ht="11.25">
      <c r="A930" s="35"/>
      <c r="B930" s="36"/>
      <c r="C930" s="37"/>
      <c r="D930" s="205" t="s">
        <v>248</v>
      </c>
      <c r="E930" s="37"/>
      <c r="F930" s="206" t="s">
        <v>1229</v>
      </c>
      <c r="G930" s="37"/>
      <c r="H930" s="37"/>
      <c r="I930" s="207"/>
      <c r="J930" s="37"/>
      <c r="K930" s="37"/>
      <c r="L930" s="40"/>
      <c r="M930" s="208"/>
      <c r="N930" s="209"/>
      <c r="O930" s="72"/>
      <c r="P930" s="72"/>
      <c r="Q930" s="72"/>
      <c r="R930" s="72"/>
      <c r="S930" s="72"/>
      <c r="T930" s="73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T930" s="18" t="s">
        <v>248</v>
      </c>
      <c r="AU930" s="18" t="s">
        <v>86</v>
      </c>
    </row>
    <row r="931" spans="1:65" s="13" customFormat="1" ht="11.25">
      <c r="B931" s="210"/>
      <c r="C931" s="211"/>
      <c r="D931" s="212" t="s">
        <v>250</v>
      </c>
      <c r="E931" s="213" t="s">
        <v>1</v>
      </c>
      <c r="F931" s="214" t="s">
        <v>1230</v>
      </c>
      <c r="G931" s="211"/>
      <c r="H931" s="213" t="s">
        <v>1</v>
      </c>
      <c r="I931" s="215"/>
      <c r="J931" s="211"/>
      <c r="K931" s="211"/>
      <c r="L931" s="216"/>
      <c r="M931" s="217"/>
      <c r="N931" s="218"/>
      <c r="O931" s="218"/>
      <c r="P931" s="218"/>
      <c r="Q931" s="218"/>
      <c r="R931" s="218"/>
      <c r="S931" s="218"/>
      <c r="T931" s="219"/>
      <c r="AT931" s="220" t="s">
        <v>250</v>
      </c>
      <c r="AU931" s="220" t="s">
        <v>86</v>
      </c>
      <c r="AV931" s="13" t="s">
        <v>83</v>
      </c>
      <c r="AW931" s="13" t="s">
        <v>31</v>
      </c>
      <c r="AX931" s="13" t="s">
        <v>75</v>
      </c>
      <c r="AY931" s="220" t="s">
        <v>239</v>
      </c>
    </row>
    <row r="932" spans="1:65" s="14" customFormat="1" ht="11.25">
      <c r="B932" s="221"/>
      <c r="C932" s="222"/>
      <c r="D932" s="212" t="s">
        <v>250</v>
      </c>
      <c r="E932" s="223" t="s">
        <v>1</v>
      </c>
      <c r="F932" s="224" t="s">
        <v>1231</v>
      </c>
      <c r="G932" s="222"/>
      <c r="H932" s="225">
        <v>113</v>
      </c>
      <c r="I932" s="226"/>
      <c r="J932" s="222"/>
      <c r="K932" s="222"/>
      <c r="L932" s="227"/>
      <c r="M932" s="228"/>
      <c r="N932" s="229"/>
      <c r="O932" s="229"/>
      <c r="P932" s="229"/>
      <c r="Q932" s="229"/>
      <c r="R932" s="229"/>
      <c r="S932" s="229"/>
      <c r="T932" s="230"/>
      <c r="AT932" s="231" t="s">
        <v>250</v>
      </c>
      <c r="AU932" s="231" t="s">
        <v>86</v>
      </c>
      <c r="AV932" s="14" t="s">
        <v>86</v>
      </c>
      <c r="AW932" s="14" t="s">
        <v>31</v>
      </c>
      <c r="AX932" s="14" t="s">
        <v>75</v>
      </c>
      <c r="AY932" s="231" t="s">
        <v>239</v>
      </c>
    </row>
    <row r="933" spans="1:65" s="14" customFormat="1" ht="11.25">
      <c r="B933" s="221"/>
      <c r="C933" s="222"/>
      <c r="D933" s="212" t="s">
        <v>250</v>
      </c>
      <c r="E933" s="223" t="s">
        <v>1</v>
      </c>
      <c r="F933" s="224" t="s">
        <v>909</v>
      </c>
      <c r="G933" s="222"/>
      <c r="H933" s="225">
        <v>12</v>
      </c>
      <c r="I933" s="226"/>
      <c r="J933" s="222"/>
      <c r="K933" s="222"/>
      <c r="L933" s="227"/>
      <c r="M933" s="228"/>
      <c r="N933" s="229"/>
      <c r="O933" s="229"/>
      <c r="P933" s="229"/>
      <c r="Q933" s="229"/>
      <c r="R933" s="229"/>
      <c r="S933" s="229"/>
      <c r="T933" s="230"/>
      <c r="AT933" s="231" t="s">
        <v>250</v>
      </c>
      <c r="AU933" s="231" t="s">
        <v>86</v>
      </c>
      <c r="AV933" s="14" t="s">
        <v>86</v>
      </c>
      <c r="AW933" s="14" t="s">
        <v>31</v>
      </c>
      <c r="AX933" s="14" t="s">
        <v>75</v>
      </c>
      <c r="AY933" s="231" t="s">
        <v>239</v>
      </c>
    </row>
    <row r="934" spans="1:65" s="15" customFormat="1" ht="11.25">
      <c r="B934" s="232"/>
      <c r="C934" s="233"/>
      <c r="D934" s="212" t="s">
        <v>250</v>
      </c>
      <c r="E934" s="234" t="s">
        <v>1</v>
      </c>
      <c r="F934" s="235" t="s">
        <v>254</v>
      </c>
      <c r="G934" s="233"/>
      <c r="H934" s="236">
        <v>125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AT934" s="242" t="s">
        <v>250</v>
      </c>
      <c r="AU934" s="242" t="s">
        <v>86</v>
      </c>
      <c r="AV934" s="15" t="s">
        <v>255</v>
      </c>
      <c r="AW934" s="15" t="s">
        <v>31</v>
      </c>
      <c r="AX934" s="15" t="s">
        <v>75</v>
      </c>
      <c r="AY934" s="242" t="s">
        <v>239</v>
      </c>
    </row>
    <row r="935" spans="1:65" s="13" customFormat="1" ht="11.25">
      <c r="B935" s="210"/>
      <c r="C935" s="211"/>
      <c r="D935" s="212" t="s">
        <v>250</v>
      </c>
      <c r="E935" s="213" t="s">
        <v>1</v>
      </c>
      <c r="F935" s="214" t="s">
        <v>1232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250</v>
      </c>
      <c r="AU935" s="220" t="s">
        <v>86</v>
      </c>
      <c r="AV935" s="13" t="s">
        <v>83</v>
      </c>
      <c r="AW935" s="13" t="s">
        <v>31</v>
      </c>
      <c r="AX935" s="13" t="s">
        <v>75</v>
      </c>
      <c r="AY935" s="220" t="s">
        <v>239</v>
      </c>
    </row>
    <row r="936" spans="1:65" s="14" customFormat="1" ht="11.25">
      <c r="B936" s="221"/>
      <c r="C936" s="222"/>
      <c r="D936" s="212" t="s">
        <v>250</v>
      </c>
      <c r="E936" s="223" t="s">
        <v>1</v>
      </c>
      <c r="F936" s="224" t="s">
        <v>1233</v>
      </c>
      <c r="G936" s="222"/>
      <c r="H936" s="225">
        <v>25.8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250</v>
      </c>
      <c r="AU936" s="231" t="s">
        <v>86</v>
      </c>
      <c r="AV936" s="14" t="s">
        <v>86</v>
      </c>
      <c r="AW936" s="14" t="s">
        <v>31</v>
      </c>
      <c r="AX936" s="14" t="s">
        <v>75</v>
      </c>
      <c r="AY936" s="231" t="s">
        <v>239</v>
      </c>
    </row>
    <row r="937" spans="1:65" s="14" customFormat="1" ht="11.25">
      <c r="B937" s="221"/>
      <c r="C937" s="222"/>
      <c r="D937" s="212" t="s">
        <v>250</v>
      </c>
      <c r="E937" s="223" t="s">
        <v>1</v>
      </c>
      <c r="F937" s="224" t="s">
        <v>1234</v>
      </c>
      <c r="G937" s="222"/>
      <c r="H937" s="225">
        <v>3.2</v>
      </c>
      <c r="I937" s="226"/>
      <c r="J937" s="222"/>
      <c r="K937" s="222"/>
      <c r="L937" s="227"/>
      <c r="M937" s="228"/>
      <c r="N937" s="229"/>
      <c r="O937" s="229"/>
      <c r="P937" s="229"/>
      <c r="Q937" s="229"/>
      <c r="R937" s="229"/>
      <c r="S937" s="229"/>
      <c r="T937" s="230"/>
      <c r="AT937" s="231" t="s">
        <v>250</v>
      </c>
      <c r="AU937" s="231" t="s">
        <v>86</v>
      </c>
      <c r="AV937" s="14" t="s">
        <v>86</v>
      </c>
      <c r="AW937" s="14" t="s">
        <v>31</v>
      </c>
      <c r="AX937" s="14" t="s">
        <v>75</v>
      </c>
      <c r="AY937" s="231" t="s">
        <v>239</v>
      </c>
    </row>
    <row r="938" spans="1:65" s="15" customFormat="1" ht="11.25">
      <c r="B938" s="232"/>
      <c r="C938" s="233"/>
      <c r="D938" s="212" t="s">
        <v>250</v>
      </c>
      <c r="E938" s="234" t="s">
        <v>1</v>
      </c>
      <c r="F938" s="235" t="s">
        <v>260</v>
      </c>
      <c r="G938" s="233"/>
      <c r="H938" s="236">
        <v>29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AT938" s="242" t="s">
        <v>250</v>
      </c>
      <c r="AU938" s="242" t="s">
        <v>86</v>
      </c>
      <c r="AV938" s="15" t="s">
        <v>255</v>
      </c>
      <c r="AW938" s="15" t="s">
        <v>31</v>
      </c>
      <c r="AX938" s="15" t="s">
        <v>75</v>
      </c>
      <c r="AY938" s="242" t="s">
        <v>239</v>
      </c>
    </row>
    <row r="939" spans="1:65" s="13" customFormat="1" ht="11.25">
      <c r="B939" s="210"/>
      <c r="C939" s="211"/>
      <c r="D939" s="212" t="s">
        <v>250</v>
      </c>
      <c r="E939" s="213" t="s">
        <v>1</v>
      </c>
      <c r="F939" s="214" t="s">
        <v>1235</v>
      </c>
      <c r="G939" s="211"/>
      <c r="H939" s="213" t="s">
        <v>1</v>
      </c>
      <c r="I939" s="215"/>
      <c r="J939" s="211"/>
      <c r="K939" s="211"/>
      <c r="L939" s="216"/>
      <c r="M939" s="217"/>
      <c r="N939" s="218"/>
      <c r="O939" s="218"/>
      <c r="P939" s="218"/>
      <c r="Q939" s="218"/>
      <c r="R939" s="218"/>
      <c r="S939" s="218"/>
      <c r="T939" s="219"/>
      <c r="AT939" s="220" t="s">
        <v>250</v>
      </c>
      <c r="AU939" s="220" t="s">
        <v>86</v>
      </c>
      <c r="AV939" s="13" t="s">
        <v>83</v>
      </c>
      <c r="AW939" s="13" t="s">
        <v>31</v>
      </c>
      <c r="AX939" s="13" t="s">
        <v>75</v>
      </c>
      <c r="AY939" s="220" t="s">
        <v>239</v>
      </c>
    </row>
    <row r="940" spans="1:65" s="14" customFormat="1" ht="11.25">
      <c r="B940" s="221"/>
      <c r="C940" s="222"/>
      <c r="D940" s="212" t="s">
        <v>250</v>
      </c>
      <c r="E940" s="223" t="s">
        <v>1</v>
      </c>
      <c r="F940" s="224" t="s">
        <v>1236</v>
      </c>
      <c r="G940" s="222"/>
      <c r="H940" s="225">
        <v>37.4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250</v>
      </c>
      <c r="AU940" s="231" t="s">
        <v>86</v>
      </c>
      <c r="AV940" s="14" t="s">
        <v>86</v>
      </c>
      <c r="AW940" s="14" t="s">
        <v>31</v>
      </c>
      <c r="AX940" s="14" t="s">
        <v>75</v>
      </c>
      <c r="AY940" s="231" t="s">
        <v>239</v>
      </c>
    </row>
    <row r="941" spans="1:65" s="13" customFormat="1" ht="11.25">
      <c r="B941" s="210"/>
      <c r="C941" s="211"/>
      <c r="D941" s="212" t="s">
        <v>250</v>
      </c>
      <c r="E941" s="213" t="s">
        <v>1</v>
      </c>
      <c r="F941" s="214" t="s">
        <v>1237</v>
      </c>
      <c r="G941" s="211"/>
      <c r="H941" s="213" t="s">
        <v>1</v>
      </c>
      <c r="I941" s="215"/>
      <c r="J941" s="211"/>
      <c r="K941" s="211"/>
      <c r="L941" s="216"/>
      <c r="M941" s="217"/>
      <c r="N941" s="218"/>
      <c r="O941" s="218"/>
      <c r="P941" s="218"/>
      <c r="Q941" s="218"/>
      <c r="R941" s="218"/>
      <c r="S941" s="218"/>
      <c r="T941" s="219"/>
      <c r="AT941" s="220" t="s">
        <v>250</v>
      </c>
      <c r="AU941" s="220" t="s">
        <v>86</v>
      </c>
      <c r="AV941" s="13" t="s">
        <v>83</v>
      </c>
      <c r="AW941" s="13" t="s">
        <v>31</v>
      </c>
      <c r="AX941" s="13" t="s">
        <v>75</v>
      </c>
      <c r="AY941" s="220" t="s">
        <v>239</v>
      </c>
    </row>
    <row r="942" spans="1:65" s="14" customFormat="1" ht="11.25">
      <c r="B942" s="221"/>
      <c r="C942" s="222"/>
      <c r="D942" s="212" t="s">
        <v>250</v>
      </c>
      <c r="E942" s="223" t="s">
        <v>1</v>
      </c>
      <c r="F942" s="224" t="s">
        <v>1238</v>
      </c>
      <c r="G942" s="222"/>
      <c r="H942" s="225">
        <v>15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AT942" s="231" t="s">
        <v>250</v>
      </c>
      <c r="AU942" s="231" t="s">
        <v>86</v>
      </c>
      <c r="AV942" s="14" t="s">
        <v>86</v>
      </c>
      <c r="AW942" s="14" t="s">
        <v>31</v>
      </c>
      <c r="AX942" s="14" t="s">
        <v>75</v>
      </c>
      <c r="AY942" s="231" t="s">
        <v>239</v>
      </c>
    </row>
    <row r="943" spans="1:65" s="14" customFormat="1" ht="11.25">
      <c r="B943" s="221"/>
      <c r="C943" s="222"/>
      <c r="D943" s="212" t="s">
        <v>250</v>
      </c>
      <c r="E943" s="223" t="s">
        <v>1</v>
      </c>
      <c r="F943" s="224" t="s">
        <v>1239</v>
      </c>
      <c r="G943" s="222"/>
      <c r="H943" s="225">
        <v>5.6</v>
      </c>
      <c r="I943" s="226"/>
      <c r="J943" s="222"/>
      <c r="K943" s="222"/>
      <c r="L943" s="227"/>
      <c r="M943" s="228"/>
      <c r="N943" s="229"/>
      <c r="O943" s="229"/>
      <c r="P943" s="229"/>
      <c r="Q943" s="229"/>
      <c r="R943" s="229"/>
      <c r="S943" s="229"/>
      <c r="T943" s="230"/>
      <c r="AT943" s="231" t="s">
        <v>250</v>
      </c>
      <c r="AU943" s="231" t="s">
        <v>86</v>
      </c>
      <c r="AV943" s="14" t="s">
        <v>86</v>
      </c>
      <c r="AW943" s="14" t="s">
        <v>31</v>
      </c>
      <c r="AX943" s="14" t="s">
        <v>75</v>
      </c>
      <c r="AY943" s="231" t="s">
        <v>239</v>
      </c>
    </row>
    <row r="944" spans="1:65" s="15" customFormat="1" ht="11.25">
      <c r="B944" s="232"/>
      <c r="C944" s="233"/>
      <c r="D944" s="212" t="s">
        <v>250</v>
      </c>
      <c r="E944" s="234" t="s">
        <v>1</v>
      </c>
      <c r="F944" s="235" t="s">
        <v>263</v>
      </c>
      <c r="G944" s="233"/>
      <c r="H944" s="236">
        <v>58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AT944" s="242" t="s">
        <v>250</v>
      </c>
      <c r="AU944" s="242" t="s">
        <v>86</v>
      </c>
      <c r="AV944" s="15" t="s">
        <v>255</v>
      </c>
      <c r="AW944" s="15" t="s">
        <v>31</v>
      </c>
      <c r="AX944" s="15" t="s">
        <v>75</v>
      </c>
      <c r="AY944" s="242" t="s">
        <v>239</v>
      </c>
    </row>
    <row r="945" spans="2:51" s="13" customFormat="1" ht="11.25">
      <c r="B945" s="210"/>
      <c r="C945" s="211"/>
      <c r="D945" s="212" t="s">
        <v>250</v>
      </c>
      <c r="E945" s="213" t="s">
        <v>1</v>
      </c>
      <c r="F945" s="214" t="s">
        <v>1240</v>
      </c>
      <c r="G945" s="211"/>
      <c r="H945" s="213" t="s">
        <v>1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250</v>
      </c>
      <c r="AU945" s="220" t="s">
        <v>86</v>
      </c>
      <c r="AV945" s="13" t="s">
        <v>83</v>
      </c>
      <c r="AW945" s="13" t="s">
        <v>31</v>
      </c>
      <c r="AX945" s="13" t="s">
        <v>75</v>
      </c>
      <c r="AY945" s="220" t="s">
        <v>239</v>
      </c>
    </row>
    <row r="946" spans="2:51" s="14" customFormat="1" ht="11.25">
      <c r="B946" s="221"/>
      <c r="C946" s="222"/>
      <c r="D946" s="212" t="s">
        <v>250</v>
      </c>
      <c r="E946" s="223" t="s">
        <v>1</v>
      </c>
      <c r="F946" s="224" t="s">
        <v>1241</v>
      </c>
      <c r="G946" s="222"/>
      <c r="H946" s="225">
        <v>30</v>
      </c>
      <c r="I946" s="226"/>
      <c r="J946" s="222"/>
      <c r="K946" s="222"/>
      <c r="L946" s="227"/>
      <c r="M946" s="228"/>
      <c r="N946" s="229"/>
      <c r="O946" s="229"/>
      <c r="P946" s="229"/>
      <c r="Q946" s="229"/>
      <c r="R946" s="229"/>
      <c r="S946" s="229"/>
      <c r="T946" s="230"/>
      <c r="AT946" s="231" t="s">
        <v>250</v>
      </c>
      <c r="AU946" s="231" t="s">
        <v>86</v>
      </c>
      <c r="AV946" s="14" t="s">
        <v>86</v>
      </c>
      <c r="AW946" s="14" t="s">
        <v>31</v>
      </c>
      <c r="AX946" s="14" t="s">
        <v>75</v>
      </c>
      <c r="AY946" s="231" t="s">
        <v>239</v>
      </c>
    </row>
    <row r="947" spans="2:51" s="14" customFormat="1" ht="11.25">
      <c r="B947" s="221"/>
      <c r="C947" s="222"/>
      <c r="D947" s="212" t="s">
        <v>250</v>
      </c>
      <c r="E947" s="223" t="s">
        <v>1</v>
      </c>
      <c r="F947" s="224" t="s">
        <v>1242</v>
      </c>
      <c r="G947" s="222"/>
      <c r="H947" s="225">
        <v>3</v>
      </c>
      <c r="I947" s="226"/>
      <c r="J947" s="222"/>
      <c r="K947" s="222"/>
      <c r="L947" s="227"/>
      <c r="M947" s="228"/>
      <c r="N947" s="229"/>
      <c r="O947" s="229"/>
      <c r="P947" s="229"/>
      <c r="Q947" s="229"/>
      <c r="R947" s="229"/>
      <c r="S947" s="229"/>
      <c r="T947" s="230"/>
      <c r="AT947" s="231" t="s">
        <v>250</v>
      </c>
      <c r="AU947" s="231" t="s">
        <v>86</v>
      </c>
      <c r="AV947" s="14" t="s">
        <v>86</v>
      </c>
      <c r="AW947" s="14" t="s">
        <v>31</v>
      </c>
      <c r="AX947" s="14" t="s">
        <v>75</v>
      </c>
      <c r="AY947" s="231" t="s">
        <v>239</v>
      </c>
    </row>
    <row r="948" spans="2:51" s="15" customFormat="1" ht="11.25">
      <c r="B948" s="232"/>
      <c r="C948" s="233"/>
      <c r="D948" s="212" t="s">
        <v>250</v>
      </c>
      <c r="E948" s="234" t="s">
        <v>1</v>
      </c>
      <c r="F948" s="235" t="s">
        <v>1080</v>
      </c>
      <c r="G948" s="233"/>
      <c r="H948" s="236">
        <v>33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AT948" s="242" t="s">
        <v>250</v>
      </c>
      <c r="AU948" s="242" t="s">
        <v>86</v>
      </c>
      <c r="AV948" s="15" t="s">
        <v>255</v>
      </c>
      <c r="AW948" s="15" t="s">
        <v>31</v>
      </c>
      <c r="AX948" s="15" t="s">
        <v>75</v>
      </c>
      <c r="AY948" s="242" t="s">
        <v>239</v>
      </c>
    </row>
    <row r="949" spans="2:51" s="13" customFormat="1" ht="11.25">
      <c r="B949" s="210"/>
      <c r="C949" s="211"/>
      <c r="D949" s="212" t="s">
        <v>250</v>
      </c>
      <c r="E949" s="213" t="s">
        <v>1</v>
      </c>
      <c r="F949" s="214" t="s">
        <v>1243</v>
      </c>
      <c r="G949" s="211"/>
      <c r="H949" s="213" t="s">
        <v>1</v>
      </c>
      <c r="I949" s="215"/>
      <c r="J949" s="211"/>
      <c r="K949" s="211"/>
      <c r="L949" s="216"/>
      <c r="M949" s="217"/>
      <c r="N949" s="218"/>
      <c r="O949" s="218"/>
      <c r="P949" s="218"/>
      <c r="Q949" s="218"/>
      <c r="R949" s="218"/>
      <c r="S949" s="218"/>
      <c r="T949" s="219"/>
      <c r="AT949" s="220" t="s">
        <v>250</v>
      </c>
      <c r="AU949" s="220" t="s">
        <v>86</v>
      </c>
      <c r="AV949" s="13" t="s">
        <v>83</v>
      </c>
      <c r="AW949" s="13" t="s">
        <v>31</v>
      </c>
      <c r="AX949" s="13" t="s">
        <v>75</v>
      </c>
      <c r="AY949" s="220" t="s">
        <v>239</v>
      </c>
    </row>
    <row r="950" spans="2:51" s="14" customFormat="1" ht="11.25">
      <c r="B950" s="221"/>
      <c r="C950" s="222"/>
      <c r="D950" s="212" t="s">
        <v>250</v>
      </c>
      <c r="E950" s="223" t="s">
        <v>1</v>
      </c>
      <c r="F950" s="224" t="s">
        <v>1244</v>
      </c>
      <c r="G950" s="222"/>
      <c r="H950" s="225">
        <v>30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250</v>
      </c>
      <c r="AU950" s="231" t="s">
        <v>86</v>
      </c>
      <c r="AV950" s="14" t="s">
        <v>86</v>
      </c>
      <c r="AW950" s="14" t="s">
        <v>31</v>
      </c>
      <c r="AX950" s="14" t="s">
        <v>75</v>
      </c>
      <c r="AY950" s="231" t="s">
        <v>239</v>
      </c>
    </row>
    <row r="951" spans="2:51" s="14" customFormat="1" ht="11.25">
      <c r="B951" s="221"/>
      <c r="C951" s="222"/>
      <c r="D951" s="212" t="s">
        <v>250</v>
      </c>
      <c r="E951" s="223" t="s">
        <v>1</v>
      </c>
      <c r="F951" s="224" t="s">
        <v>1245</v>
      </c>
      <c r="G951" s="222"/>
      <c r="H951" s="225">
        <v>49.5</v>
      </c>
      <c r="I951" s="226"/>
      <c r="J951" s="222"/>
      <c r="K951" s="222"/>
      <c r="L951" s="227"/>
      <c r="M951" s="228"/>
      <c r="N951" s="229"/>
      <c r="O951" s="229"/>
      <c r="P951" s="229"/>
      <c r="Q951" s="229"/>
      <c r="R951" s="229"/>
      <c r="S951" s="229"/>
      <c r="T951" s="230"/>
      <c r="AT951" s="231" t="s">
        <v>250</v>
      </c>
      <c r="AU951" s="231" t="s">
        <v>86</v>
      </c>
      <c r="AV951" s="14" t="s">
        <v>86</v>
      </c>
      <c r="AW951" s="14" t="s">
        <v>31</v>
      </c>
      <c r="AX951" s="14" t="s">
        <v>75</v>
      </c>
      <c r="AY951" s="231" t="s">
        <v>239</v>
      </c>
    </row>
    <row r="952" spans="2:51" s="14" customFormat="1" ht="11.25">
      <c r="B952" s="221"/>
      <c r="C952" s="222"/>
      <c r="D952" s="212" t="s">
        <v>250</v>
      </c>
      <c r="E952" s="223" t="s">
        <v>1</v>
      </c>
      <c r="F952" s="224" t="s">
        <v>1246</v>
      </c>
      <c r="G952" s="222"/>
      <c r="H952" s="225">
        <v>38.5</v>
      </c>
      <c r="I952" s="226"/>
      <c r="J952" s="222"/>
      <c r="K952" s="222"/>
      <c r="L952" s="227"/>
      <c r="M952" s="228"/>
      <c r="N952" s="229"/>
      <c r="O952" s="229"/>
      <c r="P952" s="229"/>
      <c r="Q952" s="229"/>
      <c r="R952" s="229"/>
      <c r="S952" s="229"/>
      <c r="T952" s="230"/>
      <c r="AT952" s="231" t="s">
        <v>250</v>
      </c>
      <c r="AU952" s="231" t="s">
        <v>86</v>
      </c>
      <c r="AV952" s="14" t="s">
        <v>86</v>
      </c>
      <c r="AW952" s="14" t="s">
        <v>31</v>
      </c>
      <c r="AX952" s="14" t="s">
        <v>75</v>
      </c>
      <c r="AY952" s="231" t="s">
        <v>239</v>
      </c>
    </row>
    <row r="953" spans="2:51" s="14" customFormat="1" ht="11.25">
      <c r="B953" s="221"/>
      <c r="C953" s="222"/>
      <c r="D953" s="212" t="s">
        <v>250</v>
      </c>
      <c r="E953" s="223" t="s">
        <v>1</v>
      </c>
      <c r="F953" s="224" t="s">
        <v>1247</v>
      </c>
      <c r="G953" s="222"/>
      <c r="H953" s="225">
        <v>22.5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250</v>
      </c>
      <c r="AU953" s="231" t="s">
        <v>86</v>
      </c>
      <c r="AV953" s="14" t="s">
        <v>86</v>
      </c>
      <c r="AW953" s="14" t="s">
        <v>31</v>
      </c>
      <c r="AX953" s="14" t="s">
        <v>75</v>
      </c>
      <c r="AY953" s="231" t="s">
        <v>239</v>
      </c>
    </row>
    <row r="954" spans="2:51" s="14" customFormat="1" ht="11.25">
      <c r="B954" s="221"/>
      <c r="C954" s="222"/>
      <c r="D954" s="212" t="s">
        <v>250</v>
      </c>
      <c r="E954" s="223" t="s">
        <v>1</v>
      </c>
      <c r="F954" s="224" t="s">
        <v>1248</v>
      </c>
      <c r="G954" s="222"/>
      <c r="H954" s="225">
        <v>39.9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250</v>
      </c>
      <c r="AU954" s="231" t="s">
        <v>86</v>
      </c>
      <c r="AV954" s="14" t="s">
        <v>86</v>
      </c>
      <c r="AW954" s="14" t="s">
        <v>31</v>
      </c>
      <c r="AX954" s="14" t="s">
        <v>75</v>
      </c>
      <c r="AY954" s="231" t="s">
        <v>239</v>
      </c>
    </row>
    <row r="955" spans="2:51" s="14" customFormat="1" ht="11.25">
      <c r="B955" s="221"/>
      <c r="C955" s="222"/>
      <c r="D955" s="212" t="s">
        <v>250</v>
      </c>
      <c r="E955" s="223" t="s">
        <v>1</v>
      </c>
      <c r="F955" s="224" t="s">
        <v>1249</v>
      </c>
      <c r="G955" s="222"/>
      <c r="H955" s="225">
        <v>18.600000000000001</v>
      </c>
      <c r="I955" s="226"/>
      <c r="J955" s="222"/>
      <c r="K955" s="222"/>
      <c r="L955" s="227"/>
      <c r="M955" s="228"/>
      <c r="N955" s="229"/>
      <c r="O955" s="229"/>
      <c r="P955" s="229"/>
      <c r="Q955" s="229"/>
      <c r="R955" s="229"/>
      <c r="S955" s="229"/>
      <c r="T955" s="230"/>
      <c r="AT955" s="231" t="s">
        <v>250</v>
      </c>
      <c r="AU955" s="231" t="s">
        <v>86</v>
      </c>
      <c r="AV955" s="14" t="s">
        <v>86</v>
      </c>
      <c r="AW955" s="14" t="s">
        <v>31</v>
      </c>
      <c r="AX955" s="14" t="s">
        <v>75</v>
      </c>
      <c r="AY955" s="231" t="s">
        <v>239</v>
      </c>
    </row>
    <row r="956" spans="2:51" s="15" customFormat="1" ht="11.25">
      <c r="B956" s="232"/>
      <c r="C956" s="233"/>
      <c r="D956" s="212" t="s">
        <v>250</v>
      </c>
      <c r="E956" s="234" t="s">
        <v>1</v>
      </c>
      <c r="F956" s="235" t="s">
        <v>1193</v>
      </c>
      <c r="G956" s="233"/>
      <c r="H956" s="236">
        <v>199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AT956" s="242" t="s">
        <v>250</v>
      </c>
      <c r="AU956" s="242" t="s">
        <v>86</v>
      </c>
      <c r="AV956" s="15" t="s">
        <v>255</v>
      </c>
      <c r="AW956" s="15" t="s">
        <v>31</v>
      </c>
      <c r="AX956" s="15" t="s">
        <v>75</v>
      </c>
      <c r="AY956" s="242" t="s">
        <v>239</v>
      </c>
    </row>
    <row r="957" spans="2:51" s="13" customFormat="1" ht="11.25">
      <c r="B957" s="210"/>
      <c r="C957" s="211"/>
      <c r="D957" s="212" t="s">
        <v>250</v>
      </c>
      <c r="E957" s="213" t="s">
        <v>1</v>
      </c>
      <c r="F957" s="214" t="s">
        <v>1250</v>
      </c>
      <c r="G957" s="211"/>
      <c r="H957" s="213" t="s">
        <v>1</v>
      </c>
      <c r="I957" s="215"/>
      <c r="J957" s="211"/>
      <c r="K957" s="211"/>
      <c r="L957" s="216"/>
      <c r="M957" s="217"/>
      <c r="N957" s="218"/>
      <c r="O957" s="218"/>
      <c r="P957" s="218"/>
      <c r="Q957" s="218"/>
      <c r="R957" s="218"/>
      <c r="S957" s="218"/>
      <c r="T957" s="219"/>
      <c r="AT957" s="220" t="s">
        <v>250</v>
      </c>
      <c r="AU957" s="220" t="s">
        <v>86</v>
      </c>
      <c r="AV957" s="13" t="s">
        <v>83</v>
      </c>
      <c r="AW957" s="13" t="s">
        <v>31</v>
      </c>
      <c r="AX957" s="13" t="s">
        <v>75</v>
      </c>
      <c r="AY957" s="220" t="s">
        <v>239</v>
      </c>
    </row>
    <row r="958" spans="2:51" s="14" customFormat="1" ht="11.25">
      <c r="B958" s="221"/>
      <c r="C958" s="222"/>
      <c r="D958" s="212" t="s">
        <v>250</v>
      </c>
      <c r="E958" s="223" t="s">
        <v>1</v>
      </c>
      <c r="F958" s="224" t="s">
        <v>1251</v>
      </c>
      <c r="G958" s="222"/>
      <c r="H958" s="225">
        <v>20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250</v>
      </c>
      <c r="AU958" s="231" t="s">
        <v>86</v>
      </c>
      <c r="AV958" s="14" t="s">
        <v>86</v>
      </c>
      <c r="AW958" s="14" t="s">
        <v>31</v>
      </c>
      <c r="AX958" s="14" t="s">
        <v>75</v>
      </c>
      <c r="AY958" s="231" t="s">
        <v>239</v>
      </c>
    </row>
    <row r="959" spans="2:51" s="15" customFormat="1" ht="11.25">
      <c r="B959" s="232"/>
      <c r="C959" s="233"/>
      <c r="D959" s="212" t="s">
        <v>250</v>
      </c>
      <c r="E959" s="234" t="s">
        <v>1</v>
      </c>
      <c r="F959" s="235" t="s">
        <v>1252</v>
      </c>
      <c r="G959" s="233"/>
      <c r="H959" s="236">
        <v>20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AT959" s="242" t="s">
        <v>250</v>
      </c>
      <c r="AU959" s="242" t="s">
        <v>86</v>
      </c>
      <c r="AV959" s="15" t="s">
        <v>255</v>
      </c>
      <c r="AW959" s="15" t="s">
        <v>31</v>
      </c>
      <c r="AX959" s="15" t="s">
        <v>75</v>
      </c>
      <c r="AY959" s="242" t="s">
        <v>239</v>
      </c>
    </row>
    <row r="960" spans="2:51" s="13" customFormat="1" ht="11.25">
      <c r="B960" s="210"/>
      <c r="C960" s="211"/>
      <c r="D960" s="212" t="s">
        <v>250</v>
      </c>
      <c r="E960" s="213" t="s">
        <v>1</v>
      </c>
      <c r="F960" s="214" t="s">
        <v>1253</v>
      </c>
      <c r="G960" s="211"/>
      <c r="H960" s="213" t="s">
        <v>1</v>
      </c>
      <c r="I960" s="215"/>
      <c r="J960" s="211"/>
      <c r="K960" s="211"/>
      <c r="L960" s="216"/>
      <c r="M960" s="217"/>
      <c r="N960" s="218"/>
      <c r="O960" s="218"/>
      <c r="P960" s="218"/>
      <c r="Q960" s="218"/>
      <c r="R960" s="218"/>
      <c r="S960" s="218"/>
      <c r="T960" s="219"/>
      <c r="AT960" s="220" t="s">
        <v>250</v>
      </c>
      <c r="AU960" s="220" t="s">
        <v>86</v>
      </c>
      <c r="AV960" s="13" t="s">
        <v>83</v>
      </c>
      <c r="AW960" s="13" t="s">
        <v>31</v>
      </c>
      <c r="AX960" s="13" t="s">
        <v>75</v>
      </c>
      <c r="AY960" s="220" t="s">
        <v>239</v>
      </c>
    </row>
    <row r="961" spans="1:65" s="14" customFormat="1" ht="11.25">
      <c r="B961" s="221"/>
      <c r="C961" s="222"/>
      <c r="D961" s="212" t="s">
        <v>250</v>
      </c>
      <c r="E961" s="223" t="s">
        <v>1</v>
      </c>
      <c r="F961" s="224" t="s">
        <v>527</v>
      </c>
      <c r="G961" s="222"/>
      <c r="H961" s="225">
        <v>10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250</v>
      </c>
      <c r="AU961" s="231" t="s">
        <v>86</v>
      </c>
      <c r="AV961" s="14" t="s">
        <v>86</v>
      </c>
      <c r="AW961" s="14" t="s">
        <v>31</v>
      </c>
      <c r="AX961" s="14" t="s">
        <v>75</v>
      </c>
      <c r="AY961" s="231" t="s">
        <v>239</v>
      </c>
    </row>
    <row r="962" spans="1:65" s="15" customFormat="1" ht="11.25">
      <c r="B962" s="232"/>
      <c r="C962" s="233"/>
      <c r="D962" s="212" t="s">
        <v>250</v>
      </c>
      <c r="E962" s="234" t="s">
        <v>1</v>
      </c>
      <c r="F962" s="235" t="s">
        <v>1254</v>
      </c>
      <c r="G962" s="233"/>
      <c r="H962" s="236">
        <v>10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AT962" s="242" t="s">
        <v>250</v>
      </c>
      <c r="AU962" s="242" t="s">
        <v>86</v>
      </c>
      <c r="AV962" s="15" t="s">
        <v>255</v>
      </c>
      <c r="AW962" s="15" t="s">
        <v>31</v>
      </c>
      <c r="AX962" s="15" t="s">
        <v>75</v>
      </c>
      <c r="AY962" s="242" t="s">
        <v>239</v>
      </c>
    </row>
    <row r="963" spans="1:65" s="16" customFormat="1" ht="11.25">
      <c r="B963" s="243"/>
      <c r="C963" s="244"/>
      <c r="D963" s="212" t="s">
        <v>250</v>
      </c>
      <c r="E963" s="245" t="s">
        <v>1</v>
      </c>
      <c r="F963" s="246" t="s">
        <v>264</v>
      </c>
      <c r="G963" s="244"/>
      <c r="H963" s="247">
        <v>474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AT963" s="253" t="s">
        <v>250</v>
      </c>
      <c r="AU963" s="253" t="s">
        <v>86</v>
      </c>
      <c r="AV963" s="16" t="s">
        <v>246</v>
      </c>
      <c r="AW963" s="16" t="s">
        <v>31</v>
      </c>
      <c r="AX963" s="16" t="s">
        <v>83</v>
      </c>
      <c r="AY963" s="253" t="s">
        <v>239</v>
      </c>
    </row>
    <row r="964" spans="1:65" s="2" customFormat="1" ht="24.2" customHeight="1">
      <c r="A964" s="35"/>
      <c r="B964" s="36"/>
      <c r="C964" s="254" t="s">
        <v>1255</v>
      </c>
      <c r="D964" s="254" t="s">
        <v>340</v>
      </c>
      <c r="E964" s="255" t="s">
        <v>1256</v>
      </c>
      <c r="F964" s="256" t="s">
        <v>1257</v>
      </c>
      <c r="G964" s="257" t="s">
        <v>519</v>
      </c>
      <c r="H964" s="258">
        <v>131.30000000000001</v>
      </c>
      <c r="I964" s="259"/>
      <c r="J964" s="260">
        <f>ROUND(I964*H964,2)</f>
        <v>0</v>
      </c>
      <c r="K964" s="256" t="s">
        <v>245</v>
      </c>
      <c r="L964" s="261"/>
      <c r="M964" s="262" t="s">
        <v>1</v>
      </c>
      <c r="N964" s="263" t="s">
        <v>40</v>
      </c>
      <c r="O964" s="72"/>
      <c r="P964" s="201">
        <f>O964*H964</f>
        <v>0</v>
      </c>
      <c r="Q964" s="201">
        <v>1E-4</v>
      </c>
      <c r="R964" s="201">
        <f>Q964*H964</f>
        <v>1.3130000000000001E-2</v>
      </c>
      <c r="S964" s="201">
        <v>0</v>
      </c>
      <c r="T964" s="202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203" t="s">
        <v>319</v>
      </c>
      <c r="AT964" s="203" t="s">
        <v>340</v>
      </c>
      <c r="AU964" s="203" t="s">
        <v>86</v>
      </c>
      <c r="AY964" s="18" t="s">
        <v>239</v>
      </c>
      <c r="BE964" s="204">
        <f>IF(N964="základní",J964,0)</f>
        <v>0</v>
      </c>
      <c r="BF964" s="204">
        <f>IF(N964="snížená",J964,0)</f>
        <v>0</v>
      </c>
      <c r="BG964" s="204">
        <f>IF(N964="zákl. přenesená",J964,0)</f>
        <v>0</v>
      </c>
      <c r="BH964" s="204">
        <f>IF(N964="sníž. přenesená",J964,0)</f>
        <v>0</v>
      </c>
      <c r="BI964" s="204">
        <f>IF(N964="nulová",J964,0)</f>
        <v>0</v>
      </c>
      <c r="BJ964" s="18" t="s">
        <v>83</v>
      </c>
      <c r="BK964" s="204">
        <f>ROUND(I964*H964,2)</f>
        <v>0</v>
      </c>
      <c r="BL964" s="18" t="s">
        <v>246</v>
      </c>
      <c r="BM964" s="203" t="s">
        <v>1258</v>
      </c>
    </row>
    <row r="965" spans="1:65" s="13" customFormat="1" ht="11.25">
      <c r="B965" s="210"/>
      <c r="C965" s="211"/>
      <c r="D965" s="212" t="s">
        <v>250</v>
      </c>
      <c r="E965" s="213" t="s">
        <v>1</v>
      </c>
      <c r="F965" s="214" t="s">
        <v>1198</v>
      </c>
      <c r="G965" s="211"/>
      <c r="H965" s="213" t="s">
        <v>1</v>
      </c>
      <c r="I965" s="215"/>
      <c r="J965" s="211"/>
      <c r="K965" s="211"/>
      <c r="L965" s="216"/>
      <c r="M965" s="217"/>
      <c r="N965" s="218"/>
      <c r="O965" s="218"/>
      <c r="P965" s="218"/>
      <c r="Q965" s="218"/>
      <c r="R965" s="218"/>
      <c r="S965" s="218"/>
      <c r="T965" s="219"/>
      <c r="AT965" s="220" t="s">
        <v>250</v>
      </c>
      <c r="AU965" s="220" t="s">
        <v>86</v>
      </c>
      <c r="AV965" s="13" t="s">
        <v>83</v>
      </c>
      <c r="AW965" s="13" t="s">
        <v>31</v>
      </c>
      <c r="AX965" s="13" t="s">
        <v>75</v>
      </c>
      <c r="AY965" s="220" t="s">
        <v>239</v>
      </c>
    </row>
    <row r="966" spans="1:65" s="13" customFormat="1" ht="11.25">
      <c r="B966" s="210"/>
      <c r="C966" s="211"/>
      <c r="D966" s="212" t="s">
        <v>250</v>
      </c>
      <c r="E966" s="213" t="s">
        <v>1</v>
      </c>
      <c r="F966" s="214" t="s">
        <v>1259</v>
      </c>
      <c r="G966" s="211"/>
      <c r="H966" s="213" t="s">
        <v>1</v>
      </c>
      <c r="I966" s="215"/>
      <c r="J966" s="211"/>
      <c r="K966" s="211"/>
      <c r="L966" s="216"/>
      <c r="M966" s="217"/>
      <c r="N966" s="218"/>
      <c r="O966" s="218"/>
      <c r="P966" s="218"/>
      <c r="Q966" s="218"/>
      <c r="R966" s="218"/>
      <c r="S966" s="218"/>
      <c r="T966" s="219"/>
      <c r="AT966" s="220" t="s">
        <v>250</v>
      </c>
      <c r="AU966" s="220" t="s">
        <v>86</v>
      </c>
      <c r="AV966" s="13" t="s">
        <v>83</v>
      </c>
      <c r="AW966" s="13" t="s">
        <v>31</v>
      </c>
      <c r="AX966" s="13" t="s">
        <v>75</v>
      </c>
      <c r="AY966" s="220" t="s">
        <v>239</v>
      </c>
    </row>
    <row r="967" spans="1:65" s="14" customFormat="1" ht="11.25">
      <c r="B967" s="221"/>
      <c r="C967" s="222"/>
      <c r="D967" s="212" t="s">
        <v>250</v>
      </c>
      <c r="E967" s="223" t="s">
        <v>1</v>
      </c>
      <c r="F967" s="224" t="s">
        <v>1260</v>
      </c>
      <c r="G967" s="222"/>
      <c r="H967" s="225">
        <v>131.30000000000001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AT967" s="231" t="s">
        <v>250</v>
      </c>
      <c r="AU967" s="231" t="s">
        <v>86</v>
      </c>
      <c r="AV967" s="14" t="s">
        <v>86</v>
      </c>
      <c r="AW967" s="14" t="s">
        <v>31</v>
      </c>
      <c r="AX967" s="14" t="s">
        <v>83</v>
      </c>
      <c r="AY967" s="231" t="s">
        <v>239</v>
      </c>
    </row>
    <row r="968" spans="1:65" s="2" customFormat="1" ht="24.2" customHeight="1">
      <c r="A968" s="35"/>
      <c r="B968" s="36"/>
      <c r="C968" s="254" t="s">
        <v>1261</v>
      </c>
      <c r="D968" s="254" t="s">
        <v>340</v>
      </c>
      <c r="E968" s="255" t="s">
        <v>1262</v>
      </c>
      <c r="F968" s="256" t="s">
        <v>1263</v>
      </c>
      <c r="G968" s="257" t="s">
        <v>519</v>
      </c>
      <c r="H968" s="258">
        <v>30.5</v>
      </c>
      <c r="I968" s="259"/>
      <c r="J968" s="260">
        <f>ROUND(I968*H968,2)</f>
        <v>0</v>
      </c>
      <c r="K968" s="256" t="s">
        <v>245</v>
      </c>
      <c r="L968" s="261"/>
      <c r="M968" s="262" t="s">
        <v>1</v>
      </c>
      <c r="N968" s="263" t="s">
        <v>40</v>
      </c>
      <c r="O968" s="72"/>
      <c r="P968" s="201">
        <f>O968*H968</f>
        <v>0</v>
      </c>
      <c r="Q968" s="201">
        <v>1.1E-4</v>
      </c>
      <c r="R968" s="201">
        <f>Q968*H968</f>
        <v>3.3549999999999999E-3</v>
      </c>
      <c r="S968" s="201">
        <v>0</v>
      </c>
      <c r="T968" s="202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203" t="s">
        <v>319</v>
      </c>
      <c r="AT968" s="203" t="s">
        <v>340</v>
      </c>
      <c r="AU968" s="203" t="s">
        <v>86</v>
      </c>
      <c r="AY968" s="18" t="s">
        <v>239</v>
      </c>
      <c r="BE968" s="204">
        <f>IF(N968="základní",J968,0)</f>
        <v>0</v>
      </c>
      <c r="BF968" s="204">
        <f>IF(N968="snížená",J968,0)</f>
        <v>0</v>
      </c>
      <c r="BG968" s="204">
        <f>IF(N968="zákl. přenesená",J968,0)</f>
        <v>0</v>
      </c>
      <c r="BH968" s="204">
        <f>IF(N968="sníž. přenesená",J968,0)</f>
        <v>0</v>
      </c>
      <c r="BI968" s="204">
        <f>IF(N968="nulová",J968,0)</f>
        <v>0</v>
      </c>
      <c r="BJ968" s="18" t="s">
        <v>83</v>
      </c>
      <c r="BK968" s="204">
        <f>ROUND(I968*H968,2)</f>
        <v>0</v>
      </c>
      <c r="BL968" s="18" t="s">
        <v>246</v>
      </c>
      <c r="BM968" s="203" t="s">
        <v>1264</v>
      </c>
    </row>
    <row r="969" spans="1:65" s="13" customFormat="1" ht="11.25">
      <c r="B969" s="210"/>
      <c r="C969" s="211"/>
      <c r="D969" s="212" t="s">
        <v>250</v>
      </c>
      <c r="E969" s="213" t="s">
        <v>1</v>
      </c>
      <c r="F969" s="214" t="s">
        <v>1198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250</v>
      </c>
      <c r="AU969" s="220" t="s">
        <v>86</v>
      </c>
      <c r="AV969" s="13" t="s">
        <v>83</v>
      </c>
      <c r="AW969" s="13" t="s">
        <v>31</v>
      </c>
      <c r="AX969" s="13" t="s">
        <v>75</v>
      </c>
      <c r="AY969" s="220" t="s">
        <v>239</v>
      </c>
    </row>
    <row r="970" spans="1:65" s="13" customFormat="1" ht="11.25">
      <c r="B970" s="210"/>
      <c r="C970" s="211"/>
      <c r="D970" s="212" t="s">
        <v>250</v>
      </c>
      <c r="E970" s="213" t="s">
        <v>1</v>
      </c>
      <c r="F970" s="214" t="s">
        <v>1265</v>
      </c>
      <c r="G970" s="211"/>
      <c r="H970" s="213" t="s">
        <v>1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250</v>
      </c>
      <c r="AU970" s="220" t="s">
        <v>86</v>
      </c>
      <c r="AV970" s="13" t="s">
        <v>83</v>
      </c>
      <c r="AW970" s="13" t="s">
        <v>31</v>
      </c>
      <c r="AX970" s="13" t="s">
        <v>75</v>
      </c>
      <c r="AY970" s="220" t="s">
        <v>239</v>
      </c>
    </row>
    <row r="971" spans="1:65" s="14" customFormat="1" ht="11.25">
      <c r="B971" s="221"/>
      <c r="C971" s="222"/>
      <c r="D971" s="212" t="s">
        <v>250</v>
      </c>
      <c r="E971" s="223" t="s">
        <v>1</v>
      </c>
      <c r="F971" s="224" t="s">
        <v>1266</v>
      </c>
      <c r="G971" s="222"/>
      <c r="H971" s="225">
        <v>30.5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250</v>
      </c>
      <c r="AU971" s="231" t="s">
        <v>86</v>
      </c>
      <c r="AV971" s="14" t="s">
        <v>86</v>
      </c>
      <c r="AW971" s="14" t="s">
        <v>31</v>
      </c>
      <c r="AX971" s="14" t="s">
        <v>83</v>
      </c>
      <c r="AY971" s="231" t="s">
        <v>239</v>
      </c>
    </row>
    <row r="972" spans="1:65" s="2" customFormat="1" ht="24.2" customHeight="1">
      <c r="A972" s="35"/>
      <c r="B972" s="36"/>
      <c r="C972" s="254" t="s">
        <v>1267</v>
      </c>
      <c r="D972" s="254" t="s">
        <v>340</v>
      </c>
      <c r="E972" s="255" t="s">
        <v>1268</v>
      </c>
      <c r="F972" s="256" t="s">
        <v>1269</v>
      </c>
      <c r="G972" s="257" t="s">
        <v>519</v>
      </c>
      <c r="H972" s="258">
        <v>61</v>
      </c>
      <c r="I972" s="259"/>
      <c r="J972" s="260">
        <f>ROUND(I972*H972,2)</f>
        <v>0</v>
      </c>
      <c r="K972" s="256" t="s">
        <v>245</v>
      </c>
      <c r="L972" s="261"/>
      <c r="M972" s="262" t="s">
        <v>1</v>
      </c>
      <c r="N972" s="263" t="s">
        <v>40</v>
      </c>
      <c r="O972" s="72"/>
      <c r="P972" s="201">
        <f>O972*H972</f>
        <v>0</v>
      </c>
      <c r="Q972" s="201">
        <v>2.9999999999999997E-4</v>
      </c>
      <c r="R972" s="201">
        <f>Q972*H972</f>
        <v>1.8299999999999997E-2</v>
      </c>
      <c r="S972" s="201">
        <v>0</v>
      </c>
      <c r="T972" s="202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203" t="s">
        <v>319</v>
      </c>
      <c r="AT972" s="203" t="s">
        <v>340</v>
      </c>
      <c r="AU972" s="203" t="s">
        <v>86</v>
      </c>
      <c r="AY972" s="18" t="s">
        <v>239</v>
      </c>
      <c r="BE972" s="204">
        <f>IF(N972="základní",J972,0)</f>
        <v>0</v>
      </c>
      <c r="BF972" s="204">
        <f>IF(N972="snížená",J972,0)</f>
        <v>0</v>
      </c>
      <c r="BG972" s="204">
        <f>IF(N972="zákl. přenesená",J972,0)</f>
        <v>0</v>
      </c>
      <c r="BH972" s="204">
        <f>IF(N972="sníž. přenesená",J972,0)</f>
        <v>0</v>
      </c>
      <c r="BI972" s="204">
        <f>IF(N972="nulová",J972,0)</f>
        <v>0</v>
      </c>
      <c r="BJ972" s="18" t="s">
        <v>83</v>
      </c>
      <c r="BK972" s="204">
        <f>ROUND(I972*H972,2)</f>
        <v>0</v>
      </c>
      <c r="BL972" s="18" t="s">
        <v>246</v>
      </c>
      <c r="BM972" s="203" t="s">
        <v>1270</v>
      </c>
    </row>
    <row r="973" spans="1:65" s="13" customFormat="1" ht="11.25">
      <c r="B973" s="210"/>
      <c r="C973" s="211"/>
      <c r="D973" s="212" t="s">
        <v>250</v>
      </c>
      <c r="E973" s="213" t="s">
        <v>1</v>
      </c>
      <c r="F973" s="214" t="s">
        <v>1198</v>
      </c>
      <c r="G973" s="211"/>
      <c r="H973" s="213" t="s">
        <v>1</v>
      </c>
      <c r="I973" s="215"/>
      <c r="J973" s="211"/>
      <c r="K973" s="211"/>
      <c r="L973" s="216"/>
      <c r="M973" s="217"/>
      <c r="N973" s="218"/>
      <c r="O973" s="218"/>
      <c r="P973" s="218"/>
      <c r="Q973" s="218"/>
      <c r="R973" s="218"/>
      <c r="S973" s="218"/>
      <c r="T973" s="219"/>
      <c r="AT973" s="220" t="s">
        <v>250</v>
      </c>
      <c r="AU973" s="220" t="s">
        <v>86</v>
      </c>
      <c r="AV973" s="13" t="s">
        <v>83</v>
      </c>
      <c r="AW973" s="13" t="s">
        <v>31</v>
      </c>
      <c r="AX973" s="13" t="s">
        <v>75</v>
      </c>
      <c r="AY973" s="220" t="s">
        <v>239</v>
      </c>
    </row>
    <row r="974" spans="1:65" s="13" customFormat="1" ht="11.25">
      <c r="B974" s="210"/>
      <c r="C974" s="211"/>
      <c r="D974" s="212" t="s">
        <v>250</v>
      </c>
      <c r="E974" s="213" t="s">
        <v>1</v>
      </c>
      <c r="F974" s="214" t="s">
        <v>1271</v>
      </c>
      <c r="G974" s="211"/>
      <c r="H974" s="213" t="s">
        <v>1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250</v>
      </c>
      <c r="AU974" s="220" t="s">
        <v>86</v>
      </c>
      <c r="AV974" s="13" t="s">
        <v>83</v>
      </c>
      <c r="AW974" s="13" t="s">
        <v>31</v>
      </c>
      <c r="AX974" s="13" t="s">
        <v>75</v>
      </c>
      <c r="AY974" s="220" t="s">
        <v>239</v>
      </c>
    </row>
    <row r="975" spans="1:65" s="14" customFormat="1" ht="11.25">
      <c r="B975" s="221"/>
      <c r="C975" s="222"/>
      <c r="D975" s="212" t="s">
        <v>250</v>
      </c>
      <c r="E975" s="223" t="s">
        <v>1</v>
      </c>
      <c r="F975" s="224" t="s">
        <v>1272</v>
      </c>
      <c r="G975" s="222"/>
      <c r="H975" s="225">
        <v>61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AT975" s="231" t="s">
        <v>250</v>
      </c>
      <c r="AU975" s="231" t="s">
        <v>86</v>
      </c>
      <c r="AV975" s="14" t="s">
        <v>86</v>
      </c>
      <c r="AW975" s="14" t="s">
        <v>31</v>
      </c>
      <c r="AX975" s="14" t="s">
        <v>83</v>
      </c>
      <c r="AY975" s="231" t="s">
        <v>239</v>
      </c>
    </row>
    <row r="976" spans="1:65" s="2" customFormat="1" ht="24.2" customHeight="1">
      <c r="A976" s="35"/>
      <c r="B976" s="36"/>
      <c r="C976" s="254" t="s">
        <v>1273</v>
      </c>
      <c r="D976" s="254" t="s">
        <v>340</v>
      </c>
      <c r="E976" s="255" t="s">
        <v>1274</v>
      </c>
      <c r="F976" s="256" t="s">
        <v>1275</v>
      </c>
      <c r="G976" s="257" t="s">
        <v>519</v>
      </c>
      <c r="H976" s="258">
        <v>34.700000000000003</v>
      </c>
      <c r="I976" s="259"/>
      <c r="J976" s="260">
        <f>ROUND(I976*H976,2)</f>
        <v>0</v>
      </c>
      <c r="K976" s="256" t="s">
        <v>245</v>
      </c>
      <c r="L976" s="261"/>
      <c r="M976" s="262" t="s">
        <v>1</v>
      </c>
      <c r="N976" s="263" t="s">
        <v>40</v>
      </c>
      <c r="O976" s="72"/>
      <c r="P976" s="201">
        <f>O976*H976</f>
        <v>0</v>
      </c>
      <c r="Q976" s="201">
        <v>2.0000000000000001E-4</v>
      </c>
      <c r="R976" s="201">
        <f>Q976*H976</f>
        <v>6.9400000000000009E-3</v>
      </c>
      <c r="S976" s="201">
        <v>0</v>
      </c>
      <c r="T976" s="202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203" t="s">
        <v>319</v>
      </c>
      <c r="AT976" s="203" t="s">
        <v>340</v>
      </c>
      <c r="AU976" s="203" t="s">
        <v>86</v>
      </c>
      <c r="AY976" s="18" t="s">
        <v>239</v>
      </c>
      <c r="BE976" s="204">
        <f>IF(N976="základní",J976,0)</f>
        <v>0</v>
      </c>
      <c r="BF976" s="204">
        <f>IF(N976="snížená",J976,0)</f>
        <v>0</v>
      </c>
      <c r="BG976" s="204">
        <f>IF(N976="zákl. přenesená",J976,0)</f>
        <v>0</v>
      </c>
      <c r="BH976" s="204">
        <f>IF(N976="sníž. přenesená",J976,0)</f>
        <v>0</v>
      </c>
      <c r="BI976" s="204">
        <f>IF(N976="nulová",J976,0)</f>
        <v>0</v>
      </c>
      <c r="BJ976" s="18" t="s">
        <v>83</v>
      </c>
      <c r="BK976" s="204">
        <f>ROUND(I976*H976,2)</f>
        <v>0</v>
      </c>
      <c r="BL976" s="18" t="s">
        <v>246</v>
      </c>
      <c r="BM976" s="203" t="s">
        <v>1276</v>
      </c>
    </row>
    <row r="977" spans="1:65" s="13" customFormat="1" ht="11.25">
      <c r="B977" s="210"/>
      <c r="C977" s="211"/>
      <c r="D977" s="212" t="s">
        <v>250</v>
      </c>
      <c r="E977" s="213" t="s">
        <v>1</v>
      </c>
      <c r="F977" s="214" t="s">
        <v>1198</v>
      </c>
      <c r="G977" s="211"/>
      <c r="H977" s="213" t="s">
        <v>1</v>
      </c>
      <c r="I977" s="215"/>
      <c r="J977" s="211"/>
      <c r="K977" s="211"/>
      <c r="L977" s="216"/>
      <c r="M977" s="217"/>
      <c r="N977" s="218"/>
      <c r="O977" s="218"/>
      <c r="P977" s="218"/>
      <c r="Q977" s="218"/>
      <c r="R977" s="218"/>
      <c r="S977" s="218"/>
      <c r="T977" s="219"/>
      <c r="AT977" s="220" t="s">
        <v>250</v>
      </c>
      <c r="AU977" s="220" t="s">
        <v>86</v>
      </c>
      <c r="AV977" s="13" t="s">
        <v>83</v>
      </c>
      <c r="AW977" s="13" t="s">
        <v>31</v>
      </c>
      <c r="AX977" s="13" t="s">
        <v>75</v>
      </c>
      <c r="AY977" s="220" t="s">
        <v>239</v>
      </c>
    </row>
    <row r="978" spans="1:65" s="13" customFormat="1" ht="11.25">
      <c r="B978" s="210"/>
      <c r="C978" s="211"/>
      <c r="D978" s="212" t="s">
        <v>250</v>
      </c>
      <c r="E978" s="213" t="s">
        <v>1</v>
      </c>
      <c r="F978" s="214" t="s">
        <v>1277</v>
      </c>
      <c r="G978" s="211"/>
      <c r="H978" s="213" t="s">
        <v>1</v>
      </c>
      <c r="I978" s="215"/>
      <c r="J978" s="211"/>
      <c r="K978" s="211"/>
      <c r="L978" s="216"/>
      <c r="M978" s="217"/>
      <c r="N978" s="218"/>
      <c r="O978" s="218"/>
      <c r="P978" s="218"/>
      <c r="Q978" s="218"/>
      <c r="R978" s="218"/>
      <c r="S978" s="218"/>
      <c r="T978" s="219"/>
      <c r="AT978" s="220" t="s">
        <v>250</v>
      </c>
      <c r="AU978" s="220" t="s">
        <v>86</v>
      </c>
      <c r="AV978" s="13" t="s">
        <v>83</v>
      </c>
      <c r="AW978" s="13" t="s">
        <v>31</v>
      </c>
      <c r="AX978" s="13" t="s">
        <v>75</v>
      </c>
      <c r="AY978" s="220" t="s">
        <v>239</v>
      </c>
    </row>
    <row r="979" spans="1:65" s="14" customFormat="1" ht="11.25">
      <c r="B979" s="221"/>
      <c r="C979" s="222"/>
      <c r="D979" s="212" t="s">
        <v>250</v>
      </c>
      <c r="E979" s="223" t="s">
        <v>1</v>
      </c>
      <c r="F979" s="224" t="s">
        <v>1278</v>
      </c>
      <c r="G979" s="222"/>
      <c r="H979" s="225">
        <v>34.700000000000003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250</v>
      </c>
      <c r="AU979" s="231" t="s">
        <v>86</v>
      </c>
      <c r="AV979" s="14" t="s">
        <v>86</v>
      </c>
      <c r="AW979" s="14" t="s">
        <v>31</v>
      </c>
      <c r="AX979" s="14" t="s">
        <v>83</v>
      </c>
      <c r="AY979" s="231" t="s">
        <v>239</v>
      </c>
    </row>
    <row r="980" spans="1:65" s="2" customFormat="1" ht="24.2" customHeight="1">
      <c r="A980" s="35"/>
      <c r="B980" s="36"/>
      <c r="C980" s="254" t="s">
        <v>1279</v>
      </c>
      <c r="D980" s="254" t="s">
        <v>340</v>
      </c>
      <c r="E980" s="255" t="s">
        <v>1280</v>
      </c>
      <c r="F980" s="256" t="s">
        <v>1281</v>
      </c>
      <c r="G980" s="257" t="s">
        <v>519</v>
      </c>
      <c r="H980" s="258">
        <v>209</v>
      </c>
      <c r="I980" s="259"/>
      <c r="J980" s="260">
        <f>ROUND(I980*H980,2)</f>
        <v>0</v>
      </c>
      <c r="K980" s="256" t="s">
        <v>245</v>
      </c>
      <c r="L980" s="261"/>
      <c r="M980" s="262" t="s">
        <v>1</v>
      </c>
      <c r="N980" s="263" t="s">
        <v>40</v>
      </c>
      <c r="O980" s="72"/>
      <c r="P980" s="201">
        <f>O980*H980</f>
        <v>0</v>
      </c>
      <c r="Q980" s="201">
        <v>4.0000000000000003E-5</v>
      </c>
      <c r="R980" s="201">
        <f>Q980*H980</f>
        <v>8.3600000000000011E-3</v>
      </c>
      <c r="S980" s="201">
        <v>0</v>
      </c>
      <c r="T980" s="202">
        <f>S980*H980</f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203" t="s">
        <v>319</v>
      </c>
      <c r="AT980" s="203" t="s">
        <v>340</v>
      </c>
      <c r="AU980" s="203" t="s">
        <v>86</v>
      </c>
      <c r="AY980" s="18" t="s">
        <v>239</v>
      </c>
      <c r="BE980" s="204">
        <f>IF(N980="základní",J980,0)</f>
        <v>0</v>
      </c>
      <c r="BF980" s="204">
        <f>IF(N980="snížená",J980,0)</f>
        <v>0</v>
      </c>
      <c r="BG980" s="204">
        <f>IF(N980="zákl. přenesená",J980,0)</f>
        <v>0</v>
      </c>
      <c r="BH980" s="204">
        <f>IF(N980="sníž. přenesená",J980,0)</f>
        <v>0</v>
      </c>
      <c r="BI980" s="204">
        <f>IF(N980="nulová",J980,0)</f>
        <v>0</v>
      </c>
      <c r="BJ980" s="18" t="s">
        <v>83</v>
      </c>
      <c r="BK980" s="204">
        <f>ROUND(I980*H980,2)</f>
        <v>0</v>
      </c>
      <c r="BL980" s="18" t="s">
        <v>246</v>
      </c>
      <c r="BM980" s="203" t="s">
        <v>1282</v>
      </c>
    </row>
    <row r="981" spans="1:65" s="13" customFormat="1" ht="11.25">
      <c r="B981" s="210"/>
      <c r="C981" s="211"/>
      <c r="D981" s="212" t="s">
        <v>250</v>
      </c>
      <c r="E981" s="213" t="s">
        <v>1</v>
      </c>
      <c r="F981" s="214" t="s">
        <v>1198</v>
      </c>
      <c r="G981" s="211"/>
      <c r="H981" s="213" t="s">
        <v>1</v>
      </c>
      <c r="I981" s="215"/>
      <c r="J981" s="211"/>
      <c r="K981" s="211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250</v>
      </c>
      <c r="AU981" s="220" t="s">
        <v>86</v>
      </c>
      <c r="AV981" s="13" t="s">
        <v>83</v>
      </c>
      <c r="AW981" s="13" t="s">
        <v>31</v>
      </c>
      <c r="AX981" s="13" t="s">
        <v>75</v>
      </c>
      <c r="AY981" s="220" t="s">
        <v>239</v>
      </c>
    </row>
    <row r="982" spans="1:65" s="13" customFormat="1" ht="11.25">
      <c r="B982" s="210"/>
      <c r="C982" s="211"/>
      <c r="D982" s="212" t="s">
        <v>250</v>
      </c>
      <c r="E982" s="213" t="s">
        <v>1</v>
      </c>
      <c r="F982" s="214" t="s">
        <v>1283</v>
      </c>
      <c r="G982" s="211"/>
      <c r="H982" s="213" t="s">
        <v>1</v>
      </c>
      <c r="I982" s="215"/>
      <c r="J982" s="211"/>
      <c r="K982" s="211"/>
      <c r="L982" s="216"/>
      <c r="M982" s="217"/>
      <c r="N982" s="218"/>
      <c r="O982" s="218"/>
      <c r="P982" s="218"/>
      <c r="Q982" s="218"/>
      <c r="R982" s="218"/>
      <c r="S982" s="218"/>
      <c r="T982" s="219"/>
      <c r="AT982" s="220" t="s">
        <v>250</v>
      </c>
      <c r="AU982" s="220" t="s">
        <v>86</v>
      </c>
      <c r="AV982" s="13" t="s">
        <v>83</v>
      </c>
      <c r="AW982" s="13" t="s">
        <v>31</v>
      </c>
      <c r="AX982" s="13" t="s">
        <v>75</v>
      </c>
      <c r="AY982" s="220" t="s">
        <v>239</v>
      </c>
    </row>
    <row r="983" spans="1:65" s="14" customFormat="1" ht="11.25">
      <c r="B983" s="221"/>
      <c r="C983" s="222"/>
      <c r="D983" s="212" t="s">
        <v>250</v>
      </c>
      <c r="E983" s="223" t="s">
        <v>1</v>
      </c>
      <c r="F983" s="224" t="s">
        <v>1284</v>
      </c>
      <c r="G983" s="222"/>
      <c r="H983" s="225">
        <v>209</v>
      </c>
      <c r="I983" s="226"/>
      <c r="J983" s="222"/>
      <c r="K983" s="222"/>
      <c r="L983" s="227"/>
      <c r="M983" s="228"/>
      <c r="N983" s="229"/>
      <c r="O983" s="229"/>
      <c r="P983" s="229"/>
      <c r="Q983" s="229"/>
      <c r="R983" s="229"/>
      <c r="S983" s="229"/>
      <c r="T983" s="230"/>
      <c r="AT983" s="231" t="s">
        <v>250</v>
      </c>
      <c r="AU983" s="231" t="s">
        <v>86</v>
      </c>
      <c r="AV983" s="14" t="s">
        <v>86</v>
      </c>
      <c r="AW983" s="14" t="s">
        <v>31</v>
      </c>
      <c r="AX983" s="14" t="s">
        <v>83</v>
      </c>
      <c r="AY983" s="231" t="s">
        <v>239</v>
      </c>
    </row>
    <row r="984" spans="1:65" s="2" customFormat="1" ht="24.2" customHeight="1">
      <c r="A984" s="35"/>
      <c r="B984" s="36"/>
      <c r="C984" s="254" t="s">
        <v>1285</v>
      </c>
      <c r="D984" s="254" t="s">
        <v>340</v>
      </c>
      <c r="E984" s="255" t="s">
        <v>1286</v>
      </c>
      <c r="F984" s="256" t="s">
        <v>1287</v>
      </c>
      <c r="G984" s="257" t="s">
        <v>519</v>
      </c>
      <c r="H984" s="258">
        <v>21</v>
      </c>
      <c r="I984" s="259"/>
      <c r="J984" s="260">
        <f>ROUND(I984*H984,2)</f>
        <v>0</v>
      </c>
      <c r="K984" s="256" t="s">
        <v>245</v>
      </c>
      <c r="L984" s="261"/>
      <c r="M984" s="262" t="s">
        <v>1</v>
      </c>
      <c r="N984" s="263" t="s">
        <v>40</v>
      </c>
      <c r="O984" s="72"/>
      <c r="P984" s="201">
        <f>O984*H984</f>
        <v>0</v>
      </c>
      <c r="Q984" s="201">
        <v>5.0000000000000001E-4</v>
      </c>
      <c r="R984" s="201">
        <f>Q984*H984</f>
        <v>1.0500000000000001E-2</v>
      </c>
      <c r="S984" s="201">
        <v>0</v>
      </c>
      <c r="T984" s="202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203" t="s">
        <v>319</v>
      </c>
      <c r="AT984" s="203" t="s">
        <v>340</v>
      </c>
      <c r="AU984" s="203" t="s">
        <v>86</v>
      </c>
      <c r="AY984" s="18" t="s">
        <v>239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18" t="s">
        <v>83</v>
      </c>
      <c r="BK984" s="204">
        <f>ROUND(I984*H984,2)</f>
        <v>0</v>
      </c>
      <c r="BL984" s="18" t="s">
        <v>246</v>
      </c>
      <c r="BM984" s="203" t="s">
        <v>1288</v>
      </c>
    </row>
    <row r="985" spans="1:65" s="13" customFormat="1" ht="11.25">
      <c r="B985" s="210"/>
      <c r="C985" s="211"/>
      <c r="D985" s="212" t="s">
        <v>250</v>
      </c>
      <c r="E985" s="213" t="s">
        <v>1</v>
      </c>
      <c r="F985" s="214" t="s">
        <v>1198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250</v>
      </c>
      <c r="AU985" s="220" t="s">
        <v>86</v>
      </c>
      <c r="AV985" s="13" t="s">
        <v>83</v>
      </c>
      <c r="AW985" s="13" t="s">
        <v>31</v>
      </c>
      <c r="AX985" s="13" t="s">
        <v>75</v>
      </c>
      <c r="AY985" s="220" t="s">
        <v>239</v>
      </c>
    </row>
    <row r="986" spans="1:65" s="13" customFormat="1" ht="11.25">
      <c r="B986" s="210"/>
      <c r="C986" s="211"/>
      <c r="D986" s="212" t="s">
        <v>250</v>
      </c>
      <c r="E986" s="213" t="s">
        <v>1</v>
      </c>
      <c r="F986" s="214" t="s">
        <v>1289</v>
      </c>
      <c r="G986" s="211"/>
      <c r="H986" s="213" t="s">
        <v>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250</v>
      </c>
      <c r="AU986" s="220" t="s">
        <v>86</v>
      </c>
      <c r="AV986" s="13" t="s">
        <v>83</v>
      </c>
      <c r="AW986" s="13" t="s">
        <v>31</v>
      </c>
      <c r="AX986" s="13" t="s">
        <v>75</v>
      </c>
      <c r="AY986" s="220" t="s">
        <v>239</v>
      </c>
    </row>
    <row r="987" spans="1:65" s="14" customFormat="1" ht="11.25">
      <c r="B987" s="221"/>
      <c r="C987" s="222"/>
      <c r="D987" s="212" t="s">
        <v>250</v>
      </c>
      <c r="E987" s="223" t="s">
        <v>1</v>
      </c>
      <c r="F987" s="224" t="s">
        <v>1290</v>
      </c>
      <c r="G987" s="222"/>
      <c r="H987" s="225">
        <v>21</v>
      </c>
      <c r="I987" s="226"/>
      <c r="J987" s="222"/>
      <c r="K987" s="222"/>
      <c r="L987" s="227"/>
      <c r="M987" s="228"/>
      <c r="N987" s="229"/>
      <c r="O987" s="229"/>
      <c r="P987" s="229"/>
      <c r="Q987" s="229"/>
      <c r="R987" s="229"/>
      <c r="S987" s="229"/>
      <c r="T987" s="230"/>
      <c r="AT987" s="231" t="s">
        <v>250</v>
      </c>
      <c r="AU987" s="231" t="s">
        <v>86</v>
      </c>
      <c r="AV987" s="14" t="s">
        <v>86</v>
      </c>
      <c r="AW987" s="14" t="s">
        <v>31</v>
      </c>
      <c r="AX987" s="14" t="s">
        <v>83</v>
      </c>
      <c r="AY987" s="231" t="s">
        <v>239</v>
      </c>
    </row>
    <row r="988" spans="1:65" s="2" customFormat="1" ht="24.2" customHeight="1">
      <c r="A988" s="35"/>
      <c r="B988" s="36"/>
      <c r="C988" s="254" t="s">
        <v>1291</v>
      </c>
      <c r="D988" s="254" t="s">
        <v>340</v>
      </c>
      <c r="E988" s="255" t="s">
        <v>1292</v>
      </c>
      <c r="F988" s="256" t="s">
        <v>1293</v>
      </c>
      <c r="G988" s="257" t="s">
        <v>519</v>
      </c>
      <c r="H988" s="258">
        <v>10.5</v>
      </c>
      <c r="I988" s="259"/>
      <c r="J988" s="260">
        <f>ROUND(I988*H988,2)</f>
        <v>0</v>
      </c>
      <c r="K988" s="256" t="s">
        <v>245</v>
      </c>
      <c r="L988" s="261"/>
      <c r="M988" s="262" t="s">
        <v>1</v>
      </c>
      <c r="N988" s="263" t="s">
        <v>40</v>
      </c>
      <c r="O988" s="72"/>
      <c r="P988" s="201">
        <f>O988*H988</f>
        <v>0</v>
      </c>
      <c r="Q988" s="201">
        <v>5.0000000000000001E-4</v>
      </c>
      <c r="R988" s="201">
        <f>Q988*H988</f>
        <v>5.2500000000000003E-3</v>
      </c>
      <c r="S988" s="201">
        <v>0</v>
      </c>
      <c r="T988" s="202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203" t="s">
        <v>319</v>
      </c>
      <c r="AT988" s="203" t="s">
        <v>340</v>
      </c>
      <c r="AU988" s="203" t="s">
        <v>86</v>
      </c>
      <c r="AY988" s="18" t="s">
        <v>239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8" t="s">
        <v>83</v>
      </c>
      <c r="BK988" s="204">
        <f>ROUND(I988*H988,2)</f>
        <v>0</v>
      </c>
      <c r="BL988" s="18" t="s">
        <v>246</v>
      </c>
      <c r="BM988" s="203" t="s">
        <v>1294</v>
      </c>
    </row>
    <row r="989" spans="1:65" s="13" customFormat="1" ht="11.25">
      <c r="B989" s="210"/>
      <c r="C989" s="211"/>
      <c r="D989" s="212" t="s">
        <v>250</v>
      </c>
      <c r="E989" s="213" t="s">
        <v>1</v>
      </c>
      <c r="F989" s="214" t="s">
        <v>1198</v>
      </c>
      <c r="G989" s="211"/>
      <c r="H989" s="213" t="s">
        <v>1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250</v>
      </c>
      <c r="AU989" s="220" t="s">
        <v>86</v>
      </c>
      <c r="AV989" s="13" t="s">
        <v>83</v>
      </c>
      <c r="AW989" s="13" t="s">
        <v>31</v>
      </c>
      <c r="AX989" s="13" t="s">
        <v>75</v>
      </c>
      <c r="AY989" s="220" t="s">
        <v>239</v>
      </c>
    </row>
    <row r="990" spans="1:65" s="13" customFormat="1" ht="11.25">
      <c r="B990" s="210"/>
      <c r="C990" s="211"/>
      <c r="D990" s="212" t="s">
        <v>250</v>
      </c>
      <c r="E990" s="213" t="s">
        <v>1</v>
      </c>
      <c r="F990" s="214" t="s">
        <v>1295</v>
      </c>
      <c r="G990" s="211"/>
      <c r="H990" s="213" t="s">
        <v>1</v>
      </c>
      <c r="I990" s="215"/>
      <c r="J990" s="211"/>
      <c r="K990" s="211"/>
      <c r="L990" s="216"/>
      <c r="M990" s="217"/>
      <c r="N990" s="218"/>
      <c r="O990" s="218"/>
      <c r="P990" s="218"/>
      <c r="Q990" s="218"/>
      <c r="R990" s="218"/>
      <c r="S990" s="218"/>
      <c r="T990" s="219"/>
      <c r="AT990" s="220" t="s">
        <v>250</v>
      </c>
      <c r="AU990" s="220" t="s">
        <v>86</v>
      </c>
      <c r="AV990" s="13" t="s">
        <v>83</v>
      </c>
      <c r="AW990" s="13" t="s">
        <v>31</v>
      </c>
      <c r="AX990" s="13" t="s">
        <v>75</v>
      </c>
      <c r="AY990" s="220" t="s">
        <v>239</v>
      </c>
    </row>
    <row r="991" spans="1:65" s="14" customFormat="1" ht="11.25">
      <c r="B991" s="221"/>
      <c r="C991" s="222"/>
      <c r="D991" s="212" t="s">
        <v>250</v>
      </c>
      <c r="E991" s="223" t="s">
        <v>1</v>
      </c>
      <c r="F991" s="224" t="s">
        <v>1296</v>
      </c>
      <c r="G991" s="222"/>
      <c r="H991" s="225">
        <v>10.5</v>
      </c>
      <c r="I991" s="226"/>
      <c r="J991" s="222"/>
      <c r="K991" s="222"/>
      <c r="L991" s="227"/>
      <c r="M991" s="228"/>
      <c r="N991" s="229"/>
      <c r="O991" s="229"/>
      <c r="P991" s="229"/>
      <c r="Q991" s="229"/>
      <c r="R991" s="229"/>
      <c r="S991" s="229"/>
      <c r="T991" s="230"/>
      <c r="AT991" s="231" t="s">
        <v>250</v>
      </c>
      <c r="AU991" s="231" t="s">
        <v>86</v>
      </c>
      <c r="AV991" s="14" t="s">
        <v>86</v>
      </c>
      <c r="AW991" s="14" t="s">
        <v>31</v>
      </c>
      <c r="AX991" s="14" t="s">
        <v>83</v>
      </c>
      <c r="AY991" s="231" t="s">
        <v>239</v>
      </c>
    </row>
    <row r="992" spans="1:65" s="2" customFormat="1" ht="24.2" customHeight="1">
      <c r="A992" s="35"/>
      <c r="B992" s="36"/>
      <c r="C992" s="192" t="s">
        <v>1297</v>
      </c>
      <c r="D992" s="192" t="s">
        <v>241</v>
      </c>
      <c r="E992" s="193" t="s">
        <v>1298</v>
      </c>
      <c r="F992" s="194" t="s">
        <v>1299</v>
      </c>
      <c r="G992" s="195" t="s">
        <v>372</v>
      </c>
      <c r="H992" s="196">
        <v>53</v>
      </c>
      <c r="I992" s="197"/>
      <c r="J992" s="198">
        <f>ROUND(I992*H992,2)</f>
        <v>0</v>
      </c>
      <c r="K992" s="194" t="s">
        <v>245</v>
      </c>
      <c r="L992" s="40"/>
      <c r="M992" s="199" t="s">
        <v>1</v>
      </c>
      <c r="N992" s="200" t="s">
        <v>40</v>
      </c>
      <c r="O992" s="72"/>
      <c r="P992" s="201">
        <f>O992*H992</f>
        <v>0</v>
      </c>
      <c r="Q992" s="201">
        <v>1.82E-3</v>
      </c>
      <c r="R992" s="201">
        <f>Q992*H992</f>
        <v>9.6460000000000004E-2</v>
      </c>
      <c r="S992" s="201">
        <v>0</v>
      </c>
      <c r="T992" s="202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203" t="s">
        <v>246</v>
      </c>
      <c r="AT992" s="203" t="s">
        <v>241</v>
      </c>
      <c r="AU992" s="203" t="s">
        <v>86</v>
      </c>
      <c r="AY992" s="18" t="s">
        <v>239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8" t="s">
        <v>83</v>
      </c>
      <c r="BK992" s="204">
        <f>ROUND(I992*H992,2)</f>
        <v>0</v>
      </c>
      <c r="BL992" s="18" t="s">
        <v>246</v>
      </c>
      <c r="BM992" s="203" t="s">
        <v>1300</v>
      </c>
    </row>
    <row r="993" spans="1:65" s="2" customFormat="1" ht="11.25">
      <c r="A993" s="35"/>
      <c r="B993" s="36"/>
      <c r="C993" s="37"/>
      <c r="D993" s="205" t="s">
        <v>248</v>
      </c>
      <c r="E993" s="37"/>
      <c r="F993" s="206" t="s">
        <v>1301</v>
      </c>
      <c r="G993" s="37"/>
      <c r="H993" s="37"/>
      <c r="I993" s="207"/>
      <c r="J993" s="37"/>
      <c r="K993" s="37"/>
      <c r="L993" s="40"/>
      <c r="M993" s="208"/>
      <c r="N993" s="209"/>
      <c r="O993" s="72"/>
      <c r="P993" s="72"/>
      <c r="Q993" s="72"/>
      <c r="R993" s="72"/>
      <c r="S993" s="72"/>
      <c r="T993" s="73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T993" s="18" t="s">
        <v>248</v>
      </c>
      <c r="AU993" s="18" t="s">
        <v>86</v>
      </c>
    </row>
    <row r="994" spans="1:65" s="13" customFormat="1" ht="11.25">
      <c r="B994" s="210"/>
      <c r="C994" s="211"/>
      <c r="D994" s="212" t="s">
        <v>250</v>
      </c>
      <c r="E994" s="213" t="s">
        <v>1</v>
      </c>
      <c r="F994" s="214" t="s">
        <v>1302</v>
      </c>
      <c r="G994" s="211"/>
      <c r="H994" s="213" t="s">
        <v>1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250</v>
      </c>
      <c r="AU994" s="220" t="s">
        <v>86</v>
      </c>
      <c r="AV994" s="13" t="s">
        <v>83</v>
      </c>
      <c r="AW994" s="13" t="s">
        <v>31</v>
      </c>
      <c r="AX994" s="13" t="s">
        <v>75</v>
      </c>
      <c r="AY994" s="220" t="s">
        <v>239</v>
      </c>
    </row>
    <row r="995" spans="1:65" s="14" customFormat="1" ht="11.25">
      <c r="B995" s="221"/>
      <c r="C995" s="222"/>
      <c r="D995" s="212" t="s">
        <v>250</v>
      </c>
      <c r="E995" s="223" t="s">
        <v>1</v>
      </c>
      <c r="F995" s="224" t="s">
        <v>1303</v>
      </c>
      <c r="G995" s="222"/>
      <c r="H995" s="225">
        <v>15.065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AT995" s="231" t="s">
        <v>250</v>
      </c>
      <c r="AU995" s="231" t="s">
        <v>86</v>
      </c>
      <c r="AV995" s="14" t="s">
        <v>86</v>
      </c>
      <c r="AW995" s="14" t="s">
        <v>31</v>
      </c>
      <c r="AX995" s="14" t="s">
        <v>75</v>
      </c>
      <c r="AY995" s="231" t="s">
        <v>239</v>
      </c>
    </row>
    <row r="996" spans="1:65" s="14" customFormat="1" ht="11.25">
      <c r="B996" s="221"/>
      <c r="C996" s="222"/>
      <c r="D996" s="212" t="s">
        <v>250</v>
      </c>
      <c r="E996" s="223" t="s">
        <v>1</v>
      </c>
      <c r="F996" s="224" t="s">
        <v>1304</v>
      </c>
      <c r="G996" s="222"/>
      <c r="H996" s="225">
        <v>6.8250000000000002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250</v>
      </c>
      <c r="AU996" s="231" t="s">
        <v>86</v>
      </c>
      <c r="AV996" s="14" t="s">
        <v>86</v>
      </c>
      <c r="AW996" s="14" t="s">
        <v>31</v>
      </c>
      <c r="AX996" s="14" t="s">
        <v>75</v>
      </c>
      <c r="AY996" s="231" t="s">
        <v>239</v>
      </c>
    </row>
    <row r="997" spans="1:65" s="14" customFormat="1" ht="11.25">
      <c r="B997" s="221"/>
      <c r="C997" s="222"/>
      <c r="D997" s="212" t="s">
        <v>250</v>
      </c>
      <c r="E997" s="223" t="s">
        <v>1</v>
      </c>
      <c r="F997" s="224" t="s">
        <v>1305</v>
      </c>
      <c r="G997" s="222"/>
      <c r="H997" s="225">
        <v>25.925000000000001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250</v>
      </c>
      <c r="AU997" s="231" t="s">
        <v>86</v>
      </c>
      <c r="AV997" s="14" t="s">
        <v>86</v>
      </c>
      <c r="AW997" s="14" t="s">
        <v>31</v>
      </c>
      <c r="AX997" s="14" t="s">
        <v>75</v>
      </c>
      <c r="AY997" s="231" t="s">
        <v>239</v>
      </c>
    </row>
    <row r="998" spans="1:65" s="14" customFormat="1" ht="11.25">
      <c r="B998" s="221"/>
      <c r="C998" s="222"/>
      <c r="D998" s="212" t="s">
        <v>250</v>
      </c>
      <c r="E998" s="223" t="s">
        <v>1</v>
      </c>
      <c r="F998" s="224" t="s">
        <v>1306</v>
      </c>
      <c r="G998" s="222"/>
      <c r="H998" s="225">
        <v>5.1849999999999996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AT998" s="231" t="s">
        <v>250</v>
      </c>
      <c r="AU998" s="231" t="s">
        <v>86</v>
      </c>
      <c r="AV998" s="14" t="s">
        <v>86</v>
      </c>
      <c r="AW998" s="14" t="s">
        <v>31</v>
      </c>
      <c r="AX998" s="14" t="s">
        <v>75</v>
      </c>
      <c r="AY998" s="231" t="s">
        <v>239</v>
      </c>
    </row>
    <row r="999" spans="1:65" s="16" customFormat="1" ht="11.25">
      <c r="B999" s="243"/>
      <c r="C999" s="244"/>
      <c r="D999" s="212" t="s">
        <v>250</v>
      </c>
      <c r="E999" s="245" t="s">
        <v>1</v>
      </c>
      <c r="F999" s="246" t="s">
        <v>264</v>
      </c>
      <c r="G999" s="244"/>
      <c r="H999" s="247">
        <v>53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AT999" s="253" t="s">
        <v>250</v>
      </c>
      <c r="AU999" s="253" t="s">
        <v>86</v>
      </c>
      <c r="AV999" s="16" t="s">
        <v>246</v>
      </c>
      <c r="AW999" s="16" t="s">
        <v>31</v>
      </c>
      <c r="AX999" s="16" t="s">
        <v>83</v>
      </c>
      <c r="AY999" s="253" t="s">
        <v>239</v>
      </c>
    </row>
    <row r="1000" spans="1:65" s="13" customFormat="1" ht="11.25">
      <c r="B1000" s="210"/>
      <c r="C1000" s="211"/>
      <c r="D1000" s="212" t="s">
        <v>250</v>
      </c>
      <c r="E1000" s="213" t="s">
        <v>1</v>
      </c>
      <c r="F1000" s="214" t="s">
        <v>1307</v>
      </c>
      <c r="G1000" s="211"/>
      <c r="H1000" s="213" t="s">
        <v>1</v>
      </c>
      <c r="I1000" s="215"/>
      <c r="J1000" s="211"/>
      <c r="K1000" s="211"/>
      <c r="L1000" s="216"/>
      <c r="M1000" s="217"/>
      <c r="N1000" s="218"/>
      <c r="O1000" s="218"/>
      <c r="P1000" s="218"/>
      <c r="Q1000" s="218"/>
      <c r="R1000" s="218"/>
      <c r="S1000" s="218"/>
      <c r="T1000" s="219"/>
      <c r="AT1000" s="220" t="s">
        <v>250</v>
      </c>
      <c r="AU1000" s="220" t="s">
        <v>86</v>
      </c>
      <c r="AV1000" s="13" t="s">
        <v>83</v>
      </c>
      <c r="AW1000" s="13" t="s">
        <v>31</v>
      </c>
      <c r="AX1000" s="13" t="s">
        <v>75</v>
      </c>
      <c r="AY1000" s="220" t="s">
        <v>239</v>
      </c>
    </row>
    <row r="1001" spans="1:65" s="2" customFormat="1" ht="24.2" customHeight="1">
      <c r="A1001" s="35"/>
      <c r="B1001" s="36"/>
      <c r="C1001" s="192" t="s">
        <v>1308</v>
      </c>
      <c r="D1001" s="192" t="s">
        <v>241</v>
      </c>
      <c r="E1001" s="193" t="s">
        <v>1309</v>
      </c>
      <c r="F1001" s="194" t="s">
        <v>1310</v>
      </c>
      <c r="G1001" s="195" t="s">
        <v>372</v>
      </c>
      <c r="H1001" s="196">
        <v>264</v>
      </c>
      <c r="I1001" s="197"/>
      <c r="J1001" s="198">
        <f>ROUND(I1001*H1001,2)</f>
        <v>0</v>
      </c>
      <c r="K1001" s="194" t="s">
        <v>245</v>
      </c>
      <c r="L1001" s="40"/>
      <c r="M1001" s="199" t="s">
        <v>1</v>
      </c>
      <c r="N1001" s="200" t="s">
        <v>40</v>
      </c>
      <c r="O1001" s="72"/>
      <c r="P1001" s="201">
        <f>O1001*H1001</f>
        <v>0</v>
      </c>
      <c r="Q1001" s="201">
        <v>3.3800000000000002E-3</v>
      </c>
      <c r="R1001" s="201">
        <f>Q1001*H1001</f>
        <v>0.89232</v>
      </c>
      <c r="S1001" s="201">
        <v>0</v>
      </c>
      <c r="T1001" s="202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203" t="s">
        <v>246</v>
      </c>
      <c r="AT1001" s="203" t="s">
        <v>241</v>
      </c>
      <c r="AU1001" s="203" t="s">
        <v>86</v>
      </c>
      <c r="AY1001" s="18" t="s">
        <v>239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8" t="s">
        <v>83</v>
      </c>
      <c r="BK1001" s="204">
        <f>ROUND(I1001*H1001,2)</f>
        <v>0</v>
      </c>
      <c r="BL1001" s="18" t="s">
        <v>246</v>
      </c>
      <c r="BM1001" s="203" t="s">
        <v>1311</v>
      </c>
    </row>
    <row r="1002" spans="1:65" s="2" customFormat="1" ht="11.25">
      <c r="A1002" s="35"/>
      <c r="B1002" s="36"/>
      <c r="C1002" s="37"/>
      <c r="D1002" s="205" t="s">
        <v>248</v>
      </c>
      <c r="E1002" s="37"/>
      <c r="F1002" s="206" t="s">
        <v>1312</v>
      </c>
      <c r="G1002" s="37"/>
      <c r="H1002" s="37"/>
      <c r="I1002" s="207"/>
      <c r="J1002" s="37"/>
      <c r="K1002" s="37"/>
      <c r="L1002" s="40"/>
      <c r="M1002" s="208"/>
      <c r="N1002" s="209"/>
      <c r="O1002" s="72"/>
      <c r="P1002" s="72"/>
      <c r="Q1002" s="72"/>
      <c r="R1002" s="72"/>
      <c r="S1002" s="72"/>
      <c r="T1002" s="73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T1002" s="18" t="s">
        <v>248</v>
      </c>
      <c r="AU1002" s="18" t="s">
        <v>86</v>
      </c>
    </row>
    <row r="1003" spans="1:65" s="13" customFormat="1" ht="11.25">
      <c r="B1003" s="210"/>
      <c r="C1003" s="211"/>
      <c r="D1003" s="212" t="s">
        <v>250</v>
      </c>
      <c r="E1003" s="213" t="s">
        <v>1</v>
      </c>
      <c r="F1003" s="214" t="s">
        <v>1313</v>
      </c>
      <c r="G1003" s="211"/>
      <c r="H1003" s="213" t="s">
        <v>1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250</v>
      </c>
      <c r="AU1003" s="220" t="s">
        <v>86</v>
      </c>
      <c r="AV1003" s="13" t="s">
        <v>83</v>
      </c>
      <c r="AW1003" s="13" t="s">
        <v>31</v>
      </c>
      <c r="AX1003" s="13" t="s">
        <v>75</v>
      </c>
      <c r="AY1003" s="220" t="s">
        <v>239</v>
      </c>
    </row>
    <row r="1004" spans="1:65" s="13" customFormat="1" ht="11.25">
      <c r="B1004" s="210"/>
      <c r="C1004" s="211"/>
      <c r="D1004" s="212" t="s">
        <v>250</v>
      </c>
      <c r="E1004" s="213" t="s">
        <v>1</v>
      </c>
      <c r="F1004" s="214" t="s">
        <v>1314</v>
      </c>
      <c r="G1004" s="211"/>
      <c r="H1004" s="213" t="s">
        <v>1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250</v>
      </c>
      <c r="AU1004" s="220" t="s">
        <v>86</v>
      </c>
      <c r="AV1004" s="13" t="s">
        <v>83</v>
      </c>
      <c r="AW1004" s="13" t="s">
        <v>31</v>
      </c>
      <c r="AX1004" s="13" t="s">
        <v>75</v>
      </c>
      <c r="AY1004" s="220" t="s">
        <v>239</v>
      </c>
    </row>
    <row r="1005" spans="1:65" s="14" customFormat="1" ht="11.25">
      <c r="B1005" s="221"/>
      <c r="C1005" s="222"/>
      <c r="D1005" s="212" t="s">
        <v>250</v>
      </c>
      <c r="E1005" s="223" t="s">
        <v>1</v>
      </c>
      <c r="F1005" s="224" t="s">
        <v>1315</v>
      </c>
      <c r="G1005" s="222"/>
      <c r="H1005" s="225">
        <v>273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250</v>
      </c>
      <c r="AU1005" s="231" t="s">
        <v>86</v>
      </c>
      <c r="AV1005" s="14" t="s">
        <v>86</v>
      </c>
      <c r="AW1005" s="14" t="s">
        <v>31</v>
      </c>
      <c r="AX1005" s="14" t="s">
        <v>75</v>
      </c>
      <c r="AY1005" s="231" t="s">
        <v>239</v>
      </c>
    </row>
    <row r="1006" spans="1:65" s="13" customFormat="1" ht="11.25">
      <c r="B1006" s="210"/>
      <c r="C1006" s="211"/>
      <c r="D1006" s="212" t="s">
        <v>250</v>
      </c>
      <c r="E1006" s="213" t="s">
        <v>1</v>
      </c>
      <c r="F1006" s="214" t="s">
        <v>1316</v>
      </c>
      <c r="G1006" s="211"/>
      <c r="H1006" s="213" t="s">
        <v>1</v>
      </c>
      <c r="I1006" s="215"/>
      <c r="J1006" s="211"/>
      <c r="K1006" s="211"/>
      <c r="L1006" s="216"/>
      <c r="M1006" s="217"/>
      <c r="N1006" s="218"/>
      <c r="O1006" s="218"/>
      <c r="P1006" s="218"/>
      <c r="Q1006" s="218"/>
      <c r="R1006" s="218"/>
      <c r="S1006" s="218"/>
      <c r="T1006" s="219"/>
      <c r="AT1006" s="220" t="s">
        <v>250</v>
      </c>
      <c r="AU1006" s="220" t="s">
        <v>86</v>
      </c>
      <c r="AV1006" s="13" t="s">
        <v>83</v>
      </c>
      <c r="AW1006" s="13" t="s">
        <v>31</v>
      </c>
      <c r="AX1006" s="13" t="s">
        <v>75</v>
      </c>
      <c r="AY1006" s="220" t="s">
        <v>239</v>
      </c>
    </row>
    <row r="1007" spans="1:65" s="14" customFormat="1" ht="11.25">
      <c r="B1007" s="221"/>
      <c r="C1007" s="222"/>
      <c r="D1007" s="212" t="s">
        <v>250</v>
      </c>
      <c r="E1007" s="223" t="s">
        <v>1</v>
      </c>
      <c r="F1007" s="224" t="s">
        <v>1317</v>
      </c>
      <c r="G1007" s="222"/>
      <c r="H1007" s="225">
        <v>-15.065</v>
      </c>
      <c r="I1007" s="226"/>
      <c r="J1007" s="222"/>
      <c r="K1007" s="222"/>
      <c r="L1007" s="227"/>
      <c r="M1007" s="228"/>
      <c r="N1007" s="229"/>
      <c r="O1007" s="229"/>
      <c r="P1007" s="229"/>
      <c r="Q1007" s="229"/>
      <c r="R1007" s="229"/>
      <c r="S1007" s="229"/>
      <c r="T1007" s="230"/>
      <c r="AT1007" s="231" t="s">
        <v>250</v>
      </c>
      <c r="AU1007" s="231" t="s">
        <v>86</v>
      </c>
      <c r="AV1007" s="14" t="s">
        <v>86</v>
      </c>
      <c r="AW1007" s="14" t="s">
        <v>31</v>
      </c>
      <c r="AX1007" s="14" t="s">
        <v>75</v>
      </c>
      <c r="AY1007" s="231" t="s">
        <v>239</v>
      </c>
    </row>
    <row r="1008" spans="1:65" s="14" customFormat="1" ht="11.25">
      <c r="B1008" s="221"/>
      <c r="C1008" s="222"/>
      <c r="D1008" s="212" t="s">
        <v>250</v>
      </c>
      <c r="E1008" s="223" t="s">
        <v>1</v>
      </c>
      <c r="F1008" s="224" t="s">
        <v>1318</v>
      </c>
      <c r="G1008" s="222"/>
      <c r="H1008" s="225">
        <v>-6.8250000000000002</v>
      </c>
      <c r="I1008" s="226"/>
      <c r="J1008" s="222"/>
      <c r="K1008" s="222"/>
      <c r="L1008" s="227"/>
      <c r="M1008" s="228"/>
      <c r="N1008" s="229"/>
      <c r="O1008" s="229"/>
      <c r="P1008" s="229"/>
      <c r="Q1008" s="229"/>
      <c r="R1008" s="229"/>
      <c r="S1008" s="229"/>
      <c r="T1008" s="230"/>
      <c r="AT1008" s="231" t="s">
        <v>250</v>
      </c>
      <c r="AU1008" s="231" t="s">
        <v>86</v>
      </c>
      <c r="AV1008" s="14" t="s">
        <v>86</v>
      </c>
      <c r="AW1008" s="14" t="s">
        <v>31</v>
      </c>
      <c r="AX1008" s="14" t="s">
        <v>75</v>
      </c>
      <c r="AY1008" s="231" t="s">
        <v>239</v>
      </c>
    </row>
    <row r="1009" spans="1:65" s="14" customFormat="1" ht="11.25">
      <c r="B1009" s="221"/>
      <c r="C1009" s="222"/>
      <c r="D1009" s="212" t="s">
        <v>250</v>
      </c>
      <c r="E1009" s="223" t="s">
        <v>1</v>
      </c>
      <c r="F1009" s="224" t="s">
        <v>1319</v>
      </c>
      <c r="G1009" s="222"/>
      <c r="H1009" s="225">
        <v>12.89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250</v>
      </c>
      <c r="AU1009" s="231" t="s">
        <v>86</v>
      </c>
      <c r="AV1009" s="14" t="s">
        <v>86</v>
      </c>
      <c r="AW1009" s="14" t="s">
        <v>31</v>
      </c>
      <c r="AX1009" s="14" t="s">
        <v>75</v>
      </c>
      <c r="AY1009" s="231" t="s">
        <v>239</v>
      </c>
    </row>
    <row r="1010" spans="1:65" s="16" customFormat="1" ht="11.25">
      <c r="B1010" s="243"/>
      <c r="C1010" s="244"/>
      <c r="D1010" s="212" t="s">
        <v>250</v>
      </c>
      <c r="E1010" s="245" t="s">
        <v>1</v>
      </c>
      <c r="F1010" s="246" t="s">
        <v>264</v>
      </c>
      <c r="G1010" s="244"/>
      <c r="H1010" s="247">
        <v>264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AT1010" s="253" t="s">
        <v>250</v>
      </c>
      <c r="AU1010" s="253" t="s">
        <v>86</v>
      </c>
      <c r="AV1010" s="16" t="s">
        <v>246</v>
      </c>
      <c r="AW1010" s="16" t="s">
        <v>31</v>
      </c>
      <c r="AX1010" s="16" t="s">
        <v>83</v>
      </c>
      <c r="AY1010" s="253" t="s">
        <v>239</v>
      </c>
    </row>
    <row r="1011" spans="1:65" s="13" customFormat="1" ht="11.25">
      <c r="B1011" s="210"/>
      <c r="C1011" s="211"/>
      <c r="D1011" s="212" t="s">
        <v>250</v>
      </c>
      <c r="E1011" s="213" t="s">
        <v>1</v>
      </c>
      <c r="F1011" s="214" t="s">
        <v>1307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250</v>
      </c>
      <c r="AU1011" s="220" t="s">
        <v>86</v>
      </c>
      <c r="AV1011" s="13" t="s">
        <v>83</v>
      </c>
      <c r="AW1011" s="13" t="s">
        <v>31</v>
      </c>
      <c r="AX1011" s="13" t="s">
        <v>75</v>
      </c>
      <c r="AY1011" s="220" t="s">
        <v>239</v>
      </c>
    </row>
    <row r="1012" spans="1:65" s="2" customFormat="1" ht="24.2" customHeight="1">
      <c r="A1012" s="35"/>
      <c r="B1012" s="36"/>
      <c r="C1012" s="192" t="s">
        <v>1320</v>
      </c>
      <c r="D1012" s="192" t="s">
        <v>241</v>
      </c>
      <c r="E1012" s="193" t="s">
        <v>1321</v>
      </c>
      <c r="F1012" s="194" t="s">
        <v>1322</v>
      </c>
      <c r="G1012" s="195" t="s">
        <v>372</v>
      </c>
      <c r="H1012" s="196">
        <v>11</v>
      </c>
      <c r="I1012" s="197"/>
      <c r="J1012" s="198">
        <f>ROUND(I1012*H1012,2)</f>
        <v>0</v>
      </c>
      <c r="K1012" s="194" t="s">
        <v>245</v>
      </c>
      <c r="L1012" s="40"/>
      <c r="M1012" s="199" t="s">
        <v>1</v>
      </c>
      <c r="N1012" s="200" t="s">
        <v>40</v>
      </c>
      <c r="O1012" s="72"/>
      <c r="P1012" s="201">
        <f>O1012*H1012</f>
        <v>0</v>
      </c>
      <c r="Q1012" s="201">
        <v>4.5999999999999999E-3</v>
      </c>
      <c r="R1012" s="201">
        <f>Q1012*H1012</f>
        <v>5.0599999999999999E-2</v>
      </c>
      <c r="S1012" s="201">
        <v>0</v>
      </c>
      <c r="T1012" s="202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203" t="s">
        <v>246</v>
      </c>
      <c r="AT1012" s="203" t="s">
        <v>241</v>
      </c>
      <c r="AU1012" s="203" t="s">
        <v>86</v>
      </c>
      <c r="AY1012" s="18" t="s">
        <v>239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8" t="s">
        <v>83</v>
      </c>
      <c r="BK1012" s="204">
        <f>ROUND(I1012*H1012,2)</f>
        <v>0</v>
      </c>
      <c r="BL1012" s="18" t="s">
        <v>246</v>
      </c>
      <c r="BM1012" s="203" t="s">
        <v>1323</v>
      </c>
    </row>
    <row r="1013" spans="1:65" s="2" customFormat="1" ht="11.25">
      <c r="A1013" s="35"/>
      <c r="B1013" s="36"/>
      <c r="C1013" s="37"/>
      <c r="D1013" s="205" t="s">
        <v>248</v>
      </c>
      <c r="E1013" s="37"/>
      <c r="F1013" s="206" t="s">
        <v>1324</v>
      </c>
      <c r="G1013" s="37"/>
      <c r="H1013" s="37"/>
      <c r="I1013" s="207"/>
      <c r="J1013" s="37"/>
      <c r="K1013" s="37"/>
      <c r="L1013" s="40"/>
      <c r="M1013" s="208"/>
      <c r="N1013" s="209"/>
      <c r="O1013" s="72"/>
      <c r="P1013" s="72"/>
      <c r="Q1013" s="72"/>
      <c r="R1013" s="72"/>
      <c r="S1013" s="72"/>
      <c r="T1013" s="73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T1013" s="18" t="s">
        <v>248</v>
      </c>
      <c r="AU1013" s="18" t="s">
        <v>86</v>
      </c>
    </row>
    <row r="1014" spans="1:65" s="13" customFormat="1" ht="11.25">
      <c r="B1014" s="210"/>
      <c r="C1014" s="211"/>
      <c r="D1014" s="212" t="s">
        <v>250</v>
      </c>
      <c r="E1014" s="213" t="s">
        <v>1</v>
      </c>
      <c r="F1014" s="214" t="s">
        <v>1325</v>
      </c>
      <c r="G1014" s="211"/>
      <c r="H1014" s="213" t="s">
        <v>1</v>
      </c>
      <c r="I1014" s="215"/>
      <c r="J1014" s="211"/>
      <c r="K1014" s="211"/>
      <c r="L1014" s="216"/>
      <c r="M1014" s="217"/>
      <c r="N1014" s="218"/>
      <c r="O1014" s="218"/>
      <c r="P1014" s="218"/>
      <c r="Q1014" s="218"/>
      <c r="R1014" s="218"/>
      <c r="S1014" s="218"/>
      <c r="T1014" s="219"/>
      <c r="AT1014" s="220" t="s">
        <v>250</v>
      </c>
      <c r="AU1014" s="220" t="s">
        <v>86</v>
      </c>
      <c r="AV1014" s="13" t="s">
        <v>83</v>
      </c>
      <c r="AW1014" s="13" t="s">
        <v>31</v>
      </c>
      <c r="AX1014" s="13" t="s">
        <v>75</v>
      </c>
      <c r="AY1014" s="220" t="s">
        <v>239</v>
      </c>
    </row>
    <row r="1015" spans="1:65" s="14" customFormat="1" ht="11.25">
      <c r="B1015" s="221"/>
      <c r="C1015" s="222"/>
      <c r="D1015" s="212" t="s">
        <v>250</v>
      </c>
      <c r="E1015" s="223" t="s">
        <v>1</v>
      </c>
      <c r="F1015" s="224" t="s">
        <v>1326</v>
      </c>
      <c r="G1015" s="222"/>
      <c r="H1015" s="225">
        <v>9.625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250</v>
      </c>
      <c r="AU1015" s="231" t="s">
        <v>86</v>
      </c>
      <c r="AV1015" s="14" t="s">
        <v>86</v>
      </c>
      <c r="AW1015" s="14" t="s">
        <v>31</v>
      </c>
      <c r="AX1015" s="14" t="s">
        <v>75</v>
      </c>
      <c r="AY1015" s="231" t="s">
        <v>239</v>
      </c>
    </row>
    <row r="1016" spans="1:65" s="14" customFormat="1" ht="11.25">
      <c r="B1016" s="221"/>
      <c r="C1016" s="222"/>
      <c r="D1016" s="212" t="s">
        <v>250</v>
      </c>
      <c r="E1016" s="223" t="s">
        <v>1</v>
      </c>
      <c r="F1016" s="224" t="s">
        <v>1327</v>
      </c>
      <c r="G1016" s="222"/>
      <c r="H1016" s="225">
        <v>1.375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AT1016" s="231" t="s">
        <v>250</v>
      </c>
      <c r="AU1016" s="231" t="s">
        <v>86</v>
      </c>
      <c r="AV1016" s="14" t="s">
        <v>86</v>
      </c>
      <c r="AW1016" s="14" t="s">
        <v>31</v>
      </c>
      <c r="AX1016" s="14" t="s">
        <v>75</v>
      </c>
      <c r="AY1016" s="231" t="s">
        <v>239</v>
      </c>
    </row>
    <row r="1017" spans="1:65" s="16" customFormat="1" ht="11.25">
      <c r="B1017" s="243"/>
      <c r="C1017" s="244"/>
      <c r="D1017" s="212" t="s">
        <v>250</v>
      </c>
      <c r="E1017" s="245" t="s">
        <v>1</v>
      </c>
      <c r="F1017" s="246" t="s">
        <v>264</v>
      </c>
      <c r="G1017" s="244"/>
      <c r="H1017" s="247">
        <v>11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AT1017" s="253" t="s">
        <v>250</v>
      </c>
      <c r="AU1017" s="253" t="s">
        <v>86</v>
      </c>
      <c r="AV1017" s="16" t="s">
        <v>246</v>
      </c>
      <c r="AW1017" s="16" t="s">
        <v>31</v>
      </c>
      <c r="AX1017" s="16" t="s">
        <v>83</v>
      </c>
      <c r="AY1017" s="253" t="s">
        <v>239</v>
      </c>
    </row>
    <row r="1018" spans="1:65" s="13" customFormat="1" ht="11.25">
      <c r="B1018" s="210"/>
      <c r="C1018" s="211"/>
      <c r="D1018" s="212" t="s">
        <v>250</v>
      </c>
      <c r="E1018" s="213" t="s">
        <v>1</v>
      </c>
      <c r="F1018" s="214" t="s">
        <v>1307</v>
      </c>
      <c r="G1018" s="211"/>
      <c r="H1018" s="213" t="s">
        <v>1</v>
      </c>
      <c r="I1018" s="215"/>
      <c r="J1018" s="211"/>
      <c r="K1018" s="211"/>
      <c r="L1018" s="216"/>
      <c r="M1018" s="217"/>
      <c r="N1018" s="218"/>
      <c r="O1018" s="218"/>
      <c r="P1018" s="218"/>
      <c r="Q1018" s="218"/>
      <c r="R1018" s="218"/>
      <c r="S1018" s="218"/>
      <c r="T1018" s="219"/>
      <c r="AT1018" s="220" t="s">
        <v>250</v>
      </c>
      <c r="AU1018" s="220" t="s">
        <v>86</v>
      </c>
      <c r="AV1018" s="13" t="s">
        <v>83</v>
      </c>
      <c r="AW1018" s="13" t="s">
        <v>31</v>
      </c>
      <c r="AX1018" s="13" t="s">
        <v>75</v>
      </c>
      <c r="AY1018" s="220" t="s">
        <v>239</v>
      </c>
    </row>
    <row r="1019" spans="1:65" s="2" customFormat="1" ht="24.2" customHeight="1">
      <c r="A1019" s="35"/>
      <c r="B1019" s="36"/>
      <c r="C1019" s="192" t="s">
        <v>1328</v>
      </c>
      <c r="D1019" s="192" t="s">
        <v>241</v>
      </c>
      <c r="E1019" s="193" t="s">
        <v>1329</v>
      </c>
      <c r="F1019" s="194" t="s">
        <v>1330</v>
      </c>
      <c r="G1019" s="195" t="s">
        <v>372</v>
      </c>
      <c r="H1019" s="196">
        <v>324</v>
      </c>
      <c r="I1019" s="197"/>
      <c r="J1019" s="198">
        <f>ROUND(I1019*H1019,2)</f>
        <v>0</v>
      </c>
      <c r="K1019" s="194" t="s">
        <v>245</v>
      </c>
      <c r="L1019" s="40"/>
      <c r="M1019" s="199" t="s">
        <v>1</v>
      </c>
      <c r="N1019" s="200" t="s">
        <v>40</v>
      </c>
      <c r="O1019" s="72"/>
      <c r="P1019" s="201">
        <f>O1019*H1019</f>
        <v>0</v>
      </c>
      <c r="Q1019" s="201">
        <v>4.5999999999999999E-3</v>
      </c>
      <c r="R1019" s="201">
        <f>Q1019*H1019</f>
        <v>1.4903999999999999</v>
      </c>
      <c r="S1019" s="201">
        <v>0</v>
      </c>
      <c r="T1019" s="202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203" t="s">
        <v>246</v>
      </c>
      <c r="AT1019" s="203" t="s">
        <v>241</v>
      </c>
      <c r="AU1019" s="203" t="s">
        <v>86</v>
      </c>
      <c r="AY1019" s="18" t="s">
        <v>239</v>
      </c>
      <c r="BE1019" s="204">
        <f>IF(N1019="základní",J1019,0)</f>
        <v>0</v>
      </c>
      <c r="BF1019" s="204">
        <f>IF(N1019="snížená",J1019,0)</f>
        <v>0</v>
      </c>
      <c r="BG1019" s="204">
        <f>IF(N1019="zákl. přenesená",J1019,0)</f>
        <v>0</v>
      </c>
      <c r="BH1019" s="204">
        <f>IF(N1019="sníž. přenesená",J1019,0)</f>
        <v>0</v>
      </c>
      <c r="BI1019" s="204">
        <f>IF(N1019="nulová",J1019,0)</f>
        <v>0</v>
      </c>
      <c r="BJ1019" s="18" t="s">
        <v>83</v>
      </c>
      <c r="BK1019" s="204">
        <f>ROUND(I1019*H1019,2)</f>
        <v>0</v>
      </c>
      <c r="BL1019" s="18" t="s">
        <v>246</v>
      </c>
      <c r="BM1019" s="203" t="s">
        <v>1331</v>
      </c>
    </row>
    <row r="1020" spans="1:65" s="2" customFormat="1" ht="11.25">
      <c r="A1020" s="35"/>
      <c r="B1020" s="36"/>
      <c r="C1020" s="37"/>
      <c r="D1020" s="205" t="s">
        <v>248</v>
      </c>
      <c r="E1020" s="37"/>
      <c r="F1020" s="206" t="s">
        <v>1332</v>
      </c>
      <c r="G1020" s="37"/>
      <c r="H1020" s="37"/>
      <c r="I1020" s="207"/>
      <c r="J1020" s="37"/>
      <c r="K1020" s="37"/>
      <c r="L1020" s="40"/>
      <c r="M1020" s="208"/>
      <c r="N1020" s="209"/>
      <c r="O1020" s="72"/>
      <c r="P1020" s="72"/>
      <c r="Q1020" s="72"/>
      <c r="R1020" s="72"/>
      <c r="S1020" s="72"/>
      <c r="T1020" s="73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T1020" s="18" t="s">
        <v>248</v>
      </c>
      <c r="AU1020" s="18" t="s">
        <v>86</v>
      </c>
    </row>
    <row r="1021" spans="1:65" s="13" customFormat="1" ht="11.25">
      <c r="B1021" s="210"/>
      <c r="C1021" s="211"/>
      <c r="D1021" s="212" t="s">
        <v>250</v>
      </c>
      <c r="E1021" s="213" t="s">
        <v>1</v>
      </c>
      <c r="F1021" s="214" t="s">
        <v>1333</v>
      </c>
      <c r="G1021" s="211"/>
      <c r="H1021" s="213" t="s">
        <v>1</v>
      </c>
      <c r="I1021" s="215"/>
      <c r="J1021" s="211"/>
      <c r="K1021" s="211"/>
      <c r="L1021" s="216"/>
      <c r="M1021" s="217"/>
      <c r="N1021" s="218"/>
      <c r="O1021" s="218"/>
      <c r="P1021" s="218"/>
      <c r="Q1021" s="218"/>
      <c r="R1021" s="218"/>
      <c r="S1021" s="218"/>
      <c r="T1021" s="219"/>
      <c r="AT1021" s="220" t="s">
        <v>250</v>
      </c>
      <c r="AU1021" s="220" t="s">
        <v>86</v>
      </c>
      <c r="AV1021" s="13" t="s">
        <v>83</v>
      </c>
      <c r="AW1021" s="13" t="s">
        <v>31</v>
      </c>
      <c r="AX1021" s="13" t="s">
        <v>75</v>
      </c>
      <c r="AY1021" s="220" t="s">
        <v>239</v>
      </c>
    </row>
    <row r="1022" spans="1:65" s="13" customFormat="1" ht="11.25">
      <c r="B1022" s="210"/>
      <c r="C1022" s="211"/>
      <c r="D1022" s="212" t="s">
        <v>250</v>
      </c>
      <c r="E1022" s="213" t="s">
        <v>1</v>
      </c>
      <c r="F1022" s="214" t="s">
        <v>1334</v>
      </c>
      <c r="G1022" s="211"/>
      <c r="H1022" s="213" t="s">
        <v>1</v>
      </c>
      <c r="I1022" s="215"/>
      <c r="J1022" s="211"/>
      <c r="K1022" s="211"/>
      <c r="L1022" s="216"/>
      <c r="M1022" s="217"/>
      <c r="N1022" s="218"/>
      <c r="O1022" s="218"/>
      <c r="P1022" s="218"/>
      <c r="Q1022" s="218"/>
      <c r="R1022" s="218"/>
      <c r="S1022" s="218"/>
      <c r="T1022" s="219"/>
      <c r="AT1022" s="220" t="s">
        <v>250</v>
      </c>
      <c r="AU1022" s="220" t="s">
        <v>86</v>
      </c>
      <c r="AV1022" s="13" t="s">
        <v>83</v>
      </c>
      <c r="AW1022" s="13" t="s">
        <v>31</v>
      </c>
      <c r="AX1022" s="13" t="s">
        <v>75</v>
      </c>
      <c r="AY1022" s="220" t="s">
        <v>239</v>
      </c>
    </row>
    <row r="1023" spans="1:65" s="14" customFormat="1" ht="11.25">
      <c r="B1023" s="221"/>
      <c r="C1023" s="222"/>
      <c r="D1023" s="212" t="s">
        <v>250</v>
      </c>
      <c r="E1023" s="223" t="s">
        <v>1</v>
      </c>
      <c r="F1023" s="224" t="s">
        <v>1335</v>
      </c>
      <c r="G1023" s="222"/>
      <c r="H1023" s="225">
        <v>302</v>
      </c>
      <c r="I1023" s="226"/>
      <c r="J1023" s="222"/>
      <c r="K1023" s="222"/>
      <c r="L1023" s="227"/>
      <c r="M1023" s="228"/>
      <c r="N1023" s="229"/>
      <c r="O1023" s="229"/>
      <c r="P1023" s="229"/>
      <c r="Q1023" s="229"/>
      <c r="R1023" s="229"/>
      <c r="S1023" s="229"/>
      <c r="T1023" s="230"/>
      <c r="AT1023" s="231" t="s">
        <v>250</v>
      </c>
      <c r="AU1023" s="231" t="s">
        <v>86</v>
      </c>
      <c r="AV1023" s="14" t="s">
        <v>86</v>
      </c>
      <c r="AW1023" s="14" t="s">
        <v>31</v>
      </c>
      <c r="AX1023" s="14" t="s">
        <v>75</v>
      </c>
      <c r="AY1023" s="231" t="s">
        <v>239</v>
      </c>
    </row>
    <row r="1024" spans="1:65" s="13" customFormat="1" ht="11.25">
      <c r="B1024" s="210"/>
      <c r="C1024" s="211"/>
      <c r="D1024" s="212" t="s">
        <v>250</v>
      </c>
      <c r="E1024" s="213" t="s">
        <v>1</v>
      </c>
      <c r="F1024" s="214" t="s">
        <v>1336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250</v>
      </c>
      <c r="AU1024" s="220" t="s">
        <v>86</v>
      </c>
      <c r="AV1024" s="13" t="s">
        <v>83</v>
      </c>
      <c r="AW1024" s="13" t="s">
        <v>31</v>
      </c>
      <c r="AX1024" s="13" t="s">
        <v>75</v>
      </c>
      <c r="AY1024" s="220" t="s">
        <v>239</v>
      </c>
    </row>
    <row r="1025" spans="1:65" s="14" customFormat="1" ht="11.25">
      <c r="B1025" s="221"/>
      <c r="C1025" s="222"/>
      <c r="D1025" s="212" t="s">
        <v>250</v>
      </c>
      <c r="E1025" s="223" t="s">
        <v>1</v>
      </c>
      <c r="F1025" s="224" t="s">
        <v>1041</v>
      </c>
      <c r="G1025" s="222"/>
      <c r="H1025" s="225">
        <v>22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AT1025" s="231" t="s">
        <v>250</v>
      </c>
      <c r="AU1025" s="231" t="s">
        <v>86</v>
      </c>
      <c r="AV1025" s="14" t="s">
        <v>86</v>
      </c>
      <c r="AW1025" s="14" t="s">
        <v>31</v>
      </c>
      <c r="AX1025" s="14" t="s">
        <v>75</v>
      </c>
      <c r="AY1025" s="231" t="s">
        <v>239</v>
      </c>
    </row>
    <row r="1026" spans="1:65" s="16" customFormat="1" ht="11.25">
      <c r="B1026" s="243"/>
      <c r="C1026" s="244"/>
      <c r="D1026" s="212" t="s">
        <v>250</v>
      </c>
      <c r="E1026" s="245" t="s">
        <v>1</v>
      </c>
      <c r="F1026" s="246" t="s">
        <v>264</v>
      </c>
      <c r="G1026" s="244"/>
      <c r="H1026" s="247">
        <v>324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AT1026" s="253" t="s">
        <v>250</v>
      </c>
      <c r="AU1026" s="253" t="s">
        <v>86</v>
      </c>
      <c r="AV1026" s="16" t="s">
        <v>246</v>
      </c>
      <c r="AW1026" s="16" t="s">
        <v>31</v>
      </c>
      <c r="AX1026" s="16" t="s">
        <v>83</v>
      </c>
      <c r="AY1026" s="253" t="s">
        <v>239</v>
      </c>
    </row>
    <row r="1027" spans="1:65" s="13" customFormat="1" ht="11.25">
      <c r="B1027" s="210"/>
      <c r="C1027" s="211"/>
      <c r="D1027" s="212" t="s">
        <v>250</v>
      </c>
      <c r="E1027" s="213" t="s">
        <v>1</v>
      </c>
      <c r="F1027" s="214" t="s">
        <v>1307</v>
      </c>
      <c r="G1027" s="211"/>
      <c r="H1027" s="213" t="s">
        <v>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250</v>
      </c>
      <c r="AU1027" s="220" t="s">
        <v>86</v>
      </c>
      <c r="AV1027" s="13" t="s">
        <v>83</v>
      </c>
      <c r="AW1027" s="13" t="s">
        <v>31</v>
      </c>
      <c r="AX1027" s="13" t="s">
        <v>75</v>
      </c>
      <c r="AY1027" s="220" t="s">
        <v>239</v>
      </c>
    </row>
    <row r="1028" spans="1:65" s="2" customFormat="1" ht="24.2" customHeight="1">
      <c r="A1028" s="35"/>
      <c r="B1028" s="36"/>
      <c r="C1028" s="192" t="s">
        <v>1337</v>
      </c>
      <c r="D1028" s="192" t="s">
        <v>241</v>
      </c>
      <c r="E1028" s="193" t="s">
        <v>1338</v>
      </c>
      <c r="F1028" s="194" t="s">
        <v>1339</v>
      </c>
      <c r="G1028" s="195" t="s">
        <v>372</v>
      </c>
      <c r="H1028" s="196">
        <v>11</v>
      </c>
      <c r="I1028" s="197"/>
      <c r="J1028" s="198">
        <f>ROUND(I1028*H1028,2)</f>
        <v>0</v>
      </c>
      <c r="K1028" s="194" t="s">
        <v>245</v>
      </c>
      <c r="L1028" s="40"/>
      <c r="M1028" s="199" t="s">
        <v>1</v>
      </c>
      <c r="N1028" s="200" t="s">
        <v>40</v>
      </c>
      <c r="O1028" s="72"/>
      <c r="P1028" s="201">
        <f>O1028*H1028</f>
        <v>0</v>
      </c>
      <c r="Q1028" s="201">
        <v>2.5000000000000001E-4</v>
      </c>
      <c r="R1028" s="201">
        <f>Q1028*H1028</f>
        <v>2.7499999999999998E-3</v>
      </c>
      <c r="S1028" s="201">
        <v>0</v>
      </c>
      <c r="T1028" s="202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203" t="s">
        <v>246</v>
      </c>
      <c r="AT1028" s="203" t="s">
        <v>241</v>
      </c>
      <c r="AU1028" s="203" t="s">
        <v>86</v>
      </c>
      <c r="AY1028" s="18" t="s">
        <v>239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18" t="s">
        <v>83</v>
      </c>
      <c r="BK1028" s="204">
        <f>ROUND(I1028*H1028,2)</f>
        <v>0</v>
      </c>
      <c r="BL1028" s="18" t="s">
        <v>246</v>
      </c>
      <c r="BM1028" s="203" t="s">
        <v>1340</v>
      </c>
    </row>
    <row r="1029" spans="1:65" s="2" customFormat="1" ht="11.25">
      <c r="A1029" s="35"/>
      <c r="B1029" s="36"/>
      <c r="C1029" s="37"/>
      <c r="D1029" s="205" t="s">
        <v>248</v>
      </c>
      <c r="E1029" s="37"/>
      <c r="F1029" s="206" t="s">
        <v>1341</v>
      </c>
      <c r="G1029" s="37"/>
      <c r="H1029" s="37"/>
      <c r="I1029" s="207"/>
      <c r="J1029" s="37"/>
      <c r="K1029" s="37"/>
      <c r="L1029" s="40"/>
      <c r="M1029" s="208"/>
      <c r="N1029" s="209"/>
      <c r="O1029" s="72"/>
      <c r="P1029" s="72"/>
      <c r="Q1029" s="72"/>
      <c r="R1029" s="72"/>
      <c r="S1029" s="72"/>
      <c r="T1029" s="73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T1029" s="18" t="s">
        <v>248</v>
      </c>
      <c r="AU1029" s="18" t="s">
        <v>86</v>
      </c>
    </row>
    <row r="1030" spans="1:65" s="2" customFormat="1" ht="24.2" customHeight="1">
      <c r="A1030" s="35"/>
      <c r="B1030" s="36"/>
      <c r="C1030" s="192" t="s">
        <v>1342</v>
      </c>
      <c r="D1030" s="192" t="s">
        <v>241</v>
      </c>
      <c r="E1030" s="193" t="s">
        <v>1343</v>
      </c>
      <c r="F1030" s="194" t="s">
        <v>1344</v>
      </c>
      <c r="G1030" s="195" t="s">
        <v>372</v>
      </c>
      <c r="H1030" s="196">
        <v>641</v>
      </c>
      <c r="I1030" s="197"/>
      <c r="J1030" s="198">
        <f>ROUND(I1030*H1030,2)</f>
        <v>0</v>
      </c>
      <c r="K1030" s="194" t="s">
        <v>245</v>
      </c>
      <c r="L1030" s="40"/>
      <c r="M1030" s="199" t="s">
        <v>1</v>
      </c>
      <c r="N1030" s="200" t="s">
        <v>40</v>
      </c>
      <c r="O1030" s="72"/>
      <c r="P1030" s="201">
        <f>O1030*H1030</f>
        <v>0</v>
      </c>
      <c r="Q1030" s="201">
        <v>2.5000000000000001E-4</v>
      </c>
      <c r="R1030" s="201">
        <f>Q1030*H1030</f>
        <v>0.16025</v>
      </c>
      <c r="S1030" s="201">
        <v>0</v>
      </c>
      <c r="T1030" s="202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203" t="s">
        <v>246</v>
      </c>
      <c r="AT1030" s="203" t="s">
        <v>241</v>
      </c>
      <c r="AU1030" s="203" t="s">
        <v>86</v>
      </c>
      <c r="AY1030" s="18" t="s">
        <v>239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18" t="s">
        <v>83</v>
      </c>
      <c r="BK1030" s="204">
        <f>ROUND(I1030*H1030,2)</f>
        <v>0</v>
      </c>
      <c r="BL1030" s="18" t="s">
        <v>246</v>
      </c>
      <c r="BM1030" s="203" t="s">
        <v>1345</v>
      </c>
    </row>
    <row r="1031" spans="1:65" s="2" customFormat="1" ht="11.25">
      <c r="A1031" s="35"/>
      <c r="B1031" s="36"/>
      <c r="C1031" s="37"/>
      <c r="D1031" s="205" t="s">
        <v>248</v>
      </c>
      <c r="E1031" s="37"/>
      <c r="F1031" s="206" t="s">
        <v>1346</v>
      </c>
      <c r="G1031" s="37"/>
      <c r="H1031" s="37"/>
      <c r="I1031" s="207"/>
      <c r="J1031" s="37"/>
      <c r="K1031" s="37"/>
      <c r="L1031" s="40"/>
      <c r="M1031" s="208"/>
      <c r="N1031" s="209"/>
      <c r="O1031" s="72"/>
      <c r="P1031" s="72"/>
      <c r="Q1031" s="72"/>
      <c r="R1031" s="72"/>
      <c r="S1031" s="72"/>
      <c r="T1031" s="73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T1031" s="18" t="s">
        <v>248</v>
      </c>
      <c r="AU1031" s="18" t="s">
        <v>86</v>
      </c>
    </row>
    <row r="1032" spans="1:65" s="14" customFormat="1" ht="11.25">
      <c r="B1032" s="221"/>
      <c r="C1032" s="222"/>
      <c r="D1032" s="212" t="s">
        <v>250</v>
      </c>
      <c r="E1032" s="223" t="s">
        <v>1</v>
      </c>
      <c r="F1032" s="224" t="s">
        <v>1347</v>
      </c>
      <c r="G1032" s="222"/>
      <c r="H1032" s="225">
        <v>641</v>
      </c>
      <c r="I1032" s="226"/>
      <c r="J1032" s="222"/>
      <c r="K1032" s="222"/>
      <c r="L1032" s="227"/>
      <c r="M1032" s="228"/>
      <c r="N1032" s="229"/>
      <c r="O1032" s="229"/>
      <c r="P1032" s="229"/>
      <c r="Q1032" s="229"/>
      <c r="R1032" s="229"/>
      <c r="S1032" s="229"/>
      <c r="T1032" s="230"/>
      <c r="AT1032" s="231" t="s">
        <v>250</v>
      </c>
      <c r="AU1032" s="231" t="s">
        <v>86</v>
      </c>
      <c r="AV1032" s="14" t="s">
        <v>86</v>
      </c>
      <c r="AW1032" s="14" t="s">
        <v>31</v>
      </c>
      <c r="AX1032" s="14" t="s">
        <v>83</v>
      </c>
      <c r="AY1032" s="231" t="s">
        <v>239</v>
      </c>
    </row>
    <row r="1033" spans="1:65" s="2" customFormat="1" ht="24.2" customHeight="1">
      <c r="A1033" s="35"/>
      <c r="B1033" s="36"/>
      <c r="C1033" s="192" t="s">
        <v>1348</v>
      </c>
      <c r="D1033" s="192" t="s">
        <v>241</v>
      </c>
      <c r="E1033" s="193" t="s">
        <v>1349</v>
      </c>
      <c r="F1033" s="194" t="s">
        <v>1350</v>
      </c>
      <c r="G1033" s="195" t="s">
        <v>372</v>
      </c>
      <c r="H1033" s="196">
        <v>41.5</v>
      </c>
      <c r="I1033" s="197"/>
      <c r="J1033" s="198">
        <f>ROUND(I1033*H1033,2)</f>
        <v>0</v>
      </c>
      <c r="K1033" s="194" t="s">
        <v>245</v>
      </c>
      <c r="L1033" s="40"/>
      <c r="M1033" s="199" t="s">
        <v>1</v>
      </c>
      <c r="N1033" s="200" t="s">
        <v>40</v>
      </c>
      <c r="O1033" s="72"/>
      <c r="P1033" s="201">
        <f>O1033*H1033</f>
        <v>0</v>
      </c>
      <c r="Q1033" s="201">
        <v>5.7000000000000002E-3</v>
      </c>
      <c r="R1033" s="201">
        <f>Q1033*H1033</f>
        <v>0.23655000000000001</v>
      </c>
      <c r="S1033" s="201">
        <v>0</v>
      </c>
      <c r="T1033" s="202">
        <f>S1033*H1033</f>
        <v>0</v>
      </c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R1033" s="203" t="s">
        <v>246</v>
      </c>
      <c r="AT1033" s="203" t="s">
        <v>241</v>
      </c>
      <c r="AU1033" s="203" t="s">
        <v>86</v>
      </c>
      <c r="AY1033" s="18" t="s">
        <v>239</v>
      </c>
      <c r="BE1033" s="204">
        <f>IF(N1033="základní",J1033,0)</f>
        <v>0</v>
      </c>
      <c r="BF1033" s="204">
        <f>IF(N1033="snížená",J1033,0)</f>
        <v>0</v>
      </c>
      <c r="BG1033" s="204">
        <f>IF(N1033="zákl. přenesená",J1033,0)</f>
        <v>0</v>
      </c>
      <c r="BH1033" s="204">
        <f>IF(N1033="sníž. přenesená",J1033,0)</f>
        <v>0</v>
      </c>
      <c r="BI1033" s="204">
        <f>IF(N1033="nulová",J1033,0)</f>
        <v>0</v>
      </c>
      <c r="BJ1033" s="18" t="s">
        <v>83</v>
      </c>
      <c r="BK1033" s="204">
        <f>ROUND(I1033*H1033,2)</f>
        <v>0</v>
      </c>
      <c r="BL1033" s="18" t="s">
        <v>246</v>
      </c>
      <c r="BM1033" s="203" t="s">
        <v>1351</v>
      </c>
    </row>
    <row r="1034" spans="1:65" s="2" customFormat="1" ht="11.25">
      <c r="A1034" s="35"/>
      <c r="B1034" s="36"/>
      <c r="C1034" s="37"/>
      <c r="D1034" s="205" t="s">
        <v>248</v>
      </c>
      <c r="E1034" s="37"/>
      <c r="F1034" s="206" t="s">
        <v>1352</v>
      </c>
      <c r="G1034" s="37"/>
      <c r="H1034" s="37"/>
      <c r="I1034" s="207"/>
      <c r="J1034" s="37"/>
      <c r="K1034" s="37"/>
      <c r="L1034" s="40"/>
      <c r="M1034" s="208"/>
      <c r="N1034" s="209"/>
      <c r="O1034" s="72"/>
      <c r="P1034" s="72"/>
      <c r="Q1034" s="72"/>
      <c r="R1034" s="72"/>
      <c r="S1034" s="72"/>
      <c r="T1034" s="73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T1034" s="18" t="s">
        <v>248</v>
      </c>
      <c r="AU1034" s="18" t="s">
        <v>86</v>
      </c>
    </row>
    <row r="1035" spans="1:65" s="13" customFormat="1" ht="11.25">
      <c r="B1035" s="210"/>
      <c r="C1035" s="211"/>
      <c r="D1035" s="212" t="s">
        <v>250</v>
      </c>
      <c r="E1035" s="213" t="s">
        <v>1</v>
      </c>
      <c r="F1035" s="214" t="s">
        <v>1353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250</v>
      </c>
      <c r="AU1035" s="220" t="s">
        <v>86</v>
      </c>
      <c r="AV1035" s="13" t="s">
        <v>83</v>
      </c>
      <c r="AW1035" s="13" t="s">
        <v>31</v>
      </c>
      <c r="AX1035" s="13" t="s">
        <v>75</v>
      </c>
      <c r="AY1035" s="220" t="s">
        <v>239</v>
      </c>
    </row>
    <row r="1036" spans="1:65" s="13" customFormat="1" ht="11.25">
      <c r="B1036" s="210"/>
      <c r="C1036" s="211"/>
      <c r="D1036" s="212" t="s">
        <v>250</v>
      </c>
      <c r="E1036" s="213" t="s">
        <v>1</v>
      </c>
      <c r="F1036" s="214" t="s">
        <v>1354</v>
      </c>
      <c r="G1036" s="211"/>
      <c r="H1036" s="213" t="s">
        <v>1</v>
      </c>
      <c r="I1036" s="215"/>
      <c r="J1036" s="211"/>
      <c r="K1036" s="211"/>
      <c r="L1036" s="216"/>
      <c r="M1036" s="217"/>
      <c r="N1036" s="218"/>
      <c r="O1036" s="218"/>
      <c r="P1036" s="218"/>
      <c r="Q1036" s="218"/>
      <c r="R1036" s="218"/>
      <c r="S1036" s="218"/>
      <c r="T1036" s="219"/>
      <c r="AT1036" s="220" t="s">
        <v>250</v>
      </c>
      <c r="AU1036" s="220" t="s">
        <v>86</v>
      </c>
      <c r="AV1036" s="13" t="s">
        <v>83</v>
      </c>
      <c r="AW1036" s="13" t="s">
        <v>31</v>
      </c>
      <c r="AX1036" s="13" t="s">
        <v>75</v>
      </c>
      <c r="AY1036" s="220" t="s">
        <v>239</v>
      </c>
    </row>
    <row r="1037" spans="1:65" s="14" customFormat="1" ht="11.25">
      <c r="B1037" s="221"/>
      <c r="C1037" s="222"/>
      <c r="D1037" s="212" t="s">
        <v>250</v>
      </c>
      <c r="E1037" s="223" t="s">
        <v>1</v>
      </c>
      <c r="F1037" s="224" t="s">
        <v>1355</v>
      </c>
      <c r="G1037" s="222"/>
      <c r="H1037" s="225">
        <v>41.5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250</v>
      </c>
      <c r="AU1037" s="231" t="s">
        <v>86</v>
      </c>
      <c r="AV1037" s="14" t="s">
        <v>86</v>
      </c>
      <c r="AW1037" s="14" t="s">
        <v>31</v>
      </c>
      <c r="AX1037" s="14" t="s">
        <v>83</v>
      </c>
      <c r="AY1037" s="231" t="s">
        <v>239</v>
      </c>
    </row>
    <row r="1038" spans="1:65" s="13" customFormat="1" ht="11.25">
      <c r="B1038" s="210"/>
      <c r="C1038" s="211"/>
      <c r="D1038" s="212" t="s">
        <v>250</v>
      </c>
      <c r="E1038" s="213" t="s">
        <v>1</v>
      </c>
      <c r="F1038" s="214" t="s">
        <v>1307</v>
      </c>
      <c r="G1038" s="211"/>
      <c r="H1038" s="213" t="s">
        <v>1</v>
      </c>
      <c r="I1038" s="215"/>
      <c r="J1038" s="211"/>
      <c r="K1038" s="211"/>
      <c r="L1038" s="216"/>
      <c r="M1038" s="217"/>
      <c r="N1038" s="218"/>
      <c r="O1038" s="218"/>
      <c r="P1038" s="218"/>
      <c r="Q1038" s="218"/>
      <c r="R1038" s="218"/>
      <c r="S1038" s="218"/>
      <c r="T1038" s="219"/>
      <c r="AT1038" s="220" t="s">
        <v>250</v>
      </c>
      <c r="AU1038" s="220" t="s">
        <v>86</v>
      </c>
      <c r="AV1038" s="13" t="s">
        <v>83</v>
      </c>
      <c r="AW1038" s="13" t="s">
        <v>31</v>
      </c>
      <c r="AX1038" s="13" t="s">
        <v>75</v>
      </c>
      <c r="AY1038" s="220" t="s">
        <v>239</v>
      </c>
    </row>
    <row r="1039" spans="1:65" s="2" customFormat="1" ht="24.2" customHeight="1">
      <c r="A1039" s="35"/>
      <c r="B1039" s="36"/>
      <c r="C1039" s="192" t="s">
        <v>1356</v>
      </c>
      <c r="D1039" s="192" t="s">
        <v>241</v>
      </c>
      <c r="E1039" s="193" t="s">
        <v>1357</v>
      </c>
      <c r="F1039" s="194" t="s">
        <v>1358</v>
      </c>
      <c r="G1039" s="195" t="s">
        <v>372</v>
      </c>
      <c r="H1039" s="196">
        <v>41.5</v>
      </c>
      <c r="I1039" s="197"/>
      <c r="J1039" s="198">
        <f>ROUND(I1039*H1039,2)</f>
        <v>0</v>
      </c>
      <c r="K1039" s="194" t="s">
        <v>245</v>
      </c>
      <c r="L1039" s="40"/>
      <c r="M1039" s="199" t="s">
        <v>1</v>
      </c>
      <c r="N1039" s="200" t="s">
        <v>40</v>
      </c>
      <c r="O1039" s="72"/>
      <c r="P1039" s="201">
        <f>O1039*H1039</f>
        <v>0</v>
      </c>
      <c r="Q1039" s="201">
        <v>2.9999999999999997E-4</v>
      </c>
      <c r="R1039" s="201">
        <f>Q1039*H1039</f>
        <v>1.2449999999999999E-2</v>
      </c>
      <c r="S1039" s="201">
        <v>0</v>
      </c>
      <c r="T1039" s="202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203" t="s">
        <v>246</v>
      </c>
      <c r="AT1039" s="203" t="s">
        <v>241</v>
      </c>
      <c r="AU1039" s="203" t="s">
        <v>86</v>
      </c>
      <c r="AY1039" s="18" t="s">
        <v>239</v>
      </c>
      <c r="BE1039" s="204">
        <f>IF(N1039="základní",J1039,0)</f>
        <v>0</v>
      </c>
      <c r="BF1039" s="204">
        <f>IF(N1039="snížená",J1039,0)</f>
        <v>0</v>
      </c>
      <c r="BG1039" s="204">
        <f>IF(N1039="zákl. přenesená",J1039,0)</f>
        <v>0</v>
      </c>
      <c r="BH1039" s="204">
        <f>IF(N1039="sníž. přenesená",J1039,0)</f>
        <v>0</v>
      </c>
      <c r="BI1039" s="204">
        <f>IF(N1039="nulová",J1039,0)</f>
        <v>0</v>
      </c>
      <c r="BJ1039" s="18" t="s">
        <v>83</v>
      </c>
      <c r="BK1039" s="204">
        <f>ROUND(I1039*H1039,2)</f>
        <v>0</v>
      </c>
      <c r="BL1039" s="18" t="s">
        <v>246</v>
      </c>
      <c r="BM1039" s="203" t="s">
        <v>1359</v>
      </c>
    </row>
    <row r="1040" spans="1:65" s="2" customFormat="1" ht="11.25">
      <c r="A1040" s="35"/>
      <c r="B1040" s="36"/>
      <c r="C1040" s="37"/>
      <c r="D1040" s="205" t="s">
        <v>248</v>
      </c>
      <c r="E1040" s="37"/>
      <c r="F1040" s="206" t="s">
        <v>1360</v>
      </c>
      <c r="G1040" s="37"/>
      <c r="H1040" s="37"/>
      <c r="I1040" s="207"/>
      <c r="J1040" s="37"/>
      <c r="K1040" s="37"/>
      <c r="L1040" s="40"/>
      <c r="M1040" s="208"/>
      <c r="N1040" s="209"/>
      <c r="O1040" s="72"/>
      <c r="P1040" s="72"/>
      <c r="Q1040" s="72"/>
      <c r="R1040" s="72"/>
      <c r="S1040" s="72"/>
      <c r="T1040" s="73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T1040" s="18" t="s">
        <v>248</v>
      </c>
      <c r="AU1040" s="18" t="s">
        <v>86</v>
      </c>
    </row>
    <row r="1041" spans="1:65" s="2" customFormat="1" ht="33" customHeight="1">
      <c r="A1041" s="35"/>
      <c r="B1041" s="36"/>
      <c r="C1041" s="192" t="s">
        <v>1361</v>
      </c>
      <c r="D1041" s="192" t="s">
        <v>241</v>
      </c>
      <c r="E1041" s="193" t="s">
        <v>1362</v>
      </c>
      <c r="F1041" s="194" t="s">
        <v>1363</v>
      </c>
      <c r="G1041" s="195" t="s">
        <v>372</v>
      </c>
      <c r="H1041" s="196">
        <v>693.5</v>
      </c>
      <c r="I1041" s="197"/>
      <c r="J1041" s="198">
        <f>ROUND(I1041*H1041,2)</f>
        <v>0</v>
      </c>
      <c r="K1041" s="194" t="s">
        <v>1</v>
      </c>
      <c r="L1041" s="40"/>
      <c r="M1041" s="199" t="s">
        <v>1</v>
      </c>
      <c r="N1041" s="200" t="s">
        <v>40</v>
      </c>
      <c r="O1041" s="72"/>
      <c r="P1041" s="201">
        <f>O1041*H1041</f>
        <v>0</v>
      </c>
      <c r="Q1041" s="201">
        <v>0</v>
      </c>
      <c r="R1041" s="201">
        <f>Q1041*H1041</f>
        <v>0</v>
      </c>
      <c r="S1041" s="201">
        <v>0</v>
      </c>
      <c r="T1041" s="202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203" t="s">
        <v>246</v>
      </c>
      <c r="AT1041" s="203" t="s">
        <v>241</v>
      </c>
      <c r="AU1041" s="203" t="s">
        <v>86</v>
      </c>
      <c r="AY1041" s="18" t="s">
        <v>239</v>
      </c>
      <c r="BE1041" s="204">
        <f>IF(N1041="základní",J1041,0)</f>
        <v>0</v>
      </c>
      <c r="BF1041" s="204">
        <f>IF(N1041="snížená",J1041,0)</f>
        <v>0</v>
      </c>
      <c r="BG1041" s="204">
        <f>IF(N1041="zákl. přenesená",J1041,0)</f>
        <v>0</v>
      </c>
      <c r="BH1041" s="204">
        <f>IF(N1041="sníž. přenesená",J1041,0)</f>
        <v>0</v>
      </c>
      <c r="BI1041" s="204">
        <f>IF(N1041="nulová",J1041,0)</f>
        <v>0</v>
      </c>
      <c r="BJ1041" s="18" t="s">
        <v>83</v>
      </c>
      <c r="BK1041" s="204">
        <f>ROUND(I1041*H1041,2)</f>
        <v>0</v>
      </c>
      <c r="BL1041" s="18" t="s">
        <v>246</v>
      </c>
      <c r="BM1041" s="203" t="s">
        <v>1364</v>
      </c>
    </row>
    <row r="1042" spans="1:65" s="14" customFormat="1" ht="11.25">
      <c r="B1042" s="221"/>
      <c r="C1042" s="222"/>
      <c r="D1042" s="212" t="s">
        <v>250</v>
      </c>
      <c r="E1042" s="223" t="s">
        <v>1</v>
      </c>
      <c r="F1042" s="224" t="s">
        <v>1365</v>
      </c>
      <c r="G1042" s="222"/>
      <c r="H1042" s="225">
        <v>693.5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AT1042" s="231" t="s">
        <v>250</v>
      </c>
      <c r="AU1042" s="231" t="s">
        <v>86</v>
      </c>
      <c r="AV1042" s="14" t="s">
        <v>86</v>
      </c>
      <c r="AW1042" s="14" t="s">
        <v>31</v>
      </c>
      <c r="AX1042" s="14" t="s">
        <v>83</v>
      </c>
      <c r="AY1042" s="231" t="s">
        <v>239</v>
      </c>
    </row>
    <row r="1043" spans="1:65" s="2" customFormat="1" ht="24.2" customHeight="1">
      <c r="A1043" s="35"/>
      <c r="B1043" s="36"/>
      <c r="C1043" s="192" t="s">
        <v>1366</v>
      </c>
      <c r="D1043" s="192" t="s">
        <v>241</v>
      </c>
      <c r="E1043" s="193" t="s">
        <v>1367</v>
      </c>
      <c r="F1043" s="194" t="s">
        <v>1368</v>
      </c>
      <c r="G1043" s="195" t="s">
        <v>372</v>
      </c>
      <c r="H1043" s="196">
        <v>218</v>
      </c>
      <c r="I1043" s="197"/>
      <c r="J1043" s="198">
        <f>ROUND(I1043*H1043,2)</f>
        <v>0</v>
      </c>
      <c r="K1043" s="194" t="s">
        <v>245</v>
      </c>
      <c r="L1043" s="40"/>
      <c r="M1043" s="199" t="s">
        <v>1</v>
      </c>
      <c r="N1043" s="200" t="s">
        <v>40</v>
      </c>
      <c r="O1043" s="72"/>
      <c r="P1043" s="201">
        <f>O1043*H1043</f>
        <v>0</v>
      </c>
      <c r="Q1043" s="201">
        <v>4.3800000000000002E-3</v>
      </c>
      <c r="R1043" s="201">
        <f>Q1043*H1043</f>
        <v>0.95484000000000002</v>
      </c>
      <c r="S1043" s="201">
        <v>0</v>
      </c>
      <c r="T1043" s="202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203" t="s">
        <v>246</v>
      </c>
      <c r="AT1043" s="203" t="s">
        <v>241</v>
      </c>
      <c r="AU1043" s="203" t="s">
        <v>86</v>
      </c>
      <c r="AY1043" s="18" t="s">
        <v>239</v>
      </c>
      <c r="BE1043" s="204">
        <f>IF(N1043="základní",J1043,0)</f>
        <v>0</v>
      </c>
      <c r="BF1043" s="204">
        <f>IF(N1043="snížená",J1043,0)</f>
        <v>0</v>
      </c>
      <c r="BG1043" s="204">
        <f>IF(N1043="zákl. přenesená",J1043,0)</f>
        <v>0</v>
      </c>
      <c r="BH1043" s="204">
        <f>IF(N1043="sníž. přenesená",J1043,0)</f>
        <v>0</v>
      </c>
      <c r="BI1043" s="204">
        <f>IF(N1043="nulová",J1043,0)</f>
        <v>0</v>
      </c>
      <c r="BJ1043" s="18" t="s">
        <v>83</v>
      </c>
      <c r="BK1043" s="204">
        <f>ROUND(I1043*H1043,2)</f>
        <v>0</v>
      </c>
      <c r="BL1043" s="18" t="s">
        <v>246</v>
      </c>
      <c r="BM1043" s="203" t="s">
        <v>1369</v>
      </c>
    </row>
    <row r="1044" spans="1:65" s="2" customFormat="1" ht="11.25">
      <c r="A1044" s="35"/>
      <c r="B1044" s="36"/>
      <c r="C1044" s="37"/>
      <c r="D1044" s="205" t="s">
        <v>248</v>
      </c>
      <c r="E1044" s="37"/>
      <c r="F1044" s="206" t="s">
        <v>1370</v>
      </c>
      <c r="G1044" s="37"/>
      <c r="H1044" s="37"/>
      <c r="I1044" s="207"/>
      <c r="J1044" s="37"/>
      <c r="K1044" s="37"/>
      <c r="L1044" s="40"/>
      <c r="M1044" s="208"/>
      <c r="N1044" s="209"/>
      <c r="O1044" s="72"/>
      <c r="P1044" s="72"/>
      <c r="Q1044" s="72"/>
      <c r="R1044" s="72"/>
      <c r="S1044" s="72"/>
      <c r="T1044" s="73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T1044" s="18" t="s">
        <v>248</v>
      </c>
      <c r="AU1044" s="18" t="s">
        <v>86</v>
      </c>
    </row>
    <row r="1045" spans="1:65" s="13" customFormat="1" ht="11.25">
      <c r="B1045" s="210"/>
      <c r="C1045" s="211"/>
      <c r="D1045" s="212" t="s">
        <v>250</v>
      </c>
      <c r="E1045" s="213" t="s">
        <v>1</v>
      </c>
      <c r="F1045" s="214" t="s">
        <v>1371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250</v>
      </c>
      <c r="AU1045" s="220" t="s">
        <v>86</v>
      </c>
      <c r="AV1045" s="13" t="s">
        <v>83</v>
      </c>
      <c r="AW1045" s="13" t="s">
        <v>31</v>
      </c>
      <c r="AX1045" s="13" t="s">
        <v>75</v>
      </c>
      <c r="AY1045" s="220" t="s">
        <v>239</v>
      </c>
    </row>
    <row r="1046" spans="1:65" s="13" customFormat="1" ht="11.25">
      <c r="B1046" s="210"/>
      <c r="C1046" s="211"/>
      <c r="D1046" s="212" t="s">
        <v>250</v>
      </c>
      <c r="E1046" s="213" t="s">
        <v>1</v>
      </c>
      <c r="F1046" s="214" t="s">
        <v>1372</v>
      </c>
      <c r="G1046" s="211"/>
      <c r="H1046" s="213" t="s">
        <v>1</v>
      </c>
      <c r="I1046" s="215"/>
      <c r="J1046" s="211"/>
      <c r="K1046" s="211"/>
      <c r="L1046" s="216"/>
      <c r="M1046" s="217"/>
      <c r="N1046" s="218"/>
      <c r="O1046" s="218"/>
      <c r="P1046" s="218"/>
      <c r="Q1046" s="218"/>
      <c r="R1046" s="218"/>
      <c r="S1046" s="218"/>
      <c r="T1046" s="219"/>
      <c r="AT1046" s="220" t="s">
        <v>250</v>
      </c>
      <c r="AU1046" s="220" t="s">
        <v>86</v>
      </c>
      <c r="AV1046" s="13" t="s">
        <v>83</v>
      </c>
      <c r="AW1046" s="13" t="s">
        <v>31</v>
      </c>
      <c r="AX1046" s="13" t="s">
        <v>75</v>
      </c>
      <c r="AY1046" s="220" t="s">
        <v>239</v>
      </c>
    </row>
    <row r="1047" spans="1:65" s="14" customFormat="1" ht="11.25">
      <c r="B1047" s="221"/>
      <c r="C1047" s="222"/>
      <c r="D1047" s="212" t="s">
        <v>250</v>
      </c>
      <c r="E1047" s="223" t="s">
        <v>1</v>
      </c>
      <c r="F1047" s="224" t="s">
        <v>1373</v>
      </c>
      <c r="G1047" s="222"/>
      <c r="H1047" s="225">
        <v>41.695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250</v>
      </c>
      <c r="AU1047" s="231" t="s">
        <v>86</v>
      </c>
      <c r="AV1047" s="14" t="s">
        <v>86</v>
      </c>
      <c r="AW1047" s="14" t="s">
        <v>31</v>
      </c>
      <c r="AX1047" s="14" t="s">
        <v>75</v>
      </c>
      <c r="AY1047" s="231" t="s">
        <v>239</v>
      </c>
    </row>
    <row r="1048" spans="1:65" s="14" customFormat="1" ht="11.25">
      <c r="B1048" s="221"/>
      <c r="C1048" s="222"/>
      <c r="D1048" s="212" t="s">
        <v>250</v>
      </c>
      <c r="E1048" s="223" t="s">
        <v>1</v>
      </c>
      <c r="F1048" s="224" t="s">
        <v>1374</v>
      </c>
      <c r="G1048" s="222"/>
      <c r="H1048" s="225">
        <v>129.41999999999999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AT1048" s="231" t="s">
        <v>250</v>
      </c>
      <c r="AU1048" s="231" t="s">
        <v>86</v>
      </c>
      <c r="AV1048" s="14" t="s">
        <v>86</v>
      </c>
      <c r="AW1048" s="14" t="s">
        <v>31</v>
      </c>
      <c r="AX1048" s="14" t="s">
        <v>75</v>
      </c>
      <c r="AY1048" s="231" t="s">
        <v>239</v>
      </c>
    </row>
    <row r="1049" spans="1:65" s="14" customFormat="1" ht="11.25">
      <c r="B1049" s="221"/>
      <c r="C1049" s="222"/>
      <c r="D1049" s="212" t="s">
        <v>250</v>
      </c>
      <c r="E1049" s="223" t="s">
        <v>1</v>
      </c>
      <c r="F1049" s="224" t="s">
        <v>1375</v>
      </c>
      <c r="G1049" s="222"/>
      <c r="H1049" s="225">
        <v>8.8849999999999998</v>
      </c>
      <c r="I1049" s="226"/>
      <c r="J1049" s="222"/>
      <c r="K1049" s="222"/>
      <c r="L1049" s="227"/>
      <c r="M1049" s="228"/>
      <c r="N1049" s="229"/>
      <c r="O1049" s="229"/>
      <c r="P1049" s="229"/>
      <c r="Q1049" s="229"/>
      <c r="R1049" s="229"/>
      <c r="S1049" s="229"/>
      <c r="T1049" s="230"/>
      <c r="AT1049" s="231" t="s">
        <v>250</v>
      </c>
      <c r="AU1049" s="231" t="s">
        <v>86</v>
      </c>
      <c r="AV1049" s="14" t="s">
        <v>86</v>
      </c>
      <c r="AW1049" s="14" t="s">
        <v>31</v>
      </c>
      <c r="AX1049" s="14" t="s">
        <v>75</v>
      </c>
      <c r="AY1049" s="231" t="s">
        <v>239</v>
      </c>
    </row>
    <row r="1050" spans="1:65" s="15" customFormat="1" ht="11.25">
      <c r="B1050" s="232"/>
      <c r="C1050" s="233"/>
      <c r="D1050" s="212" t="s">
        <v>250</v>
      </c>
      <c r="E1050" s="234" t="s">
        <v>1</v>
      </c>
      <c r="F1050" s="235" t="s">
        <v>254</v>
      </c>
      <c r="G1050" s="233"/>
      <c r="H1050" s="236">
        <v>179.99999999999997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AT1050" s="242" t="s">
        <v>250</v>
      </c>
      <c r="AU1050" s="242" t="s">
        <v>86</v>
      </c>
      <c r="AV1050" s="15" t="s">
        <v>255</v>
      </c>
      <c r="AW1050" s="15" t="s">
        <v>31</v>
      </c>
      <c r="AX1050" s="15" t="s">
        <v>75</v>
      </c>
      <c r="AY1050" s="242" t="s">
        <v>239</v>
      </c>
    </row>
    <row r="1051" spans="1:65" s="13" customFormat="1" ht="11.25">
      <c r="B1051" s="210"/>
      <c r="C1051" s="211"/>
      <c r="D1051" s="212" t="s">
        <v>250</v>
      </c>
      <c r="E1051" s="213" t="s">
        <v>1</v>
      </c>
      <c r="F1051" s="214" t="s">
        <v>1376</v>
      </c>
      <c r="G1051" s="211"/>
      <c r="H1051" s="213" t="s">
        <v>1</v>
      </c>
      <c r="I1051" s="215"/>
      <c r="J1051" s="211"/>
      <c r="K1051" s="211"/>
      <c r="L1051" s="216"/>
      <c r="M1051" s="217"/>
      <c r="N1051" s="218"/>
      <c r="O1051" s="218"/>
      <c r="P1051" s="218"/>
      <c r="Q1051" s="218"/>
      <c r="R1051" s="218"/>
      <c r="S1051" s="218"/>
      <c r="T1051" s="219"/>
      <c r="AT1051" s="220" t="s">
        <v>250</v>
      </c>
      <c r="AU1051" s="220" t="s">
        <v>86</v>
      </c>
      <c r="AV1051" s="13" t="s">
        <v>83</v>
      </c>
      <c r="AW1051" s="13" t="s">
        <v>31</v>
      </c>
      <c r="AX1051" s="13" t="s">
        <v>75</v>
      </c>
      <c r="AY1051" s="220" t="s">
        <v>239</v>
      </c>
    </row>
    <row r="1052" spans="1:65" s="14" customFormat="1" ht="11.25">
      <c r="B1052" s="221"/>
      <c r="C1052" s="222"/>
      <c r="D1052" s="212" t="s">
        <v>250</v>
      </c>
      <c r="E1052" s="223" t="s">
        <v>1</v>
      </c>
      <c r="F1052" s="224" t="s">
        <v>1377</v>
      </c>
      <c r="G1052" s="222"/>
      <c r="H1052" s="225">
        <v>34.494999999999997</v>
      </c>
      <c r="I1052" s="226"/>
      <c r="J1052" s="222"/>
      <c r="K1052" s="222"/>
      <c r="L1052" s="227"/>
      <c r="M1052" s="228"/>
      <c r="N1052" s="229"/>
      <c r="O1052" s="229"/>
      <c r="P1052" s="229"/>
      <c r="Q1052" s="229"/>
      <c r="R1052" s="229"/>
      <c r="S1052" s="229"/>
      <c r="T1052" s="230"/>
      <c r="AT1052" s="231" t="s">
        <v>250</v>
      </c>
      <c r="AU1052" s="231" t="s">
        <v>86</v>
      </c>
      <c r="AV1052" s="14" t="s">
        <v>86</v>
      </c>
      <c r="AW1052" s="14" t="s">
        <v>31</v>
      </c>
      <c r="AX1052" s="14" t="s">
        <v>75</v>
      </c>
      <c r="AY1052" s="231" t="s">
        <v>239</v>
      </c>
    </row>
    <row r="1053" spans="1:65" s="14" customFormat="1" ht="11.25">
      <c r="B1053" s="221"/>
      <c r="C1053" s="222"/>
      <c r="D1053" s="212" t="s">
        <v>250</v>
      </c>
      <c r="E1053" s="223" t="s">
        <v>1</v>
      </c>
      <c r="F1053" s="224" t="s">
        <v>1378</v>
      </c>
      <c r="G1053" s="222"/>
      <c r="H1053" s="225">
        <v>3.5049999999999999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AT1053" s="231" t="s">
        <v>250</v>
      </c>
      <c r="AU1053" s="231" t="s">
        <v>86</v>
      </c>
      <c r="AV1053" s="14" t="s">
        <v>86</v>
      </c>
      <c r="AW1053" s="14" t="s">
        <v>31</v>
      </c>
      <c r="AX1053" s="14" t="s">
        <v>75</v>
      </c>
      <c r="AY1053" s="231" t="s">
        <v>239</v>
      </c>
    </row>
    <row r="1054" spans="1:65" s="15" customFormat="1" ht="11.25">
      <c r="B1054" s="232"/>
      <c r="C1054" s="233"/>
      <c r="D1054" s="212" t="s">
        <v>250</v>
      </c>
      <c r="E1054" s="234" t="s">
        <v>1</v>
      </c>
      <c r="F1054" s="235" t="s">
        <v>260</v>
      </c>
      <c r="G1054" s="233"/>
      <c r="H1054" s="236">
        <v>38</v>
      </c>
      <c r="I1054" s="237"/>
      <c r="J1054" s="233"/>
      <c r="K1054" s="233"/>
      <c r="L1054" s="238"/>
      <c r="M1054" s="239"/>
      <c r="N1054" s="240"/>
      <c r="O1054" s="240"/>
      <c r="P1054" s="240"/>
      <c r="Q1054" s="240"/>
      <c r="R1054" s="240"/>
      <c r="S1054" s="240"/>
      <c r="T1054" s="241"/>
      <c r="AT1054" s="242" t="s">
        <v>250</v>
      </c>
      <c r="AU1054" s="242" t="s">
        <v>86</v>
      </c>
      <c r="AV1054" s="15" t="s">
        <v>255</v>
      </c>
      <c r="AW1054" s="15" t="s">
        <v>31</v>
      </c>
      <c r="AX1054" s="15" t="s">
        <v>75</v>
      </c>
      <c r="AY1054" s="242" t="s">
        <v>239</v>
      </c>
    </row>
    <row r="1055" spans="1:65" s="16" customFormat="1" ht="11.25">
      <c r="B1055" s="243"/>
      <c r="C1055" s="244"/>
      <c r="D1055" s="212" t="s">
        <v>250</v>
      </c>
      <c r="E1055" s="245" t="s">
        <v>1</v>
      </c>
      <c r="F1055" s="246" t="s">
        <v>264</v>
      </c>
      <c r="G1055" s="244"/>
      <c r="H1055" s="247">
        <v>217.99999999999997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AT1055" s="253" t="s">
        <v>250</v>
      </c>
      <c r="AU1055" s="253" t="s">
        <v>86</v>
      </c>
      <c r="AV1055" s="16" t="s">
        <v>246</v>
      </c>
      <c r="AW1055" s="16" t="s">
        <v>31</v>
      </c>
      <c r="AX1055" s="16" t="s">
        <v>83</v>
      </c>
      <c r="AY1055" s="253" t="s">
        <v>239</v>
      </c>
    </row>
    <row r="1056" spans="1:65" s="12" customFormat="1" ht="22.9" customHeight="1">
      <c r="B1056" s="176"/>
      <c r="C1056" s="177"/>
      <c r="D1056" s="178" t="s">
        <v>74</v>
      </c>
      <c r="E1056" s="190" t="s">
        <v>769</v>
      </c>
      <c r="F1056" s="190" t="s">
        <v>1379</v>
      </c>
      <c r="G1056" s="177"/>
      <c r="H1056" s="177"/>
      <c r="I1056" s="180"/>
      <c r="J1056" s="191">
        <f>BK1056</f>
        <v>0</v>
      </c>
      <c r="K1056" s="177"/>
      <c r="L1056" s="182"/>
      <c r="M1056" s="183"/>
      <c r="N1056" s="184"/>
      <c r="O1056" s="184"/>
      <c r="P1056" s="185">
        <f>SUM(P1057:P1134)</f>
        <v>0</v>
      </c>
      <c r="Q1056" s="184"/>
      <c r="R1056" s="185">
        <f>SUM(R1057:R1134)</f>
        <v>203.54897331999999</v>
      </c>
      <c r="S1056" s="184"/>
      <c r="T1056" s="186">
        <f>SUM(T1057:T1134)</f>
        <v>0</v>
      </c>
      <c r="AR1056" s="187" t="s">
        <v>83</v>
      </c>
      <c r="AT1056" s="188" t="s">
        <v>74</v>
      </c>
      <c r="AU1056" s="188" t="s">
        <v>83</v>
      </c>
      <c r="AY1056" s="187" t="s">
        <v>239</v>
      </c>
      <c r="BK1056" s="189">
        <f>SUM(BK1057:BK1134)</f>
        <v>0</v>
      </c>
    </row>
    <row r="1057" spans="1:65" s="2" customFormat="1" ht="16.5" customHeight="1">
      <c r="A1057" s="35"/>
      <c r="B1057" s="36"/>
      <c r="C1057" s="192" t="s">
        <v>1380</v>
      </c>
      <c r="D1057" s="192" t="s">
        <v>241</v>
      </c>
      <c r="E1057" s="193" t="s">
        <v>1381</v>
      </c>
      <c r="F1057" s="194" t="s">
        <v>1382</v>
      </c>
      <c r="G1057" s="195" t="s">
        <v>372</v>
      </c>
      <c r="H1057" s="196">
        <v>953</v>
      </c>
      <c r="I1057" s="197"/>
      <c r="J1057" s="198">
        <f>ROUND(I1057*H1057,2)</f>
        <v>0</v>
      </c>
      <c r="K1057" s="194" t="s">
        <v>245</v>
      </c>
      <c r="L1057" s="40"/>
      <c r="M1057" s="199" t="s">
        <v>1</v>
      </c>
      <c r="N1057" s="200" t="s">
        <v>40</v>
      </c>
      <c r="O1057" s="72"/>
      <c r="P1057" s="201">
        <f>O1057*H1057</f>
        <v>0</v>
      </c>
      <c r="Q1057" s="201">
        <v>1.2999999999999999E-4</v>
      </c>
      <c r="R1057" s="201">
        <f>Q1057*H1057</f>
        <v>0.12388999999999999</v>
      </c>
      <c r="S1057" s="201">
        <v>0</v>
      </c>
      <c r="T1057" s="202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203" t="s">
        <v>246</v>
      </c>
      <c r="AT1057" s="203" t="s">
        <v>241</v>
      </c>
      <c r="AU1057" s="203" t="s">
        <v>86</v>
      </c>
      <c r="AY1057" s="18" t="s">
        <v>239</v>
      </c>
      <c r="BE1057" s="204">
        <f>IF(N1057="základní",J1057,0)</f>
        <v>0</v>
      </c>
      <c r="BF1057" s="204">
        <f>IF(N1057="snížená",J1057,0)</f>
        <v>0</v>
      </c>
      <c r="BG1057" s="204">
        <f>IF(N1057="zákl. přenesená",J1057,0)</f>
        <v>0</v>
      </c>
      <c r="BH1057" s="204">
        <f>IF(N1057="sníž. přenesená",J1057,0)</f>
        <v>0</v>
      </c>
      <c r="BI1057" s="204">
        <f>IF(N1057="nulová",J1057,0)</f>
        <v>0</v>
      </c>
      <c r="BJ1057" s="18" t="s">
        <v>83</v>
      </c>
      <c r="BK1057" s="204">
        <f>ROUND(I1057*H1057,2)</f>
        <v>0</v>
      </c>
      <c r="BL1057" s="18" t="s">
        <v>246</v>
      </c>
      <c r="BM1057" s="203" t="s">
        <v>1383</v>
      </c>
    </row>
    <row r="1058" spans="1:65" s="2" customFormat="1" ht="11.25">
      <c r="A1058" s="35"/>
      <c r="B1058" s="36"/>
      <c r="C1058" s="37"/>
      <c r="D1058" s="205" t="s">
        <v>248</v>
      </c>
      <c r="E1058" s="37"/>
      <c r="F1058" s="206" t="s">
        <v>1384</v>
      </c>
      <c r="G1058" s="37"/>
      <c r="H1058" s="37"/>
      <c r="I1058" s="207"/>
      <c r="J1058" s="37"/>
      <c r="K1058" s="37"/>
      <c r="L1058" s="40"/>
      <c r="M1058" s="208"/>
      <c r="N1058" s="209"/>
      <c r="O1058" s="72"/>
      <c r="P1058" s="72"/>
      <c r="Q1058" s="72"/>
      <c r="R1058" s="72"/>
      <c r="S1058" s="72"/>
      <c r="T1058" s="73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T1058" s="18" t="s">
        <v>248</v>
      </c>
      <c r="AU1058" s="18" t="s">
        <v>86</v>
      </c>
    </row>
    <row r="1059" spans="1:65" s="13" customFormat="1" ht="11.25">
      <c r="B1059" s="210"/>
      <c r="C1059" s="211"/>
      <c r="D1059" s="212" t="s">
        <v>250</v>
      </c>
      <c r="E1059" s="213" t="s">
        <v>1</v>
      </c>
      <c r="F1059" s="214" t="s">
        <v>1385</v>
      </c>
      <c r="G1059" s="211"/>
      <c r="H1059" s="213" t="s">
        <v>1</v>
      </c>
      <c r="I1059" s="215"/>
      <c r="J1059" s="211"/>
      <c r="K1059" s="211"/>
      <c r="L1059" s="216"/>
      <c r="M1059" s="217"/>
      <c r="N1059" s="218"/>
      <c r="O1059" s="218"/>
      <c r="P1059" s="218"/>
      <c r="Q1059" s="218"/>
      <c r="R1059" s="218"/>
      <c r="S1059" s="218"/>
      <c r="T1059" s="219"/>
      <c r="AT1059" s="220" t="s">
        <v>250</v>
      </c>
      <c r="AU1059" s="220" t="s">
        <v>86</v>
      </c>
      <c r="AV1059" s="13" t="s">
        <v>83</v>
      </c>
      <c r="AW1059" s="13" t="s">
        <v>31</v>
      </c>
      <c r="AX1059" s="13" t="s">
        <v>75</v>
      </c>
      <c r="AY1059" s="220" t="s">
        <v>239</v>
      </c>
    </row>
    <row r="1060" spans="1:65" s="13" customFormat="1" ht="22.5">
      <c r="B1060" s="210"/>
      <c r="C1060" s="211"/>
      <c r="D1060" s="212" t="s">
        <v>250</v>
      </c>
      <c r="E1060" s="213" t="s">
        <v>1</v>
      </c>
      <c r="F1060" s="214" t="s">
        <v>1386</v>
      </c>
      <c r="G1060" s="211"/>
      <c r="H1060" s="213" t="s">
        <v>1</v>
      </c>
      <c r="I1060" s="215"/>
      <c r="J1060" s="211"/>
      <c r="K1060" s="211"/>
      <c r="L1060" s="216"/>
      <c r="M1060" s="217"/>
      <c r="N1060" s="218"/>
      <c r="O1060" s="218"/>
      <c r="P1060" s="218"/>
      <c r="Q1060" s="218"/>
      <c r="R1060" s="218"/>
      <c r="S1060" s="218"/>
      <c r="T1060" s="219"/>
      <c r="AT1060" s="220" t="s">
        <v>250</v>
      </c>
      <c r="AU1060" s="220" t="s">
        <v>86</v>
      </c>
      <c r="AV1060" s="13" t="s">
        <v>83</v>
      </c>
      <c r="AW1060" s="13" t="s">
        <v>31</v>
      </c>
      <c r="AX1060" s="13" t="s">
        <v>75</v>
      </c>
      <c r="AY1060" s="220" t="s">
        <v>239</v>
      </c>
    </row>
    <row r="1061" spans="1:65" s="14" customFormat="1" ht="11.25">
      <c r="B1061" s="221"/>
      <c r="C1061" s="222"/>
      <c r="D1061" s="212" t="s">
        <v>250</v>
      </c>
      <c r="E1061" s="223" t="s">
        <v>1</v>
      </c>
      <c r="F1061" s="224" t="s">
        <v>1387</v>
      </c>
      <c r="G1061" s="222"/>
      <c r="H1061" s="225">
        <v>512.38800000000003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250</v>
      </c>
      <c r="AU1061" s="231" t="s">
        <v>86</v>
      </c>
      <c r="AV1061" s="14" t="s">
        <v>86</v>
      </c>
      <c r="AW1061" s="14" t="s">
        <v>31</v>
      </c>
      <c r="AX1061" s="14" t="s">
        <v>75</v>
      </c>
      <c r="AY1061" s="231" t="s">
        <v>239</v>
      </c>
    </row>
    <row r="1062" spans="1:65" s="13" customFormat="1" ht="22.5">
      <c r="B1062" s="210"/>
      <c r="C1062" s="211"/>
      <c r="D1062" s="212" t="s">
        <v>250</v>
      </c>
      <c r="E1062" s="213" t="s">
        <v>1</v>
      </c>
      <c r="F1062" s="214" t="s">
        <v>1388</v>
      </c>
      <c r="G1062" s="211"/>
      <c r="H1062" s="213" t="s">
        <v>1</v>
      </c>
      <c r="I1062" s="215"/>
      <c r="J1062" s="211"/>
      <c r="K1062" s="211"/>
      <c r="L1062" s="216"/>
      <c r="M1062" s="217"/>
      <c r="N1062" s="218"/>
      <c r="O1062" s="218"/>
      <c r="P1062" s="218"/>
      <c r="Q1062" s="218"/>
      <c r="R1062" s="218"/>
      <c r="S1062" s="218"/>
      <c r="T1062" s="219"/>
      <c r="AT1062" s="220" t="s">
        <v>250</v>
      </c>
      <c r="AU1062" s="220" t="s">
        <v>86</v>
      </c>
      <c r="AV1062" s="13" t="s">
        <v>83</v>
      </c>
      <c r="AW1062" s="13" t="s">
        <v>31</v>
      </c>
      <c r="AX1062" s="13" t="s">
        <v>75</v>
      </c>
      <c r="AY1062" s="220" t="s">
        <v>239</v>
      </c>
    </row>
    <row r="1063" spans="1:65" s="14" customFormat="1" ht="11.25">
      <c r="B1063" s="221"/>
      <c r="C1063" s="222"/>
      <c r="D1063" s="212" t="s">
        <v>250</v>
      </c>
      <c r="E1063" s="223" t="s">
        <v>1</v>
      </c>
      <c r="F1063" s="224" t="s">
        <v>1389</v>
      </c>
      <c r="G1063" s="222"/>
      <c r="H1063" s="225">
        <v>363</v>
      </c>
      <c r="I1063" s="226"/>
      <c r="J1063" s="222"/>
      <c r="K1063" s="222"/>
      <c r="L1063" s="227"/>
      <c r="M1063" s="228"/>
      <c r="N1063" s="229"/>
      <c r="O1063" s="229"/>
      <c r="P1063" s="229"/>
      <c r="Q1063" s="229"/>
      <c r="R1063" s="229"/>
      <c r="S1063" s="229"/>
      <c r="T1063" s="230"/>
      <c r="AT1063" s="231" t="s">
        <v>250</v>
      </c>
      <c r="AU1063" s="231" t="s">
        <v>86</v>
      </c>
      <c r="AV1063" s="14" t="s">
        <v>86</v>
      </c>
      <c r="AW1063" s="14" t="s">
        <v>31</v>
      </c>
      <c r="AX1063" s="14" t="s">
        <v>75</v>
      </c>
      <c r="AY1063" s="231" t="s">
        <v>239</v>
      </c>
    </row>
    <row r="1064" spans="1:65" s="13" customFormat="1" ht="11.25">
      <c r="B1064" s="210"/>
      <c r="C1064" s="211"/>
      <c r="D1064" s="212" t="s">
        <v>250</v>
      </c>
      <c r="E1064" s="213" t="s">
        <v>1</v>
      </c>
      <c r="F1064" s="214" t="s">
        <v>1390</v>
      </c>
      <c r="G1064" s="211"/>
      <c r="H1064" s="213" t="s">
        <v>1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250</v>
      </c>
      <c r="AU1064" s="220" t="s">
        <v>86</v>
      </c>
      <c r="AV1064" s="13" t="s">
        <v>83</v>
      </c>
      <c r="AW1064" s="13" t="s">
        <v>31</v>
      </c>
      <c r="AX1064" s="13" t="s">
        <v>75</v>
      </c>
      <c r="AY1064" s="220" t="s">
        <v>239</v>
      </c>
    </row>
    <row r="1065" spans="1:65" s="14" customFormat="1" ht="11.25">
      <c r="B1065" s="221"/>
      <c r="C1065" s="222"/>
      <c r="D1065" s="212" t="s">
        <v>250</v>
      </c>
      <c r="E1065" s="223" t="s">
        <v>1</v>
      </c>
      <c r="F1065" s="224" t="s">
        <v>1391</v>
      </c>
      <c r="G1065" s="222"/>
      <c r="H1065" s="225">
        <v>23.2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250</v>
      </c>
      <c r="AU1065" s="231" t="s">
        <v>86</v>
      </c>
      <c r="AV1065" s="14" t="s">
        <v>86</v>
      </c>
      <c r="AW1065" s="14" t="s">
        <v>31</v>
      </c>
      <c r="AX1065" s="14" t="s">
        <v>75</v>
      </c>
      <c r="AY1065" s="231" t="s">
        <v>239</v>
      </c>
    </row>
    <row r="1066" spans="1:65" s="13" customFormat="1" ht="11.25">
      <c r="B1066" s="210"/>
      <c r="C1066" s="211"/>
      <c r="D1066" s="212" t="s">
        <v>250</v>
      </c>
      <c r="E1066" s="213" t="s">
        <v>1</v>
      </c>
      <c r="F1066" s="214" t="s">
        <v>1392</v>
      </c>
      <c r="G1066" s="211"/>
      <c r="H1066" s="213" t="s">
        <v>1</v>
      </c>
      <c r="I1066" s="215"/>
      <c r="J1066" s="211"/>
      <c r="K1066" s="211"/>
      <c r="L1066" s="216"/>
      <c r="M1066" s="217"/>
      <c r="N1066" s="218"/>
      <c r="O1066" s="218"/>
      <c r="P1066" s="218"/>
      <c r="Q1066" s="218"/>
      <c r="R1066" s="218"/>
      <c r="S1066" s="218"/>
      <c r="T1066" s="219"/>
      <c r="AT1066" s="220" t="s">
        <v>250</v>
      </c>
      <c r="AU1066" s="220" t="s">
        <v>86</v>
      </c>
      <c r="AV1066" s="13" t="s">
        <v>83</v>
      </c>
      <c r="AW1066" s="13" t="s">
        <v>31</v>
      </c>
      <c r="AX1066" s="13" t="s">
        <v>75</v>
      </c>
      <c r="AY1066" s="220" t="s">
        <v>239</v>
      </c>
    </row>
    <row r="1067" spans="1:65" s="14" customFormat="1" ht="11.25">
      <c r="B1067" s="221"/>
      <c r="C1067" s="222"/>
      <c r="D1067" s="212" t="s">
        <v>250</v>
      </c>
      <c r="E1067" s="223" t="s">
        <v>1</v>
      </c>
      <c r="F1067" s="224" t="s">
        <v>1393</v>
      </c>
      <c r="G1067" s="222"/>
      <c r="H1067" s="225">
        <v>54.411999999999999</v>
      </c>
      <c r="I1067" s="226"/>
      <c r="J1067" s="222"/>
      <c r="K1067" s="222"/>
      <c r="L1067" s="227"/>
      <c r="M1067" s="228"/>
      <c r="N1067" s="229"/>
      <c r="O1067" s="229"/>
      <c r="P1067" s="229"/>
      <c r="Q1067" s="229"/>
      <c r="R1067" s="229"/>
      <c r="S1067" s="229"/>
      <c r="T1067" s="230"/>
      <c r="AT1067" s="231" t="s">
        <v>250</v>
      </c>
      <c r="AU1067" s="231" t="s">
        <v>86</v>
      </c>
      <c r="AV1067" s="14" t="s">
        <v>86</v>
      </c>
      <c r="AW1067" s="14" t="s">
        <v>31</v>
      </c>
      <c r="AX1067" s="14" t="s">
        <v>75</v>
      </c>
      <c r="AY1067" s="231" t="s">
        <v>239</v>
      </c>
    </row>
    <row r="1068" spans="1:65" s="16" customFormat="1" ht="11.25">
      <c r="B1068" s="243"/>
      <c r="C1068" s="244"/>
      <c r="D1068" s="212" t="s">
        <v>250</v>
      </c>
      <c r="E1068" s="245" t="s">
        <v>1</v>
      </c>
      <c r="F1068" s="246" t="s">
        <v>264</v>
      </c>
      <c r="G1068" s="244"/>
      <c r="H1068" s="247">
        <v>953.00000000000011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AT1068" s="253" t="s">
        <v>250</v>
      </c>
      <c r="AU1068" s="253" t="s">
        <v>86</v>
      </c>
      <c r="AV1068" s="16" t="s">
        <v>246</v>
      </c>
      <c r="AW1068" s="16" t="s">
        <v>31</v>
      </c>
      <c r="AX1068" s="16" t="s">
        <v>83</v>
      </c>
      <c r="AY1068" s="253" t="s">
        <v>239</v>
      </c>
    </row>
    <row r="1069" spans="1:65" s="2" customFormat="1" ht="33" customHeight="1">
      <c r="A1069" s="35"/>
      <c r="B1069" s="36"/>
      <c r="C1069" s="192" t="s">
        <v>1394</v>
      </c>
      <c r="D1069" s="192" t="s">
        <v>241</v>
      </c>
      <c r="E1069" s="193" t="s">
        <v>1395</v>
      </c>
      <c r="F1069" s="194" t="s">
        <v>1396</v>
      </c>
      <c r="G1069" s="195" t="s">
        <v>244</v>
      </c>
      <c r="H1069" s="196">
        <v>2.6</v>
      </c>
      <c r="I1069" s="197"/>
      <c r="J1069" s="198">
        <f>ROUND(I1069*H1069,2)</f>
        <v>0</v>
      </c>
      <c r="K1069" s="194" t="s">
        <v>245</v>
      </c>
      <c r="L1069" s="40"/>
      <c r="M1069" s="199" t="s">
        <v>1</v>
      </c>
      <c r="N1069" s="200" t="s">
        <v>40</v>
      </c>
      <c r="O1069" s="72"/>
      <c r="P1069" s="201">
        <f>O1069*H1069</f>
        <v>0</v>
      </c>
      <c r="Q1069" s="201">
        <v>2.5018699999999998</v>
      </c>
      <c r="R1069" s="201">
        <f>Q1069*H1069</f>
        <v>6.5048620000000001</v>
      </c>
      <c r="S1069" s="201">
        <v>0</v>
      </c>
      <c r="T1069" s="202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203" t="s">
        <v>246</v>
      </c>
      <c r="AT1069" s="203" t="s">
        <v>241</v>
      </c>
      <c r="AU1069" s="203" t="s">
        <v>86</v>
      </c>
      <c r="AY1069" s="18" t="s">
        <v>239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18" t="s">
        <v>83</v>
      </c>
      <c r="BK1069" s="204">
        <f>ROUND(I1069*H1069,2)</f>
        <v>0</v>
      </c>
      <c r="BL1069" s="18" t="s">
        <v>246</v>
      </c>
      <c r="BM1069" s="203" t="s">
        <v>1397</v>
      </c>
    </row>
    <row r="1070" spans="1:65" s="2" customFormat="1" ht="11.25">
      <c r="A1070" s="35"/>
      <c r="B1070" s="36"/>
      <c r="C1070" s="37"/>
      <c r="D1070" s="205" t="s">
        <v>248</v>
      </c>
      <c r="E1070" s="37"/>
      <c r="F1070" s="206" t="s">
        <v>1398</v>
      </c>
      <c r="G1070" s="37"/>
      <c r="H1070" s="37"/>
      <c r="I1070" s="207"/>
      <c r="J1070" s="37"/>
      <c r="K1070" s="37"/>
      <c r="L1070" s="40"/>
      <c r="M1070" s="208"/>
      <c r="N1070" s="209"/>
      <c r="O1070" s="72"/>
      <c r="P1070" s="72"/>
      <c r="Q1070" s="72"/>
      <c r="R1070" s="72"/>
      <c r="S1070" s="72"/>
      <c r="T1070" s="73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T1070" s="18" t="s">
        <v>248</v>
      </c>
      <c r="AU1070" s="18" t="s">
        <v>86</v>
      </c>
    </row>
    <row r="1071" spans="1:65" s="13" customFormat="1" ht="11.25">
      <c r="B1071" s="210"/>
      <c r="C1071" s="211"/>
      <c r="D1071" s="212" t="s">
        <v>250</v>
      </c>
      <c r="E1071" s="213" t="s">
        <v>1</v>
      </c>
      <c r="F1071" s="214" t="s">
        <v>1399</v>
      </c>
      <c r="G1071" s="211"/>
      <c r="H1071" s="213" t="s">
        <v>1</v>
      </c>
      <c r="I1071" s="215"/>
      <c r="J1071" s="211"/>
      <c r="K1071" s="211"/>
      <c r="L1071" s="216"/>
      <c r="M1071" s="217"/>
      <c r="N1071" s="218"/>
      <c r="O1071" s="218"/>
      <c r="P1071" s="218"/>
      <c r="Q1071" s="218"/>
      <c r="R1071" s="218"/>
      <c r="S1071" s="218"/>
      <c r="T1071" s="219"/>
      <c r="AT1071" s="220" t="s">
        <v>250</v>
      </c>
      <c r="AU1071" s="220" t="s">
        <v>86</v>
      </c>
      <c r="AV1071" s="13" t="s">
        <v>83</v>
      </c>
      <c r="AW1071" s="13" t="s">
        <v>31</v>
      </c>
      <c r="AX1071" s="13" t="s">
        <v>75</v>
      </c>
      <c r="AY1071" s="220" t="s">
        <v>239</v>
      </c>
    </row>
    <row r="1072" spans="1:65" s="13" customFormat="1" ht="11.25">
      <c r="B1072" s="210"/>
      <c r="C1072" s="211"/>
      <c r="D1072" s="212" t="s">
        <v>250</v>
      </c>
      <c r="E1072" s="213" t="s">
        <v>1</v>
      </c>
      <c r="F1072" s="214" t="s">
        <v>1400</v>
      </c>
      <c r="G1072" s="211"/>
      <c r="H1072" s="213" t="s">
        <v>1</v>
      </c>
      <c r="I1072" s="215"/>
      <c r="J1072" s="211"/>
      <c r="K1072" s="211"/>
      <c r="L1072" s="216"/>
      <c r="M1072" s="217"/>
      <c r="N1072" s="218"/>
      <c r="O1072" s="218"/>
      <c r="P1072" s="218"/>
      <c r="Q1072" s="218"/>
      <c r="R1072" s="218"/>
      <c r="S1072" s="218"/>
      <c r="T1072" s="219"/>
      <c r="AT1072" s="220" t="s">
        <v>250</v>
      </c>
      <c r="AU1072" s="220" t="s">
        <v>86</v>
      </c>
      <c r="AV1072" s="13" t="s">
        <v>83</v>
      </c>
      <c r="AW1072" s="13" t="s">
        <v>31</v>
      </c>
      <c r="AX1072" s="13" t="s">
        <v>75</v>
      </c>
      <c r="AY1072" s="220" t="s">
        <v>239</v>
      </c>
    </row>
    <row r="1073" spans="1:65" s="13" customFormat="1" ht="11.25">
      <c r="B1073" s="210"/>
      <c r="C1073" s="211"/>
      <c r="D1073" s="212" t="s">
        <v>250</v>
      </c>
      <c r="E1073" s="213" t="s">
        <v>1</v>
      </c>
      <c r="F1073" s="214" t="s">
        <v>1401</v>
      </c>
      <c r="G1073" s="211"/>
      <c r="H1073" s="213" t="s">
        <v>1</v>
      </c>
      <c r="I1073" s="215"/>
      <c r="J1073" s="211"/>
      <c r="K1073" s="211"/>
      <c r="L1073" s="216"/>
      <c r="M1073" s="217"/>
      <c r="N1073" s="218"/>
      <c r="O1073" s="218"/>
      <c r="P1073" s="218"/>
      <c r="Q1073" s="218"/>
      <c r="R1073" s="218"/>
      <c r="S1073" s="218"/>
      <c r="T1073" s="219"/>
      <c r="AT1073" s="220" t="s">
        <v>250</v>
      </c>
      <c r="AU1073" s="220" t="s">
        <v>86</v>
      </c>
      <c r="AV1073" s="13" t="s">
        <v>83</v>
      </c>
      <c r="AW1073" s="13" t="s">
        <v>31</v>
      </c>
      <c r="AX1073" s="13" t="s">
        <v>75</v>
      </c>
      <c r="AY1073" s="220" t="s">
        <v>239</v>
      </c>
    </row>
    <row r="1074" spans="1:65" s="14" customFormat="1" ht="11.25">
      <c r="B1074" s="221"/>
      <c r="C1074" s="222"/>
      <c r="D1074" s="212" t="s">
        <v>250</v>
      </c>
      <c r="E1074" s="223" t="s">
        <v>1</v>
      </c>
      <c r="F1074" s="224" t="s">
        <v>1402</v>
      </c>
      <c r="G1074" s="222"/>
      <c r="H1074" s="225">
        <v>2.5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250</v>
      </c>
      <c r="AU1074" s="231" t="s">
        <v>86</v>
      </c>
      <c r="AV1074" s="14" t="s">
        <v>86</v>
      </c>
      <c r="AW1074" s="14" t="s">
        <v>31</v>
      </c>
      <c r="AX1074" s="14" t="s">
        <v>75</v>
      </c>
      <c r="AY1074" s="231" t="s">
        <v>239</v>
      </c>
    </row>
    <row r="1075" spans="1:65" s="15" customFormat="1" ht="11.25">
      <c r="B1075" s="232"/>
      <c r="C1075" s="233"/>
      <c r="D1075" s="212" t="s">
        <v>250</v>
      </c>
      <c r="E1075" s="234" t="s">
        <v>1</v>
      </c>
      <c r="F1075" s="235" t="s">
        <v>254</v>
      </c>
      <c r="G1075" s="233"/>
      <c r="H1075" s="236">
        <v>2.5</v>
      </c>
      <c r="I1075" s="237"/>
      <c r="J1075" s="233"/>
      <c r="K1075" s="233"/>
      <c r="L1075" s="238"/>
      <c r="M1075" s="239"/>
      <c r="N1075" s="240"/>
      <c r="O1075" s="240"/>
      <c r="P1075" s="240"/>
      <c r="Q1075" s="240"/>
      <c r="R1075" s="240"/>
      <c r="S1075" s="240"/>
      <c r="T1075" s="241"/>
      <c r="AT1075" s="242" t="s">
        <v>250</v>
      </c>
      <c r="AU1075" s="242" t="s">
        <v>86</v>
      </c>
      <c r="AV1075" s="15" t="s">
        <v>255</v>
      </c>
      <c r="AW1075" s="15" t="s">
        <v>31</v>
      </c>
      <c r="AX1075" s="15" t="s">
        <v>75</v>
      </c>
      <c r="AY1075" s="242" t="s">
        <v>239</v>
      </c>
    </row>
    <row r="1076" spans="1:65" s="13" customFormat="1" ht="11.25">
      <c r="B1076" s="210"/>
      <c r="C1076" s="211"/>
      <c r="D1076" s="212" t="s">
        <v>250</v>
      </c>
      <c r="E1076" s="213" t="s">
        <v>1</v>
      </c>
      <c r="F1076" s="214" t="s">
        <v>1403</v>
      </c>
      <c r="G1076" s="211"/>
      <c r="H1076" s="213" t="s">
        <v>1</v>
      </c>
      <c r="I1076" s="215"/>
      <c r="J1076" s="211"/>
      <c r="K1076" s="211"/>
      <c r="L1076" s="216"/>
      <c r="M1076" s="217"/>
      <c r="N1076" s="218"/>
      <c r="O1076" s="218"/>
      <c r="P1076" s="218"/>
      <c r="Q1076" s="218"/>
      <c r="R1076" s="218"/>
      <c r="S1076" s="218"/>
      <c r="T1076" s="219"/>
      <c r="AT1076" s="220" t="s">
        <v>250</v>
      </c>
      <c r="AU1076" s="220" t="s">
        <v>86</v>
      </c>
      <c r="AV1076" s="13" t="s">
        <v>83</v>
      </c>
      <c r="AW1076" s="13" t="s">
        <v>31</v>
      </c>
      <c r="AX1076" s="13" t="s">
        <v>75</v>
      </c>
      <c r="AY1076" s="220" t="s">
        <v>239</v>
      </c>
    </row>
    <row r="1077" spans="1:65" s="14" customFormat="1" ht="11.25">
      <c r="B1077" s="221"/>
      <c r="C1077" s="222"/>
      <c r="D1077" s="212" t="s">
        <v>250</v>
      </c>
      <c r="E1077" s="223" t="s">
        <v>1</v>
      </c>
      <c r="F1077" s="224" t="s">
        <v>1404</v>
      </c>
      <c r="G1077" s="222"/>
      <c r="H1077" s="225">
        <v>4.0000000000000001E-3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AT1077" s="231" t="s">
        <v>250</v>
      </c>
      <c r="AU1077" s="231" t="s">
        <v>86</v>
      </c>
      <c r="AV1077" s="14" t="s">
        <v>86</v>
      </c>
      <c r="AW1077" s="14" t="s">
        <v>31</v>
      </c>
      <c r="AX1077" s="14" t="s">
        <v>75</v>
      </c>
      <c r="AY1077" s="231" t="s">
        <v>239</v>
      </c>
    </row>
    <row r="1078" spans="1:65" s="14" customFormat="1" ht="11.25">
      <c r="B1078" s="221"/>
      <c r="C1078" s="222"/>
      <c r="D1078" s="212" t="s">
        <v>250</v>
      </c>
      <c r="E1078" s="223" t="s">
        <v>1</v>
      </c>
      <c r="F1078" s="224" t="s">
        <v>1405</v>
      </c>
      <c r="G1078" s="222"/>
      <c r="H1078" s="225">
        <v>9.6000000000000002E-2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250</v>
      </c>
      <c r="AU1078" s="231" t="s">
        <v>86</v>
      </c>
      <c r="AV1078" s="14" t="s">
        <v>86</v>
      </c>
      <c r="AW1078" s="14" t="s">
        <v>31</v>
      </c>
      <c r="AX1078" s="14" t="s">
        <v>75</v>
      </c>
      <c r="AY1078" s="231" t="s">
        <v>239</v>
      </c>
    </row>
    <row r="1079" spans="1:65" s="15" customFormat="1" ht="11.25">
      <c r="B1079" s="232"/>
      <c r="C1079" s="233"/>
      <c r="D1079" s="212" t="s">
        <v>250</v>
      </c>
      <c r="E1079" s="234" t="s">
        <v>1</v>
      </c>
      <c r="F1079" s="235" t="s">
        <v>260</v>
      </c>
      <c r="G1079" s="233"/>
      <c r="H1079" s="236">
        <v>0.1</v>
      </c>
      <c r="I1079" s="237"/>
      <c r="J1079" s="233"/>
      <c r="K1079" s="233"/>
      <c r="L1079" s="238"/>
      <c r="M1079" s="239"/>
      <c r="N1079" s="240"/>
      <c r="O1079" s="240"/>
      <c r="P1079" s="240"/>
      <c r="Q1079" s="240"/>
      <c r="R1079" s="240"/>
      <c r="S1079" s="240"/>
      <c r="T1079" s="241"/>
      <c r="AT1079" s="242" t="s">
        <v>250</v>
      </c>
      <c r="AU1079" s="242" t="s">
        <v>86</v>
      </c>
      <c r="AV1079" s="15" t="s">
        <v>255</v>
      </c>
      <c r="AW1079" s="15" t="s">
        <v>31</v>
      </c>
      <c r="AX1079" s="15" t="s">
        <v>75</v>
      </c>
      <c r="AY1079" s="242" t="s">
        <v>239</v>
      </c>
    </row>
    <row r="1080" spans="1:65" s="16" customFormat="1" ht="11.25">
      <c r="B1080" s="243"/>
      <c r="C1080" s="244"/>
      <c r="D1080" s="212" t="s">
        <v>250</v>
      </c>
      <c r="E1080" s="245" t="s">
        <v>1</v>
      </c>
      <c r="F1080" s="246" t="s">
        <v>264</v>
      </c>
      <c r="G1080" s="244"/>
      <c r="H1080" s="247">
        <v>2.6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AT1080" s="253" t="s">
        <v>250</v>
      </c>
      <c r="AU1080" s="253" t="s">
        <v>86</v>
      </c>
      <c r="AV1080" s="16" t="s">
        <v>246</v>
      </c>
      <c r="AW1080" s="16" t="s">
        <v>31</v>
      </c>
      <c r="AX1080" s="16" t="s">
        <v>83</v>
      </c>
      <c r="AY1080" s="253" t="s">
        <v>239</v>
      </c>
    </row>
    <row r="1081" spans="1:65" s="2" customFormat="1" ht="33" customHeight="1">
      <c r="A1081" s="35"/>
      <c r="B1081" s="36"/>
      <c r="C1081" s="192" t="s">
        <v>1406</v>
      </c>
      <c r="D1081" s="192" t="s">
        <v>241</v>
      </c>
      <c r="E1081" s="193" t="s">
        <v>1407</v>
      </c>
      <c r="F1081" s="194" t="s">
        <v>1408</v>
      </c>
      <c r="G1081" s="195" t="s">
        <v>244</v>
      </c>
      <c r="H1081" s="196">
        <v>0.3</v>
      </c>
      <c r="I1081" s="197"/>
      <c r="J1081" s="198">
        <f>ROUND(I1081*H1081,2)</f>
        <v>0</v>
      </c>
      <c r="K1081" s="194" t="s">
        <v>245</v>
      </c>
      <c r="L1081" s="40"/>
      <c r="M1081" s="199" t="s">
        <v>1</v>
      </c>
      <c r="N1081" s="200" t="s">
        <v>40</v>
      </c>
      <c r="O1081" s="72"/>
      <c r="P1081" s="201">
        <f>O1081*H1081</f>
        <v>0</v>
      </c>
      <c r="Q1081" s="201">
        <v>2.5018699999999998</v>
      </c>
      <c r="R1081" s="201">
        <f>Q1081*H1081</f>
        <v>0.75056099999999992</v>
      </c>
      <c r="S1081" s="201">
        <v>0</v>
      </c>
      <c r="T1081" s="202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03" t="s">
        <v>246</v>
      </c>
      <c r="AT1081" s="203" t="s">
        <v>241</v>
      </c>
      <c r="AU1081" s="203" t="s">
        <v>86</v>
      </c>
      <c r="AY1081" s="18" t="s">
        <v>239</v>
      </c>
      <c r="BE1081" s="204">
        <f>IF(N1081="základní",J1081,0)</f>
        <v>0</v>
      </c>
      <c r="BF1081" s="204">
        <f>IF(N1081="snížená",J1081,0)</f>
        <v>0</v>
      </c>
      <c r="BG1081" s="204">
        <f>IF(N1081="zákl. přenesená",J1081,0)</f>
        <v>0</v>
      </c>
      <c r="BH1081" s="204">
        <f>IF(N1081="sníž. přenesená",J1081,0)</f>
        <v>0</v>
      </c>
      <c r="BI1081" s="204">
        <f>IF(N1081="nulová",J1081,0)</f>
        <v>0</v>
      </c>
      <c r="BJ1081" s="18" t="s">
        <v>83</v>
      </c>
      <c r="BK1081" s="204">
        <f>ROUND(I1081*H1081,2)</f>
        <v>0</v>
      </c>
      <c r="BL1081" s="18" t="s">
        <v>246</v>
      </c>
      <c r="BM1081" s="203" t="s">
        <v>1409</v>
      </c>
    </row>
    <row r="1082" spans="1:65" s="2" customFormat="1" ht="11.25">
      <c r="A1082" s="35"/>
      <c r="B1082" s="36"/>
      <c r="C1082" s="37"/>
      <c r="D1082" s="205" t="s">
        <v>248</v>
      </c>
      <c r="E1082" s="37"/>
      <c r="F1082" s="206" t="s">
        <v>1410</v>
      </c>
      <c r="G1082" s="37"/>
      <c r="H1082" s="37"/>
      <c r="I1082" s="207"/>
      <c r="J1082" s="37"/>
      <c r="K1082" s="37"/>
      <c r="L1082" s="40"/>
      <c r="M1082" s="208"/>
      <c r="N1082" s="209"/>
      <c r="O1082" s="72"/>
      <c r="P1082" s="72"/>
      <c r="Q1082" s="72"/>
      <c r="R1082" s="72"/>
      <c r="S1082" s="72"/>
      <c r="T1082" s="73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T1082" s="18" t="s">
        <v>248</v>
      </c>
      <c r="AU1082" s="18" t="s">
        <v>86</v>
      </c>
    </row>
    <row r="1083" spans="1:65" s="13" customFormat="1" ht="11.25">
      <c r="B1083" s="210"/>
      <c r="C1083" s="211"/>
      <c r="D1083" s="212" t="s">
        <v>250</v>
      </c>
      <c r="E1083" s="213" t="s">
        <v>1</v>
      </c>
      <c r="F1083" s="214" t="s">
        <v>1411</v>
      </c>
      <c r="G1083" s="211"/>
      <c r="H1083" s="213" t="s">
        <v>1</v>
      </c>
      <c r="I1083" s="215"/>
      <c r="J1083" s="211"/>
      <c r="K1083" s="211"/>
      <c r="L1083" s="216"/>
      <c r="M1083" s="217"/>
      <c r="N1083" s="218"/>
      <c r="O1083" s="218"/>
      <c r="P1083" s="218"/>
      <c r="Q1083" s="218"/>
      <c r="R1083" s="218"/>
      <c r="S1083" s="218"/>
      <c r="T1083" s="219"/>
      <c r="AT1083" s="220" t="s">
        <v>250</v>
      </c>
      <c r="AU1083" s="220" t="s">
        <v>86</v>
      </c>
      <c r="AV1083" s="13" t="s">
        <v>83</v>
      </c>
      <c r="AW1083" s="13" t="s">
        <v>31</v>
      </c>
      <c r="AX1083" s="13" t="s">
        <v>75</v>
      </c>
      <c r="AY1083" s="220" t="s">
        <v>239</v>
      </c>
    </row>
    <row r="1084" spans="1:65" s="14" customFormat="1" ht="11.25">
      <c r="B1084" s="221"/>
      <c r="C1084" s="222"/>
      <c r="D1084" s="212" t="s">
        <v>250</v>
      </c>
      <c r="E1084" s="223" t="s">
        <v>1</v>
      </c>
      <c r="F1084" s="224" t="s">
        <v>1412</v>
      </c>
      <c r="G1084" s="222"/>
      <c r="H1084" s="225">
        <v>0.3</v>
      </c>
      <c r="I1084" s="226"/>
      <c r="J1084" s="222"/>
      <c r="K1084" s="222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250</v>
      </c>
      <c r="AU1084" s="231" t="s">
        <v>86</v>
      </c>
      <c r="AV1084" s="14" t="s">
        <v>86</v>
      </c>
      <c r="AW1084" s="14" t="s">
        <v>31</v>
      </c>
      <c r="AX1084" s="14" t="s">
        <v>75</v>
      </c>
      <c r="AY1084" s="231" t="s">
        <v>239</v>
      </c>
    </row>
    <row r="1085" spans="1:65" s="16" customFormat="1" ht="11.25">
      <c r="B1085" s="243"/>
      <c r="C1085" s="244"/>
      <c r="D1085" s="212" t="s">
        <v>250</v>
      </c>
      <c r="E1085" s="245" t="s">
        <v>1</v>
      </c>
      <c r="F1085" s="246" t="s">
        <v>264</v>
      </c>
      <c r="G1085" s="244"/>
      <c r="H1085" s="247">
        <v>0.3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AT1085" s="253" t="s">
        <v>250</v>
      </c>
      <c r="AU1085" s="253" t="s">
        <v>86</v>
      </c>
      <c r="AV1085" s="16" t="s">
        <v>246</v>
      </c>
      <c r="AW1085" s="16" t="s">
        <v>31</v>
      </c>
      <c r="AX1085" s="16" t="s">
        <v>83</v>
      </c>
      <c r="AY1085" s="253" t="s">
        <v>239</v>
      </c>
    </row>
    <row r="1086" spans="1:65" s="2" customFormat="1" ht="33" customHeight="1">
      <c r="A1086" s="35"/>
      <c r="B1086" s="36"/>
      <c r="C1086" s="192" t="s">
        <v>1413</v>
      </c>
      <c r="D1086" s="192" t="s">
        <v>241</v>
      </c>
      <c r="E1086" s="193" t="s">
        <v>1414</v>
      </c>
      <c r="F1086" s="194" t="s">
        <v>1415</v>
      </c>
      <c r="G1086" s="195" t="s">
        <v>244</v>
      </c>
      <c r="H1086" s="196">
        <v>2</v>
      </c>
      <c r="I1086" s="197"/>
      <c r="J1086" s="198">
        <f>ROUND(I1086*H1086,2)</f>
        <v>0</v>
      </c>
      <c r="K1086" s="194" t="s">
        <v>245</v>
      </c>
      <c r="L1086" s="40"/>
      <c r="M1086" s="199" t="s">
        <v>1</v>
      </c>
      <c r="N1086" s="200" t="s">
        <v>40</v>
      </c>
      <c r="O1086" s="72"/>
      <c r="P1086" s="201">
        <f>O1086*H1086</f>
        <v>0</v>
      </c>
      <c r="Q1086" s="201">
        <v>2.5018699999999998</v>
      </c>
      <c r="R1086" s="201">
        <f>Q1086*H1086</f>
        <v>5.0037399999999996</v>
      </c>
      <c r="S1086" s="201">
        <v>0</v>
      </c>
      <c r="T1086" s="202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03" t="s">
        <v>246</v>
      </c>
      <c r="AT1086" s="203" t="s">
        <v>241</v>
      </c>
      <c r="AU1086" s="203" t="s">
        <v>86</v>
      </c>
      <c r="AY1086" s="18" t="s">
        <v>239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8" t="s">
        <v>83</v>
      </c>
      <c r="BK1086" s="204">
        <f>ROUND(I1086*H1086,2)</f>
        <v>0</v>
      </c>
      <c r="BL1086" s="18" t="s">
        <v>246</v>
      </c>
      <c r="BM1086" s="203" t="s">
        <v>1416</v>
      </c>
    </row>
    <row r="1087" spans="1:65" s="2" customFormat="1" ht="11.25">
      <c r="A1087" s="35"/>
      <c r="B1087" s="36"/>
      <c r="C1087" s="37"/>
      <c r="D1087" s="205" t="s">
        <v>248</v>
      </c>
      <c r="E1087" s="37"/>
      <c r="F1087" s="206" t="s">
        <v>1417</v>
      </c>
      <c r="G1087" s="37"/>
      <c r="H1087" s="37"/>
      <c r="I1087" s="207"/>
      <c r="J1087" s="37"/>
      <c r="K1087" s="37"/>
      <c r="L1087" s="40"/>
      <c r="M1087" s="208"/>
      <c r="N1087" s="209"/>
      <c r="O1087" s="72"/>
      <c r="P1087" s="72"/>
      <c r="Q1087" s="72"/>
      <c r="R1087" s="72"/>
      <c r="S1087" s="72"/>
      <c r="T1087" s="73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T1087" s="18" t="s">
        <v>248</v>
      </c>
      <c r="AU1087" s="18" t="s">
        <v>86</v>
      </c>
    </row>
    <row r="1088" spans="1:65" s="13" customFormat="1" ht="11.25">
      <c r="B1088" s="210"/>
      <c r="C1088" s="211"/>
      <c r="D1088" s="212" t="s">
        <v>250</v>
      </c>
      <c r="E1088" s="213" t="s">
        <v>1</v>
      </c>
      <c r="F1088" s="214" t="s">
        <v>1399</v>
      </c>
      <c r="G1088" s="211"/>
      <c r="H1088" s="213" t="s">
        <v>1</v>
      </c>
      <c r="I1088" s="215"/>
      <c r="J1088" s="211"/>
      <c r="K1088" s="211"/>
      <c r="L1088" s="216"/>
      <c r="M1088" s="217"/>
      <c r="N1088" s="218"/>
      <c r="O1088" s="218"/>
      <c r="P1088" s="218"/>
      <c r="Q1088" s="218"/>
      <c r="R1088" s="218"/>
      <c r="S1088" s="218"/>
      <c r="T1088" s="219"/>
      <c r="AT1088" s="220" t="s">
        <v>250</v>
      </c>
      <c r="AU1088" s="220" t="s">
        <v>86</v>
      </c>
      <c r="AV1088" s="13" t="s">
        <v>83</v>
      </c>
      <c r="AW1088" s="13" t="s">
        <v>31</v>
      </c>
      <c r="AX1088" s="13" t="s">
        <v>75</v>
      </c>
      <c r="AY1088" s="220" t="s">
        <v>239</v>
      </c>
    </row>
    <row r="1089" spans="1:65" s="13" customFormat="1" ht="11.25">
      <c r="B1089" s="210"/>
      <c r="C1089" s="211"/>
      <c r="D1089" s="212" t="s">
        <v>250</v>
      </c>
      <c r="E1089" s="213" t="s">
        <v>1</v>
      </c>
      <c r="F1089" s="214" t="s">
        <v>1418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250</v>
      </c>
      <c r="AU1089" s="220" t="s">
        <v>86</v>
      </c>
      <c r="AV1089" s="13" t="s">
        <v>83</v>
      </c>
      <c r="AW1089" s="13" t="s">
        <v>31</v>
      </c>
      <c r="AX1089" s="13" t="s">
        <v>75</v>
      </c>
      <c r="AY1089" s="220" t="s">
        <v>239</v>
      </c>
    </row>
    <row r="1090" spans="1:65" s="14" customFormat="1" ht="11.25">
      <c r="B1090" s="221"/>
      <c r="C1090" s="222"/>
      <c r="D1090" s="212" t="s">
        <v>250</v>
      </c>
      <c r="E1090" s="223" t="s">
        <v>1</v>
      </c>
      <c r="F1090" s="224" t="s">
        <v>1419</v>
      </c>
      <c r="G1090" s="222"/>
      <c r="H1090" s="225">
        <v>1.7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250</v>
      </c>
      <c r="AU1090" s="231" t="s">
        <v>86</v>
      </c>
      <c r="AV1090" s="14" t="s">
        <v>86</v>
      </c>
      <c r="AW1090" s="14" t="s">
        <v>31</v>
      </c>
      <c r="AX1090" s="14" t="s">
        <v>75</v>
      </c>
      <c r="AY1090" s="231" t="s">
        <v>239</v>
      </c>
    </row>
    <row r="1091" spans="1:65" s="14" customFormat="1" ht="11.25">
      <c r="B1091" s="221"/>
      <c r="C1091" s="222"/>
      <c r="D1091" s="212" t="s">
        <v>250</v>
      </c>
      <c r="E1091" s="223" t="s">
        <v>1</v>
      </c>
      <c r="F1091" s="224" t="s">
        <v>440</v>
      </c>
      <c r="G1091" s="222"/>
      <c r="H1091" s="225">
        <v>0.3</v>
      </c>
      <c r="I1091" s="226"/>
      <c r="J1091" s="222"/>
      <c r="K1091" s="222"/>
      <c r="L1091" s="227"/>
      <c r="M1091" s="228"/>
      <c r="N1091" s="229"/>
      <c r="O1091" s="229"/>
      <c r="P1091" s="229"/>
      <c r="Q1091" s="229"/>
      <c r="R1091" s="229"/>
      <c r="S1091" s="229"/>
      <c r="T1091" s="230"/>
      <c r="AT1091" s="231" t="s">
        <v>250</v>
      </c>
      <c r="AU1091" s="231" t="s">
        <v>86</v>
      </c>
      <c r="AV1091" s="14" t="s">
        <v>86</v>
      </c>
      <c r="AW1091" s="14" t="s">
        <v>31</v>
      </c>
      <c r="AX1091" s="14" t="s">
        <v>75</v>
      </c>
      <c r="AY1091" s="231" t="s">
        <v>239</v>
      </c>
    </row>
    <row r="1092" spans="1:65" s="16" customFormat="1" ht="11.25">
      <c r="B1092" s="243"/>
      <c r="C1092" s="244"/>
      <c r="D1092" s="212" t="s">
        <v>250</v>
      </c>
      <c r="E1092" s="245" t="s">
        <v>1</v>
      </c>
      <c r="F1092" s="246" t="s">
        <v>264</v>
      </c>
      <c r="G1092" s="244"/>
      <c r="H1092" s="247">
        <v>2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AT1092" s="253" t="s">
        <v>250</v>
      </c>
      <c r="AU1092" s="253" t="s">
        <v>86</v>
      </c>
      <c r="AV1092" s="16" t="s">
        <v>246</v>
      </c>
      <c r="AW1092" s="16" t="s">
        <v>31</v>
      </c>
      <c r="AX1092" s="16" t="s">
        <v>83</v>
      </c>
      <c r="AY1092" s="253" t="s">
        <v>239</v>
      </c>
    </row>
    <row r="1093" spans="1:65" s="2" customFormat="1" ht="33" customHeight="1">
      <c r="A1093" s="35"/>
      <c r="B1093" s="36"/>
      <c r="C1093" s="192" t="s">
        <v>1420</v>
      </c>
      <c r="D1093" s="192" t="s">
        <v>241</v>
      </c>
      <c r="E1093" s="193" t="s">
        <v>1421</v>
      </c>
      <c r="F1093" s="194" t="s">
        <v>1422</v>
      </c>
      <c r="G1093" s="195" t="s">
        <v>244</v>
      </c>
      <c r="H1093" s="196">
        <v>54.8</v>
      </c>
      <c r="I1093" s="197"/>
      <c r="J1093" s="198">
        <f>ROUND(I1093*H1093,2)</f>
        <v>0</v>
      </c>
      <c r="K1093" s="194" t="s">
        <v>245</v>
      </c>
      <c r="L1093" s="40"/>
      <c r="M1093" s="199" t="s">
        <v>1</v>
      </c>
      <c r="N1093" s="200" t="s">
        <v>40</v>
      </c>
      <c r="O1093" s="72"/>
      <c r="P1093" s="201">
        <f>O1093*H1093</f>
        <v>0</v>
      </c>
      <c r="Q1093" s="201">
        <v>2.5018699999999998</v>
      </c>
      <c r="R1093" s="201">
        <f>Q1093*H1093</f>
        <v>137.102476</v>
      </c>
      <c r="S1093" s="201">
        <v>0</v>
      </c>
      <c r="T1093" s="202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203" t="s">
        <v>246</v>
      </c>
      <c r="AT1093" s="203" t="s">
        <v>241</v>
      </c>
      <c r="AU1093" s="203" t="s">
        <v>86</v>
      </c>
      <c r="AY1093" s="18" t="s">
        <v>239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8" t="s">
        <v>83</v>
      </c>
      <c r="BK1093" s="204">
        <f>ROUND(I1093*H1093,2)</f>
        <v>0</v>
      </c>
      <c r="BL1093" s="18" t="s">
        <v>246</v>
      </c>
      <c r="BM1093" s="203" t="s">
        <v>1423</v>
      </c>
    </row>
    <row r="1094" spans="1:65" s="2" customFormat="1" ht="11.25">
      <c r="A1094" s="35"/>
      <c r="B1094" s="36"/>
      <c r="C1094" s="37"/>
      <c r="D1094" s="205" t="s">
        <v>248</v>
      </c>
      <c r="E1094" s="37"/>
      <c r="F1094" s="206" t="s">
        <v>1424</v>
      </c>
      <c r="G1094" s="37"/>
      <c r="H1094" s="37"/>
      <c r="I1094" s="207"/>
      <c r="J1094" s="37"/>
      <c r="K1094" s="37"/>
      <c r="L1094" s="40"/>
      <c r="M1094" s="208"/>
      <c r="N1094" s="209"/>
      <c r="O1094" s="72"/>
      <c r="P1094" s="72"/>
      <c r="Q1094" s="72"/>
      <c r="R1094" s="72"/>
      <c r="S1094" s="72"/>
      <c r="T1094" s="73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T1094" s="18" t="s">
        <v>248</v>
      </c>
      <c r="AU1094" s="18" t="s">
        <v>86</v>
      </c>
    </row>
    <row r="1095" spans="1:65" s="13" customFormat="1" ht="11.25">
      <c r="B1095" s="210"/>
      <c r="C1095" s="211"/>
      <c r="D1095" s="212" t="s">
        <v>250</v>
      </c>
      <c r="E1095" s="213" t="s">
        <v>1</v>
      </c>
      <c r="F1095" s="214" t="s">
        <v>1399</v>
      </c>
      <c r="G1095" s="211"/>
      <c r="H1095" s="213" t="s">
        <v>1</v>
      </c>
      <c r="I1095" s="215"/>
      <c r="J1095" s="211"/>
      <c r="K1095" s="211"/>
      <c r="L1095" s="216"/>
      <c r="M1095" s="217"/>
      <c r="N1095" s="218"/>
      <c r="O1095" s="218"/>
      <c r="P1095" s="218"/>
      <c r="Q1095" s="218"/>
      <c r="R1095" s="218"/>
      <c r="S1095" s="218"/>
      <c r="T1095" s="219"/>
      <c r="AT1095" s="220" t="s">
        <v>250</v>
      </c>
      <c r="AU1095" s="220" t="s">
        <v>86</v>
      </c>
      <c r="AV1095" s="13" t="s">
        <v>83</v>
      </c>
      <c r="AW1095" s="13" t="s">
        <v>31</v>
      </c>
      <c r="AX1095" s="13" t="s">
        <v>75</v>
      </c>
      <c r="AY1095" s="220" t="s">
        <v>239</v>
      </c>
    </row>
    <row r="1096" spans="1:65" s="13" customFormat="1" ht="11.25">
      <c r="B1096" s="210"/>
      <c r="C1096" s="211"/>
      <c r="D1096" s="212" t="s">
        <v>250</v>
      </c>
      <c r="E1096" s="213" t="s">
        <v>1</v>
      </c>
      <c r="F1096" s="214" t="s">
        <v>1425</v>
      </c>
      <c r="G1096" s="211"/>
      <c r="H1096" s="213" t="s">
        <v>1</v>
      </c>
      <c r="I1096" s="215"/>
      <c r="J1096" s="211"/>
      <c r="K1096" s="211"/>
      <c r="L1096" s="216"/>
      <c r="M1096" s="217"/>
      <c r="N1096" s="218"/>
      <c r="O1096" s="218"/>
      <c r="P1096" s="218"/>
      <c r="Q1096" s="218"/>
      <c r="R1096" s="218"/>
      <c r="S1096" s="218"/>
      <c r="T1096" s="219"/>
      <c r="AT1096" s="220" t="s">
        <v>250</v>
      </c>
      <c r="AU1096" s="220" t="s">
        <v>86</v>
      </c>
      <c r="AV1096" s="13" t="s">
        <v>83</v>
      </c>
      <c r="AW1096" s="13" t="s">
        <v>31</v>
      </c>
      <c r="AX1096" s="13" t="s">
        <v>75</v>
      </c>
      <c r="AY1096" s="220" t="s">
        <v>239</v>
      </c>
    </row>
    <row r="1097" spans="1:65" s="13" customFormat="1" ht="11.25">
      <c r="B1097" s="210"/>
      <c r="C1097" s="211"/>
      <c r="D1097" s="212" t="s">
        <v>250</v>
      </c>
      <c r="E1097" s="213" t="s">
        <v>1</v>
      </c>
      <c r="F1097" s="214" t="s">
        <v>1426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250</v>
      </c>
      <c r="AU1097" s="220" t="s">
        <v>86</v>
      </c>
      <c r="AV1097" s="13" t="s">
        <v>83</v>
      </c>
      <c r="AW1097" s="13" t="s">
        <v>31</v>
      </c>
      <c r="AX1097" s="13" t="s">
        <v>75</v>
      </c>
      <c r="AY1097" s="220" t="s">
        <v>239</v>
      </c>
    </row>
    <row r="1098" spans="1:65" s="14" customFormat="1" ht="11.25">
      <c r="B1098" s="221"/>
      <c r="C1098" s="222"/>
      <c r="D1098" s="212" t="s">
        <v>250</v>
      </c>
      <c r="E1098" s="223" t="s">
        <v>1</v>
      </c>
      <c r="F1098" s="224" t="s">
        <v>1427</v>
      </c>
      <c r="G1098" s="222"/>
      <c r="H1098" s="225">
        <v>54.8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250</v>
      </c>
      <c r="AU1098" s="231" t="s">
        <v>86</v>
      </c>
      <c r="AV1098" s="14" t="s">
        <v>86</v>
      </c>
      <c r="AW1098" s="14" t="s">
        <v>31</v>
      </c>
      <c r="AX1098" s="14" t="s">
        <v>83</v>
      </c>
      <c r="AY1098" s="231" t="s">
        <v>239</v>
      </c>
    </row>
    <row r="1099" spans="1:65" s="2" customFormat="1" ht="24.2" customHeight="1">
      <c r="A1099" s="35"/>
      <c r="B1099" s="36"/>
      <c r="C1099" s="192" t="s">
        <v>1428</v>
      </c>
      <c r="D1099" s="192" t="s">
        <v>241</v>
      </c>
      <c r="E1099" s="193" t="s">
        <v>1429</v>
      </c>
      <c r="F1099" s="194" t="s">
        <v>1430</v>
      </c>
      <c r="G1099" s="195" t="s">
        <v>372</v>
      </c>
      <c r="H1099" s="196">
        <v>449</v>
      </c>
      <c r="I1099" s="197"/>
      <c r="J1099" s="198">
        <f>ROUND(I1099*H1099,2)</f>
        <v>0</v>
      </c>
      <c r="K1099" s="194" t="s">
        <v>1</v>
      </c>
      <c r="L1099" s="40"/>
      <c r="M1099" s="199" t="s">
        <v>1</v>
      </c>
      <c r="N1099" s="200" t="s">
        <v>40</v>
      </c>
      <c r="O1099" s="72"/>
      <c r="P1099" s="201">
        <f>O1099*H1099</f>
        <v>0</v>
      </c>
      <c r="Q1099" s="201">
        <v>0.105</v>
      </c>
      <c r="R1099" s="201">
        <f>Q1099*H1099</f>
        <v>47.144999999999996</v>
      </c>
      <c r="S1099" s="201">
        <v>0</v>
      </c>
      <c r="T1099" s="202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3" t="s">
        <v>246</v>
      </c>
      <c r="AT1099" s="203" t="s">
        <v>241</v>
      </c>
      <c r="AU1099" s="203" t="s">
        <v>86</v>
      </c>
      <c r="AY1099" s="18" t="s">
        <v>239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8" t="s">
        <v>83</v>
      </c>
      <c r="BK1099" s="204">
        <f>ROUND(I1099*H1099,2)</f>
        <v>0</v>
      </c>
      <c r="BL1099" s="18" t="s">
        <v>246</v>
      </c>
      <c r="BM1099" s="203" t="s">
        <v>1431</v>
      </c>
    </row>
    <row r="1100" spans="1:65" s="13" customFormat="1" ht="11.25">
      <c r="B1100" s="210"/>
      <c r="C1100" s="211"/>
      <c r="D1100" s="212" t="s">
        <v>250</v>
      </c>
      <c r="E1100" s="213" t="s">
        <v>1</v>
      </c>
      <c r="F1100" s="214" t="s">
        <v>1432</v>
      </c>
      <c r="G1100" s="211"/>
      <c r="H1100" s="213" t="s">
        <v>1</v>
      </c>
      <c r="I1100" s="215"/>
      <c r="J1100" s="211"/>
      <c r="K1100" s="211"/>
      <c r="L1100" s="216"/>
      <c r="M1100" s="217"/>
      <c r="N1100" s="218"/>
      <c r="O1100" s="218"/>
      <c r="P1100" s="218"/>
      <c r="Q1100" s="218"/>
      <c r="R1100" s="218"/>
      <c r="S1100" s="218"/>
      <c r="T1100" s="219"/>
      <c r="AT1100" s="220" t="s">
        <v>250</v>
      </c>
      <c r="AU1100" s="220" t="s">
        <v>86</v>
      </c>
      <c r="AV1100" s="13" t="s">
        <v>83</v>
      </c>
      <c r="AW1100" s="13" t="s">
        <v>31</v>
      </c>
      <c r="AX1100" s="13" t="s">
        <v>75</v>
      </c>
      <c r="AY1100" s="220" t="s">
        <v>239</v>
      </c>
    </row>
    <row r="1101" spans="1:65" s="14" customFormat="1" ht="11.25">
      <c r="B1101" s="221"/>
      <c r="C1101" s="222"/>
      <c r="D1101" s="212" t="s">
        <v>250</v>
      </c>
      <c r="E1101" s="223" t="s">
        <v>1</v>
      </c>
      <c r="F1101" s="224" t="s">
        <v>1433</v>
      </c>
      <c r="G1101" s="222"/>
      <c r="H1101" s="225">
        <v>449</v>
      </c>
      <c r="I1101" s="226"/>
      <c r="J1101" s="222"/>
      <c r="K1101" s="222"/>
      <c r="L1101" s="227"/>
      <c r="M1101" s="228"/>
      <c r="N1101" s="229"/>
      <c r="O1101" s="229"/>
      <c r="P1101" s="229"/>
      <c r="Q1101" s="229"/>
      <c r="R1101" s="229"/>
      <c r="S1101" s="229"/>
      <c r="T1101" s="230"/>
      <c r="AT1101" s="231" t="s">
        <v>250</v>
      </c>
      <c r="AU1101" s="231" t="s">
        <v>86</v>
      </c>
      <c r="AV1101" s="14" t="s">
        <v>86</v>
      </c>
      <c r="AW1101" s="14" t="s">
        <v>31</v>
      </c>
      <c r="AX1101" s="14" t="s">
        <v>83</v>
      </c>
      <c r="AY1101" s="231" t="s">
        <v>239</v>
      </c>
    </row>
    <row r="1102" spans="1:65" s="2" customFormat="1" ht="24.2" customHeight="1">
      <c r="A1102" s="35"/>
      <c r="B1102" s="36"/>
      <c r="C1102" s="192" t="s">
        <v>1434</v>
      </c>
      <c r="D1102" s="192" t="s">
        <v>241</v>
      </c>
      <c r="E1102" s="193" t="s">
        <v>1435</v>
      </c>
      <c r="F1102" s="194" t="s">
        <v>1436</v>
      </c>
      <c r="G1102" s="195" t="s">
        <v>244</v>
      </c>
      <c r="H1102" s="196">
        <v>2.9</v>
      </c>
      <c r="I1102" s="197"/>
      <c r="J1102" s="198">
        <f>ROUND(I1102*H1102,2)</f>
        <v>0</v>
      </c>
      <c r="K1102" s="194" t="s">
        <v>245</v>
      </c>
      <c r="L1102" s="40"/>
      <c r="M1102" s="199" t="s">
        <v>1</v>
      </c>
      <c r="N1102" s="200" t="s">
        <v>40</v>
      </c>
      <c r="O1102" s="72"/>
      <c r="P1102" s="201">
        <f>O1102*H1102</f>
        <v>0</v>
      </c>
      <c r="Q1102" s="201">
        <v>0</v>
      </c>
      <c r="R1102" s="201">
        <f>Q1102*H1102</f>
        <v>0</v>
      </c>
      <c r="S1102" s="201">
        <v>0</v>
      </c>
      <c r="T1102" s="202">
        <f>S1102*H1102</f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203" t="s">
        <v>246</v>
      </c>
      <c r="AT1102" s="203" t="s">
        <v>241</v>
      </c>
      <c r="AU1102" s="203" t="s">
        <v>86</v>
      </c>
      <c r="AY1102" s="18" t="s">
        <v>239</v>
      </c>
      <c r="BE1102" s="204">
        <f>IF(N1102="základní",J1102,0)</f>
        <v>0</v>
      </c>
      <c r="BF1102" s="204">
        <f>IF(N1102="snížená",J1102,0)</f>
        <v>0</v>
      </c>
      <c r="BG1102" s="204">
        <f>IF(N1102="zákl. přenesená",J1102,0)</f>
        <v>0</v>
      </c>
      <c r="BH1102" s="204">
        <f>IF(N1102="sníž. přenesená",J1102,0)</f>
        <v>0</v>
      </c>
      <c r="BI1102" s="204">
        <f>IF(N1102="nulová",J1102,0)</f>
        <v>0</v>
      </c>
      <c r="BJ1102" s="18" t="s">
        <v>83</v>
      </c>
      <c r="BK1102" s="204">
        <f>ROUND(I1102*H1102,2)</f>
        <v>0</v>
      </c>
      <c r="BL1102" s="18" t="s">
        <v>246</v>
      </c>
      <c r="BM1102" s="203" t="s">
        <v>1437</v>
      </c>
    </row>
    <row r="1103" spans="1:65" s="2" customFormat="1" ht="11.25">
      <c r="A1103" s="35"/>
      <c r="B1103" s="36"/>
      <c r="C1103" s="37"/>
      <c r="D1103" s="205" t="s">
        <v>248</v>
      </c>
      <c r="E1103" s="37"/>
      <c r="F1103" s="206" t="s">
        <v>1438</v>
      </c>
      <c r="G1103" s="37"/>
      <c r="H1103" s="37"/>
      <c r="I1103" s="207"/>
      <c r="J1103" s="37"/>
      <c r="K1103" s="37"/>
      <c r="L1103" s="40"/>
      <c r="M1103" s="208"/>
      <c r="N1103" s="209"/>
      <c r="O1103" s="72"/>
      <c r="P1103" s="72"/>
      <c r="Q1103" s="72"/>
      <c r="R1103" s="72"/>
      <c r="S1103" s="72"/>
      <c r="T1103" s="73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T1103" s="18" t="s">
        <v>248</v>
      </c>
      <c r="AU1103" s="18" t="s">
        <v>86</v>
      </c>
    </row>
    <row r="1104" spans="1:65" s="13" customFormat="1" ht="11.25">
      <c r="B1104" s="210"/>
      <c r="C1104" s="211"/>
      <c r="D1104" s="212" t="s">
        <v>250</v>
      </c>
      <c r="E1104" s="213" t="s">
        <v>1</v>
      </c>
      <c r="F1104" s="214" t="s">
        <v>1439</v>
      </c>
      <c r="G1104" s="211"/>
      <c r="H1104" s="213" t="s">
        <v>1</v>
      </c>
      <c r="I1104" s="215"/>
      <c r="J1104" s="211"/>
      <c r="K1104" s="211"/>
      <c r="L1104" s="216"/>
      <c r="M1104" s="217"/>
      <c r="N1104" s="218"/>
      <c r="O1104" s="218"/>
      <c r="P1104" s="218"/>
      <c r="Q1104" s="218"/>
      <c r="R1104" s="218"/>
      <c r="S1104" s="218"/>
      <c r="T1104" s="219"/>
      <c r="AT1104" s="220" t="s">
        <v>250</v>
      </c>
      <c r="AU1104" s="220" t="s">
        <v>86</v>
      </c>
      <c r="AV1104" s="13" t="s">
        <v>83</v>
      </c>
      <c r="AW1104" s="13" t="s">
        <v>31</v>
      </c>
      <c r="AX1104" s="13" t="s">
        <v>75</v>
      </c>
      <c r="AY1104" s="220" t="s">
        <v>239</v>
      </c>
    </row>
    <row r="1105" spans="1:65" s="14" customFormat="1" ht="11.25">
      <c r="B1105" s="221"/>
      <c r="C1105" s="222"/>
      <c r="D1105" s="212" t="s">
        <v>250</v>
      </c>
      <c r="E1105" s="223" t="s">
        <v>1</v>
      </c>
      <c r="F1105" s="224" t="s">
        <v>440</v>
      </c>
      <c r="G1105" s="222"/>
      <c r="H1105" s="225">
        <v>0.3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250</v>
      </c>
      <c r="AU1105" s="231" t="s">
        <v>86</v>
      </c>
      <c r="AV1105" s="14" t="s">
        <v>86</v>
      </c>
      <c r="AW1105" s="14" t="s">
        <v>31</v>
      </c>
      <c r="AX1105" s="14" t="s">
        <v>75</v>
      </c>
      <c r="AY1105" s="231" t="s">
        <v>239</v>
      </c>
    </row>
    <row r="1106" spans="1:65" s="13" customFormat="1" ht="11.25">
      <c r="B1106" s="210"/>
      <c r="C1106" s="211"/>
      <c r="D1106" s="212" t="s">
        <v>250</v>
      </c>
      <c r="E1106" s="213" t="s">
        <v>1</v>
      </c>
      <c r="F1106" s="214" t="s">
        <v>1440</v>
      </c>
      <c r="G1106" s="211"/>
      <c r="H1106" s="213" t="s">
        <v>1</v>
      </c>
      <c r="I1106" s="215"/>
      <c r="J1106" s="211"/>
      <c r="K1106" s="211"/>
      <c r="L1106" s="216"/>
      <c r="M1106" s="217"/>
      <c r="N1106" s="218"/>
      <c r="O1106" s="218"/>
      <c r="P1106" s="218"/>
      <c r="Q1106" s="218"/>
      <c r="R1106" s="218"/>
      <c r="S1106" s="218"/>
      <c r="T1106" s="219"/>
      <c r="AT1106" s="220" t="s">
        <v>250</v>
      </c>
      <c r="AU1106" s="220" t="s">
        <v>86</v>
      </c>
      <c r="AV1106" s="13" t="s">
        <v>83</v>
      </c>
      <c r="AW1106" s="13" t="s">
        <v>31</v>
      </c>
      <c r="AX1106" s="13" t="s">
        <v>75</v>
      </c>
      <c r="AY1106" s="220" t="s">
        <v>239</v>
      </c>
    </row>
    <row r="1107" spans="1:65" s="14" customFormat="1" ht="11.25">
      <c r="B1107" s="221"/>
      <c r="C1107" s="222"/>
      <c r="D1107" s="212" t="s">
        <v>250</v>
      </c>
      <c r="E1107" s="223" t="s">
        <v>1</v>
      </c>
      <c r="F1107" s="224" t="s">
        <v>1441</v>
      </c>
      <c r="G1107" s="222"/>
      <c r="H1107" s="225">
        <v>2.6</v>
      </c>
      <c r="I1107" s="226"/>
      <c r="J1107" s="222"/>
      <c r="K1107" s="222"/>
      <c r="L1107" s="227"/>
      <c r="M1107" s="228"/>
      <c r="N1107" s="229"/>
      <c r="O1107" s="229"/>
      <c r="P1107" s="229"/>
      <c r="Q1107" s="229"/>
      <c r="R1107" s="229"/>
      <c r="S1107" s="229"/>
      <c r="T1107" s="230"/>
      <c r="AT1107" s="231" t="s">
        <v>250</v>
      </c>
      <c r="AU1107" s="231" t="s">
        <v>86</v>
      </c>
      <c r="AV1107" s="14" t="s">
        <v>86</v>
      </c>
      <c r="AW1107" s="14" t="s">
        <v>31</v>
      </c>
      <c r="AX1107" s="14" t="s">
        <v>75</v>
      </c>
      <c r="AY1107" s="231" t="s">
        <v>239</v>
      </c>
    </row>
    <row r="1108" spans="1:65" s="16" customFormat="1" ht="11.25">
      <c r="B1108" s="243"/>
      <c r="C1108" s="244"/>
      <c r="D1108" s="212" t="s">
        <v>250</v>
      </c>
      <c r="E1108" s="245" t="s">
        <v>1</v>
      </c>
      <c r="F1108" s="246" t="s">
        <v>264</v>
      </c>
      <c r="G1108" s="244"/>
      <c r="H1108" s="247">
        <v>2.9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AT1108" s="253" t="s">
        <v>250</v>
      </c>
      <c r="AU1108" s="253" t="s">
        <v>86</v>
      </c>
      <c r="AV1108" s="16" t="s">
        <v>246</v>
      </c>
      <c r="AW1108" s="16" t="s">
        <v>31</v>
      </c>
      <c r="AX1108" s="16" t="s">
        <v>83</v>
      </c>
      <c r="AY1108" s="253" t="s">
        <v>239</v>
      </c>
    </row>
    <row r="1109" spans="1:65" s="2" customFormat="1" ht="24.2" customHeight="1">
      <c r="A1109" s="35"/>
      <c r="B1109" s="36"/>
      <c r="C1109" s="192" t="s">
        <v>1442</v>
      </c>
      <c r="D1109" s="192" t="s">
        <v>241</v>
      </c>
      <c r="E1109" s="193" t="s">
        <v>1443</v>
      </c>
      <c r="F1109" s="194" t="s">
        <v>1444</v>
      </c>
      <c r="G1109" s="195" t="s">
        <v>244</v>
      </c>
      <c r="H1109" s="196">
        <v>2</v>
      </c>
      <c r="I1109" s="197"/>
      <c r="J1109" s="198">
        <f>ROUND(I1109*H1109,2)</f>
        <v>0</v>
      </c>
      <c r="K1109" s="194" t="s">
        <v>245</v>
      </c>
      <c r="L1109" s="40"/>
      <c r="M1109" s="199" t="s">
        <v>1</v>
      </c>
      <c r="N1109" s="200" t="s">
        <v>40</v>
      </c>
      <c r="O1109" s="72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203" t="s">
        <v>246</v>
      </c>
      <c r="AT1109" s="203" t="s">
        <v>241</v>
      </c>
      <c r="AU1109" s="203" t="s">
        <v>86</v>
      </c>
      <c r="AY1109" s="18" t="s">
        <v>239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8" t="s">
        <v>83</v>
      </c>
      <c r="BK1109" s="204">
        <f>ROUND(I1109*H1109,2)</f>
        <v>0</v>
      </c>
      <c r="BL1109" s="18" t="s">
        <v>246</v>
      </c>
      <c r="BM1109" s="203" t="s">
        <v>1445</v>
      </c>
    </row>
    <row r="1110" spans="1:65" s="2" customFormat="1" ht="11.25">
      <c r="A1110" s="35"/>
      <c r="B1110" s="36"/>
      <c r="C1110" s="37"/>
      <c r="D1110" s="205" t="s">
        <v>248</v>
      </c>
      <c r="E1110" s="37"/>
      <c r="F1110" s="206" t="s">
        <v>1446</v>
      </c>
      <c r="G1110" s="37"/>
      <c r="H1110" s="37"/>
      <c r="I1110" s="207"/>
      <c r="J1110" s="37"/>
      <c r="K1110" s="37"/>
      <c r="L1110" s="40"/>
      <c r="M1110" s="208"/>
      <c r="N1110" s="209"/>
      <c r="O1110" s="72"/>
      <c r="P1110" s="72"/>
      <c r="Q1110" s="72"/>
      <c r="R1110" s="72"/>
      <c r="S1110" s="72"/>
      <c r="T1110" s="73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T1110" s="18" t="s">
        <v>248</v>
      </c>
      <c r="AU1110" s="18" t="s">
        <v>86</v>
      </c>
    </row>
    <row r="1111" spans="1:65" s="13" customFormat="1" ht="11.25">
      <c r="B1111" s="210"/>
      <c r="C1111" s="211"/>
      <c r="D1111" s="212" t="s">
        <v>250</v>
      </c>
      <c r="E1111" s="213" t="s">
        <v>1</v>
      </c>
      <c r="F1111" s="214" t="s">
        <v>1447</v>
      </c>
      <c r="G1111" s="211"/>
      <c r="H1111" s="213" t="s">
        <v>1</v>
      </c>
      <c r="I1111" s="215"/>
      <c r="J1111" s="211"/>
      <c r="K1111" s="211"/>
      <c r="L1111" s="216"/>
      <c r="M1111" s="217"/>
      <c r="N1111" s="218"/>
      <c r="O1111" s="218"/>
      <c r="P1111" s="218"/>
      <c r="Q1111" s="218"/>
      <c r="R1111" s="218"/>
      <c r="S1111" s="218"/>
      <c r="T1111" s="219"/>
      <c r="AT1111" s="220" t="s">
        <v>250</v>
      </c>
      <c r="AU1111" s="220" t="s">
        <v>86</v>
      </c>
      <c r="AV1111" s="13" t="s">
        <v>83</v>
      </c>
      <c r="AW1111" s="13" t="s">
        <v>31</v>
      </c>
      <c r="AX1111" s="13" t="s">
        <v>75</v>
      </c>
      <c r="AY1111" s="220" t="s">
        <v>239</v>
      </c>
    </row>
    <row r="1112" spans="1:65" s="14" customFormat="1" ht="11.25">
      <c r="B1112" s="221"/>
      <c r="C1112" s="222"/>
      <c r="D1112" s="212" t="s">
        <v>250</v>
      </c>
      <c r="E1112" s="223" t="s">
        <v>1</v>
      </c>
      <c r="F1112" s="224" t="s">
        <v>826</v>
      </c>
      <c r="G1112" s="222"/>
      <c r="H1112" s="225">
        <v>2</v>
      </c>
      <c r="I1112" s="226"/>
      <c r="J1112" s="222"/>
      <c r="K1112" s="222"/>
      <c r="L1112" s="227"/>
      <c r="M1112" s="228"/>
      <c r="N1112" s="229"/>
      <c r="O1112" s="229"/>
      <c r="P1112" s="229"/>
      <c r="Q1112" s="229"/>
      <c r="R1112" s="229"/>
      <c r="S1112" s="229"/>
      <c r="T1112" s="230"/>
      <c r="AT1112" s="231" t="s">
        <v>250</v>
      </c>
      <c r="AU1112" s="231" t="s">
        <v>86</v>
      </c>
      <c r="AV1112" s="14" t="s">
        <v>86</v>
      </c>
      <c r="AW1112" s="14" t="s">
        <v>31</v>
      </c>
      <c r="AX1112" s="14" t="s">
        <v>83</v>
      </c>
      <c r="AY1112" s="231" t="s">
        <v>239</v>
      </c>
    </row>
    <row r="1113" spans="1:65" s="2" customFormat="1" ht="24.2" customHeight="1">
      <c r="A1113" s="35"/>
      <c r="B1113" s="36"/>
      <c r="C1113" s="192" t="s">
        <v>1448</v>
      </c>
      <c r="D1113" s="192" t="s">
        <v>241</v>
      </c>
      <c r="E1113" s="193" t="s">
        <v>1449</v>
      </c>
      <c r="F1113" s="194" t="s">
        <v>1450</v>
      </c>
      <c r="G1113" s="195" t="s">
        <v>244</v>
      </c>
      <c r="H1113" s="196">
        <v>54.8</v>
      </c>
      <c r="I1113" s="197"/>
      <c r="J1113" s="198">
        <f>ROUND(I1113*H1113,2)</f>
        <v>0</v>
      </c>
      <c r="K1113" s="194" t="s">
        <v>245</v>
      </c>
      <c r="L1113" s="40"/>
      <c r="M1113" s="199" t="s">
        <v>1</v>
      </c>
      <c r="N1113" s="200" t="s">
        <v>40</v>
      </c>
      <c r="O1113" s="72"/>
      <c r="P1113" s="201">
        <f>O1113*H1113</f>
        <v>0</v>
      </c>
      <c r="Q1113" s="201">
        <v>0</v>
      </c>
      <c r="R1113" s="201">
        <f>Q1113*H1113</f>
        <v>0</v>
      </c>
      <c r="S1113" s="201">
        <v>0</v>
      </c>
      <c r="T1113" s="202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203" t="s">
        <v>246</v>
      </c>
      <c r="AT1113" s="203" t="s">
        <v>241</v>
      </c>
      <c r="AU1113" s="203" t="s">
        <v>86</v>
      </c>
      <c r="AY1113" s="18" t="s">
        <v>239</v>
      </c>
      <c r="BE1113" s="204">
        <f>IF(N1113="základní",J1113,0)</f>
        <v>0</v>
      </c>
      <c r="BF1113" s="204">
        <f>IF(N1113="snížená",J1113,0)</f>
        <v>0</v>
      </c>
      <c r="BG1113" s="204">
        <f>IF(N1113="zákl. přenesená",J1113,0)</f>
        <v>0</v>
      </c>
      <c r="BH1113" s="204">
        <f>IF(N1113="sníž. přenesená",J1113,0)</f>
        <v>0</v>
      </c>
      <c r="BI1113" s="204">
        <f>IF(N1113="nulová",J1113,0)</f>
        <v>0</v>
      </c>
      <c r="BJ1113" s="18" t="s">
        <v>83</v>
      </c>
      <c r="BK1113" s="204">
        <f>ROUND(I1113*H1113,2)</f>
        <v>0</v>
      </c>
      <c r="BL1113" s="18" t="s">
        <v>246</v>
      </c>
      <c r="BM1113" s="203" t="s">
        <v>1451</v>
      </c>
    </row>
    <row r="1114" spans="1:65" s="2" customFormat="1" ht="11.25">
      <c r="A1114" s="35"/>
      <c r="B1114" s="36"/>
      <c r="C1114" s="37"/>
      <c r="D1114" s="205" t="s">
        <v>248</v>
      </c>
      <c r="E1114" s="37"/>
      <c r="F1114" s="206" t="s">
        <v>1452</v>
      </c>
      <c r="G1114" s="37"/>
      <c r="H1114" s="37"/>
      <c r="I1114" s="207"/>
      <c r="J1114" s="37"/>
      <c r="K1114" s="37"/>
      <c r="L1114" s="40"/>
      <c r="M1114" s="208"/>
      <c r="N1114" s="209"/>
      <c r="O1114" s="72"/>
      <c r="P1114" s="72"/>
      <c r="Q1114" s="72"/>
      <c r="R1114" s="72"/>
      <c r="S1114" s="72"/>
      <c r="T1114" s="73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T1114" s="18" t="s">
        <v>248</v>
      </c>
      <c r="AU1114" s="18" t="s">
        <v>86</v>
      </c>
    </row>
    <row r="1115" spans="1:65" s="13" customFormat="1" ht="11.25">
      <c r="B1115" s="210"/>
      <c r="C1115" s="211"/>
      <c r="D1115" s="212" t="s">
        <v>250</v>
      </c>
      <c r="E1115" s="213" t="s">
        <v>1</v>
      </c>
      <c r="F1115" s="214" t="s">
        <v>1453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250</v>
      </c>
      <c r="AU1115" s="220" t="s">
        <v>86</v>
      </c>
      <c r="AV1115" s="13" t="s">
        <v>83</v>
      </c>
      <c r="AW1115" s="13" t="s">
        <v>31</v>
      </c>
      <c r="AX1115" s="13" t="s">
        <v>75</v>
      </c>
      <c r="AY1115" s="220" t="s">
        <v>239</v>
      </c>
    </row>
    <row r="1116" spans="1:65" s="14" customFormat="1" ht="11.25">
      <c r="B1116" s="221"/>
      <c r="C1116" s="222"/>
      <c r="D1116" s="212" t="s">
        <v>250</v>
      </c>
      <c r="E1116" s="223" t="s">
        <v>1</v>
      </c>
      <c r="F1116" s="224" t="s">
        <v>1454</v>
      </c>
      <c r="G1116" s="222"/>
      <c r="H1116" s="225">
        <v>54.8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250</v>
      </c>
      <c r="AU1116" s="231" t="s">
        <v>86</v>
      </c>
      <c r="AV1116" s="14" t="s">
        <v>86</v>
      </c>
      <c r="AW1116" s="14" t="s">
        <v>31</v>
      </c>
      <c r="AX1116" s="14" t="s">
        <v>83</v>
      </c>
      <c r="AY1116" s="231" t="s">
        <v>239</v>
      </c>
    </row>
    <row r="1117" spans="1:65" s="2" customFormat="1" ht="33" customHeight="1">
      <c r="A1117" s="35"/>
      <c r="B1117" s="36"/>
      <c r="C1117" s="192" t="s">
        <v>1455</v>
      </c>
      <c r="D1117" s="192" t="s">
        <v>241</v>
      </c>
      <c r="E1117" s="193" t="s">
        <v>1456</v>
      </c>
      <c r="F1117" s="194" t="s">
        <v>1457</v>
      </c>
      <c r="G1117" s="195" t="s">
        <v>244</v>
      </c>
      <c r="H1117" s="196">
        <v>0.3</v>
      </c>
      <c r="I1117" s="197"/>
      <c r="J1117" s="198">
        <f>ROUND(I1117*H1117,2)</f>
        <v>0</v>
      </c>
      <c r="K1117" s="194" t="s">
        <v>245</v>
      </c>
      <c r="L1117" s="40"/>
      <c r="M1117" s="199" t="s">
        <v>1</v>
      </c>
      <c r="N1117" s="200" t="s">
        <v>40</v>
      </c>
      <c r="O1117" s="72"/>
      <c r="P1117" s="201">
        <f>O1117*H1117</f>
        <v>0</v>
      </c>
      <c r="Q1117" s="201">
        <v>0</v>
      </c>
      <c r="R1117" s="201">
        <f>Q1117*H1117</f>
        <v>0</v>
      </c>
      <c r="S1117" s="201">
        <v>0</v>
      </c>
      <c r="T1117" s="202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203" t="s">
        <v>246</v>
      </c>
      <c r="AT1117" s="203" t="s">
        <v>241</v>
      </c>
      <c r="AU1117" s="203" t="s">
        <v>86</v>
      </c>
      <c r="AY1117" s="18" t="s">
        <v>239</v>
      </c>
      <c r="BE1117" s="204">
        <f>IF(N1117="základní",J1117,0)</f>
        <v>0</v>
      </c>
      <c r="BF1117" s="204">
        <f>IF(N1117="snížená",J1117,0)</f>
        <v>0</v>
      </c>
      <c r="BG1117" s="204">
        <f>IF(N1117="zákl. přenesená",J1117,0)</f>
        <v>0</v>
      </c>
      <c r="BH1117" s="204">
        <f>IF(N1117="sníž. přenesená",J1117,0)</f>
        <v>0</v>
      </c>
      <c r="BI1117" s="204">
        <f>IF(N1117="nulová",J1117,0)</f>
        <v>0</v>
      </c>
      <c r="BJ1117" s="18" t="s">
        <v>83</v>
      </c>
      <c r="BK1117" s="204">
        <f>ROUND(I1117*H1117,2)</f>
        <v>0</v>
      </c>
      <c r="BL1117" s="18" t="s">
        <v>246</v>
      </c>
      <c r="BM1117" s="203" t="s">
        <v>1458</v>
      </c>
    </row>
    <row r="1118" spans="1:65" s="2" customFormat="1" ht="11.25">
      <c r="A1118" s="35"/>
      <c r="B1118" s="36"/>
      <c r="C1118" s="37"/>
      <c r="D1118" s="205" t="s">
        <v>248</v>
      </c>
      <c r="E1118" s="37"/>
      <c r="F1118" s="206" t="s">
        <v>1459</v>
      </c>
      <c r="G1118" s="37"/>
      <c r="H1118" s="37"/>
      <c r="I1118" s="207"/>
      <c r="J1118" s="37"/>
      <c r="K1118" s="37"/>
      <c r="L1118" s="40"/>
      <c r="M1118" s="208"/>
      <c r="N1118" s="209"/>
      <c r="O1118" s="72"/>
      <c r="P1118" s="72"/>
      <c r="Q1118" s="72"/>
      <c r="R1118" s="72"/>
      <c r="S1118" s="72"/>
      <c r="T1118" s="73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T1118" s="18" t="s">
        <v>248</v>
      </c>
      <c r="AU1118" s="18" t="s">
        <v>86</v>
      </c>
    </row>
    <row r="1119" spans="1:65" s="13" customFormat="1" ht="11.25">
      <c r="B1119" s="210"/>
      <c r="C1119" s="211"/>
      <c r="D1119" s="212" t="s">
        <v>250</v>
      </c>
      <c r="E1119" s="213" t="s">
        <v>1</v>
      </c>
      <c r="F1119" s="214" t="s">
        <v>1460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250</v>
      </c>
      <c r="AU1119" s="220" t="s">
        <v>86</v>
      </c>
      <c r="AV1119" s="13" t="s">
        <v>83</v>
      </c>
      <c r="AW1119" s="13" t="s">
        <v>31</v>
      </c>
      <c r="AX1119" s="13" t="s">
        <v>75</v>
      </c>
      <c r="AY1119" s="220" t="s">
        <v>239</v>
      </c>
    </row>
    <row r="1120" spans="1:65" s="14" customFormat="1" ht="11.25">
      <c r="B1120" s="221"/>
      <c r="C1120" s="222"/>
      <c r="D1120" s="212" t="s">
        <v>250</v>
      </c>
      <c r="E1120" s="223" t="s">
        <v>1</v>
      </c>
      <c r="F1120" s="224" t="s">
        <v>440</v>
      </c>
      <c r="G1120" s="222"/>
      <c r="H1120" s="225">
        <v>0.3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250</v>
      </c>
      <c r="AU1120" s="231" t="s">
        <v>86</v>
      </c>
      <c r="AV1120" s="14" t="s">
        <v>86</v>
      </c>
      <c r="AW1120" s="14" t="s">
        <v>31</v>
      </c>
      <c r="AX1120" s="14" t="s">
        <v>83</v>
      </c>
      <c r="AY1120" s="231" t="s">
        <v>239</v>
      </c>
    </row>
    <row r="1121" spans="1:65" s="2" customFormat="1" ht="16.5" customHeight="1">
      <c r="A1121" s="35"/>
      <c r="B1121" s="36"/>
      <c r="C1121" s="192" t="s">
        <v>1461</v>
      </c>
      <c r="D1121" s="192" t="s">
        <v>241</v>
      </c>
      <c r="E1121" s="193" t="s">
        <v>1462</v>
      </c>
      <c r="F1121" s="194" t="s">
        <v>1463</v>
      </c>
      <c r="G1121" s="195" t="s">
        <v>343</v>
      </c>
      <c r="H1121" s="196">
        <v>1.6E-2</v>
      </c>
      <c r="I1121" s="197"/>
      <c r="J1121" s="198">
        <f>ROUND(I1121*H1121,2)</f>
        <v>0</v>
      </c>
      <c r="K1121" s="194" t="s">
        <v>245</v>
      </c>
      <c r="L1121" s="40"/>
      <c r="M1121" s="199" t="s">
        <v>1</v>
      </c>
      <c r="N1121" s="200" t="s">
        <v>40</v>
      </c>
      <c r="O1121" s="72"/>
      <c r="P1121" s="201">
        <f>O1121*H1121</f>
        <v>0</v>
      </c>
      <c r="Q1121" s="201">
        <v>1.06277</v>
      </c>
      <c r="R1121" s="201">
        <f>Q1121*H1121</f>
        <v>1.700432E-2</v>
      </c>
      <c r="S1121" s="201">
        <v>0</v>
      </c>
      <c r="T1121" s="202">
        <f>S1121*H1121</f>
        <v>0</v>
      </c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R1121" s="203" t="s">
        <v>246</v>
      </c>
      <c r="AT1121" s="203" t="s">
        <v>241</v>
      </c>
      <c r="AU1121" s="203" t="s">
        <v>86</v>
      </c>
      <c r="AY1121" s="18" t="s">
        <v>239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18" t="s">
        <v>83</v>
      </c>
      <c r="BK1121" s="204">
        <f>ROUND(I1121*H1121,2)</f>
        <v>0</v>
      </c>
      <c r="BL1121" s="18" t="s">
        <v>246</v>
      </c>
      <c r="BM1121" s="203" t="s">
        <v>1464</v>
      </c>
    </row>
    <row r="1122" spans="1:65" s="2" customFormat="1" ht="11.25">
      <c r="A1122" s="35"/>
      <c r="B1122" s="36"/>
      <c r="C1122" s="37"/>
      <c r="D1122" s="205" t="s">
        <v>248</v>
      </c>
      <c r="E1122" s="37"/>
      <c r="F1122" s="206" t="s">
        <v>1465</v>
      </c>
      <c r="G1122" s="37"/>
      <c r="H1122" s="37"/>
      <c r="I1122" s="207"/>
      <c r="J1122" s="37"/>
      <c r="K1122" s="37"/>
      <c r="L1122" s="40"/>
      <c r="M1122" s="208"/>
      <c r="N1122" s="209"/>
      <c r="O1122" s="72"/>
      <c r="P1122" s="72"/>
      <c r="Q1122" s="72"/>
      <c r="R1122" s="72"/>
      <c r="S1122" s="72"/>
      <c r="T1122" s="73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T1122" s="18" t="s">
        <v>248</v>
      </c>
      <c r="AU1122" s="18" t="s">
        <v>86</v>
      </c>
    </row>
    <row r="1123" spans="1:65" s="13" customFormat="1" ht="11.25">
      <c r="B1123" s="210"/>
      <c r="C1123" s="211"/>
      <c r="D1123" s="212" t="s">
        <v>250</v>
      </c>
      <c r="E1123" s="213" t="s">
        <v>1</v>
      </c>
      <c r="F1123" s="214" t="s">
        <v>1411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250</v>
      </c>
      <c r="AU1123" s="220" t="s">
        <v>86</v>
      </c>
      <c r="AV1123" s="13" t="s">
        <v>83</v>
      </c>
      <c r="AW1123" s="13" t="s">
        <v>31</v>
      </c>
      <c r="AX1123" s="13" t="s">
        <v>75</v>
      </c>
      <c r="AY1123" s="220" t="s">
        <v>239</v>
      </c>
    </row>
    <row r="1124" spans="1:65" s="13" customFormat="1" ht="11.25">
      <c r="B1124" s="210"/>
      <c r="C1124" s="211"/>
      <c r="D1124" s="212" t="s">
        <v>250</v>
      </c>
      <c r="E1124" s="213" t="s">
        <v>1</v>
      </c>
      <c r="F1124" s="214" t="s">
        <v>1466</v>
      </c>
      <c r="G1124" s="211"/>
      <c r="H1124" s="213" t="s">
        <v>1</v>
      </c>
      <c r="I1124" s="215"/>
      <c r="J1124" s="211"/>
      <c r="K1124" s="211"/>
      <c r="L1124" s="216"/>
      <c r="M1124" s="217"/>
      <c r="N1124" s="218"/>
      <c r="O1124" s="218"/>
      <c r="P1124" s="218"/>
      <c r="Q1124" s="218"/>
      <c r="R1124" s="218"/>
      <c r="S1124" s="218"/>
      <c r="T1124" s="219"/>
      <c r="AT1124" s="220" t="s">
        <v>250</v>
      </c>
      <c r="AU1124" s="220" t="s">
        <v>86</v>
      </c>
      <c r="AV1124" s="13" t="s">
        <v>83</v>
      </c>
      <c r="AW1124" s="13" t="s">
        <v>31</v>
      </c>
      <c r="AX1124" s="13" t="s">
        <v>75</v>
      </c>
      <c r="AY1124" s="220" t="s">
        <v>239</v>
      </c>
    </row>
    <row r="1125" spans="1:65" s="14" customFormat="1" ht="11.25">
      <c r="B1125" s="221"/>
      <c r="C1125" s="222"/>
      <c r="D1125" s="212" t="s">
        <v>250</v>
      </c>
      <c r="E1125" s="223" t="s">
        <v>1</v>
      </c>
      <c r="F1125" s="224" t="s">
        <v>1467</v>
      </c>
      <c r="G1125" s="222"/>
      <c r="H1125" s="225">
        <v>1.6E-2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250</v>
      </c>
      <c r="AU1125" s="231" t="s">
        <v>86</v>
      </c>
      <c r="AV1125" s="14" t="s">
        <v>86</v>
      </c>
      <c r="AW1125" s="14" t="s">
        <v>31</v>
      </c>
      <c r="AX1125" s="14" t="s">
        <v>83</v>
      </c>
      <c r="AY1125" s="231" t="s">
        <v>239</v>
      </c>
    </row>
    <row r="1126" spans="1:65" s="2" customFormat="1" ht="24.2" customHeight="1">
      <c r="A1126" s="35"/>
      <c r="B1126" s="36"/>
      <c r="C1126" s="192" t="s">
        <v>1468</v>
      </c>
      <c r="D1126" s="192" t="s">
        <v>241</v>
      </c>
      <c r="E1126" s="193" t="s">
        <v>1469</v>
      </c>
      <c r="F1126" s="194" t="s">
        <v>1470</v>
      </c>
      <c r="G1126" s="195" t="s">
        <v>372</v>
      </c>
      <c r="H1126" s="196">
        <v>4</v>
      </c>
      <c r="I1126" s="197"/>
      <c r="J1126" s="198">
        <f>ROUND(I1126*H1126,2)</f>
        <v>0</v>
      </c>
      <c r="K1126" s="194" t="s">
        <v>245</v>
      </c>
      <c r="L1126" s="40"/>
      <c r="M1126" s="199" t="s">
        <v>1</v>
      </c>
      <c r="N1126" s="200" t="s">
        <v>40</v>
      </c>
      <c r="O1126" s="72"/>
      <c r="P1126" s="201">
        <f>O1126*H1126</f>
        <v>0</v>
      </c>
      <c r="Q1126" s="201">
        <v>4.9840000000000002E-2</v>
      </c>
      <c r="R1126" s="201">
        <f>Q1126*H1126</f>
        <v>0.19936000000000001</v>
      </c>
      <c r="S1126" s="201">
        <v>0</v>
      </c>
      <c r="T1126" s="202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203" t="s">
        <v>246</v>
      </c>
      <c r="AT1126" s="203" t="s">
        <v>241</v>
      </c>
      <c r="AU1126" s="203" t="s">
        <v>86</v>
      </c>
      <c r="AY1126" s="18" t="s">
        <v>239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8" t="s">
        <v>83</v>
      </c>
      <c r="BK1126" s="204">
        <f>ROUND(I1126*H1126,2)</f>
        <v>0</v>
      </c>
      <c r="BL1126" s="18" t="s">
        <v>246</v>
      </c>
      <c r="BM1126" s="203" t="s">
        <v>1471</v>
      </c>
    </row>
    <row r="1127" spans="1:65" s="2" customFormat="1" ht="11.25">
      <c r="A1127" s="35"/>
      <c r="B1127" s="36"/>
      <c r="C1127" s="37"/>
      <c r="D1127" s="205" t="s">
        <v>248</v>
      </c>
      <c r="E1127" s="37"/>
      <c r="F1127" s="206" t="s">
        <v>1472</v>
      </c>
      <c r="G1127" s="37"/>
      <c r="H1127" s="37"/>
      <c r="I1127" s="207"/>
      <c r="J1127" s="37"/>
      <c r="K1127" s="37"/>
      <c r="L1127" s="40"/>
      <c r="M1127" s="208"/>
      <c r="N1127" s="209"/>
      <c r="O1127" s="72"/>
      <c r="P1127" s="72"/>
      <c r="Q1127" s="72"/>
      <c r="R1127" s="72"/>
      <c r="S1127" s="72"/>
      <c r="T1127" s="73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T1127" s="18" t="s">
        <v>248</v>
      </c>
      <c r="AU1127" s="18" t="s">
        <v>86</v>
      </c>
    </row>
    <row r="1128" spans="1:65" s="13" customFormat="1" ht="11.25">
      <c r="B1128" s="210"/>
      <c r="C1128" s="211"/>
      <c r="D1128" s="212" t="s">
        <v>250</v>
      </c>
      <c r="E1128" s="213" t="s">
        <v>1</v>
      </c>
      <c r="F1128" s="214" t="s">
        <v>1473</v>
      </c>
      <c r="G1128" s="211"/>
      <c r="H1128" s="213" t="s">
        <v>1</v>
      </c>
      <c r="I1128" s="215"/>
      <c r="J1128" s="211"/>
      <c r="K1128" s="211"/>
      <c r="L1128" s="216"/>
      <c r="M1128" s="217"/>
      <c r="N1128" s="218"/>
      <c r="O1128" s="218"/>
      <c r="P1128" s="218"/>
      <c r="Q1128" s="218"/>
      <c r="R1128" s="218"/>
      <c r="S1128" s="218"/>
      <c r="T1128" s="219"/>
      <c r="AT1128" s="220" t="s">
        <v>250</v>
      </c>
      <c r="AU1128" s="220" t="s">
        <v>86</v>
      </c>
      <c r="AV1128" s="13" t="s">
        <v>83</v>
      </c>
      <c r="AW1128" s="13" t="s">
        <v>31</v>
      </c>
      <c r="AX1128" s="13" t="s">
        <v>75</v>
      </c>
      <c r="AY1128" s="220" t="s">
        <v>239</v>
      </c>
    </row>
    <row r="1129" spans="1:65" s="14" customFormat="1" ht="11.25">
      <c r="B1129" s="221"/>
      <c r="C1129" s="222"/>
      <c r="D1129" s="212" t="s">
        <v>250</v>
      </c>
      <c r="E1129" s="223" t="s">
        <v>1</v>
      </c>
      <c r="F1129" s="224" t="s">
        <v>1474</v>
      </c>
      <c r="G1129" s="222"/>
      <c r="H1129" s="225">
        <v>4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AT1129" s="231" t="s">
        <v>250</v>
      </c>
      <c r="AU1129" s="231" t="s">
        <v>86</v>
      </c>
      <c r="AV1129" s="14" t="s">
        <v>86</v>
      </c>
      <c r="AW1129" s="14" t="s">
        <v>31</v>
      </c>
      <c r="AX1129" s="14" t="s">
        <v>83</v>
      </c>
      <c r="AY1129" s="231" t="s">
        <v>239</v>
      </c>
    </row>
    <row r="1130" spans="1:65" s="2" customFormat="1" ht="33" customHeight="1">
      <c r="A1130" s="35"/>
      <c r="B1130" s="36"/>
      <c r="C1130" s="192" t="s">
        <v>1475</v>
      </c>
      <c r="D1130" s="192" t="s">
        <v>241</v>
      </c>
      <c r="E1130" s="193" t="s">
        <v>1476</v>
      </c>
      <c r="F1130" s="194" t="s">
        <v>1477</v>
      </c>
      <c r="G1130" s="195" t="s">
        <v>372</v>
      </c>
      <c r="H1130" s="196">
        <v>28</v>
      </c>
      <c r="I1130" s="197"/>
      <c r="J1130" s="198">
        <f>ROUND(I1130*H1130,2)</f>
        <v>0</v>
      </c>
      <c r="K1130" s="194" t="s">
        <v>245</v>
      </c>
      <c r="L1130" s="40"/>
      <c r="M1130" s="199" t="s">
        <v>1</v>
      </c>
      <c r="N1130" s="200" t="s">
        <v>40</v>
      </c>
      <c r="O1130" s="72"/>
      <c r="P1130" s="201">
        <f>O1130*H1130</f>
        <v>0</v>
      </c>
      <c r="Q1130" s="201">
        <v>0.23935999999999999</v>
      </c>
      <c r="R1130" s="201">
        <f>Q1130*H1130</f>
        <v>6.7020799999999996</v>
      </c>
      <c r="S1130" s="201">
        <v>0</v>
      </c>
      <c r="T1130" s="202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3" t="s">
        <v>246</v>
      </c>
      <c r="AT1130" s="203" t="s">
        <v>241</v>
      </c>
      <c r="AU1130" s="203" t="s">
        <v>86</v>
      </c>
      <c r="AY1130" s="18" t="s">
        <v>239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18" t="s">
        <v>83</v>
      </c>
      <c r="BK1130" s="204">
        <f>ROUND(I1130*H1130,2)</f>
        <v>0</v>
      </c>
      <c r="BL1130" s="18" t="s">
        <v>246</v>
      </c>
      <c r="BM1130" s="203" t="s">
        <v>1478</v>
      </c>
    </row>
    <row r="1131" spans="1:65" s="2" customFormat="1" ht="11.25">
      <c r="A1131" s="35"/>
      <c r="B1131" s="36"/>
      <c r="C1131" s="37"/>
      <c r="D1131" s="205" t="s">
        <v>248</v>
      </c>
      <c r="E1131" s="37"/>
      <c r="F1131" s="206" t="s">
        <v>1479</v>
      </c>
      <c r="G1131" s="37"/>
      <c r="H1131" s="37"/>
      <c r="I1131" s="207"/>
      <c r="J1131" s="37"/>
      <c r="K1131" s="37"/>
      <c r="L1131" s="40"/>
      <c r="M1131" s="208"/>
      <c r="N1131" s="209"/>
      <c r="O1131" s="72"/>
      <c r="P1131" s="72"/>
      <c r="Q1131" s="72"/>
      <c r="R1131" s="72"/>
      <c r="S1131" s="72"/>
      <c r="T1131" s="73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T1131" s="18" t="s">
        <v>248</v>
      </c>
      <c r="AU1131" s="18" t="s">
        <v>86</v>
      </c>
    </row>
    <row r="1132" spans="1:65" s="14" customFormat="1" ht="11.25">
      <c r="B1132" s="221"/>
      <c r="C1132" s="222"/>
      <c r="D1132" s="212" t="s">
        <v>250</v>
      </c>
      <c r="E1132" s="223" t="s">
        <v>1</v>
      </c>
      <c r="F1132" s="224" t="s">
        <v>1480</v>
      </c>
      <c r="G1132" s="222"/>
      <c r="H1132" s="225">
        <v>27</v>
      </c>
      <c r="I1132" s="226"/>
      <c r="J1132" s="222"/>
      <c r="K1132" s="222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250</v>
      </c>
      <c r="AU1132" s="231" t="s">
        <v>86</v>
      </c>
      <c r="AV1132" s="14" t="s">
        <v>86</v>
      </c>
      <c r="AW1132" s="14" t="s">
        <v>31</v>
      </c>
      <c r="AX1132" s="14" t="s">
        <v>75</v>
      </c>
      <c r="AY1132" s="231" t="s">
        <v>239</v>
      </c>
    </row>
    <row r="1133" spans="1:65" s="14" customFormat="1" ht="11.25">
      <c r="B1133" s="221"/>
      <c r="C1133" s="222"/>
      <c r="D1133" s="212" t="s">
        <v>250</v>
      </c>
      <c r="E1133" s="223" t="s">
        <v>1</v>
      </c>
      <c r="F1133" s="224" t="s">
        <v>1042</v>
      </c>
      <c r="G1133" s="222"/>
      <c r="H1133" s="225">
        <v>1</v>
      </c>
      <c r="I1133" s="226"/>
      <c r="J1133" s="222"/>
      <c r="K1133" s="222"/>
      <c r="L1133" s="227"/>
      <c r="M1133" s="228"/>
      <c r="N1133" s="229"/>
      <c r="O1133" s="229"/>
      <c r="P1133" s="229"/>
      <c r="Q1133" s="229"/>
      <c r="R1133" s="229"/>
      <c r="S1133" s="229"/>
      <c r="T1133" s="230"/>
      <c r="AT1133" s="231" t="s">
        <v>250</v>
      </c>
      <c r="AU1133" s="231" t="s">
        <v>86</v>
      </c>
      <c r="AV1133" s="14" t="s">
        <v>86</v>
      </c>
      <c r="AW1133" s="14" t="s">
        <v>31</v>
      </c>
      <c r="AX1133" s="14" t="s">
        <v>75</v>
      </c>
      <c r="AY1133" s="231" t="s">
        <v>239</v>
      </c>
    </row>
    <row r="1134" spans="1:65" s="16" customFormat="1" ht="11.25">
      <c r="B1134" s="243"/>
      <c r="C1134" s="244"/>
      <c r="D1134" s="212" t="s">
        <v>250</v>
      </c>
      <c r="E1134" s="245" t="s">
        <v>1</v>
      </c>
      <c r="F1134" s="246" t="s">
        <v>264</v>
      </c>
      <c r="G1134" s="244"/>
      <c r="H1134" s="247">
        <v>28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AT1134" s="253" t="s">
        <v>250</v>
      </c>
      <c r="AU1134" s="253" t="s">
        <v>86</v>
      </c>
      <c r="AV1134" s="16" t="s">
        <v>246</v>
      </c>
      <c r="AW1134" s="16" t="s">
        <v>31</v>
      </c>
      <c r="AX1134" s="16" t="s">
        <v>83</v>
      </c>
      <c r="AY1134" s="253" t="s">
        <v>239</v>
      </c>
    </row>
    <row r="1135" spans="1:65" s="12" customFormat="1" ht="22.9" customHeight="1">
      <c r="B1135" s="176"/>
      <c r="C1135" s="177"/>
      <c r="D1135" s="178" t="s">
        <v>74</v>
      </c>
      <c r="E1135" s="190" t="s">
        <v>780</v>
      </c>
      <c r="F1135" s="190" t="s">
        <v>1481</v>
      </c>
      <c r="G1135" s="177"/>
      <c r="H1135" s="177"/>
      <c r="I1135" s="180"/>
      <c r="J1135" s="191">
        <f>BK1135</f>
        <v>0</v>
      </c>
      <c r="K1135" s="177"/>
      <c r="L1135" s="182"/>
      <c r="M1135" s="183"/>
      <c r="N1135" s="184"/>
      <c r="O1135" s="184"/>
      <c r="P1135" s="185">
        <f>SUM(P1136:P1189)</f>
        <v>0</v>
      </c>
      <c r="Q1135" s="184"/>
      <c r="R1135" s="185">
        <f>SUM(R1136:R1189)</f>
        <v>4.6220599999999994</v>
      </c>
      <c r="S1135" s="184"/>
      <c r="T1135" s="186">
        <f>SUM(T1136:T1189)</f>
        <v>0</v>
      </c>
      <c r="AR1135" s="187" t="s">
        <v>83</v>
      </c>
      <c r="AT1135" s="188" t="s">
        <v>74</v>
      </c>
      <c r="AU1135" s="188" t="s">
        <v>83</v>
      </c>
      <c r="AY1135" s="187" t="s">
        <v>239</v>
      </c>
      <c r="BK1135" s="189">
        <f>SUM(BK1136:BK1189)</f>
        <v>0</v>
      </c>
    </row>
    <row r="1136" spans="1:65" s="2" customFormat="1" ht="24.2" customHeight="1">
      <c r="A1136" s="35"/>
      <c r="B1136" s="36"/>
      <c r="C1136" s="192" t="s">
        <v>1482</v>
      </c>
      <c r="D1136" s="192" t="s">
        <v>241</v>
      </c>
      <c r="E1136" s="193" t="s">
        <v>1483</v>
      </c>
      <c r="F1136" s="194" t="s">
        <v>1484</v>
      </c>
      <c r="G1136" s="195" t="s">
        <v>674</v>
      </c>
      <c r="H1136" s="196">
        <v>30</v>
      </c>
      <c r="I1136" s="197"/>
      <c r="J1136" s="198">
        <f>ROUND(I1136*H1136,2)</f>
        <v>0</v>
      </c>
      <c r="K1136" s="194" t="s">
        <v>245</v>
      </c>
      <c r="L1136" s="40"/>
      <c r="M1136" s="199" t="s">
        <v>1</v>
      </c>
      <c r="N1136" s="200" t="s">
        <v>40</v>
      </c>
      <c r="O1136" s="72"/>
      <c r="P1136" s="201">
        <f>O1136*H1136</f>
        <v>0</v>
      </c>
      <c r="Q1136" s="201">
        <v>1.7770000000000001E-2</v>
      </c>
      <c r="R1136" s="201">
        <f>Q1136*H1136</f>
        <v>0.53310000000000002</v>
      </c>
      <c r="S1136" s="201">
        <v>0</v>
      </c>
      <c r="T1136" s="202">
        <f>S1136*H1136</f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203" t="s">
        <v>169</v>
      </c>
      <c r="AT1136" s="203" t="s">
        <v>241</v>
      </c>
      <c r="AU1136" s="203" t="s">
        <v>86</v>
      </c>
      <c r="AY1136" s="18" t="s">
        <v>239</v>
      </c>
      <c r="BE1136" s="204">
        <f>IF(N1136="základní",J1136,0)</f>
        <v>0</v>
      </c>
      <c r="BF1136" s="204">
        <f>IF(N1136="snížená",J1136,0)</f>
        <v>0</v>
      </c>
      <c r="BG1136" s="204">
        <f>IF(N1136="zákl. přenesená",J1136,0)</f>
        <v>0</v>
      </c>
      <c r="BH1136" s="204">
        <f>IF(N1136="sníž. přenesená",J1136,0)</f>
        <v>0</v>
      </c>
      <c r="BI1136" s="204">
        <f>IF(N1136="nulová",J1136,0)</f>
        <v>0</v>
      </c>
      <c r="BJ1136" s="18" t="s">
        <v>83</v>
      </c>
      <c r="BK1136" s="204">
        <f>ROUND(I1136*H1136,2)</f>
        <v>0</v>
      </c>
      <c r="BL1136" s="18" t="s">
        <v>169</v>
      </c>
      <c r="BM1136" s="203" t="s">
        <v>1485</v>
      </c>
    </row>
    <row r="1137" spans="1:65" s="2" customFormat="1" ht="11.25">
      <c r="A1137" s="35"/>
      <c r="B1137" s="36"/>
      <c r="C1137" s="37"/>
      <c r="D1137" s="205" t="s">
        <v>248</v>
      </c>
      <c r="E1137" s="37"/>
      <c r="F1137" s="206" t="s">
        <v>1486</v>
      </c>
      <c r="G1137" s="37"/>
      <c r="H1137" s="37"/>
      <c r="I1137" s="207"/>
      <c r="J1137" s="37"/>
      <c r="K1137" s="37"/>
      <c r="L1137" s="40"/>
      <c r="M1137" s="208"/>
      <c r="N1137" s="209"/>
      <c r="O1137" s="72"/>
      <c r="P1137" s="72"/>
      <c r="Q1137" s="72"/>
      <c r="R1137" s="72"/>
      <c r="S1137" s="72"/>
      <c r="T1137" s="73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T1137" s="18" t="s">
        <v>248</v>
      </c>
      <c r="AU1137" s="18" t="s">
        <v>86</v>
      </c>
    </row>
    <row r="1138" spans="1:65" s="13" customFormat="1" ht="11.25">
      <c r="B1138" s="210"/>
      <c r="C1138" s="211"/>
      <c r="D1138" s="212" t="s">
        <v>250</v>
      </c>
      <c r="E1138" s="213" t="s">
        <v>1</v>
      </c>
      <c r="F1138" s="214" t="s">
        <v>1487</v>
      </c>
      <c r="G1138" s="211"/>
      <c r="H1138" s="213" t="s">
        <v>1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250</v>
      </c>
      <c r="AU1138" s="220" t="s">
        <v>86</v>
      </c>
      <c r="AV1138" s="13" t="s">
        <v>83</v>
      </c>
      <c r="AW1138" s="13" t="s">
        <v>31</v>
      </c>
      <c r="AX1138" s="13" t="s">
        <v>75</v>
      </c>
      <c r="AY1138" s="220" t="s">
        <v>239</v>
      </c>
    </row>
    <row r="1139" spans="1:65" s="14" customFormat="1" ht="11.25">
      <c r="B1139" s="221"/>
      <c r="C1139" s="222"/>
      <c r="D1139" s="212" t="s">
        <v>250</v>
      </c>
      <c r="E1139" s="223" t="s">
        <v>1</v>
      </c>
      <c r="F1139" s="224" t="s">
        <v>1488</v>
      </c>
      <c r="G1139" s="222"/>
      <c r="H1139" s="225">
        <v>30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250</v>
      </c>
      <c r="AU1139" s="231" t="s">
        <v>86</v>
      </c>
      <c r="AV1139" s="14" t="s">
        <v>86</v>
      </c>
      <c r="AW1139" s="14" t="s">
        <v>31</v>
      </c>
      <c r="AX1139" s="14" t="s">
        <v>83</v>
      </c>
      <c r="AY1139" s="231" t="s">
        <v>239</v>
      </c>
    </row>
    <row r="1140" spans="1:65" s="2" customFormat="1" ht="24.2" customHeight="1">
      <c r="A1140" s="35"/>
      <c r="B1140" s="36"/>
      <c r="C1140" s="254" t="s">
        <v>1489</v>
      </c>
      <c r="D1140" s="254" t="s">
        <v>340</v>
      </c>
      <c r="E1140" s="255" t="s">
        <v>1490</v>
      </c>
      <c r="F1140" s="256" t="s">
        <v>1491</v>
      </c>
      <c r="G1140" s="257" t="s">
        <v>674</v>
      </c>
      <c r="H1140" s="258">
        <v>7</v>
      </c>
      <c r="I1140" s="259"/>
      <c r="J1140" s="260">
        <f>ROUND(I1140*H1140,2)</f>
        <v>0</v>
      </c>
      <c r="K1140" s="256" t="s">
        <v>245</v>
      </c>
      <c r="L1140" s="261"/>
      <c r="M1140" s="262" t="s">
        <v>1</v>
      </c>
      <c r="N1140" s="263" t="s">
        <v>40</v>
      </c>
      <c r="O1140" s="72"/>
      <c r="P1140" s="201">
        <f>O1140*H1140</f>
        <v>0</v>
      </c>
      <c r="Q1140" s="201">
        <v>1.2489999999999999E-2</v>
      </c>
      <c r="R1140" s="201">
        <f>Q1140*H1140</f>
        <v>8.7429999999999994E-2</v>
      </c>
      <c r="S1140" s="201">
        <v>0</v>
      </c>
      <c r="T1140" s="202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203" t="s">
        <v>531</v>
      </c>
      <c r="AT1140" s="203" t="s">
        <v>340</v>
      </c>
      <c r="AU1140" s="203" t="s">
        <v>86</v>
      </c>
      <c r="AY1140" s="18" t="s">
        <v>239</v>
      </c>
      <c r="BE1140" s="204">
        <f>IF(N1140="základní",J1140,0)</f>
        <v>0</v>
      </c>
      <c r="BF1140" s="204">
        <f>IF(N1140="snížená",J1140,0)</f>
        <v>0</v>
      </c>
      <c r="BG1140" s="204">
        <f>IF(N1140="zákl. přenesená",J1140,0)</f>
        <v>0</v>
      </c>
      <c r="BH1140" s="204">
        <f>IF(N1140="sníž. přenesená",J1140,0)</f>
        <v>0</v>
      </c>
      <c r="BI1140" s="204">
        <f>IF(N1140="nulová",J1140,0)</f>
        <v>0</v>
      </c>
      <c r="BJ1140" s="18" t="s">
        <v>83</v>
      </c>
      <c r="BK1140" s="204">
        <f>ROUND(I1140*H1140,2)</f>
        <v>0</v>
      </c>
      <c r="BL1140" s="18" t="s">
        <v>169</v>
      </c>
      <c r="BM1140" s="203" t="s">
        <v>1492</v>
      </c>
    </row>
    <row r="1141" spans="1:65" s="2" customFormat="1" ht="19.5">
      <c r="A1141" s="35"/>
      <c r="B1141" s="36"/>
      <c r="C1141" s="37"/>
      <c r="D1141" s="212" t="s">
        <v>741</v>
      </c>
      <c r="E1141" s="37"/>
      <c r="F1141" s="264" t="s">
        <v>1493</v>
      </c>
      <c r="G1141" s="37"/>
      <c r="H1141" s="37"/>
      <c r="I1141" s="207"/>
      <c r="J1141" s="37"/>
      <c r="K1141" s="37"/>
      <c r="L1141" s="40"/>
      <c r="M1141" s="208"/>
      <c r="N1141" s="209"/>
      <c r="O1141" s="72"/>
      <c r="P1141" s="72"/>
      <c r="Q1141" s="72"/>
      <c r="R1141" s="72"/>
      <c r="S1141" s="72"/>
      <c r="T1141" s="73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T1141" s="18" t="s">
        <v>741</v>
      </c>
      <c r="AU1141" s="18" t="s">
        <v>86</v>
      </c>
    </row>
    <row r="1142" spans="1:65" s="13" customFormat="1" ht="11.25">
      <c r="B1142" s="210"/>
      <c r="C1142" s="211"/>
      <c r="D1142" s="212" t="s">
        <v>250</v>
      </c>
      <c r="E1142" s="213" t="s">
        <v>1</v>
      </c>
      <c r="F1142" s="214" t="s">
        <v>1494</v>
      </c>
      <c r="G1142" s="211"/>
      <c r="H1142" s="213" t="s">
        <v>1</v>
      </c>
      <c r="I1142" s="215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AT1142" s="220" t="s">
        <v>250</v>
      </c>
      <c r="AU1142" s="220" t="s">
        <v>86</v>
      </c>
      <c r="AV1142" s="13" t="s">
        <v>83</v>
      </c>
      <c r="AW1142" s="13" t="s">
        <v>31</v>
      </c>
      <c r="AX1142" s="13" t="s">
        <v>75</v>
      </c>
      <c r="AY1142" s="220" t="s">
        <v>239</v>
      </c>
    </row>
    <row r="1143" spans="1:65" s="13" customFormat="1" ht="11.25">
      <c r="B1143" s="210"/>
      <c r="C1143" s="211"/>
      <c r="D1143" s="212" t="s">
        <v>250</v>
      </c>
      <c r="E1143" s="213" t="s">
        <v>1</v>
      </c>
      <c r="F1143" s="214" t="s">
        <v>1495</v>
      </c>
      <c r="G1143" s="211"/>
      <c r="H1143" s="213" t="s">
        <v>1</v>
      </c>
      <c r="I1143" s="215"/>
      <c r="J1143" s="211"/>
      <c r="K1143" s="211"/>
      <c r="L1143" s="216"/>
      <c r="M1143" s="217"/>
      <c r="N1143" s="218"/>
      <c r="O1143" s="218"/>
      <c r="P1143" s="218"/>
      <c r="Q1143" s="218"/>
      <c r="R1143" s="218"/>
      <c r="S1143" s="218"/>
      <c r="T1143" s="219"/>
      <c r="AT1143" s="220" t="s">
        <v>250</v>
      </c>
      <c r="AU1143" s="220" t="s">
        <v>86</v>
      </c>
      <c r="AV1143" s="13" t="s">
        <v>83</v>
      </c>
      <c r="AW1143" s="13" t="s">
        <v>31</v>
      </c>
      <c r="AX1143" s="13" t="s">
        <v>75</v>
      </c>
      <c r="AY1143" s="220" t="s">
        <v>239</v>
      </c>
    </row>
    <row r="1144" spans="1:65" s="14" customFormat="1" ht="11.25">
      <c r="B1144" s="221"/>
      <c r="C1144" s="222"/>
      <c r="D1144" s="212" t="s">
        <v>250</v>
      </c>
      <c r="E1144" s="223" t="s">
        <v>1</v>
      </c>
      <c r="F1144" s="224" t="s">
        <v>309</v>
      </c>
      <c r="G1144" s="222"/>
      <c r="H1144" s="225">
        <v>7</v>
      </c>
      <c r="I1144" s="226"/>
      <c r="J1144" s="222"/>
      <c r="K1144" s="222"/>
      <c r="L1144" s="227"/>
      <c r="M1144" s="228"/>
      <c r="N1144" s="229"/>
      <c r="O1144" s="229"/>
      <c r="P1144" s="229"/>
      <c r="Q1144" s="229"/>
      <c r="R1144" s="229"/>
      <c r="S1144" s="229"/>
      <c r="T1144" s="230"/>
      <c r="AT1144" s="231" t="s">
        <v>250</v>
      </c>
      <c r="AU1144" s="231" t="s">
        <v>86</v>
      </c>
      <c r="AV1144" s="14" t="s">
        <v>86</v>
      </c>
      <c r="AW1144" s="14" t="s">
        <v>31</v>
      </c>
      <c r="AX1144" s="14" t="s">
        <v>83</v>
      </c>
      <c r="AY1144" s="231" t="s">
        <v>239</v>
      </c>
    </row>
    <row r="1145" spans="1:65" s="13" customFormat="1" ht="11.25">
      <c r="B1145" s="210"/>
      <c r="C1145" s="211"/>
      <c r="D1145" s="212" t="s">
        <v>250</v>
      </c>
      <c r="E1145" s="213" t="s">
        <v>1</v>
      </c>
      <c r="F1145" s="214" t="s">
        <v>1496</v>
      </c>
      <c r="G1145" s="211"/>
      <c r="H1145" s="213" t="s">
        <v>1</v>
      </c>
      <c r="I1145" s="215"/>
      <c r="J1145" s="211"/>
      <c r="K1145" s="211"/>
      <c r="L1145" s="216"/>
      <c r="M1145" s="217"/>
      <c r="N1145" s="218"/>
      <c r="O1145" s="218"/>
      <c r="P1145" s="218"/>
      <c r="Q1145" s="218"/>
      <c r="R1145" s="218"/>
      <c r="S1145" s="218"/>
      <c r="T1145" s="219"/>
      <c r="AT1145" s="220" t="s">
        <v>250</v>
      </c>
      <c r="AU1145" s="220" t="s">
        <v>86</v>
      </c>
      <c r="AV1145" s="13" t="s">
        <v>83</v>
      </c>
      <c r="AW1145" s="13" t="s">
        <v>31</v>
      </c>
      <c r="AX1145" s="13" t="s">
        <v>75</v>
      </c>
      <c r="AY1145" s="220" t="s">
        <v>239</v>
      </c>
    </row>
    <row r="1146" spans="1:65" s="13" customFormat="1" ht="11.25">
      <c r="B1146" s="210"/>
      <c r="C1146" s="211"/>
      <c r="D1146" s="212" t="s">
        <v>250</v>
      </c>
      <c r="E1146" s="213" t="s">
        <v>1</v>
      </c>
      <c r="F1146" s="214" t="s">
        <v>1497</v>
      </c>
      <c r="G1146" s="211"/>
      <c r="H1146" s="213" t="s">
        <v>1</v>
      </c>
      <c r="I1146" s="215"/>
      <c r="J1146" s="211"/>
      <c r="K1146" s="211"/>
      <c r="L1146" s="216"/>
      <c r="M1146" s="217"/>
      <c r="N1146" s="218"/>
      <c r="O1146" s="218"/>
      <c r="P1146" s="218"/>
      <c r="Q1146" s="218"/>
      <c r="R1146" s="218"/>
      <c r="S1146" s="218"/>
      <c r="T1146" s="219"/>
      <c r="AT1146" s="220" t="s">
        <v>250</v>
      </c>
      <c r="AU1146" s="220" t="s">
        <v>86</v>
      </c>
      <c r="AV1146" s="13" t="s">
        <v>83</v>
      </c>
      <c r="AW1146" s="13" t="s">
        <v>31</v>
      </c>
      <c r="AX1146" s="13" t="s">
        <v>75</v>
      </c>
      <c r="AY1146" s="220" t="s">
        <v>239</v>
      </c>
    </row>
    <row r="1147" spans="1:65" s="2" customFormat="1" ht="24.2" customHeight="1">
      <c r="A1147" s="35"/>
      <c r="B1147" s="36"/>
      <c r="C1147" s="254" t="s">
        <v>1498</v>
      </c>
      <c r="D1147" s="254" t="s">
        <v>340</v>
      </c>
      <c r="E1147" s="255" t="s">
        <v>1499</v>
      </c>
      <c r="F1147" s="256" t="s">
        <v>1500</v>
      </c>
      <c r="G1147" s="257" t="s">
        <v>674</v>
      </c>
      <c r="H1147" s="258">
        <v>4</v>
      </c>
      <c r="I1147" s="259"/>
      <c r="J1147" s="260">
        <f>ROUND(I1147*H1147,2)</f>
        <v>0</v>
      </c>
      <c r="K1147" s="256" t="s">
        <v>245</v>
      </c>
      <c r="L1147" s="261"/>
      <c r="M1147" s="262" t="s">
        <v>1</v>
      </c>
      <c r="N1147" s="263" t="s">
        <v>40</v>
      </c>
      <c r="O1147" s="72"/>
      <c r="P1147" s="201">
        <f>O1147*H1147</f>
        <v>0</v>
      </c>
      <c r="Q1147" s="201">
        <v>1.521E-2</v>
      </c>
      <c r="R1147" s="201">
        <f>Q1147*H1147</f>
        <v>6.0839999999999998E-2</v>
      </c>
      <c r="S1147" s="201">
        <v>0</v>
      </c>
      <c r="T1147" s="202">
        <f>S1147*H1147</f>
        <v>0</v>
      </c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R1147" s="203" t="s">
        <v>531</v>
      </c>
      <c r="AT1147" s="203" t="s">
        <v>340</v>
      </c>
      <c r="AU1147" s="203" t="s">
        <v>86</v>
      </c>
      <c r="AY1147" s="18" t="s">
        <v>239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8" t="s">
        <v>83</v>
      </c>
      <c r="BK1147" s="204">
        <f>ROUND(I1147*H1147,2)</f>
        <v>0</v>
      </c>
      <c r="BL1147" s="18" t="s">
        <v>169</v>
      </c>
      <c r="BM1147" s="203" t="s">
        <v>1501</v>
      </c>
    </row>
    <row r="1148" spans="1:65" s="2" customFormat="1" ht="19.5">
      <c r="A1148" s="35"/>
      <c r="B1148" s="36"/>
      <c r="C1148" s="37"/>
      <c r="D1148" s="212" t="s">
        <v>741</v>
      </c>
      <c r="E1148" s="37"/>
      <c r="F1148" s="264" t="s">
        <v>1493</v>
      </c>
      <c r="G1148" s="37"/>
      <c r="H1148" s="37"/>
      <c r="I1148" s="207"/>
      <c r="J1148" s="37"/>
      <c r="K1148" s="37"/>
      <c r="L1148" s="40"/>
      <c r="M1148" s="208"/>
      <c r="N1148" s="209"/>
      <c r="O1148" s="72"/>
      <c r="P1148" s="72"/>
      <c r="Q1148" s="72"/>
      <c r="R1148" s="72"/>
      <c r="S1148" s="72"/>
      <c r="T1148" s="73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T1148" s="18" t="s">
        <v>741</v>
      </c>
      <c r="AU1148" s="18" t="s">
        <v>86</v>
      </c>
    </row>
    <row r="1149" spans="1:65" s="13" customFormat="1" ht="11.25">
      <c r="B1149" s="210"/>
      <c r="C1149" s="211"/>
      <c r="D1149" s="212" t="s">
        <v>250</v>
      </c>
      <c r="E1149" s="213" t="s">
        <v>1</v>
      </c>
      <c r="F1149" s="214" t="s">
        <v>1494</v>
      </c>
      <c r="G1149" s="211"/>
      <c r="H1149" s="213" t="s">
        <v>1</v>
      </c>
      <c r="I1149" s="215"/>
      <c r="J1149" s="211"/>
      <c r="K1149" s="211"/>
      <c r="L1149" s="216"/>
      <c r="M1149" s="217"/>
      <c r="N1149" s="218"/>
      <c r="O1149" s="218"/>
      <c r="P1149" s="218"/>
      <c r="Q1149" s="218"/>
      <c r="R1149" s="218"/>
      <c r="S1149" s="218"/>
      <c r="T1149" s="219"/>
      <c r="AT1149" s="220" t="s">
        <v>250</v>
      </c>
      <c r="AU1149" s="220" t="s">
        <v>86</v>
      </c>
      <c r="AV1149" s="13" t="s">
        <v>83</v>
      </c>
      <c r="AW1149" s="13" t="s">
        <v>31</v>
      </c>
      <c r="AX1149" s="13" t="s">
        <v>75</v>
      </c>
      <c r="AY1149" s="220" t="s">
        <v>239</v>
      </c>
    </row>
    <row r="1150" spans="1:65" s="13" customFormat="1" ht="11.25">
      <c r="B1150" s="210"/>
      <c r="C1150" s="211"/>
      <c r="D1150" s="212" t="s">
        <v>250</v>
      </c>
      <c r="E1150" s="213" t="s">
        <v>1</v>
      </c>
      <c r="F1150" s="214" t="s">
        <v>1502</v>
      </c>
      <c r="G1150" s="211"/>
      <c r="H1150" s="213" t="s">
        <v>1</v>
      </c>
      <c r="I1150" s="215"/>
      <c r="J1150" s="211"/>
      <c r="K1150" s="211"/>
      <c r="L1150" s="216"/>
      <c r="M1150" s="217"/>
      <c r="N1150" s="218"/>
      <c r="O1150" s="218"/>
      <c r="P1150" s="218"/>
      <c r="Q1150" s="218"/>
      <c r="R1150" s="218"/>
      <c r="S1150" s="218"/>
      <c r="T1150" s="219"/>
      <c r="AT1150" s="220" t="s">
        <v>250</v>
      </c>
      <c r="AU1150" s="220" t="s">
        <v>86</v>
      </c>
      <c r="AV1150" s="13" t="s">
        <v>83</v>
      </c>
      <c r="AW1150" s="13" t="s">
        <v>31</v>
      </c>
      <c r="AX1150" s="13" t="s">
        <v>75</v>
      </c>
      <c r="AY1150" s="220" t="s">
        <v>239</v>
      </c>
    </row>
    <row r="1151" spans="1:65" s="14" customFormat="1" ht="11.25">
      <c r="B1151" s="221"/>
      <c r="C1151" s="222"/>
      <c r="D1151" s="212" t="s">
        <v>250</v>
      </c>
      <c r="E1151" s="223" t="s">
        <v>1</v>
      </c>
      <c r="F1151" s="224" t="s">
        <v>1503</v>
      </c>
      <c r="G1151" s="222"/>
      <c r="H1151" s="225">
        <v>4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250</v>
      </c>
      <c r="AU1151" s="231" t="s">
        <v>86</v>
      </c>
      <c r="AV1151" s="14" t="s">
        <v>86</v>
      </c>
      <c r="AW1151" s="14" t="s">
        <v>31</v>
      </c>
      <c r="AX1151" s="14" t="s">
        <v>83</v>
      </c>
      <c r="AY1151" s="231" t="s">
        <v>239</v>
      </c>
    </row>
    <row r="1152" spans="1:65" s="13" customFormat="1" ht="11.25">
      <c r="B1152" s="210"/>
      <c r="C1152" s="211"/>
      <c r="D1152" s="212" t="s">
        <v>250</v>
      </c>
      <c r="E1152" s="213" t="s">
        <v>1</v>
      </c>
      <c r="F1152" s="214" t="s">
        <v>1496</v>
      </c>
      <c r="G1152" s="211"/>
      <c r="H1152" s="213" t="s">
        <v>1</v>
      </c>
      <c r="I1152" s="215"/>
      <c r="J1152" s="211"/>
      <c r="K1152" s="211"/>
      <c r="L1152" s="216"/>
      <c r="M1152" s="217"/>
      <c r="N1152" s="218"/>
      <c r="O1152" s="218"/>
      <c r="P1152" s="218"/>
      <c r="Q1152" s="218"/>
      <c r="R1152" s="218"/>
      <c r="S1152" s="218"/>
      <c r="T1152" s="219"/>
      <c r="AT1152" s="220" t="s">
        <v>250</v>
      </c>
      <c r="AU1152" s="220" t="s">
        <v>86</v>
      </c>
      <c r="AV1152" s="13" t="s">
        <v>83</v>
      </c>
      <c r="AW1152" s="13" t="s">
        <v>31</v>
      </c>
      <c r="AX1152" s="13" t="s">
        <v>75</v>
      </c>
      <c r="AY1152" s="220" t="s">
        <v>239</v>
      </c>
    </row>
    <row r="1153" spans="1:65" s="13" customFormat="1" ht="11.25">
      <c r="B1153" s="210"/>
      <c r="C1153" s="211"/>
      <c r="D1153" s="212" t="s">
        <v>250</v>
      </c>
      <c r="E1153" s="213" t="s">
        <v>1</v>
      </c>
      <c r="F1153" s="214" t="s">
        <v>1497</v>
      </c>
      <c r="G1153" s="211"/>
      <c r="H1153" s="213" t="s">
        <v>1</v>
      </c>
      <c r="I1153" s="215"/>
      <c r="J1153" s="211"/>
      <c r="K1153" s="211"/>
      <c r="L1153" s="216"/>
      <c r="M1153" s="217"/>
      <c r="N1153" s="218"/>
      <c r="O1153" s="218"/>
      <c r="P1153" s="218"/>
      <c r="Q1153" s="218"/>
      <c r="R1153" s="218"/>
      <c r="S1153" s="218"/>
      <c r="T1153" s="219"/>
      <c r="AT1153" s="220" t="s">
        <v>250</v>
      </c>
      <c r="AU1153" s="220" t="s">
        <v>86</v>
      </c>
      <c r="AV1153" s="13" t="s">
        <v>83</v>
      </c>
      <c r="AW1153" s="13" t="s">
        <v>31</v>
      </c>
      <c r="AX1153" s="13" t="s">
        <v>75</v>
      </c>
      <c r="AY1153" s="220" t="s">
        <v>239</v>
      </c>
    </row>
    <row r="1154" spans="1:65" s="2" customFormat="1" ht="24.2" customHeight="1">
      <c r="A1154" s="35"/>
      <c r="B1154" s="36"/>
      <c r="C1154" s="254" t="s">
        <v>1504</v>
      </c>
      <c r="D1154" s="254" t="s">
        <v>340</v>
      </c>
      <c r="E1154" s="255" t="s">
        <v>1505</v>
      </c>
      <c r="F1154" s="256" t="s">
        <v>1506</v>
      </c>
      <c r="G1154" s="257" t="s">
        <v>674</v>
      </c>
      <c r="H1154" s="258">
        <v>6</v>
      </c>
      <c r="I1154" s="259"/>
      <c r="J1154" s="260">
        <f>ROUND(I1154*H1154,2)</f>
        <v>0</v>
      </c>
      <c r="K1154" s="256" t="s">
        <v>245</v>
      </c>
      <c r="L1154" s="261"/>
      <c r="M1154" s="262" t="s">
        <v>1</v>
      </c>
      <c r="N1154" s="263" t="s">
        <v>40</v>
      </c>
      <c r="O1154" s="72"/>
      <c r="P1154" s="201">
        <f>O1154*H1154</f>
        <v>0</v>
      </c>
      <c r="Q1154" s="201">
        <v>1.553E-2</v>
      </c>
      <c r="R1154" s="201">
        <f>Q1154*H1154</f>
        <v>9.3179999999999999E-2</v>
      </c>
      <c r="S1154" s="201">
        <v>0</v>
      </c>
      <c r="T1154" s="202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203" t="s">
        <v>531</v>
      </c>
      <c r="AT1154" s="203" t="s">
        <v>340</v>
      </c>
      <c r="AU1154" s="203" t="s">
        <v>86</v>
      </c>
      <c r="AY1154" s="18" t="s">
        <v>239</v>
      </c>
      <c r="BE1154" s="204">
        <f>IF(N1154="základní",J1154,0)</f>
        <v>0</v>
      </c>
      <c r="BF1154" s="204">
        <f>IF(N1154="snížená",J1154,0)</f>
        <v>0</v>
      </c>
      <c r="BG1154" s="204">
        <f>IF(N1154="zákl. přenesená",J1154,0)</f>
        <v>0</v>
      </c>
      <c r="BH1154" s="204">
        <f>IF(N1154="sníž. přenesená",J1154,0)</f>
        <v>0</v>
      </c>
      <c r="BI1154" s="204">
        <f>IF(N1154="nulová",J1154,0)</f>
        <v>0</v>
      </c>
      <c r="BJ1154" s="18" t="s">
        <v>83</v>
      </c>
      <c r="BK1154" s="204">
        <f>ROUND(I1154*H1154,2)</f>
        <v>0</v>
      </c>
      <c r="BL1154" s="18" t="s">
        <v>169</v>
      </c>
      <c r="BM1154" s="203" t="s">
        <v>1507</v>
      </c>
    </row>
    <row r="1155" spans="1:65" s="2" customFormat="1" ht="19.5">
      <c r="A1155" s="35"/>
      <c r="B1155" s="36"/>
      <c r="C1155" s="37"/>
      <c r="D1155" s="212" t="s">
        <v>741</v>
      </c>
      <c r="E1155" s="37"/>
      <c r="F1155" s="264" t="s">
        <v>1493</v>
      </c>
      <c r="G1155" s="37"/>
      <c r="H1155" s="37"/>
      <c r="I1155" s="207"/>
      <c r="J1155" s="37"/>
      <c r="K1155" s="37"/>
      <c r="L1155" s="40"/>
      <c r="M1155" s="208"/>
      <c r="N1155" s="209"/>
      <c r="O1155" s="72"/>
      <c r="P1155" s="72"/>
      <c r="Q1155" s="72"/>
      <c r="R1155" s="72"/>
      <c r="S1155" s="72"/>
      <c r="T1155" s="73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T1155" s="18" t="s">
        <v>741</v>
      </c>
      <c r="AU1155" s="18" t="s">
        <v>86</v>
      </c>
    </row>
    <row r="1156" spans="1:65" s="13" customFormat="1" ht="11.25">
      <c r="B1156" s="210"/>
      <c r="C1156" s="211"/>
      <c r="D1156" s="212" t="s">
        <v>250</v>
      </c>
      <c r="E1156" s="213" t="s">
        <v>1</v>
      </c>
      <c r="F1156" s="214" t="s">
        <v>1494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250</v>
      </c>
      <c r="AU1156" s="220" t="s">
        <v>86</v>
      </c>
      <c r="AV1156" s="13" t="s">
        <v>83</v>
      </c>
      <c r="AW1156" s="13" t="s">
        <v>31</v>
      </c>
      <c r="AX1156" s="13" t="s">
        <v>75</v>
      </c>
      <c r="AY1156" s="220" t="s">
        <v>239</v>
      </c>
    </row>
    <row r="1157" spans="1:65" s="13" customFormat="1" ht="11.25">
      <c r="B1157" s="210"/>
      <c r="C1157" s="211"/>
      <c r="D1157" s="212" t="s">
        <v>250</v>
      </c>
      <c r="E1157" s="213" t="s">
        <v>1</v>
      </c>
      <c r="F1157" s="214" t="s">
        <v>1508</v>
      </c>
      <c r="G1157" s="211"/>
      <c r="H1157" s="213" t="s">
        <v>1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250</v>
      </c>
      <c r="AU1157" s="220" t="s">
        <v>86</v>
      </c>
      <c r="AV1157" s="13" t="s">
        <v>83</v>
      </c>
      <c r="AW1157" s="13" t="s">
        <v>31</v>
      </c>
      <c r="AX1157" s="13" t="s">
        <v>75</v>
      </c>
      <c r="AY1157" s="220" t="s">
        <v>239</v>
      </c>
    </row>
    <row r="1158" spans="1:65" s="14" customFormat="1" ht="11.25">
      <c r="B1158" s="221"/>
      <c r="C1158" s="222"/>
      <c r="D1158" s="212" t="s">
        <v>250</v>
      </c>
      <c r="E1158" s="223" t="s">
        <v>1</v>
      </c>
      <c r="F1158" s="224" t="s">
        <v>299</v>
      </c>
      <c r="G1158" s="222"/>
      <c r="H1158" s="225">
        <v>6</v>
      </c>
      <c r="I1158" s="226"/>
      <c r="J1158" s="222"/>
      <c r="K1158" s="222"/>
      <c r="L1158" s="227"/>
      <c r="M1158" s="228"/>
      <c r="N1158" s="229"/>
      <c r="O1158" s="229"/>
      <c r="P1158" s="229"/>
      <c r="Q1158" s="229"/>
      <c r="R1158" s="229"/>
      <c r="S1158" s="229"/>
      <c r="T1158" s="230"/>
      <c r="AT1158" s="231" t="s">
        <v>250</v>
      </c>
      <c r="AU1158" s="231" t="s">
        <v>86</v>
      </c>
      <c r="AV1158" s="14" t="s">
        <v>86</v>
      </c>
      <c r="AW1158" s="14" t="s">
        <v>31</v>
      </c>
      <c r="AX1158" s="14" t="s">
        <v>83</v>
      </c>
      <c r="AY1158" s="231" t="s">
        <v>239</v>
      </c>
    </row>
    <row r="1159" spans="1:65" s="13" customFormat="1" ht="11.25">
      <c r="B1159" s="210"/>
      <c r="C1159" s="211"/>
      <c r="D1159" s="212" t="s">
        <v>250</v>
      </c>
      <c r="E1159" s="213" t="s">
        <v>1</v>
      </c>
      <c r="F1159" s="214" t="s">
        <v>1496</v>
      </c>
      <c r="G1159" s="211"/>
      <c r="H1159" s="213" t="s">
        <v>1</v>
      </c>
      <c r="I1159" s="215"/>
      <c r="J1159" s="211"/>
      <c r="K1159" s="211"/>
      <c r="L1159" s="216"/>
      <c r="M1159" s="217"/>
      <c r="N1159" s="218"/>
      <c r="O1159" s="218"/>
      <c r="P1159" s="218"/>
      <c r="Q1159" s="218"/>
      <c r="R1159" s="218"/>
      <c r="S1159" s="218"/>
      <c r="T1159" s="219"/>
      <c r="AT1159" s="220" t="s">
        <v>250</v>
      </c>
      <c r="AU1159" s="220" t="s">
        <v>86</v>
      </c>
      <c r="AV1159" s="13" t="s">
        <v>83</v>
      </c>
      <c r="AW1159" s="13" t="s">
        <v>31</v>
      </c>
      <c r="AX1159" s="13" t="s">
        <v>75</v>
      </c>
      <c r="AY1159" s="220" t="s">
        <v>239</v>
      </c>
    </row>
    <row r="1160" spans="1:65" s="13" customFormat="1" ht="11.25">
      <c r="B1160" s="210"/>
      <c r="C1160" s="211"/>
      <c r="D1160" s="212" t="s">
        <v>250</v>
      </c>
      <c r="E1160" s="213" t="s">
        <v>1</v>
      </c>
      <c r="F1160" s="214" t="s">
        <v>1497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250</v>
      </c>
      <c r="AU1160" s="220" t="s">
        <v>86</v>
      </c>
      <c r="AV1160" s="13" t="s">
        <v>83</v>
      </c>
      <c r="AW1160" s="13" t="s">
        <v>31</v>
      </c>
      <c r="AX1160" s="13" t="s">
        <v>75</v>
      </c>
      <c r="AY1160" s="220" t="s">
        <v>239</v>
      </c>
    </row>
    <row r="1161" spans="1:65" s="2" customFormat="1" ht="24.2" customHeight="1">
      <c r="A1161" s="35"/>
      <c r="B1161" s="36"/>
      <c r="C1161" s="254" t="s">
        <v>1509</v>
      </c>
      <c r="D1161" s="254" t="s">
        <v>340</v>
      </c>
      <c r="E1161" s="255" t="s">
        <v>1510</v>
      </c>
      <c r="F1161" s="256" t="s">
        <v>1511</v>
      </c>
      <c r="G1161" s="257" t="s">
        <v>674</v>
      </c>
      <c r="H1161" s="258">
        <v>4</v>
      </c>
      <c r="I1161" s="259"/>
      <c r="J1161" s="260">
        <f>ROUND(I1161*H1161,2)</f>
        <v>0</v>
      </c>
      <c r="K1161" s="256" t="s">
        <v>245</v>
      </c>
      <c r="L1161" s="261"/>
      <c r="M1161" s="262" t="s">
        <v>1</v>
      </c>
      <c r="N1161" s="263" t="s">
        <v>40</v>
      </c>
      <c r="O1161" s="72"/>
      <c r="P1161" s="201">
        <f>O1161*H1161</f>
        <v>0</v>
      </c>
      <c r="Q1161" s="201">
        <v>1.6240000000000001E-2</v>
      </c>
      <c r="R1161" s="201">
        <f>Q1161*H1161</f>
        <v>6.4960000000000004E-2</v>
      </c>
      <c r="S1161" s="201">
        <v>0</v>
      </c>
      <c r="T1161" s="202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203" t="s">
        <v>531</v>
      </c>
      <c r="AT1161" s="203" t="s">
        <v>340</v>
      </c>
      <c r="AU1161" s="203" t="s">
        <v>86</v>
      </c>
      <c r="AY1161" s="18" t="s">
        <v>239</v>
      </c>
      <c r="BE1161" s="204">
        <f>IF(N1161="základní",J1161,0)</f>
        <v>0</v>
      </c>
      <c r="BF1161" s="204">
        <f>IF(N1161="snížená",J1161,0)</f>
        <v>0</v>
      </c>
      <c r="BG1161" s="204">
        <f>IF(N1161="zákl. přenesená",J1161,0)</f>
        <v>0</v>
      </c>
      <c r="BH1161" s="204">
        <f>IF(N1161="sníž. přenesená",J1161,0)</f>
        <v>0</v>
      </c>
      <c r="BI1161" s="204">
        <f>IF(N1161="nulová",J1161,0)</f>
        <v>0</v>
      </c>
      <c r="BJ1161" s="18" t="s">
        <v>83</v>
      </c>
      <c r="BK1161" s="204">
        <f>ROUND(I1161*H1161,2)</f>
        <v>0</v>
      </c>
      <c r="BL1161" s="18" t="s">
        <v>169</v>
      </c>
      <c r="BM1161" s="203" t="s">
        <v>1512</v>
      </c>
    </row>
    <row r="1162" spans="1:65" s="2" customFormat="1" ht="19.5">
      <c r="A1162" s="35"/>
      <c r="B1162" s="36"/>
      <c r="C1162" s="37"/>
      <c r="D1162" s="212" t="s">
        <v>741</v>
      </c>
      <c r="E1162" s="37"/>
      <c r="F1162" s="264" t="s">
        <v>1493</v>
      </c>
      <c r="G1162" s="37"/>
      <c r="H1162" s="37"/>
      <c r="I1162" s="207"/>
      <c r="J1162" s="37"/>
      <c r="K1162" s="37"/>
      <c r="L1162" s="40"/>
      <c r="M1162" s="208"/>
      <c r="N1162" s="209"/>
      <c r="O1162" s="72"/>
      <c r="P1162" s="72"/>
      <c r="Q1162" s="72"/>
      <c r="R1162" s="72"/>
      <c r="S1162" s="72"/>
      <c r="T1162" s="73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T1162" s="18" t="s">
        <v>741</v>
      </c>
      <c r="AU1162" s="18" t="s">
        <v>86</v>
      </c>
    </row>
    <row r="1163" spans="1:65" s="13" customFormat="1" ht="11.25">
      <c r="B1163" s="210"/>
      <c r="C1163" s="211"/>
      <c r="D1163" s="212" t="s">
        <v>250</v>
      </c>
      <c r="E1163" s="213" t="s">
        <v>1</v>
      </c>
      <c r="F1163" s="214" t="s">
        <v>1494</v>
      </c>
      <c r="G1163" s="211"/>
      <c r="H1163" s="213" t="s">
        <v>1</v>
      </c>
      <c r="I1163" s="215"/>
      <c r="J1163" s="211"/>
      <c r="K1163" s="211"/>
      <c r="L1163" s="216"/>
      <c r="M1163" s="217"/>
      <c r="N1163" s="218"/>
      <c r="O1163" s="218"/>
      <c r="P1163" s="218"/>
      <c r="Q1163" s="218"/>
      <c r="R1163" s="218"/>
      <c r="S1163" s="218"/>
      <c r="T1163" s="219"/>
      <c r="AT1163" s="220" t="s">
        <v>250</v>
      </c>
      <c r="AU1163" s="220" t="s">
        <v>86</v>
      </c>
      <c r="AV1163" s="13" t="s">
        <v>83</v>
      </c>
      <c r="AW1163" s="13" t="s">
        <v>31</v>
      </c>
      <c r="AX1163" s="13" t="s">
        <v>75</v>
      </c>
      <c r="AY1163" s="220" t="s">
        <v>239</v>
      </c>
    </row>
    <row r="1164" spans="1:65" s="13" customFormat="1" ht="11.25">
      <c r="B1164" s="210"/>
      <c r="C1164" s="211"/>
      <c r="D1164" s="212" t="s">
        <v>250</v>
      </c>
      <c r="E1164" s="213" t="s">
        <v>1</v>
      </c>
      <c r="F1164" s="214" t="s">
        <v>1513</v>
      </c>
      <c r="G1164" s="211"/>
      <c r="H1164" s="213" t="s">
        <v>1</v>
      </c>
      <c r="I1164" s="215"/>
      <c r="J1164" s="211"/>
      <c r="K1164" s="211"/>
      <c r="L1164" s="216"/>
      <c r="M1164" s="217"/>
      <c r="N1164" s="218"/>
      <c r="O1164" s="218"/>
      <c r="P1164" s="218"/>
      <c r="Q1164" s="218"/>
      <c r="R1164" s="218"/>
      <c r="S1164" s="218"/>
      <c r="T1164" s="219"/>
      <c r="AT1164" s="220" t="s">
        <v>250</v>
      </c>
      <c r="AU1164" s="220" t="s">
        <v>86</v>
      </c>
      <c r="AV1164" s="13" t="s">
        <v>83</v>
      </c>
      <c r="AW1164" s="13" t="s">
        <v>31</v>
      </c>
      <c r="AX1164" s="13" t="s">
        <v>75</v>
      </c>
      <c r="AY1164" s="220" t="s">
        <v>239</v>
      </c>
    </row>
    <row r="1165" spans="1:65" s="14" customFormat="1" ht="11.25">
      <c r="B1165" s="221"/>
      <c r="C1165" s="222"/>
      <c r="D1165" s="212" t="s">
        <v>250</v>
      </c>
      <c r="E1165" s="223" t="s">
        <v>1</v>
      </c>
      <c r="F1165" s="224" t="s">
        <v>246</v>
      </c>
      <c r="G1165" s="222"/>
      <c r="H1165" s="225">
        <v>4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AT1165" s="231" t="s">
        <v>250</v>
      </c>
      <c r="AU1165" s="231" t="s">
        <v>86</v>
      </c>
      <c r="AV1165" s="14" t="s">
        <v>86</v>
      </c>
      <c r="AW1165" s="14" t="s">
        <v>31</v>
      </c>
      <c r="AX1165" s="14" t="s">
        <v>83</v>
      </c>
      <c r="AY1165" s="231" t="s">
        <v>239</v>
      </c>
    </row>
    <row r="1166" spans="1:65" s="13" customFormat="1" ht="11.25">
      <c r="B1166" s="210"/>
      <c r="C1166" s="211"/>
      <c r="D1166" s="212" t="s">
        <v>250</v>
      </c>
      <c r="E1166" s="213" t="s">
        <v>1</v>
      </c>
      <c r="F1166" s="214" t="s">
        <v>1496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250</v>
      </c>
      <c r="AU1166" s="220" t="s">
        <v>86</v>
      </c>
      <c r="AV1166" s="13" t="s">
        <v>83</v>
      </c>
      <c r="AW1166" s="13" t="s">
        <v>31</v>
      </c>
      <c r="AX1166" s="13" t="s">
        <v>75</v>
      </c>
      <c r="AY1166" s="220" t="s">
        <v>239</v>
      </c>
    </row>
    <row r="1167" spans="1:65" s="13" customFormat="1" ht="11.25">
      <c r="B1167" s="210"/>
      <c r="C1167" s="211"/>
      <c r="D1167" s="212" t="s">
        <v>250</v>
      </c>
      <c r="E1167" s="213" t="s">
        <v>1</v>
      </c>
      <c r="F1167" s="214" t="s">
        <v>1497</v>
      </c>
      <c r="G1167" s="211"/>
      <c r="H1167" s="213" t="s">
        <v>1</v>
      </c>
      <c r="I1167" s="215"/>
      <c r="J1167" s="211"/>
      <c r="K1167" s="211"/>
      <c r="L1167" s="216"/>
      <c r="M1167" s="217"/>
      <c r="N1167" s="218"/>
      <c r="O1167" s="218"/>
      <c r="P1167" s="218"/>
      <c r="Q1167" s="218"/>
      <c r="R1167" s="218"/>
      <c r="S1167" s="218"/>
      <c r="T1167" s="219"/>
      <c r="AT1167" s="220" t="s">
        <v>250</v>
      </c>
      <c r="AU1167" s="220" t="s">
        <v>86</v>
      </c>
      <c r="AV1167" s="13" t="s">
        <v>83</v>
      </c>
      <c r="AW1167" s="13" t="s">
        <v>31</v>
      </c>
      <c r="AX1167" s="13" t="s">
        <v>75</v>
      </c>
      <c r="AY1167" s="220" t="s">
        <v>239</v>
      </c>
    </row>
    <row r="1168" spans="1:65" s="2" customFormat="1" ht="24.2" customHeight="1">
      <c r="A1168" s="35"/>
      <c r="B1168" s="36"/>
      <c r="C1168" s="254" t="s">
        <v>1514</v>
      </c>
      <c r="D1168" s="254" t="s">
        <v>340</v>
      </c>
      <c r="E1168" s="255" t="s">
        <v>1515</v>
      </c>
      <c r="F1168" s="256" t="s">
        <v>1516</v>
      </c>
      <c r="G1168" s="257" t="s">
        <v>674</v>
      </c>
      <c r="H1168" s="258">
        <v>9</v>
      </c>
      <c r="I1168" s="259"/>
      <c r="J1168" s="260">
        <f>ROUND(I1168*H1168,2)</f>
        <v>0</v>
      </c>
      <c r="K1168" s="256" t="s">
        <v>1</v>
      </c>
      <c r="L1168" s="261"/>
      <c r="M1168" s="262" t="s">
        <v>1</v>
      </c>
      <c r="N1168" s="263" t="s">
        <v>40</v>
      </c>
      <c r="O1168" s="72"/>
      <c r="P1168" s="201">
        <f>O1168*H1168</f>
        <v>0</v>
      </c>
      <c r="Q1168" s="201">
        <v>1.455E-2</v>
      </c>
      <c r="R1168" s="201">
        <f>Q1168*H1168</f>
        <v>0.13095000000000001</v>
      </c>
      <c r="S1168" s="201">
        <v>0</v>
      </c>
      <c r="T1168" s="202">
        <f>S1168*H1168</f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203" t="s">
        <v>531</v>
      </c>
      <c r="AT1168" s="203" t="s">
        <v>340</v>
      </c>
      <c r="AU1168" s="203" t="s">
        <v>86</v>
      </c>
      <c r="AY1168" s="18" t="s">
        <v>239</v>
      </c>
      <c r="BE1168" s="204">
        <f>IF(N1168="základní",J1168,0)</f>
        <v>0</v>
      </c>
      <c r="BF1168" s="204">
        <f>IF(N1168="snížená",J1168,0)</f>
        <v>0</v>
      </c>
      <c r="BG1168" s="204">
        <f>IF(N1168="zákl. přenesená",J1168,0)</f>
        <v>0</v>
      </c>
      <c r="BH1168" s="204">
        <f>IF(N1168="sníž. přenesená",J1168,0)</f>
        <v>0</v>
      </c>
      <c r="BI1168" s="204">
        <f>IF(N1168="nulová",J1168,0)</f>
        <v>0</v>
      </c>
      <c r="BJ1168" s="18" t="s">
        <v>83</v>
      </c>
      <c r="BK1168" s="204">
        <f>ROUND(I1168*H1168,2)</f>
        <v>0</v>
      </c>
      <c r="BL1168" s="18" t="s">
        <v>169</v>
      </c>
      <c r="BM1168" s="203" t="s">
        <v>1517</v>
      </c>
    </row>
    <row r="1169" spans="1:65" s="13" customFormat="1" ht="11.25">
      <c r="B1169" s="210"/>
      <c r="C1169" s="211"/>
      <c r="D1169" s="212" t="s">
        <v>250</v>
      </c>
      <c r="E1169" s="213" t="s">
        <v>1</v>
      </c>
      <c r="F1169" s="214" t="s">
        <v>1494</v>
      </c>
      <c r="G1169" s="211"/>
      <c r="H1169" s="213" t="s">
        <v>1</v>
      </c>
      <c r="I1169" s="215"/>
      <c r="J1169" s="211"/>
      <c r="K1169" s="211"/>
      <c r="L1169" s="216"/>
      <c r="M1169" s="217"/>
      <c r="N1169" s="218"/>
      <c r="O1169" s="218"/>
      <c r="P1169" s="218"/>
      <c r="Q1169" s="218"/>
      <c r="R1169" s="218"/>
      <c r="S1169" s="218"/>
      <c r="T1169" s="219"/>
      <c r="AT1169" s="220" t="s">
        <v>250</v>
      </c>
      <c r="AU1169" s="220" t="s">
        <v>86</v>
      </c>
      <c r="AV1169" s="13" t="s">
        <v>83</v>
      </c>
      <c r="AW1169" s="13" t="s">
        <v>31</v>
      </c>
      <c r="AX1169" s="13" t="s">
        <v>75</v>
      </c>
      <c r="AY1169" s="220" t="s">
        <v>239</v>
      </c>
    </row>
    <row r="1170" spans="1:65" s="13" customFormat="1" ht="11.25">
      <c r="B1170" s="210"/>
      <c r="C1170" s="211"/>
      <c r="D1170" s="212" t="s">
        <v>250</v>
      </c>
      <c r="E1170" s="213" t="s">
        <v>1</v>
      </c>
      <c r="F1170" s="214" t="s">
        <v>1518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250</v>
      </c>
      <c r="AU1170" s="220" t="s">
        <v>86</v>
      </c>
      <c r="AV1170" s="13" t="s">
        <v>83</v>
      </c>
      <c r="AW1170" s="13" t="s">
        <v>31</v>
      </c>
      <c r="AX1170" s="13" t="s">
        <v>75</v>
      </c>
      <c r="AY1170" s="220" t="s">
        <v>239</v>
      </c>
    </row>
    <row r="1171" spans="1:65" s="14" customFormat="1" ht="11.25">
      <c r="B1171" s="221"/>
      <c r="C1171" s="222"/>
      <c r="D1171" s="212" t="s">
        <v>250</v>
      </c>
      <c r="E1171" s="223" t="s">
        <v>1</v>
      </c>
      <c r="F1171" s="224" t="s">
        <v>327</v>
      </c>
      <c r="G1171" s="222"/>
      <c r="H1171" s="225">
        <v>9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AT1171" s="231" t="s">
        <v>250</v>
      </c>
      <c r="AU1171" s="231" t="s">
        <v>86</v>
      </c>
      <c r="AV1171" s="14" t="s">
        <v>86</v>
      </c>
      <c r="AW1171" s="14" t="s">
        <v>31</v>
      </c>
      <c r="AX1171" s="14" t="s">
        <v>83</v>
      </c>
      <c r="AY1171" s="231" t="s">
        <v>239</v>
      </c>
    </row>
    <row r="1172" spans="1:65" s="13" customFormat="1" ht="11.25">
      <c r="B1172" s="210"/>
      <c r="C1172" s="211"/>
      <c r="D1172" s="212" t="s">
        <v>250</v>
      </c>
      <c r="E1172" s="213" t="s">
        <v>1</v>
      </c>
      <c r="F1172" s="214" t="s">
        <v>1496</v>
      </c>
      <c r="G1172" s="211"/>
      <c r="H1172" s="213" t="s">
        <v>1</v>
      </c>
      <c r="I1172" s="215"/>
      <c r="J1172" s="211"/>
      <c r="K1172" s="211"/>
      <c r="L1172" s="216"/>
      <c r="M1172" s="217"/>
      <c r="N1172" s="218"/>
      <c r="O1172" s="218"/>
      <c r="P1172" s="218"/>
      <c r="Q1172" s="218"/>
      <c r="R1172" s="218"/>
      <c r="S1172" s="218"/>
      <c r="T1172" s="219"/>
      <c r="AT1172" s="220" t="s">
        <v>250</v>
      </c>
      <c r="AU1172" s="220" t="s">
        <v>86</v>
      </c>
      <c r="AV1172" s="13" t="s">
        <v>83</v>
      </c>
      <c r="AW1172" s="13" t="s">
        <v>31</v>
      </c>
      <c r="AX1172" s="13" t="s">
        <v>75</v>
      </c>
      <c r="AY1172" s="220" t="s">
        <v>239</v>
      </c>
    </row>
    <row r="1173" spans="1:65" s="13" customFormat="1" ht="11.25">
      <c r="B1173" s="210"/>
      <c r="C1173" s="211"/>
      <c r="D1173" s="212" t="s">
        <v>250</v>
      </c>
      <c r="E1173" s="213" t="s">
        <v>1</v>
      </c>
      <c r="F1173" s="214" t="s">
        <v>1497</v>
      </c>
      <c r="G1173" s="211"/>
      <c r="H1173" s="213" t="s">
        <v>1</v>
      </c>
      <c r="I1173" s="215"/>
      <c r="J1173" s="211"/>
      <c r="K1173" s="211"/>
      <c r="L1173" s="216"/>
      <c r="M1173" s="217"/>
      <c r="N1173" s="218"/>
      <c r="O1173" s="218"/>
      <c r="P1173" s="218"/>
      <c r="Q1173" s="218"/>
      <c r="R1173" s="218"/>
      <c r="S1173" s="218"/>
      <c r="T1173" s="219"/>
      <c r="AT1173" s="220" t="s">
        <v>250</v>
      </c>
      <c r="AU1173" s="220" t="s">
        <v>86</v>
      </c>
      <c r="AV1173" s="13" t="s">
        <v>83</v>
      </c>
      <c r="AW1173" s="13" t="s">
        <v>31</v>
      </c>
      <c r="AX1173" s="13" t="s">
        <v>75</v>
      </c>
      <c r="AY1173" s="220" t="s">
        <v>239</v>
      </c>
    </row>
    <row r="1174" spans="1:65" s="2" customFormat="1" ht="24.2" customHeight="1">
      <c r="A1174" s="35"/>
      <c r="B1174" s="36"/>
      <c r="C1174" s="192" t="s">
        <v>1519</v>
      </c>
      <c r="D1174" s="192" t="s">
        <v>241</v>
      </c>
      <c r="E1174" s="193" t="s">
        <v>1520</v>
      </c>
      <c r="F1174" s="194" t="s">
        <v>1521</v>
      </c>
      <c r="G1174" s="195" t="s">
        <v>674</v>
      </c>
      <c r="H1174" s="196">
        <v>8</v>
      </c>
      <c r="I1174" s="197"/>
      <c r="J1174" s="198">
        <f>ROUND(I1174*H1174,2)</f>
        <v>0</v>
      </c>
      <c r="K1174" s="194" t="s">
        <v>245</v>
      </c>
      <c r="L1174" s="40"/>
      <c r="M1174" s="199" t="s">
        <v>1</v>
      </c>
      <c r="N1174" s="200" t="s">
        <v>40</v>
      </c>
      <c r="O1174" s="72"/>
      <c r="P1174" s="201">
        <f>O1174*H1174</f>
        <v>0</v>
      </c>
      <c r="Q1174" s="201">
        <v>0.44169999999999998</v>
      </c>
      <c r="R1174" s="201">
        <f>Q1174*H1174</f>
        <v>3.5335999999999999</v>
      </c>
      <c r="S1174" s="201">
        <v>0</v>
      </c>
      <c r="T1174" s="202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203" t="s">
        <v>169</v>
      </c>
      <c r="AT1174" s="203" t="s">
        <v>241</v>
      </c>
      <c r="AU1174" s="203" t="s">
        <v>86</v>
      </c>
      <c r="AY1174" s="18" t="s">
        <v>239</v>
      </c>
      <c r="BE1174" s="204">
        <f>IF(N1174="základní",J1174,0)</f>
        <v>0</v>
      </c>
      <c r="BF1174" s="204">
        <f>IF(N1174="snížená",J1174,0)</f>
        <v>0</v>
      </c>
      <c r="BG1174" s="204">
        <f>IF(N1174="zákl. přenesená",J1174,0)</f>
        <v>0</v>
      </c>
      <c r="BH1174" s="204">
        <f>IF(N1174="sníž. přenesená",J1174,0)</f>
        <v>0</v>
      </c>
      <c r="BI1174" s="204">
        <f>IF(N1174="nulová",J1174,0)</f>
        <v>0</v>
      </c>
      <c r="BJ1174" s="18" t="s">
        <v>83</v>
      </c>
      <c r="BK1174" s="204">
        <f>ROUND(I1174*H1174,2)</f>
        <v>0</v>
      </c>
      <c r="BL1174" s="18" t="s">
        <v>169</v>
      </c>
      <c r="BM1174" s="203" t="s">
        <v>1522</v>
      </c>
    </row>
    <row r="1175" spans="1:65" s="2" customFormat="1" ht="11.25">
      <c r="A1175" s="35"/>
      <c r="B1175" s="36"/>
      <c r="C1175" s="37"/>
      <c r="D1175" s="205" t="s">
        <v>248</v>
      </c>
      <c r="E1175" s="37"/>
      <c r="F1175" s="206" t="s">
        <v>1523</v>
      </c>
      <c r="G1175" s="37"/>
      <c r="H1175" s="37"/>
      <c r="I1175" s="207"/>
      <c r="J1175" s="37"/>
      <c r="K1175" s="37"/>
      <c r="L1175" s="40"/>
      <c r="M1175" s="208"/>
      <c r="N1175" s="209"/>
      <c r="O1175" s="72"/>
      <c r="P1175" s="72"/>
      <c r="Q1175" s="72"/>
      <c r="R1175" s="72"/>
      <c r="S1175" s="72"/>
      <c r="T1175" s="73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T1175" s="18" t="s">
        <v>248</v>
      </c>
      <c r="AU1175" s="18" t="s">
        <v>86</v>
      </c>
    </row>
    <row r="1176" spans="1:65" s="13" customFormat="1" ht="11.25">
      <c r="B1176" s="210"/>
      <c r="C1176" s="211"/>
      <c r="D1176" s="212" t="s">
        <v>250</v>
      </c>
      <c r="E1176" s="213" t="s">
        <v>1</v>
      </c>
      <c r="F1176" s="214" t="s">
        <v>1524</v>
      </c>
      <c r="G1176" s="211"/>
      <c r="H1176" s="213" t="s">
        <v>1</v>
      </c>
      <c r="I1176" s="215"/>
      <c r="J1176" s="211"/>
      <c r="K1176" s="211"/>
      <c r="L1176" s="216"/>
      <c r="M1176" s="217"/>
      <c r="N1176" s="218"/>
      <c r="O1176" s="218"/>
      <c r="P1176" s="218"/>
      <c r="Q1176" s="218"/>
      <c r="R1176" s="218"/>
      <c r="S1176" s="218"/>
      <c r="T1176" s="219"/>
      <c r="AT1176" s="220" t="s">
        <v>250</v>
      </c>
      <c r="AU1176" s="220" t="s">
        <v>86</v>
      </c>
      <c r="AV1176" s="13" t="s">
        <v>83</v>
      </c>
      <c r="AW1176" s="13" t="s">
        <v>31</v>
      </c>
      <c r="AX1176" s="13" t="s">
        <v>75</v>
      </c>
      <c r="AY1176" s="220" t="s">
        <v>239</v>
      </c>
    </row>
    <row r="1177" spans="1:65" s="14" customFormat="1" ht="11.25">
      <c r="B1177" s="221"/>
      <c r="C1177" s="222"/>
      <c r="D1177" s="212" t="s">
        <v>250</v>
      </c>
      <c r="E1177" s="223" t="s">
        <v>1</v>
      </c>
      <c r="F1177" s="224" t="s">
        <v>1525</v>
      </c>
      <c r="G1177" s="222"/>
      <c r="H1177" s="225">
        <v>8</v>
      </c>
      <c r="I1177" s="226"/>
      <c r="J1177" s="222"/>
      <c r="K1177" s="222"/>
      <c r="L1177" s="227"/>
      <c r="M1177" s="228"/>
      <c r="N1177" s="229"/>
      <c r="O1177" s="229"/>
      <c r="P1177" s="229"/>
      <c r="Q1177" s="229"/>
      <c r="R1177" s="229"/>
      <c r="S1177" s="229"/>
      <c r="T1177" s="230"/>
      <c r="AT1177" s="231" t="s">
        <v>250</v>
      </c>
      <c r="AU1177" s="231" t="s">
        <v>86</v>
      </c>
      <c r="AV1177" s="14" t="s">
        <v>86</v>
      </c>
      <c r="AW1177" s="14" t="s">
        <v>31</v>
      </c>
      <c r="AX1177" s="14" t="s">
        <v>83</v>
      </c>
      <c r="AY1177" s="231" t="s">
        <v>239</v>
      </c>
    </row>
    <row r="1178" spans="1:65" s="2" customFormat="1" ht="24.2" customHeight="1">
      <c r="A1178" s="35"/>
      <c r="B1178" s="36"/>
      <c r="C1178" s="254" t="s">
        <v>1526</v>
      </c>
      <c r="D1178" s="254" t="s">
        <v>340</v>
      </c>
      <c r="E1178" s="255" t="s">
        <v>1527</v>
      </c>
      <c r="F1178" s="256" t="s">
        <v>1528</v>
      </c>
      <c r="G1178" s="257" t="s">
        <v>674</v>
      </c>
      <c r="H1178" s="258">
        <v>4</v>
      </c>
      <c r="I1178" s="259"/>
      <c r="J1178" s="260">
        <f>ROUND(I1178*H1178,2)</f>
        <v>0</v>
      </c>
      <c r="K1178" s="256" t="s">
        <v>1</v>
      </c>
      <c r="L1178" s="261"/>
      <c r="M1178" s="262" t="s">
        <v>1</v>
      </c>
      <c r="N1178" s="263" t="s">
        <v>40</v>
      </c>
      <c r="O1178" s="72"/>
      <c r="P1178" s="201">
        <f>O1178*H1178</f>
        <v>0</v>
      </c>
      <c r="Q1178" s="201">
        <v>1.4500000000000001E-2</v>
      </c>
      <c r="R1178" s="201">
        <f>Q1178*H1178</f>
        <v>5.8000000000000003E-2</v>
      </c>
      <c r="S1178" s="201">
        <v>0</v>
      </c>
      <c r="T1178" s="202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203" t="s">
        <v>531</v>
      </c>
      <c r="AT1178" s="203" t="s">
        <v>340</v>
      </c>
      <c r="AU1178" s="203" t="s">
        <v>86</v>
      </c>
      <c r="AY1178" s="18" t="s">
        <v>239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8" t="s">
        <v>83</v>
      </c>
      <c r="BK1178" s="204">
        <f>ROUND(I1178*H1178,2)</f>
        <v>0</v>
      </c>
      <c r="BL1178" s="18" t="s">
        <v>169</v>
      </c>
      <c r="BM1178" s="203" t="s">
        <v>1529</v>
      </c>
    </row>
    <row r="1179" spans="1:65" s="13" customFormat="1" ht="11.25">
      <c r="B1179" s="210"/>
      <c r="C1179" s="211"/>
      <c r="D1179" s="212" t="s">
        <v>250</v>
      </c>
      <c r="E1179" s="213" t="s">
        <v>1</v>
      </c>
      <c r="F1179" s="214" t="s">
        <v>1530</v>
      </c>
      <c r="G1179" s="211"/>
      <c r="H1179" s="213" t="s">
        <v>1</v>
      </c>
      <c r="I1179" s="215"/>
      <c r="J1179" s="211"/>
      <c r="K1179" s="211"/>
      <c r="L1179" s="216"/>
      <c r="M1179" s="217"/>
      <c r="N1179" s="218"/>
      <c r="O1179" s="218"/>
      <c r="P1179" s="218"/>
      <c r="Q1179" s="218"/>
      <c r="R1179" s="218"/>
      <c r="S1179" s="218"/>
      <c r="T1179" s="219"/>
      <c r="AT1179" s="220" t="s">
        <v>250</v>
      </c>
      <c r="AU1179" s="220" t="s">
        <v>86</v>
      </c>
      <c r="AV1179" s="13" t="s">
        <v>83</v>
      </c>
      <c r="AW1179" s="13" t="s">
        <v>31</v>
      </c>
      <c r="AX1179" s="13" t="s">
        <v>75</v>
      </c>
      <c r="AY1179" s="220" t="s">
        <v>239</v>
      </c>
    </row>
    <row r="1180" spans="1:65" s="13" customFormat="1" ht="11.25">
      <c r="B1180" s="210"/>
      <c r="C1180" s="211"/>
      <c r="D1180" s="212" t="s">
        <v>250</v>
      </c>
      <c r="E1180" s="213" t="s">
        <v>1</v>
      </c>
      <c r="F1180" s="214" t="s">
        <v>1531</v>
      </c>
      <c r="G1180" s="211"/>
      <c r="H1180" s="213" t="s">
        <v>1</v>
      </c>
      <c r="I1180" s="215"/>
      <c r="J1180" s="211"/>
      <c r="K1180" s="211"/>
      <c r="L1180" s="216"/>
      <c r="M1180" s="217"/>
      <c r="N1180" s="218"/>
      <c r="O1180" s="218"/>
      <c r="P1180" s="218"/>
      <c r="Q1180" s="218"/>
      <c r="R1180" s="218"/>
      <c r="S1180" s="218"/>
      <c r="T1180" s="219"/>
      <c r="AT1180" s="220" t="s">
        <v>250</v>
      </c>
      <c r="AU1180" s="220" t="s">
        <v>86</v>
      </c>
      <c r="AV1180" s="13" t="s">
        <v>83</v>
      </c>
      <c r="AW1180" s="13" t="s">
        <v>31</v>
      </c>
      <c r="AX1180" s="13" t="s">
        <v>75</v>
      </c>
      <c r="AY1180" s="220" t="s">
        <v>239</v>
      </c>
    </row>
    <row r="1181" spans="1:65" s="14" customFormat="1" ht="11.25">
      <c r="B1181" s="221"/>
      <c r="C1181" s="222"/>
      <c r="D1181" s="212" t="s">
        <v>250</v>
      </c>
      <c r="E1181" s="223" t="s">
        <v>1</v>
      </c>
      <c r="F1181" s="224" t="s">
        <v>246</v>
      </c>
      <c r="G1181" s="222"/>
      <c r="H1181" s="225">
        <v>4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AT1181" s="231" t="s">
        <v>250</v>
      </c>
      <c r="AU1181" s="231" t="s">
        <v>86</v>
      </c>
      <c r="AV1181" s="14" t="s">
        <v>86</v>
      </c>
      <c r="AW1181" s="14" t="s">
        <v>31</v>
      </c>
      <c r="AX1181" s="14" t="s">
        <v>83</v>
      </c>
      <c r="AY1181" s="231" t="s">
        <v>239</v>
      </c>
    </row>
    <row r="1182" spans="1:65" s="13" customFormat="1" ht="22.5">
      <c r="B1182" s="210"/>
      <c r="C1182" s="211"/>
      <c r="D1182" s="212" t="s">
        <v>250</v>
      </c>
      <c r="E1182" s="213" t="s">
        <v>1</v>
      </c>
      <c r="F1182" s="214" t="s">
        <v>1532</v>
      </c>
      <c r="G1182" s="211"/>
      <c r="H1182" s="213" t="s">
        <v>1</v>
      </c>
      <c r="I1182" s="215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AT1182" s="220" t="s">
        <v>250</v>
      </c>
      <c r="AU1182" s="220" t="s">
        <v>86</v>
      </c>
      <c r="AV1182" s="13" t="s">
        <v>83</v>
      </c>
      <c r="AW1182" s="13" t="s">
        <v>31</v>
      </c>
      <c r="AX1182" s="13" t="s">
        <v>75</v>
      </c>
      <c r="AY1182" s="220" t="s">
        <v>239</v>
      </c>
    </row>
    <row r="1183" spans="1:65" s="13" customFormat="1" ht="11.25">
      <c r="B1183" s="210"/>
      <c r="C1183" s="211"/>
      <c r="D1183" s="212" t="s">
        <v>250</v>
      </c>
      <c r="E1183" s="213" t="s">
        <v>1</v>
      </c>
      <c r="F1183" s="214" t="s">
        <v>1497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250</v>
      </c>
      <c r="AU1183" s="220" t="s">
        <v>86</v>
      </c>
      <c r="AV1183" s="13" t="s">
        <v>83</v>
      </c>
      <c r="AW1183" s="13" t="s">
        <v>31</v>
      </c>
      <c r="AX1183" s="13" t="s">
        <v>75</v>
      </c>
      <c r="AY1183" s="220" t="s">
        <v>239</v>
      </c>
    </row>
    <row r="1184" spans="1:65" s="2" customFormat="1" ht="24.2" customHeight="1">
      <c r="A1184" s="35"/>
      <c r="B1184" s="36"/>
      <c r="C1184" s="254" t="s">
        <v>1533</v>
      </c>
      <c r="D1184" s="254" t="s">
        <v>340</v>
      </c>
      <c r="E1184" s="255" t="s">
        <v>1534</v>
      </c>
      <c r="F1184" s="256" t="s">
        <v>1535</v>
      </c>
      <c r="G1184" s="257" t="s">
        <v>674</v>
      </c>
      <c r="H1184" s="258">
        <v>4</v>
      </c>
      <c r="I1184" s="259"/>
      <c r="J1184" s="260">
        <f>ROUND(I1184*H1184,2)</f>
        <v>0</v>
      </c>
      <c r="K1184" s="256" t="s">
        <v>1</v>
      </c>
      <c r="L1184" s="261"/>
      <c r="M1184" s="262" t="s">
        <v>1</v>
      </c>
      <c r="N1184" s="263" t="s">
        <v>40</v>
      </c>
      <c r="O1184" s="72"/>
      <c r="P1184" s="201">
        <f>O1184*H1184</f>
        <v>0</v>
      </c>
      <c r="Q1184" s="201">
        <v>1.4999999999999999E-2</v>
      </c>
      <c r="R1184" s="201">
        <f>Q1184*H1184</f>
        <v>0.06</v>
      </c>
      <c r="S1184" s="201">
        <v>0</v>
      </c>
      <c r="T1184" s="202">
        <f>S1184*H1184</f>
        <v>0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203" t="s">
        <v>531</v>
      </c>
      <c r="AT1184" s="203" t="s">
        <v>340</v>
      </c>
      <c r="AU1184" s="203" t="s">
        <v>86</v>
      </c>
      <c r="AY1184" s="18" t="s">
        <v>239</v>
      </c>
      <c r="BE1184" s="204">
        <f>IF(N1184="základní",J1184,0)</f>
        <v>0</v>
      </c>
      <c r="BF1184" s="204">
        <f>IF(N1184="snížená",J1184,0)</f>
        <v>0</v>
      </c>
      <c r="BG1184" s="204">
        <f>IF(N1184="zákl. přenesená",J1184,0)</f>
        <v>0</v>
      </c>
      <c r="BH1184" s="204">
        <f>IF(N1184="sníž. přenesená",J1184,0)</f>
        <v>0</v>
      </c>
      <c r="BI1184" s="204">
        <f>IF(N1184="nulová",J1184,0)</f>
        <v>0</v>
      </c>
      <c r="BJ1184" s="18" t="s">
        <v>83</v>
      </c>
      <c r="BK1184" s="204">
        <f>ROUND(I1184*H1184,2)</f>
        <v>0</v>
      </c>
      <c r="BL1184" s="18" t="s">
        <v>169</v>
      </c>
      <c r="BM1184" s="203" t="s">
        <v>1536</v>
      </c>
    </row>
    <row r="1185" spans="1:65" s="13" customFormat="1" ht="11.25">
      <c r="B1185" s="210"/>
      <c r="C1185" s="211"/>
      <c r="D1185" s="212" t="s">
        <v>250</v>
      </c>
      <c r="E1185" s="213" t="s">
        <v>1</v>
      </c>
      <c r="F1185" s="214" t="s">
        <v>1530</v>
      </c>
      <c r="G1185" s="211"/>
      <c r="H1185" s="213" t="s">
        <v>1</v>
      </c>
      <c r="I1185" s="215"/>
      <c r="J1185" s="211"/>
      <c r="K1185" s="211"/>
      <c r="L1185" s="216"/>
      <c r="M1185" s="217"/>
      <c r="N1185" s="218"/>
      <c r="O1185" s="218"/>
      <c r="P1185" s="218"/>
      <c r="Q1185" s="218"/>
      <c r="R1185" s="218"/>
      <c r="S1185" s="218"/>
      <c r="T1185" s="219"/>
      <c r="AT1185" s="220" t="s">
        <v>250</v>
      </c>
      <c r="AU1185" s="220" t="s">
        <v>86</v>
      </c>
      <c r="AV1185" s="13" t="s">
        <v>83</v>
      </c>
      <c r="AW1185" s="13" t="s">
        <v>31</v>
      </c>
      <c r="AX1185" s="13" t="s">
        <v>75</v>
      </c>
      <c r="AY1185" s="220" t="s">
        <v>239</v>
      </c>
    </row>
    <row r="1186" spans="1:65" s="13" customFormat="1" ht="11.25">
      <c r="B1186" s="210"/>
      <c r="C1186" s="211"/>
      <c r="D1186" s="212" t="s">
        <v>250</v>
      </c>
      <c r="E1186" s="213" t="s">
        <v>1</v>
      </c>
      <c r="F1186" s="214" t="s">
        <v>1537</v>
      </c>
      <c r="G1186" s="211"/>
      <c r="H1186" s="213" t="s">
        <v>1</v>
      </c>
      <c r="I1186" s="215"/>
      <c r="J1186" s="211"/>
      <c r="K1186" s="211"/>
      <c r="L1186" s="216"/>
      <c r="M1186" s="217"/>
      <c r="N1186" s="218"/>
      <c r="O1186" s="218"/>
      <c r="P1186" s="218"/>
      <c r="Q1186" s="218"/>
      <c r="R1186" s="218"/>
      <c r="S1186" s="218"/>
      <c r="T1186" s="219"/>
      <c r="AT1186" s="220" t="s">
        <v>250</v>
      </c>
      <c r="AU1186" s="220" t="s">
        <v>86</v>
      </c>
      <c r="AV1186" s="13" t="s">
        <v>83</v>
      </c>
      <c r="AW1186" s="13" t="s">
        <v>31</v>
      </c>
      <c r="AX1186" s="13" t="s">
        <v>75</v>
      </c>
      <c r="AY1186" s="220" t="s">
        <v>239</v>
      </c>
    </row>
    <row r="1187" spans="1:65" s="14" customFormat="1" ht="11.25">
      <c r="B1187" s="221"/>
      <c r="C1187" s="222"/>
      <c r="D1187" s="212" t="s">
        <v>250</v>
      </c>
      <c r="E1187" s="223" t="s">
        <v>1</v>
      </c>
      <c r="F1187" s="224" t="s">
        <v>246</v>
      </c>
      <c r="G1187" s="222"/>
      <c r="H1187" s="225">
        <v>4</v>
      </c>
      <c r="I1187" s="226"/>
      <c r="J1187" s="222"/>
      <c r="K1187" s="222"/>
      <c r="L1187" s="227"/>
      <c r="M1187" s="228"/>
      <c r="N1187" s="229"/>
      <c r="O1187" s="229"/>
      <c r="P1187" s="229"/>
      <c r="Q1187" s="229"/>
      <c r="R1187" s="229"/>
      <c r="S1187" s="229"/>
      <c r="T1187" s="230"/>
      <c r="AT1187" s="231" t="s">
        <v>250</v>
      </c>
      <c r="AU1187" s="231" t="s">
        <v>86</v>
      </c>
      <c r="AV1187" s="14" t="s">
        <v>86</v>
      </c>
      <c r="AW1187" s="14" t="s">
        <v>31</v>
      </c>
      <c r="AX1187" s="14" t="s">
        <v>83</v>
      </c>
      <c r="AY1187" s="231" t="s">
        <v>239</v>
      </c>
    </row>
    <row r="1188" spans="1:65" s="13" customFormat="1" ht="22.5">
      <c r="B1188" s="210"/>
      <c r="C1188" s="211"/>
      <c r="D1188" s="212" t="s">
        <v>250</v>
      </c>
      <c r="E1188" s="213" t="s">
        <v>1</v>
      </c>
      <c r="F1188" s="214" t="s">
        <v>1532</v>
      </c>
      <c r="G1188" s="211"/>
      <c r="H1188" s="213" t="s">
        <v>1</v>
      </c>
      <c r="I1188" s="215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AT1188" s="220" t="s">
        <v>250</v>
      </c>
      <c r="AU1188" s="220" t="s">
        <v>86</v>
      </c>
      <c r="AV1188" s="13" t="s">
        <v>83</v>
      </c>
      <c r="AW1188" s="13" t="s">
        <v>31</v>
      </c>
      <c r="AX1188" s="13" t="s">
        <v>75</v>
      </c>
      <c r="AY1188" s="220" t="s">
        <v>239</v>
      </c>
    </row>
    <row r="1189" spans="1:65" s="13" customFormat="1" ht="11.25">
      <c r="B1189" s="210"/>
      <c r="C1189" s="211"/>
      <c r="D1189" s="212" t="s">
        <v>250</v>
      </c>
      <c r="E1189" s="213" t="s">
        <v>1</v>
      </c>
      <c r="F1189" s="214" t="s">
        <v>1497</v>
      </c>
      <c r="G1189" s="211"/>
      <c r="H1189" s="213" t="s">
        <v>1</v>
      </c>
      <c r="I1189" s="215"/>
      <c r="J1189" s="211"/>
      <c r="K1189" s="211"/>
      <c r="L1189" s="216"/>
      <c r="M1189" s="217"/>
      <c r="N1189" s="218"/>
      <c r="O1189" s="218"/>
      <c r="P1189" s="218"/>
      <c r="Q1189" s="218"/>
      <c r="R1189" s="218"/>
      <c r="S1189" s="218"/>
      <c r="T1189" s="219"/>
      <c r="AT1189" s="220" t="s">
        <v>250</v>
      </c>
      <c r="AU1189" s="220" t="s">
        <v>86</v>
      </c>
      <c r="AV1189" s="13" t="s">
        <v>83</v>
      </c>
      <c r="AW1189" s="13" t="s">
        <v>31</v>
      </c>
      <c r="AX1189" s="13" t="s">
        <v>75</v>
      </c>
      <c r="AY1189" s="220" t="s">
        <v>239</v>
      </c>
    </row>
    <row r="1190" spans="1:65" s="12" customFormat="1" ht="22.9" customHeight="1">
      <c r="B1190" s="176"/>
      <c r="C1190" s="177"/>
      <c r="D1190" s="178" t="s">
        <v>74</v>
      </c>
      <c r="E1190" s="190" t="s">
        <v>319</v>
      </c>
      <c r="F1190" s="190" t="s">
        <v>1538</v>
      </c>
      <c r="G1190" s="177"/>
      <c r="H1190" s="177"/>
      <c r="I1190" s="180"/>
      <c r="J1190" s="191">
        <f>BK1190</f>
        <v>0</v>
      </c>
      <c r="K1190" s="177"/>
      <c r="L1190" s="182"/>
      <c r="M1190" s="183"/>
      <c r="N1190" s="184"/>
      <c r="O1190" s="184"/>
      <c r="P1190" s="185">
        <f>SUM(P1191:P1274)</f>
        <v>0</v>
      </c>
      <c r="Q1190" s="184"/>
      <c r="R1190" s="185">
        <f>SUM(R1191:R1274)</f>
        <v>73.969665000000006</v>
      </c>
      <c r="S1190" s="184"/>
      <c r="T1190" s="186">
        <f>SUM(T1191:T1274)</f>
        <v>0</v>
      </c>
      <c r="AR1190" s="187" t="s">
        <v>83</v>
      </c>
      <c r="AT1190" s="188" t="s">
        <v>74</v>
      </c>
      <c r="AU1190" s="188" t="s">
        <v>83</v>
      </c>
      <c r="AY1190" s="187" t="s">
        <v>239</v>
      </c>
      <c r="BK1190" s="189">
        <f>SUM(BK1191:BK1274)</f>
        <v>0</v>
      </c>
    </row>
    <row r="1191" spans="1:65" s="2" customFormat="1" ht="44.25" customHeight="1">
      <c r="A1191" s="35"/>
      <c r="B1191" s="36"/>
      <c r="C1191" s="192" t="s">
        <v>1539</v>
      </c>
      <c r="D1191" s="192" t="s">
        <v>241</v>
      </c>
      <c r="E1191" s="193" t="s">
        <v>1540</v>
      </c>
      <c r="F1191" s="194" t="s">
        <v>1541</v>
      </c>
      <c r="G1191" s="195" t="s">
        <v>674</v>
      </c>
      <c r="H1191" s="196">
        <v>1</v>
      </c>
      <c r="I1191" s="197"/>
      <c r="J1191" s="198">
        <f>ROUND(I1191*H1191,2)</f>
        <v>0</v>
      </c>
      <c r="K1191" s="194" t="s">
        <v>1</v>
      </c>
      <c r="L1191" s="40"/>
      <c r="M1191" s="199" t="s">
        <v>1</v>
      </c>
      <c r="N1191" s="200" t="s">
        <v>40</v>
      </c>
      <c r="O1191" s="72"/>
      <c r="P1191" s="201">
        <f>O1191*H1191</f>
        <v>0</v>
      </c>
      <c r="Q1191" s="201">
        <v>12.28439</v>
      </c>
      <c r="R1191" s="201">
        <f>Q1191*H1191</f>
        <v>12.28439</v>
      </c>
      <c r="S1191" s="201">
        <v>0</v>
      </c>
      <c r="T1191" s="202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203" t="s">
        <v>246</v>
      </c>
      <c r="AT1191" s="203" t="s">
        <v>241</v>
      </c>
      <c r="AU1191" s="203" t="s">
        <v>86</v>
      </c>
      <c r="AY1191" s="18" t="s">
        <v>239</v>
      </c>
      <c r="BE1191" s="204">
        <f>IF(N1191="základní",J1191,0)</f>
        <v>0</v>
      </c>
      <c r="BF1191" s="204">
        <f>IF(N1191="snížená",J1191,0)</f>
        <v>0</v>
      </c>
      <c r="BG1191" s="204">
        <f>IF(N1191="zákl. přenesená",J1191,0)</f>
        <v>0</v>
      </c>
      <c r="BH1191" s="204">
        <f>IF(N1191="sníž. přenesená",J1191,0)</f>
        <v>0</v>
      </c>
      <c r="BI1191" s="204">
        <f>IF(N1191="nulová",J1191,0)</f>
        <v>0</v>
      </c>
      <c r="BJ1191" s="18" t="s">
        <v>83</v>
      </c>
      <c r="BK1191" s="204">
        <f>ROUND(I1191*H1191,2)</f>
        <v>0</v>
      </c>
      <c r="BL1191" s="18" t="s">
        <v>246</v>
      </c>
      <c r="BM1191" s="203" t="s">
        <v>1542</v>
      </c>
    </row>
    <row r="1192" spans="1:65" s="13" customFormat="1" ht="11.25">
      <c r="B1192" s="210"/>
      <c r="C1192" s="211"/>
      <c r="D1192" s="212" t="s">
        <v>250</v>
      </c>
      <c r="E1192" s="213" t="s">
        <v>1</v>
      </c>
      <c r="F1192" s="214" t="s">
        <v>1543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250</v>
      </c>
      <c r="AU1192" s="220" t="s">
        <v>86</v>
      </c>
      <c r="AV1192" s="13" t="s">
        <v>83</v>
      </c>
      <c r="AW1192" s="13" t="s">
        <v>31</v>
      </c>
      <c r="AX1192" s="13" t="s">
        <v>75</v>
      </c>
      <c r="AY1192" s="220" t="s">
        <v>239</v>
      </c>
    </row>
    <row r="1193" spans="1:65" s="13" customFormat="1" ht="22.5">
      <c r="B1193" s="210"/>
      <c r="C1193" s="211"/>
      <c r="D1193" s="212" t="s">
        <v>250</v>
      </c>
      <c r="E1193" s="213" t="s">
        <v>1</v>
      </c>
      <c r="F1193" s="214" t="s">
        <v>1544</v>
      </c>
      <c r="G1193" s="211"/>
      <c r="H1193" s="213" t="s">
        <v>1</v>
      </c>
      <c r="I1193" s="215"/>
      <c r="J1193" s="211"/>
      <c r="K1193" s="211"/>
      <c r="L1193" s="216"/>
      <c r="M1193" s="217"/>
      <c r="N1193" s="218"/>
      <c r="O1193" s="218"/>
      <c r="P1193" s="218"/>
      <c r="Q1193" s="218"/>
      <c r="R1193" s="218"/>
      <c r="S1193" s="218"/>
      <c r="T1193" s="219"/>
      <c r="AT1193" s="220" t="s">
        <v>250</v>
      </c>
      <c r="AU1193" s="220" t="s">
        <v>86</v>
      </c>
      <c r="AV1193" s="13" t="s">
        <v>83</v>
      </c>
      <c r="AW1193" s="13" t="s">
        <v>31</v>
      </c>
      <c r="AX1193" s="13" t="s">
        <v>75</v>
      </c>
      <c r="AY1193" s="220" t="s">
        <v>239</v>
      </c>
    </row>
    <row r="1194" spans="1:65" s="13" customFormat="1" ht="22.5">
      <c r="B1194" s="210"/>
      <c r="C1194" s="211"/>
      <c r="D1194" s="212" t="s">
        <v>250</v>
      </c>
      <c r="E1194" s="213" t="s">
        <v>1</v>
      </c>
      <c r="F1194" s="214" t="s">
        <v>1545</v>
      </c>
      <c r="G1194" s="211"/>
      <c r="H1194" s="213" t="s">
        <v>1</v>
      </c>
      <c r="I1194" s="215"/>
      <c r="J1194" s="211"/>
      <c r="K1194" s="211"/>
      <c r="L1194" s="216"/>
      <c r="M1194" s="217"/>
      <c r="N1194" s="218"/>
      <c r="O1194" s="218"/>
      <c r="P1194" s="218"/>
      <c r="Q1194" s="218"/>
      <c r="R1194" s="218"/>
      <c r="S1194" s="218"/>
      <c r="T1194" s="219"/>
      <c r="AT1194" s="220" t="s">
        <v>250</v>
      </c>
      <c r="AU1194" s="220" t="s">
        <v>86</v>
      </c>
      <c r="AV1194" s="13" t="s">
        <v>83</v>
      </c>
      <c r="AW1194" s="13" t="s">
        <v>31</v>
      </c>
      <c r="AX1194" s="13" t="s">
        <v>75</v>
      </c>
      <c r="AY1194" s="220" t="s">
        <v>239</v>
      </c>
    </row>
    <row r="1195" spans="1:65" s="13" customFormat="1" ht="11.25">
      <c r="B1195" s="210"/>
      <c r="C1195" s="211"/>
      <c r="D1195" s="212" t="s">
        <v>250</v>
      </c>
      <c r="E1195" s="213" t="s">
        <v>1</v>
      </c>
      <c r="F1195" s="214" t="s">
        <v>1546</v>
      </c>
      <c r="G1195" s="211"/>
      <c r="H1195" s="213" t="s">
        <v>1</v>
      </c>
      <c r="I1195" s="215"/>
      <c r="J1195" s="211"/>
      <c r="K1195" s="211"/>
      <c r="L1195" s="216"/>
      <c r="M1195" s="217"/>
      <c r="N1195" s="218"/>
      <c r="O1195" s="218"/>
      <c r="P1195" s="218"/>
      <c r="Q1195" s="218"/>
      <c r="R1195" s="218"/>
      <c r="S1195" s="218"/>
      <c r="T1195" s="219"/>
      <c r="AT1195" s="220" t="s">
        <v>250</v>
      </c>
      <c r="AU1195" s="220" t="s">
        <v>86</v>
      </c>
      <c r="AV1195" s="13" t="s">
        <v>83</v>
      </c>
      <c r="AW1195" s="13" t="s">
        <v>31</v>
      </c>
      <c r="AX1195" s="13" t="s">
        <v>75</v>
      </c>
      <c r="AY1195" s="220" t="s">
        <v>239</v>
      </c>
    </row>
    <row r="1196" spans="1:65" s="13" customFormat="1" ht="11.25">
      <c r="B1196" s="210"/>
      <c r="C1196" s="211"/>
      <c r="D1196" s="212" t="s">
        <v>250</v>
      </c>
      <c r="E1196" s="213" t="s">
        <v>1</v>
      </c>
      <c r="F1196" s="214" t="s">
        <v>1547</v>
      </c>
      <c r="G1196" s="211"/>
      <c r="H1196" s="213" t="s">
        <v>1</v>
      </c>
      <c r="I1196" s="215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250</v>
      </c>
      <c r="AU1196" s="220" t="s">
        <v>86</v>
      </c>
      <c r="AV1196" s="13" t="s">
        <v>83</v>
      </c>
      <c r="AW1196" s="13" t="s">
        <v>31</v>
      </c>
      <c r="AX1196" s="13" t="s">
        <v>75</v>
      </c>
      <c r="AY1196" s="220" t="s">
        <v>239</v>
      </c>
    </row>
    <row r="1197" spans="1:65" s="14" customFormat="1" ht="11.25">
      <c r="B1197" s="221"/>
      <c r="C1197" s="222"/>
      <c r="D1197" s="212" t="s">
        <v>250</v>
      </c>
      <c r="E1197" s="223" t="s">
        <v>1</v>
      </c>
      <c r="F1197" s="224" t="s">
        <v>1042</v>
      </c>
      <c r="G1197" s="222"/>
      <c r="H1197" s="225">
        <v>1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250</v>
      </c>
      <c r="AU1197" s="231" t="s">
        <v>86</v>
      </c>
      <c r="AV1197" s="14" t="s">
        <v>86</v>
      </c>
      <c r="AW1197" s="14" t="s">
        <v>31</v>
      </c>
      <c r="AX1197" s="14" t="s">
        <v>83</v>
      </c>
      <c r="AY1197" s="231" t="s">
        <v>239</v>
      </c>
    </row>
    <row r="1198" spans="1:65" s="2" customFormat="1" ht="44.25" customHeight="1">
      <c r="A1198" s="35"/>
      <c r="B1198" s="36"/>
      <c r="C1198" s="192" t="s">
        <v>1548</v>
      </c>
      <c r="D1198" s="192" t="s">
        <v>241</v>
      </c>
      <c r="E1198" s="193" t="s">
        <v>1549</v>
      </c>
      <c r="F1198" s="194" t="s">
        <v>1550</v>
      </c>
      <c r="G1198" s="195" t="s">
        <v>674</v>
      </c>
      <c r="H1198" s="196">
        <v>1</v>
      </c>
      <c r="I1198" s="197"/>
      <c r="J1198" s="198">
        <f>ROUND(I1198*H1198,2)</f>
        <v>0</v>
      </c>
      <c r="K1198" s="194" t="s">
        <v>1</v>
      </c>
      <c r="L1198" s="40"/>
      <c r="M1198" s="199" t="s">
        <v>1</v>
      </c>
      <c r="N1198" s="200" t="s">
        <v>40</v>
      </c>
      <c r="O1198" s="72"/>
      <c r="P1198" s="201">
        <f>O1198*H1198</f>
        <v>0</v>
      </c>
      <c r="Q1198" s="201">
        <v>12.28439</v>
      </c>
      <c r="R1198" s="201">
        <f>Q1198*H1198</f>
        <v>12.28439</v>
      </c>
      <c r="S1198" s="201">
        <v>0</v>
      </c>
      <c r="T1198" s="202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203" t="s">
        <v>246</v>
      </c>
      <c r="AT1198" s="203" t="s">
        <v>241</v>
      </c>
      <c r="AU1198" s="203" t="s">
        <v>86</v>
      </c>
      <c r="AY1198" s="18" t="s">
        <v>239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8" t="s">
        <v>83</v>
      </c>
      <c r="BK1198" s="204">
        <f>ROUND(I1198*H1198,2)</f>
        <v>0</v>
      </c>
      <c r="BL1198" s="18" t="s">
        <v>246</v>
      </c>
      <c r="BM1198" s="203" t="s">
        <v>1551</v>
      </c>
    </row>
    <row r="1199" spans="1:65" s="13" customFormat="1" ht="11.25">
      <c r="B1199" s="210"/>
      <c r="C1199" s="211"/>
      <c r="D1199" s="212" t="s">
        <v>250</v>
      </c>
      <c r="E1199" s="213" t="s">
        <v>1</v>
      </c>
      <c r="F1199" s="214" t="s">
        <v>1543</v>
      </c>
      <c r="G1199" s="211"/>
      <c r="H1199" s="213" t="s">
        <v>1</v>
      </c>
      <c r="I1199" s="215"/>
      <c r="J1199" s="211"/>
      <c r="K1199" s="211"/>
      <c r="L1199" s="216"/>
      <c r="M1199" s="217"/>
      <c r="N1199" s="218"/>
      <c r="O1199" s="218"/>
      <c r="P1199" s="218"/>
      <c r="Q1199" s="218"/>
      <c r="R1199" s="218"/>
      <c r="S1199" s="218"/>
      <c r="T1199" s="219"/>
      <c r="AT1199" s="220" t="s">
        <v>250</v>
      </c>
      <c r="AU1199" s="220" t="s">
        <v>86</v>
      </c>
      <c r="AV1199" s="13" t="s">
        <v>83</v>
      </c>
      <c r="AW1199" s="13" t="s">
        <v>31</v>
      </c>
      <c r="AX1199" s="13" t="s">
        <v>75</v>
      </c>
      <c r="AY1199" s="220" t="s">
        <v>239</v>
      </c>
    </row>
    <row r="1200" spans="1:65" s="13" customFormat="1" ht="22.5">
      <c r="B1200" s="210"/>
      <c r="C1200" s="211"/>
      <c r="D1200" s="212" t="s">
        <v>250</v>
      </c>
      <c r="E1200" s="213" t="s">
        <v>1</v>
      </c>
      <c r="F1200" s="214" t="s">
        <v>1544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250</v>
      </c>
      <c r="AU1200" s="220" t="s">
        <v>86</v>
      </c>
      <c r="AV1200" s="13" t="s">
        <v>83</v>
      </c>
      <c r="AW1200" s="13" t="s">
        <v>31</v>
      </c>
      <c r="AX1200" s="13" t="s">
        <v>75</v>
      </c>
      <c r="AY1200" s="220" t="s">
        <v>239</v>
      </c>
    </row>
    <row r="1201" spans="1:65" s="13" customFormat="1" ht="22.5">
      <c r="B1201" s="210"/>
      <c r="C1201" s="211"/>
      <c r="D1201" s="212" t="s">
        <v>250</v>
      </c>
      <c r="E1201" s="213" t="s">
        <v>1</v>
      </c>
      <c r="F1201" s="214" t="s">
        <v>1545</v>
      </c>
      <c r="G1201" s="211"/>
      <c r="H1201" s="213" t="s">
        <v>1</v>
      </c>
      <c r="I1201" s="215"/>
      <c r="J1201" s="211"/>
      <c r="K1201" s="211"/>
      <c r="L1201" s="216"/>
      <c r="M1201" s="217"/>
      <c r="N1201" s="218"/>
      <c r="O1201" s="218"/>
      <c r="P1201" s="218"/>
      <c r="Q1201" s="218"/>
      <c r="R1201" s="218"/>
      <c r="S1201" s="218"/>
      <c r="T1201" s="219"/>
      <c r="AT1201" s="220" t="s">
        <v>250</v>
      </c>
      <c r="AU1201" s="220" t="s">
        <v>86</v>
      </c>
      <c r="AV1201" s="13" t="s">
        <v>83</v>
      </c>
      <c r="AW1201" s="13" t="s">
        <v>31</v>
      </c>
      <c r="AX1201" s="13" t="s">
        <v>75</v>
      </c>
      <c r="AY1201" s="220" t="s">
        <v>239</v>
      </c>
    </row>
    <row r="1202" spans="1:65" s="13" customFormat="1" ht="11.25">
      <c r="B1202" s="210"/>
      <c r="C1202" s="211"/>
      <c r="D1202" s="212" t="s">
        <v>250</v>
      </c>
      <c r="E1202" s="213" t="s">
        <v>1</v>
      </c>
      <c r="F1202" s="214" t="s">
        <v>1546</v>
      </c>
      <c r="G1202" s="211"/>
      <c r="H1202" s="213" t="s">
        <v>1</v>
      </c>
      <c r="I1202" s="215"/>
      <c r="J1202" s="211"/>
      <c r="K1202" s="211"/>
      <c r="L1202" s="216"/>
      <c r="M1202" s="217"/>
      <c r="N1202" s="218"/>
      <c r="O1202" s="218"/>
      <c r="P1202" s="218"/>
      <c r="Q1202" s="218"/>
      <c r="R1202" s="218"/>
      <c r="S1202" s="218"/>
      <c r="T1202" s="219"/>
      <c r="AT1202" s="220" t="s">
        <v>250</v>
      </c>
      <c r="AU1202" s="220" t="s">
        <v>86</v>
      </c>
      <c r="AV1202" s="13" t="s">
        <v>83</v>
      </c>
      <c r="AW1202" s="13" t="s">
        <v>31</v>
      </c>
      <c r="AX1202" s="13" t="s">
        <v>75</v>
      </c>
      <c r="AY1202" s="220" t="s">
        <v>239</v>
      </c>
    </row>
    <row r="1203" spans="1:65" s="13" customFormat="1" ht="11.25">
      <c r="B1203" s="210"/>
      <c r="C1203" s="211"/>
      <c r="D1203" s="212" t="s">
        <v>250</v>
      </c>
      <c r="E1203" s="213" t="s">
        <v>1</v>
      </c>
      <c r="F1203" s="214" t="s">
        <v>1552</v>
      </c>
      <c r="G1203" s="211"/>
      <c r="H1203" s="213" t="s">
        <v>1</v>
      </c>
      <c r="I1203" s="215"/>
      <c r="J1203" s="211"/>
      <c r="K1203" s="211"/>
      <c r="L1203" s="216"/>
      <c r="M1203" s="217"/>
      <c r="N1203" s="218"/>
      <c r="O1203" s="218"/>
      <c r="P1203" s="218"/>
      <c r="Q1203" s="218"/>
      <c r="R1203" s="218"/>
      <c r="S1203" s="218"/>
      <c r="T1203" s="219"/>
      <c r="AT1203" s="220" t="s">
        <v>250</v>
      </c>
      <c r="AU1203" s="220" t="s">
        <v>86</v>
      </c>
      <c r="AV1203" s="13" t="s">
        <v>83</v>
      </c>
      <c r="AW1203" s="13" t="s">
        <v>31</v>
      </c>
      <c r="AX1203" s="13" t="s">
        <v>75</v>
      </c>
      <c r="AY1203" s="220" t="s">
        <v>239</v>
      </c>
    </row>
    <row r="1204" spans="1:65" s="14" customFormat="1" ht="11.25">
      <c r="B1204" s="221"/>
      <c r="C1204" s="222"/>
      <c r="D1204" s="212" t="s">
        <v>250</v>
      </c>
      <c r="E1204" s="223" t="s">
        <v>1</v>
      </c>
      <c r="F1204" s="224" t="s">
        <v>1042</v>
      </c>
      <c r="G1204" s="222"/>
      <c r="H1204" s="225">
        <v>1</v>
      </c>
      <c r="I1204" s="226"/>
      <c r="J1204" s="222"/>
      <c r="K1204" s="222"/>
      <c r="L1204" s="227"/>
      <c r="M1204" s="228"/>
      <c r="N1204" s="229"/>
      <c r="O1204" s="229"/>
      <c r="P1204" s="229"/>
      <c r="Q1204" s="229"/>
      <c r="R1204" s="229"/>
      <c r="S1204" s="229"/>
      <c r="T1204" s="230"/>
      <c r="AT1204" s="231" t="s">
        <v>250</v>
      </c>
      <c r="AU1204" s="231" t="s">
        <v>86</v>
      </c>
      <c r="AV1204" s="14" t="s">
        <v>86</v>
      </c>
      <c r="AW1204" s="14" t="s">
        <v>31</v>
      </c>
      <c r="AX1204" s="14" t="s">
        <v>83</v>
      </c>
      <c r="AY1204" s="231" t="s">
        <v>239</v>
      </c>
    </row>
    <row r="1205" spans="1:65" s="2" customFormat="1" ht="44.25" customHeight="1">
      <c r="A1205" s="35"/>
      <c r="B1205" s="36"/>
      <c r="C1205" s="192" t="s">
        <v>1553</v>
      </c>
      <c r="D1205" s="192" t="s">
        <v>241</v>
      </c>
      <c r="E1205" s="193" t="s">
        <v>1554</v>
      </c>
      <c r="F1205" s="194" t="s">
        <v>1555</v>
      </c>
      <c r="G1205" s="195" t="s">
        <v>674</v>
      </c>
      <c r="H1205" s="196">
        <v>1</v>
      </c>
      <c r="I1205" s="197"/>
      <c r="J1205" s="198">
        <f>ROUND(I1205*H1205,2)</f>
        <v>0</v>
      </c>
      <c r="K1205" s="194" t="s">
        <v>1</v>
      </c>
      <c r="L1205" s="40"/>
      <c r="M1205" s="199" t="s">
        <v>1</v>
      </c>
      <c r="N1205" s="200" t="s">
        <v>40</v>
      </c>
      <c r="O1205" s="72"/>
      <c r="P1205" s="201">
        <f>O1205*H1205</f>
        <v>0</v>
      </c>
      <c r="Q1205" s="201">
        <v>12.28439</v>
      </c>
      <c r="R1205" s="201">
        <f>Q1205*H1205</f>
        <v>12.28439</v>
      </c>
      <c r="S1205" s="201">
        <v>0</v>
      </c>
      <c r="T1205" s="202">
        <f>S1205*H1205</f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203" t="s">
        <v>246</v>
      </c>
      <c r="AT1205" s="203" t="s">
        <v>241</v>
      </c>
      <c r="AU1205" s="203" t="s">
        <v>86</v>
      </c>
      <c r="AY1205" s="18" t="s">
        <v>239</v>
      </c>
      <c r="BE1205" s="204">
        <f>IF(N1205="základní",J1205,0)</f>
        <v>0</v>
      </c>
      <c r="BF1205" s="204">
        <f>IF(N1205="snížená",J1205,0)</f>
        <v>0</v>
      </c>
      <c r="BG1205" s="204">
        <f>IF(N1205="zákl. přenesená",J1205,0)</f>
        <v>0</v>
      </c>
      <c r="BH1205" s="204">
        <f>IF(N1205="sníž. přenesená",J1205,0)</f>
        <v>0</v>
      </c>
      <c r="BI1205" s="204">
        <f>IF(N1205="nulová",J1205,0)</f>
        <v>0</v>
      </c>
      <c r="BJ1205" s="18" t="s">
        <v>83</v>
      </c>
      <c r="BK1205" s="204">
        <f>ROUND(I1205*H1205,2)</f>
        <v>0</v>
      </c>
      <c r="BL1205" s="18" t="s">
        <v>246</v>
      </c>
      <c r="BM1205" s="203" t="s">
        <v>1556</v>
      </c>
    </row>
    <row r="1206" spans="1:65" s="13" customFormat="1" ht="11.25">
      <c r="B1206" s="210"/>
      <c r="C1206" s="211"/>
      <c r="D1206" s="212" t="s">
        <v>250</v>
      </c>
      <c r="E1206" s="213" t="s">
        <v>1</v>
      </c>
      <c r="F1206" s="214" t="s">
        <v>1543</v>
      </c>
      <c r="G1206" s="211"/>
      <c r="H1206" s="213" t="s">
        <v>1</v>
      </c>
      <c r="I1206" s="215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AT1206" s="220" t="s">
        <v>250</v>
      </c>
      <c r="AU1206" s="220" t="s">
        <v>86</v>
      </c>
      <c r="AV1206" s="13" t="s">
        <v>83</v>
      </c>
      <c r="AW1206" s="13" t="s">
        <v>31</v>
      </c>
      <c r="AX1206" s="13" t="s">
        <v>75</v>
      </c>
      <c r="AY1206" s="220" t="s">
        <v>239</v>
      </c>
    </row>
    <row r="1207" spans="1:65" s="13" customFormat="1" ht="22.5">
      <c r="B1207" s="210"/>
      <c r="C1207" s="211"/>
      <c r="D1207" s="212" t="s">
        <v>250</v>
      </c>
      <c r="E1207" s="213" t="s">
        <v>1</v>
      </c>
      <c r="F1207" s="214" t="s">
        <v>1544</v>
      </c>
      <c r="G1207" s="211"/>
      <c r="H1207" s="213" t="s">
        <v>1</v>
      </c>
      <c r="I1207" s="215"/>
      <c r="J1207" s="211"/>
      <c r="K1207" s="211"/>
      <c r="L1207" s="216"/>
      <c r="M1207" s="217"/>
      <c r="N1207" s="218"/>
      <c r="O1207" s="218"/>
      <c r="P1207" s="218"/>
      <c r="Q1207" s="218"/>
      <c r="R1207" s="218"/>
      <c r="S1207" s="218"/>
      <c r="T1207" s="219"/>
      <c r="AT1207" s="220" t="s">
        <v>250</v>
      </c>
      <c r="AU1207" s="220" t="s">
        <v>86</v>
      </c>
      <c r="AV1207" s="13" t="s">
        <v>83</v>
      </c>
      <c r="AW1207" s="13" t="s">
        <v>31</v>
      </c>
      <c r="AX1207" s="13" t="s">
        <v>75</v>
      </c>
      <c r="AY1207" s="220" t="s">
        <v>239</v>
      </c>
    </row>
    <row r="1208" spans="1:65" s="13" customFormat="1" ht="22.5">
      <c r="B1208" s="210"/>
      <c r="C1208" s="211"/>
      <c r="D1208" s="212" t="s">
        <v>250</v>
      </c>
      <c r="E1208" s="213" t="s">
        <v>1</v>
      </c>
      <c r="F1208" s="214" t="s">
        <v>1545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250</v>
      </c>
      <c r="AU1208" s="220" t="s">
        <v>86</v>
      </c>
      <c r="AV1208" s="13" t="s">
        <v>83</v>
      </c>
      <c r="AW1208" s="13" t="s">
        <v>31</v>
      </c>
      <c r="AX1208" s="13" t="s">
        <v>75</v>
      </c>
      <c r="AY1208" s="220" t="s">
        <v>239</v>
      </c>
    </row>
    <row r="1209" spans="1:65" s="13" customFormat="1" ht="11.25">
      <c r="B1209" s="210"/>
      <c r="C1209" s="211"/>
      <c r="D1209" s="212" t="s">
        <v>250</v>
      </c>
      <c r="E1209" s="213" t="s">
        <v>1</v>
      </c>
      <c r="F1209" s="214" t="s">
        <v>1546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250</v>
      </c>
      <c r="AU1209" s="220" t="s">
        <v>86</v>
      </c>
      <c r="AV1209" s="13" t="s">
        <v>83</v>
      </c>
      <c r="AW1209" s="13" t="s">
        <v>31</v>
      </c>
      <c r="AX1209" s="13" t="s">
        <v>75</v>
      </c>
      <c r="AY1209" s="220" t="s">
        <v>239</v>
      </c>
    </row>
    <row r="1210" spans="1:65" s="13" customFormat="1" ht="11.25">
      <c r="B1210" s="210"/>
      <c r="C1210" s="211"/>
      <c r="D1210" s="212" t="s">
        <v>250</v>
      </c>
      <c r="E1210" s="213" t="s">
        <v>1</v>
      </c>
      <c r="F1210" s="214" t="s">
        <v>1557</v>
      </c>
      <c r="G1210" s="211"/>
      <c r="H1210" s="213" t="s">
        <v>1</v>
      </c>
      <c r="I1210" s="215"/>
      <c r="J1210" s="211"/>
      <c r="K1210" s="211"/>
      <c r="L1210" s="216"/>
      <c r="M1210" s="217"/>
      <c r="N1210" s="218"/>
      <c r="O1210" s="218"/>
      <c r="P1210" s="218"/>
      <c r="Q1210" s="218"/>
      <c r="R1210" s="218"/>
      <c r="S1210" s="218"/>
      <c r="T1210" s="219"/>
      <c r="AT1210" s="220" t="s">
        <v>250</v>
      </c>
      <c r="AU1210" s="220" t="s">
        <v>86</v>
      </c>
      <c r="AV1210" s="13" t="s">
        <v>83</v>
      </c>
      <c r="AW1210" s="13" t="s">
        <v>31</v>
      </c>
      <c r="AX1210" s="13" t="s">
        <v>75</v>
      </c>
      <c r="AY1210" s="220" t="s">
        <v>239</v>
      </c>
    </row>
    <row r="1211" spans="1:65" s="14" customFormat="1" ht="11.25">
      <c r="B1211" s="221"/>
      <c r="C1211" s="222"/>
      <c r="D1211" s="212" t="s">
        <v>250</v>
      </c>
      <c r="E1211" s="223" t="s">
        <v>1</v>
      </c>
      <c r="F1211" s="224" t="s">
        <v>1042</v>
      </c>
      <c r="G1211" s="222"/>
      <c r="H1211" s="225">
        <v>1</v>
      </c>
      <c r="I1211" s="226"/>
      <c r="J1211" s="222"/>
      <c r="K1211" s="222"/>
      <c r="L1211" s="227"/>
      <c r="M1211" s="228"/>
      <c r="N1211" s="229"/>
      <c r="O1211" s="229"/>
      <c r="P1211" s="229"/>
      <c r="Q1211" s="229"/>
      <c r="R1211" s="229"/>
      <c r="S1211" s="229"/>
      <c r="T1211" s="230"/>
      <c r="AT1211" s="231" t="s">
        <v>250</v>
      </c>
      <c r="AU1211" s="231" t="s">
        <v>86</v>
      </c>
      <c r="AV1211" s="14" t="s">
        <v>86</v>
      </c>
      <c r="AW1211" s="14" t="s">
        <v>31</v>
      </c>
      <c r="AX1211" s="14" t="s">
        <v>83</v>
      </c>
      <c r="AY1211" s="231" t="s">
        <v>239</v>
      </c>
    </row>
    <row r="1212" spans="1:65" s="2" customFormat="1" ht="24.2" customHeight="1">
      <c r="A1212" s="35"/>
      <c r="B1212" s="36"/>
      <c r="C1212" s="192" t="s">
        <v>1558</v>
      </c>
      <c r="D1212" s="192" t="s">
        <v>241</v>
      </c>
      <c r="E1212" s="193" t="s">
        <v>1559</v>
      </c>
      <c r="F1212" s="194" t="s">
        <v>1560</v>
      </c>
      <c r="G1212" s="195" t="s">
        <v>674</v>
      </c>
      <c r="H1212" s="196">
        <v>3</v>
      </c>
      <c r="I1212" s="197"/>
      <c r="J1212" s="198">
        <f>ROUND(I1212*H1212,2)</f>
        <v>0</v>
      </c>
      <c r="K1212" s="194" t="s">
        <v>245</v>
      </c>
      <c r="L1212" s="40"/>
      <c r="M1212" s="199" t="s">
        <v>1</v>
      </c>
      <c r="N1212" s="200" t="s">
        <v>40</v>
      </c>
      <c r="O1212" s="72"/>
      <c r="P1212" s="201">
        <f>O1212*H1212</f>
        <v>0</v>
      </c>
      <c r="Q1212" s="201">
        <v>0.21734000000000001</v>
      </c>
      <c r="R1212" s="201">
        <f>Q1212*H1212</f>
        <v>0.65202000000000004</v>
      </c>
      <c r="S1212" s="201">
        <v>0</v>
      </c>
      <c r="T1212" s="202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203" t="s">
        <v>246</v>
      </c>
      <c r="AT1212" s="203" t="s">
        <v>241</v>
      </c>
      <c r="AU1212" s="203" t="s">
        <v>86</v>
      </c>
      <c r="AY1212" s="18" t="s">
        <v>239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8" t="s">
        <v>83</v>
      </c>
      <c r="BK1212" s="204">
        <f>ROUND(I1212*H1212,2)</f>
        <v>0</v>
      </c>
      <c r="BL1212" s="18" t="s">
        <v>246</v>
      </c>
      <c r="BM1212" s="203" t="s">
        <v>1561</v>
      </c>
    </row>
    <row r="1213" spans="1:65" s="2" customFormat="1" ht="11.25">
      <c r="A1213" s="35"/>
      <c r="B1213" s="36"/>
      <c r="C1213" s="37"/>
      <c r="D1213" s="205" t="s">
        <v>248</v>
      </c>
      <c r="E1213" s="37"/>
      <c r="F1213" s="206" t="s">
        <v>1562</v>
      </c>
      <c r="G1213" s="37"/>
      <c r="H1213" s="37"/>
      <c r="I1213" s="207"/>
      <c r="J1213" s="37"/>
      <c r="K1213" s="37"/>
      <c r="L1213" s="40"/>
      <c r="M1213" s="208"/>
      <c r="N1213" s="209"/>
      <c r="O1213" s="72"/>
      <c r="P1213" s="72"/>
      <c r="Q1213" s="72"/>
      <c r="R1213" s="72"/>
      <c r="S1213" s="72"/>
      <c r="T1213" s="73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T1213" s="18" t="s">
        <v>248</v>
      </c>
      <c r="AU1213" s="18" t="s">
        <v>86</v>
      </c>
    </row>
    <row r="1214" spans="1:65" s="13" customFormat="1" ht="11.25">
      <c r="B1214" s="210"/>
      <c r="C1214" s="211"/>
      <c r="D1214" s="212" t="s">
        <v>250</v>
      </c>
      <c r="E1214" s="213" t="s">
        <v>1</v>
      </c>
      <c r="F1214" s="214" t="s">
        <v>1563</v>
      </c>
      <c r="G1214" s="211"/>
      <c r="H1214" s="213" t="s">
        <v>1</v>
      </c>
      <c r="I1214" s="215"/>
      <c r="J1214" s="211"/>
      <c r="K1214" s="211"/>
      <c r="L1214" s="216"/>
      <c r="M1214" s="217"/>
      <c r="N1214" s="218"/>
      <c r="O1214" s="218"/>
      <c r="P1214" s="218"/>
      <c r="Q1214" s="218"/>
      <c r="R1214" s="218"/>
      <c r="S1214" s="218"/>
      <c r="T1214" s="219"/>
      <c r="AT1214" s="220" t="s">
        <v>250</v>
      </c>
      <c r="AU1214" s="220" t="s">
        <v>86</v>
      </c>
      <c r="AV1214" s="13" t="s">
        <v>83</v>
      </c>
      <c r="AW1214" s="13" t="s">
        <v>31</v>
      </c>
      <c r="AX1214" s="13" t="s">
        <v>75</v>
      </c>
      <c r="AY1214" s="220" t="s">
        <v>239</v>
      </c>
    </row>
    <row r="1215" spans="1:65" s="14" customFormat="1" ht="11.25">
      <c r="B1215" s="221"/>
      <c r="C1215" s="222"/>
      <c r="D1215" s="212" t="s">
        <v>250</v>
      </c>
      <c r="E1215" s="223" t="s">
        <v>1</v>
      </c>
      <c r="F1215" s="224" t="s">
        <v>255</v>
      </c>
      <c r="G1215" s="222"/>
      <c r="H1215" s="225">
        <v>3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AT1215" s="231" t="s">
        <v>250</v>
      </c>
      <c r="AU1215" s="231" t="s">
        <v>86</v>
      </c>
      <c r="AV1215" s="14" t="s">
        <v>86</v>
      </c>
      <c r="AW1215" s="14" t="s">
        <v>31</v>
      </c>
      <c r="AX1215" s="14" t="s">
        <v>83</v>
      </c>
      <c r="AY1215" s="231" t="s">
        <v>239</v>
      </c>
    </row>
    <row r="1216" spans="1:65" s="2" customFormat="1" ht="33" customHeight="1">
      <c r="A1216" s="35"/>
      <c r="B1216" s="36"/>
      <c r="C1216" s="254" t="s">
        <v>1564</v>
      </c>
      <c r="D1216" s="254" t="s">
        <v>340</v>
      </c>
      <c r="E1216" s="255" t="s">
        <v>1565</v>
      </c>
      <c r="F1216" s="256" t="s">
        <v>1566</v>
      </c>
      <c r="G1216" s="257" t="s">
        <v>674</v>
      </c>
      <c r="H1216" s="258">
        <v>3</v>
      </c>
      <c r="I1216" s="259"/>
      <c r="J1216" s="260">
        <f>ROUND(I1216*H1216,2)</f>
        <v>0</v>
      </c>
      <c r="K1216" s="256" t="s">
        <v>1</v>
      </c>
      <c r="L1216" s="261"/>
      <c r="M1216" s="262" t="s">
        <v>1</v>
      </c>
      <c r="N1216" s="263" t="s">
        <v>40</v>
      </c>
      <c r="O1216" s="72"/>
      <c r="P1216" s="201">
        <f>O1216*H1216</f>
        <v>0</v>
      </c>
      <c r="Q1216" s="201">
        <v>0.04</v>
      </c>
      <c r="R1216" s="201">
        <f>Q1216*H1216</f>
        <v>0.12</v>
      </c>
      <c r="S1216" s="201">
        <v>0</v>
      </c>
      <c r="T1216" s="202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203" t="s">
        <v>319</v>
      </c>
      <c r="AT1216" s="203" t="s">
        <v>340</v>
      </c>
      <c r="AU1216" s="203" t="s">
        <v>86</v>
      </c>
      <c r="AY1216" s="18" t="s">
        <v>239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8" t="s">
        <v>83</v>
      </c>
      <c r="BK1216" s="204">
        <f>ROUND(I1216*H1216,2)</f>
        <v>0</v>
      </c>
      <c r="BL1216" s="18" t="s">
        <v>246</v>
      </c>
      <c r="BM1216" s="203" t="s">
        <v>1567</v>
      </c>
    </row>
    <row r="1217" spans="1:65" s="13" customFormat="1" ht="11.25">
      <c r="B1217" s="210"/>
      <c r="C1217" s="211"/>
      <c r="D1217" s="212" t="s">
        <v>250</v>
      </c>
      <c r="E1217" s="213" t="s">
        <v>1</v>
      </c>
      <c r="F1217" s="214" t="s">
        <v>1568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250</v>
      </c>
      <c r="AU1217" s="220" t="s">
        <v>86</v>
      </c>
      <c r="AV1217" s="13" t="s">
        <v>83</v>
      </c>
      <c r="AW1217" s="13" t="s">
        <v>31</v>
      </c>
      <c r="AX1217" s="13" t="s">
        <v>75</v>
      </c>
      <c r="AY1217" s="220" t="s">
        <v>239</v>
      </c>
    </row>
    <row r="1218" spans="1:65" s="14" customFormat="1" ht="11.25">
      <c r="B1218" s="221"/>
      <c r="C1218" s="222"/>
      <c r="D1218" s="212" t="s">
        <v>250</v>
      </c>
      <c r="E1218" s="223" t="s">
        <v>1</v>
      </c>
      <c r="F1218" s="224" t="s">
        <v>255</v>
      </c>
      <c r="G1218" s="222"/>
      <c r="H1218" s="225">
        <v>3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AT1218" s="231" t="s">
        <v>250</v>
      </c>
      <c r="AU1218" s="231" t="s">
        <v>86</v>
      </c>
      <c r="AV1218" s="14" t="s">
        <v>86</v>
      </c>
      <c r="AW1218" s="14" t="s">
        <v>31</v>
      </c>
      <c r="AX1218" s="14" t="s">
        <v>83</v>
      </c>
      <c r="AY1218" s="231" t="s">
        <v>239</v>
      </c>
    </row>
    <row r="1219" spans="1:65" s="13" customFormat="1" ht="11.25">
      <c r="B1219" s="210"/>
      <c r="C1219" s="211"/>
      <c r="D1219" s="212" t="s">
        <v>250</v>
      </c>
      <c r="E1219" s="213" t="s">
        <v>1</v>
      </c>
      <c r="F1219" s="214" t="s">
        <v>1569</v>
      </c>
      <c r="G1219" s="211"/>
      <c r="H1219" s="213" t="s">
        <v>1</v>
      </c>
      <c r="I1219" s="215"/>
      <c r="J1219" s="211"/>
      <c r="K1219" s="211"/>
      <c r="L1219" s="216"/>
      <c r="M1219" s="217"/>
      <c r="N1219" s="218"/>
      <c r="O1219" s="218"/>
      <c r="P1219" s="218"/>
      <c r="Q1219" s="218"/>
      <c r="R1219" s="218"/>
      <c r="S1219" s="218"/>
      <c r="T1219" s="219"/>
      <c r="AT1219" s="220" t="s">
        <v>250</v>
      </c>
      <c r="AU1219" s="220" t="s">
        <v>86</v>
      </c>
      <c r="AV1219" s="13" t="s">
        <v>83</v>
      </c>
      <c r="AW1219" s="13" t="s">
        <v>31</v>
      </c>
      <c r="AX1219" s="13" t="s">
        <v>75</v>
      </c>
      <c r="AY1219" s="220" t="s">
        <v>239</v>
      </c>
    </row>
    <row r="1220" spans="1:65" s="13" customFormat="1" ht="11.25">
      <c r="B1220" s="210"/>
      <c r="C1220" s="211"/>
      <c r="D1220" s="212" t="s">
        <v>250</v>
      </c>
      <c r="E1220" s="213" t="s">
        <v>1</v>
      </c>
      <c r="F1220" s="214" t="s">
        <v>1570</v>
      </c>
      <c r="G1220" s="211"/>
      <c r="H1220" s="213" t="s">
        <v>1</v>
      </c>
      <c r="I1220" s="215"/>
      <c r="J1220" s="211"/>
      <c r="K1220" s="211"/>
      <c r="L1220" s="216"/>
      <c r="M1220" s="217"/>
      <c r="N1220" s="218"/>
      <c r="O1220" s="218"/>
      <c r="P1220" s="218"/>
      <c r="Q1220" s="218"/>
      <c r="R1220" s="218"/>
      <c r="S1220" s="218"/>
      <c r="T1220" s="219"/>
      <c r="AT1220" s="220" t="s">
        <v>250</v>
      </c>
      <c r="AU1220" s="220" t="s">
        <v>86</v>
      </c>
      <c r="AV1220" s="13" t="s">
        <v>83</v>
      </c>
      <c r="AW1220" s="13" t="s">
        <v>31</v>
      </c>
      <c r="AX1220" s="13" t="s">
        <v>75</v>
      </c>
      <c r="AY1220" s="220" t="s">
        <v>239</v>
      </c>
    </row>
    <row r="1221" spans="1:65" s="2" customFormat="1" ht="24.2" customHeight="1">
      <c r="A1221" s="35"/>
      <c r="B1221" s="36"/>
      <c r="C1221" s="192" t="s">
        <v>1571</v>
      </c>
      <c r="D1221" s="192" t="s">
        <v>241</v>
      </c>
      <c r="E1221" s="193" t="s">
        <v>1572</v>
      </c>
      <c r="F1221" s="194" t="s">
        <v>1573</v>
      </c>
      <c r="G1221" s="195" t="s">
        <v>674</v>
      </c>
      <c r="H1221" s="196">
        <v>12</v>
      </c>
      <c r="I1221" s="197"/>
      <c r="J1221" s="198">
        <f>ROUND(I1221*H1221,2)</f>
        <v>0</v>
      </c>
      <c r="K1221" s="194" t="s">
        <v>245</v>
      </c>
      <c r="L1221" s="40"/>
      <c r="M1221" s="199" t="s">
        <v>1</v>
      </c>
      <c r="N1221" s="200" t="s">
        <v>40</v>
      </c>
      <c r="O1221" s="72"/>
      <c r="P1221" s="201">
        <f>O1221*H1221</f>
        <v>0</v>
      </c>
      <c r="Q1221" s="201">
        <v>7.6000000000000004E-4</v>
      </c>
      <c r="R1221" s="201">
        <f>Q1221*H1221</f>
        <v>9.1199999999999996E-3</v>
      </c>
      <c r="S1221" s="201">
        <v>0</v>
      </c>
      <c r="T1221" s="202">
        <f>S1221*H1221</f>
        <v>0</v>
      </c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R1221" s="203" t="s">
        <v>246</v>
      </c>
      <c r="AT1221" s="203" t="s">
        <v>241</v>
      </c>
      <c r="AU1221" s="203" t="s">
        <v>86</v>
      </c>
      <c r="AY1221" s="18" t="s">
        <v>239</v>
      </c>
      <c r="BE1221" s="204">
        <f>IF(N1221="základní",J1221,0)</f>
        <v>0</v>
      </c>
      <c r="BF1221" s="204">
        <f>IF(N1221="snížená",J1221,0)</f>
        <v>0</v>
      </c>
      <c r="BG1221" s="204">
        <f>IF(N1221="zákl. přenesená",J1221,0)</f>
        <v>0</v>
      </c>
      <c r="BH1221" s="204">
        <f>IF(N1221="sníž. přenesená",J1221,0)</f>
        <v>0</v>
      </c>
      <c r="BI1221" s="204">
        <f>IF(N1221="nulová",J1221,0)</f>
        <v>0</v>
      </c>
      <c r="BJ1221" s="18" t="s">
        <v>83</v>
      </c>
      <c r="BK1221" s="204">
        <f>ROUND(I1221*H1221,2)</f>
        <v>0</v>
      </c>
      <c r="BL1221" s="18" t="s">
        <v>246</v>
      </c>
      <c r="BM1221" s="203" t="s">
        <v>1574</v>
      </c>
    </row>
    <row r="1222" spans="1:65" s="2" customFormat="1" ht="11.25">
      <c r="A1222" s="35"/>
      <c r="B1222" s="36"/>
      <c r="C1222" s="37"/>
      <c r="D1222" s="205" t="s">
        <v>248</v>
      </c>
      <c r="E1222" s="37"/>
      <c r="F1222" s="206" t="s">
        <v>1575</v>
      </c>
      <c r="G1222" s="37"/>
      <c r="H1222" s="37"/>
      <c r="I1222" s="207"/>
      <c r="J1222" s="37"/>
      <c r="K1222" s="37"/>
      <c r="L1222" s="40"/>
      <c r="M1222" s="208"/>
      <c r="N1222" s="209"/>
      <c r="O1222" s="72"/>
      <c r="P1222" s="72"/>
      <c r="Q1222" s="72"/>
      <c r="R1222" s="72"/>
      <c r="S1222" s="72"/>
      <c r="T1222" s="73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T1222" s="18" t="s">
        <v>248</v>
      </c>
      <c r="AU1222" s="18" t="s">
        <v>86</v>
      </c>
    </row>
    <row r="1223" spans="1:65" s="13" customFormat="1" ht="11.25">
      <c r="B1223" s="210"/>
      <c r="C1223" s="211"/>
      <c r="D1223" s="212" t="s">
        <v>250</v>
      </c>
      <c r="E1223" s="213" t="s">
        <v>1</v>
      </c>
      <c r="F1223" s="214" t="s">
        <v>1576</v>
      </c>
      <c r="G1223" s="211"/>
      <c r="H1223" s="213" t="s">
        <v>1</v>
      </c>
      <c r="I1223" s="215"/>
      <c r="J1223" s="211"/>
      <c r="K1223" s="211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250</v>
      </c>
      <c r="AU1223" s="220" t="s">
        <v>86</v>
      </c>
      <c r="AV1223" s="13" t="s">
        <v>83</v>
      </c>
      <c r="AW1223" s="13" t="s">
        <v>31</v>
      </c>
      <c r="AX1223" s="13" t="s">
        <v>75</v>
      </c>
      <c r="AY1223" s="220" t="s">
        <v>239</v>
      </c>
    </row>
    <row r="1224" spans="1:65" s="14" customFormat="1" ht="11.25">
      <c r="B1224" s="221"/>
      <c r="C1224" s="222"/>
      <c r="D1224" s="212" t="s">
        <v>250</v>
      </c>
      <c r="E1224" s="223" t="s">
        <v>1</v>
      </c>
      <c r="F1224" s="224" t="s">
        <v>255</v>
      </c>
      <c r="G1224" s="222"/>
      <c r="H1224" s="225">
        <v>3</v>
      </c>
      <c r="I1224" s="226"/>
      <c r="J1224" s="222"/>
      <c r="K1224" s="222"/>
      <c r="L1224" s="227"/>
      <c r="M1224" s="228"/>
      <c r="N1224" s="229"/>
      <c r="O1224" s="229"/>
      <c r="P1224" s="229"/>
      <c r="Q1224" s="229"/>
      <c r="R1224" s="229"/>
      <c r="S1224" s="229"/>
      <c r="T1224" s="230"/>
      <c r="AT1224" s="231" t="s">
        <v>250</v>
      </c>
      <c r="AU1224" s="231" t="s">
        <v>86</v>
      </c>
      <c r="AV1224" s="14" t="s">
        <v>86</v>
      </c>
      <c r="AW1224" s="14" t="s">
        <v>31</v>
      </c>
      <c r="AX1224" s="14" t="s">
        <v>75</v>
      </c>
      <c r="AY1224" s="231" t="s">
        <v>239</v>
      </c>
    </row>
    <row r="1225" spans="1:65" s="13" customFormat="1" ht="11.25">
      <c r="B1225" s="210"/>
      <c r="C1225" s="211"/>
      <c r="D1225" s="212" t="s">
        <v>250</v>
      </c>
      <c r="E1225" s="213" t="s">
        <v>1</v>
      </c>
      <c r="F1225" s="214" t="s">
        <v>1577</v>
      </c>
      <c r="G1225" s="211"/>
      <c r="H1225" s="213" t="s">
        <v>1</v>
      </c>
      <c r="I1225" s="215"/>
      <c r="J1225" s="211"/>
      <c r="K1225" s="211"/>
      <c r="L1225" s="216"/>
      <c r="M1225" s="217"/>
      <c r="N1225" s="218"/>
      <c r="O1225" s="218"/>
      <c r="P1225" s="218"/>
      <c r="Q1225" s="218"/>
      <c r="R1225" s="218"/>
      <c r="S1225" s="218"/>
      <c r="T1225" s="219"/>
      <c r="AT1225" s="220" t="s">
        <v>250</v>
      </c>
      <c r="AU1225" s="220" t="s">
        <v>86</v>
      </c>
      <c r="AV1225" s="13" t="s">
        <v>83</v>
      </c>
      <c r="AW1225" s="13" t="s">
        <v>31</v>
      </c>
      <c r="AX1225" s="13" t="s">
        <v>75</v>
      </c>
      <c r="AY1225" s="220" t="s">
        <v>239</v>
      </c>
    </row>
    <row r="1226" spans="1:65" s="14" customFormat="1" ht="11.25">
      <c r="B1226" s="221"/>
      <c r="C1226" s="222"/>
      <c r="D1226" s="212" t="s">
        <v>250</v>
      </c>
      <c r="E1226" s="223" t="s">
        <v>1</v>
      </c>
      <c r="F1226" s="224" t="s">
        <v>288</v>
      </c>
      <c r="G1226" s="222"/>
      <c r="H1226" s="225">
        <v>5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250</v>
      </c>
      <c r="AU1226" s="231" t="s">
        <v>86</v>
      </c>
      <c r="AV1226" s="14" t="s">
        <v>86</v>
      </c>
      <c r="AW1226" s="14" t="s">
        <v>31</v>
      </c>
      <c r="AX1226" s="14" t="s">
        <v>75</v>
      </c>
      <c r="AY1226" s="231" t="s">
        <v>239</v>
      </c>
    </row>
    <row r="1227" spans="1:65" s="13" customFormat="1" ht="11.25">
      <c r="B1227" s="210"/>
      <c r="C1227" s="211"/>
      <c r="D1227" s="212" t="s">
        <v>250</v>
      </c>
      <c r="E1227" s="213" t="s">
        <v>1</v>
      </c>
      <c r="F1227" s="214" t="s">
        <v>1578</v>
      </c>
      <c r="G1227" s="211"/>
      <c r="H1227" s="213" t="s">
        <v>1</v>
      </c>
      <c r="I1227" s="215"/>
      <c r="J1227" s="211"/>
      <c r="K1227" s="211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250</v>
      </c>
      <c r="AU1227" s="220" t="s">
        <v>86</v>
      </c>
      <c r="AV1227" s="13" t="s">
        <v>83</v>
      </c>
      <c r="AW1227" s="13" t="s">
        <v>31</v>
      </c>
      <c r="AX1227" s="13" t="s">
        <v>75</v>
      </c>
      <c r="AY1227" s="220" t="s">
        <v>239</v>
      </c>
    </row>
    <row r="1228" spans="1:65" s="14" customFormat="1" ht="11.25">
      <c r="B1228" s="221"/>
      <c r="C1228" s="222"/>
      <c r="D1228" s="212" t="s">
        <v>250</v>
      </c>
      <c r="E1228" s="223" t="s">
        <v>1</v>
      </c>
      <c r="F1228" s="224" t="s">
        <v>246</v>
      </c>
      <c r="G1228" s="222"/>
      <c r="H1228" s="225">
        <v>4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250</v>
      </c>
      <c r="AU1228" s="231" t="s">
        <v>86</v>
      </c>
      <c r="AV1228" s="14" t="s">
        <v>86</v>
      </c>
      <c r="AW1228" s="14" t="s">
        <v>31</v>
      </c>
      <c r="AX1228" s="14" t="s">
        <v>75</v>
      </c>
      <c r="AY1228" s="231" t="s">
        <v>239</v>
      </c>
    </row>
    <row r="1229" spans="1:65" s="16" customFormat="1" ht="11.25">
      <c r="B1229" s="243"/>
      <c r="C1229" s="244"/>
      <c r="D1229" s="212" t="s">
        <v>250</v>
      </c>
      <c r="E1229" s="245" t="s">
        <v>1</v>
      </c>
      <c r="F1229" s="246" t="s">
        <v>264</v>
      </c>
      <c r="G1229" s="244"/>
      <c r="H1229" s="247">
        <v>12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AT1229" s="253" t="s">
        <v>250</v>
      </c>
      <c r="AU1229" s="253" t="s">
        <v>86</v>
      </c>
      <c r="AV1229" s="16" t="s">
        <v>246</v>
      </c>
      <c r="AW1229" s="16" t="s">
        <v>31</v>
      </c>
      <c r="AX1229" s="16" t="s">
        <v>83</v>
      </c>
      <c r="AY1229" s="253" t="s">
        <v>239</v>
      </c>
    </row>
    <row r="1230" spans="1:65" s="2" customFormat="1" ht="49.15" customHeight="1">
      <c r="A1230" s="35"/>
      <c r="B1230" s="36"/>
      <c r="C1230" s="192" t="s">
        <v>1579</v>
      </c>
      <c r="D1230" s="192" t="s">
        <v>241</v>
      </c>
      <c r="E1230" s="193" t="s">
        <v>1580</v>
      </c>
      <c r="F1230" s="194" t="s">
        <v>1581</v>
      </c>
      <c r="G1230" s="195" t="s">
        <v>674</v>
      </c>
      <c r="H1230" s="196">
        <v>1</v>
      </c>
      <c r="I1230" s="197"/>
      <c r="J1230" s="198">
        <f>ROUND(I1230*H1230,2)</f>
        <v>0</v>
      </c>
      <c r="K1230" s="194" t="s">
        <v>1</v>
      </c>
      <c r="L1230" s="40"/>
      <c r="M1230" s="199" t="s">
        <v>1</v>
      </c>
      <c r="N1230" s="200" t="s">
        <v>40</v>
      </c>
      <c r="O1230" s="72"/>
      <c r="P1230" s="201">
        <f>O1230*H1230</f>
        <v>0</v>
      </c>
      <c r="Q1230" s="201">
        <v>0.01</v>
      </c>
      <c r="R1230" s="201">
        <f>Q1230*H1230</f>
        <v>0.01</v>
      </c>
      <c r="S1230" s="201">
        <v>0</v>
      </c>
      <c r="T1230" s="202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203" t="s">
        <v>246</v>
      </c>
      <c r="AT1230" s="203" t="s">
        <v>241</v>
      </c>
      <c r="AU1230" s="203" t="s">
        <v>86</v>
      </c>
      <c r="AY1230" s="18" t="s">
        <v>239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8" t="s">
        <v>83</v>
      </c>
      <c r="BK1230" s="204">
        <f>ROUND(I1230*H1230,2)</f>
        <v>0</v>
      </c>
      <c r="BL1230" s="18" t="s">
        <v>246</v>
      </c>
      <c r="BM1230" s="203" t="s">
        <v>1582</v>
      </c>
    </row>
    <row r="1231" spans="1:65" s="2" customFormat="1" ht="24.2" customHeight="1">
      <c r="A1231" s="35"/>
      <c r="B1231" s="36"/>
      <c r="C1231" s="192" t="s">
        <v>1583</v>
      </c>
      <c r="D1231" s="192" t="s">
        <v>241</v>
      </c>
      <c r="E1231" s="193" t="s">
        <v>1584</v>
      </c>
      <c r="F1231" s="194" t="s">
        <v>1585</v>
      </c>
      <c r="G1231" s="195" t="s">
        <v>674</v>
      </c>
      <c r="H1231" s="196">
        <v>1</v>
      </c>
      <c r="I1231" s="197"/>
      <c r="J1231" s="198">
        <f>ROUND(I1231*H1231,2)</f>
        <v>0</v>
      </c>
      <c r="K1231" s="194" t="s">
        <v>1</v>
      </c>
      <c r="L1231" s="40"/>
      <c r="M1231" s="199" t="s">
        <v>1</v>
      </c>
      <c r="N1231" s="200" t="s">
        <v>40</v>
      </c>
      <c r="O1231" s="72"/>
      <c r="P1231" s="201">
        <f>O1231*H1231</f>
        <v>0</v>
      </c>
      <c r="Q1231" s="201">
        <v>0</v>
      </c>
      <c r="R1231" s="201">
        <f>Q1231*H1231</f>
        <v>0</v>
      </c>
      <c r="S1231" s="201">
        <v>0</v>
      </c>
      <c r="T1231" s="202">
        <f>S1231*H1231</f>
        <v>0</v>
      </c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R1231" s="203" t="s">
        <v>246</v>
      </c>
      <c r="AT1231" s="203" t="s">
        <v>241</v>
      </c>
      <c r="AU1231" s="203" t="s">
        <v>86</v>
      </c>
      <c r="AY1231" s="18" t="s">
        <v>239</v>
      </c>
      <c r="BE1231" s="204">
        <f>IF(N1231="základní",J1231,0)</f>
        <v>0</v>
      </c>
      <c r="BF1231" s="204">
        <f>IF(N1231="snížená",J1231,0)</f>
        <v>0</v>
      </c>
      <c r="BG1231" s="204">
        <f>IF(N1231="zákl. přenesená",J1231,0)</f>
        <v>0</v>
      </c>
      <c r="BH1231" s="204">
        <f>IF(N1231="sníž. přenesená",J1231,0)</f>
        <v>0</v>
      </c>
      <c r="BI1231" s="204">
        <f>IF(N1231="nulová",J1231,0)</f>
        <v>0</v>
      </c>
      <c r="BJ1231" s="18" t="s">
        <v>83</v>
      </c>
      <c r="BK1231" s="204">
        <f>ROUND(I1231*H1231,2)</f>
        <v>0</v>
      </c>
      <c r="BL1231" s="18" t="s">
        <v>246</v>
      </c>
      <c r="BM1231" s="203" t="s">
        <v>1586</v>
      </c>
    </row>
    <row r="1232" spans="1:65" s="13" customFormat="1" ht="11.25">
      <c r="B1232" s="210"/>
      <c r="C1232" s="211"/>
      <c r="D1232" s="212" t="s">
        <v>250</v>
      </c>
      <c r="E1232" s="213" t="s">
        <v>1</v>
      </c>
      <c r="F1232" s="214" t="s">
        <v>1587</v>
      </c>
      <c r="G1232" s="211"/>
      <c r="H1232" s="213" t="s">
        <v>1</v>
      </c>
      <c r="I1232" s="215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250</v>
      </c>
      <c r="AU1232" s="220" t="s">
        <v>86</v>
      </c>
      <c r="AV1232" s="13" t="s">
        <v>83</v>
      </c>
      <c r="AW1232" s="13" t="s">
        <v>31</v>
      </c>
      <c r="AX1232" s="13" t="s">
        <v>75</v>
      </c>
      <c r="AY1232" s="220" t="s">
        <v>239</v>
      </c>
    </row>
    <row r="1233" spans="1:65" s="14" customFormat="1" ht="11.25">
      <c r="B1233" s="221"/>
      <c r="C1233" s="222"/>
      <c r="D1233" s="212" t="s">
        <v>250</v>
      </c>
      <c r="E1233" s="223" t="s">
        <v>1</v>
      </c>
      <c r="F1233" s="224" t="s">
        <v>83</v>
      </c>
      <c r="G1233" s="222"/>
      <c r="H1233" s="225">
        <v>1</v>
      </c>
      <c r="I1233" s="226"/>
      <c r="J1233" s="222"/>
      <c r="K1233" s="222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250</v>
      </c>
      <c r="AU1233" s="231" t="s">
        <v>86</v>
      </c>
      <c r="AV1233" s="14" t="s">
        <v>86</v>
      </c>
      <c r="AW1233" s="14" t="s">
        <v>31</v>
      </c>
      <c r="AX1233" s="14" t="s">
        <v>83</v>
      </c>
      <c r="AY1233" s="231" t="s">
        <v>239</v>
      </c>
    </row>
    <row r="1234" spans="1:65" s="2" customFormat="1" ht="33" customHeight="1">
      <c r="A1234" s="35"/>
      <c r="B1234" s="36"/>
      <c r="C1234" s="254" t="s">
        <v>1588</v>
      </c>
      <c r="D1234" s="254" t="s">
        <v>340</v>
      </c>
      <c r="E1234" s="255" t="s">
        <v>1589</v>
      </c>
      <c r="F1234" s="256" t="s">
        <v>1590</v>
      </c>
      <c r="G1234" s="257" t="s">
        <v>674</v>
      </c>
      <c r="H1234" s="258">
        <v>1</v>
      </c>
      <c r="I1234" s="259"/>
      <c r="J1234" s="260">
        <f>ROUND(I1234*H1234,2)</f>
        <v>0</v>
      </c>
      <c r="K1234" s="256" t="s">
        <v>1</v>
      </c>
      <c r="L1234" s="261"/>
      <c r="M1234" s="262" t="s">
        <v>1</v>
      </c>
      <c r="N1234" s="263" t="s">
        <v>40</v>
      </c>
      <c r="O1234" s="72"/>
      <c r="P1234" s="201">
        <f>O1234*H1234</f>
        <v>0</v>
      </c>
      <c r="Q1234" s="201">
        <v>0</v>
      </c>
      <c r="R1234" s="201">
        <f>Q1234*H1234</f>
        <v>0</v>
      </c>
      <c r="S1234" s="201">
        <v>0</v>
      </c>
      <c r="T1234" s="202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203" t="s">
        <v>319</v>
      </c>
      <c r="AT1234" s="203" t="s">
        <v>340</v>
      </c>
      <c r="AU1234" s="203" t="s">
        <v>86</v>
      </c>
      <c r="AY1234" s="18" t="s">
        <v>239</v>
      </c>
      <c r="BE1234" s="204">
        <f>IF(N1234="základní",J1234,0)</f>
        <v>0</v>
      </c>
      <c r="BF1234" s="204">
        <f>IF(N1234="snížená",J1234,0)</f>
        <v>0</v>
      </c>
      <c r="BG1234" s="204">
        <f>IF(N1234="zákl. přenesená",J1234,0)</f>
        <v>0</v>
      </c>
      <c r="BH1234" s="204">
        <f>IF(N1234="sníž. přenesená",J1234,0)</f>
        <v>0</v>
      </c>
      <c r="BI1234" s="204">
        <f>IF(N1234="nulová",J1234,0)</f>
        <v>0</v>
      </c>
      <c r="BJ1234" s="18" t="s">
        <v>83</v>
      </c>
      <c r="BK1234" s="204">
        <f>ROUND(I1234*H1234,2)</f>
        <v>0</v>
      </c>
      <c r="BL1234" s="18" t="s">
        <v>246</v>
      </c>
      <c r="BM1234" s="203" t="s">
        <v>1591</v>
      </c>
    </row>
    <row r="1235" spans="1:65" s="13" customFormat="1" ht="11.25">
      <c r="B1235" s="210"/>
      <c r="C1235" s="211"/>
      <c r="D1235" s="212" t="s">
        <v>250</v>
      </c>
      <c r="E1235" s="213" t="s">
        <v>1</v>
      </c>
      <c r="F1235" s="214" t="s">
        <v>1592</v>
      </c>
      <c r="G1235" s="211"/>
      <c r="H1235" s="213" t="s">
        <v>1</v>
      </c>
      <c r="I1235" s="215"/>
      <c r="J1235" s="211"/>
      <c r="K1235" s="211"/>
      <c r="L1235" s="216"/>
      <c r="M1235" s="217"/>
      <c r="N1235" s="218"/>
      <c r="O1235" s="218"/>
      <c r="P1235" s="218"/>
      <c r="Q1235" s="218"/>
      <c r="R1235" s="218"/>
      <c r="S1235" s="218"/>
      <c r="T1235" s="219"/>
      <c r="AT1235" s="220" t="s">
        <v>250</v>
      </c>
      <c r="AU1235" s="220" t="s">
        <v>86</v>
      </c>
      <c r="AV1235" s="13" t="s">
        <v>83</v>
      </c>
      <c r="AW1235" s="13" t="s">
        <v>31</v>
      </c>
      <c r="AX1235" s="13" t="s">
        <v>75</v>
      </c>
      <c r="AY1235" s="220" t="s">
        <v>239</v>
      </c>
    </row>
    <row r="1236" spans="1:65" s="13" customFormat="1" ht="11.25">
      <c r="B1236" s="210"/>
      <c r="C1236" s="211"/>
      <c r="D1236" s="212" t="s">
        <v>250</v>
      </c>
      <c r="E1236" s="213" t="s">
        <v>1</v>
      </c>
      <c r="F1236" s="214" t="s">
        <v>1593</v>
      </c>
      <c r="G1236" s="211"/>
      <c r="H1236" s="213" t="s">
        <v>1</v>
      </c>
      <c r="I1236" s="215"/>
      <c r="J1236" s="211"/>
      <c r="K1236" s="211"/>
      <c r="L1236" s="216"/>
      <c r="M1236" s="217"/>
      <c r="N1236" s="218"/>
      <c r="O1236" s="218"/>
      <c r="P1236" s="218"/>
      <c r="Q1236" s="218"/>
      <c r="R1236" s="218"/>
      <c r="S1236" s="218"/>
      <c r="T1236" s="219"/>
      <c r="AT1236" s="220" t="s">
        <v>250</v>
      </c>
      <c r="AU1236" s="220" t="s">
        <v>86</v>
      </c>
      <c r="AV1236" s="13" t="s">
        <v>83</v>
      </c>
      <c r="AW1236" s="13" t="s">
        <v>31</v>
      </c>
      <c r="AX1236" s="13" t="s">
        <v>75</v>
      </c>
      <c r="AY1236" s="220" t="s">
        <v>239</v>
      </c>
    </row>
    <row r="1237" spans="1:65" s="13" customFormat="1" ht="22.5">
      <c r="B1237" s="210"/>
      <c r="C1237" s="211"/>
      <c r="D1237" s="212" t="s">
        <v>250</v>
      </c>
      <c r="E1237" s="213" t="s">
        <v>1</v>
      </c>
      <c r="F1237" s="214" t="s">
        <v>1594</v>
      </c>
      <c r="G1237" s="211"/>
      <c r="H1237" s="213" t="s">
        <v>1</v>
      </c>
      <c r="I1237" s="215"/>
      <c r="J1237" s="211"/>
      <c r="K1237" s="211"/>
      <c r="L1237" s="216"/>
      <c r="M1237" s="217"/>
      <c r="N1237" s="218"/>
      <c r="O1237" s="218"/>
      <c r="P1237" s="218"/>
      <c r="Q1237" s="218"/>
      <c r="R1237" s="218"/>
      <c r="S1237" s="218"/>
      <c r="T1237" s="219"/>
      <c r="AT1237" s="220" t="s">
        <v>250</v>
      </c>
      <c r="AU1237" s="220" t="s">
        <v>86</v>
      </c>
      <c r="AV1237" s="13" t="s">
        <v>83</v>
      </c>
      <c r="AW1237" s="13" t="s">
        <v>31</v>
      </c>
      <c r="AX1237" s="13" t="s">
        <v>75</v>
      </c>
      <c r="AY1237" s="220" t="s">
        <v>239</v>
      </c>
    </row>
    <row r="1238" spans="1:65" s="13" customFormat="1" ht="22.5">
      <c r="B1238" s="210"/>
      <c r="C1238" s="211"/>
      <c r="D1238" s="212" t="s">
        <v>250</v>
      </c>
      <c r="E1238" s="213" t="s">
        <v>1</v>
      </c>
      <c r="F1238" s="214" t="s">
        <v>1595</v>
      </c>
      <c r="G1238" s="211"/>
      <c r="H1238" s="213" t="s">
        <v>1</v>
      </c>
      <c r="I1238" s="215"/>
      <c r="J1238" s="211"/>
      <c r="K1238" s="211"/>
      <c r="L1238" s="216"/>
      <c r="M1238" s="217"/>
      <c r="N1238" s="218"/>
      <c r="O1238" s="218"/>
      <c r="P1238" s="218"/>
      <c r="Q1238" s="218"/>
      <c r="R1238" s="218"/>
      <c r="S1238" s="218"/>
      <c r="T1238" s="219"/>
      <c r="AT1238" s="220" t="s">
        <v>250</v>
      </c>
      <c r="AU1238" s="220" t="s">
        <v>86</v>
      </c>
      <c r="AV1238" s="13" t="s">
        <v>83</v>
      </c>
      <c r="AW1238" s="13" t="s">
        <v>31</v>
      </c>
      <c r="AX1238" s="13" t="s">
        <v>75</v>
      </c>
      <c r="AY1238" s="220" t="s">
        <v>239</v>
      </c>
    </row>
    <row r="1239" spans="1:65" s="13" customFormat="1" ht="11.25">
      <c r="B1239" s="210"/>
      <c r="C1239" s="211"/>
      <c r="D1239" s="212" t="s">
        <v>250</v>
      </c>
      <c r="E1239" s="213" t="s">
        <v>1</v>
      </c>
      <c r="F1239" s="214" t="s">
        <v>1596</v>
      </c>
      <c r="G1239" s="211"/>
      <c r="H1239" s="213" t="s">
        <v>1</v>
      </c>
      <c r="I1239" s="215"/>
      <c r="J1239" s="211"/>
      <c r="K1239" s="211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250</v>
      </c>
      <c r="AU1239" s="220" t="s">
        <v>86</v>
      </c>
      <c r="AV1239" s="13" t="s">
        <v>83</v>
      </c>
      <c r="AW1239" s="13" t="s">
        <v>31</v>
      </c>
      <c r="AX1239" s="13" t="s">
        <v>75</v>
      </c>
      <c r="AY1239" s="220" t="s">
        <v>239</v>
      </c>
    </row>
    <row r="1240" spans="1:65" s="13" customFormat="1" ht="11.25">
      <c r="B1240" s="210"/>
      <c r="C1240" s="211"/>
      <c r="D1240" s="212" t="s">
        <v>250</v>
      </c>
      <c r="E1240" s="213" t="s">
        <v>1</v>
      </c>
      <c r="F1240" s="214" t="s">
        <v>1597</v>
      </c>
      <c r="G1240" s="211"/>
      <c r="H1240" s="213" t="s">
        <v>1</v>
      </c>
      <c r="I1240" s="215"/>
      <c r="J1240" s="211"/>
      <c r="K1240" s="211"/>
      <c r="L1240" s="216"/>
      <c r="M1240" s="217"/>
      <c r="N1240" s="218"/>
      <c r="O1240" s="218"/>
      <c r="P1240" s="218"/>
      <c r="Q1240" s="218"/>
      <c r="R1240" s="218"/>
      <c r="S1240" s="218"/>
      <c r="T1240" s="219"/>
      <c r="AT1240" s="220" t="s">
        <v>250</v>
      </c>
      <c r="AU1240" s="220" t="s">
        <v>86</v>
      </c>
      <c r="AV1240" s="13" t="s">
        <v>83</v>
      </c>
      <c r="AW1240" s="13" t="s">
        <v>31</v>
      </c>
      <c r="AX1240" s="13" t="s">
        <v>75</v>
      </c>
      <c r="AY1240" s="220" t="s">
        <v>239</v>
      </c>
    </row>
    <row r="1241" spans="1:65" s="13" customFormat="1" ht="22.5">
      <c r="B1241" s="210"/>
      <c r="C1241" s="211"/>
      <c r="D1241" s="212" t="s">
        <v>250</v>
      </c>
      <c r="E1241" s="213" t="s">
        <v>1</v>
      </c>
      <c r="F1241" s="214" t="s">
        <v>1598</v>
      </c>
      <c r="G1241" s="211"/>
      <c r="H1241" s="213" t="s">
        <v>1</v>
      </c>
      <c r="I1241" s="215"/>
      <c r="J1241" s="211"/>
      <c r="K1241" s="211"/>
      <c r="L1241" s="216"/>
      <c r="M1241" s="217"/>
      <c r="N1241" s="218"/>
      <c r="O1241" s="218"/>
      <c r="P1241" s="218"/>
      <c r="Q1241" s="218"/>
      <c r="R1241" s="218"/>
      <c r="S1241" s="218"/>
      <c r="T1241" s="219"/>
      <c r="AT1241" s="220" t="s">
        <v>250</v>
      </c>
      <c r="AU1241" s="220" t="s">
        <v>86</v>
      </c>
      <c r="AV1241" s="13" t="s">
        <v>83</v>
      </c>
      <c r="AW1241" s="13" t="s">
        <v>31</v>
      </c>
      <c r="AX1241" s="13" t="s">
        <v>75</v>
      </c>
      <c r="AY1241" s="220" t="s">
        <v>239</v>
      </c>
    </row>
    <row r="1242" spans="1:65" s="13" customFormat="1" ht="22.5">
      <c r="B1242" s="210"/>
      <c r="C1242" s="211"/>
      <c r="D1242" s="212" t="s">
        <v>250</v>
      </c>
      <c r="E1242" s="213" t="s">
        <v>1</v>
      </c>
      <c r="F1242" s="214" t="s">
        <v>1599</v>
      </c>
      <c r="G1242" s="211"/>
      <c r="H1242" s="213" t="s">
        <v>1</v>
      </c>
      <c r="I1242" s="215"/>
      <c r="J1242" s="211"/>
      <c r="K1242" s="211"/>
      <c r="L1242" s="216"/>
      <c r="M1242" s="217"/>
      <c r="N1242" s="218"/>
      <c r="O1242" s="218"/>
      <c r="P1242" s="218"/>
      <c r="Q1242" s="218"/>
      <c r="R1242" s="218"/>
      <c r="S1242" s="218"/>
      <c r="T1242" s="219"/>
      <c r="AT1242" s="220" t="s">
        <v>250</v>
      </c>
      <c r="AU1242" s="220" t="s">
        <v>86</v>
      </c>
      <c r="AV1242" s="13" t="s">
        <v>83</v>
      </c>
      <c r="AW1242" s="13" t="s">
        <v>31</v>
      </c>
      <c r="AX1242" s="13" t="s">
        <v>75</v>
      </c>
      <c r="AY1242" s="220" t="s">
        <v>239</v>
      </c>
    </row>
    <row r="1243" spans="1:65" s="13" customFormat="1" ht="11.25">
      <c r="B1243" s="210"/>
      <c r="C1243" s="211"/>
      <c r="D1243" s="212" t="s">
        <v>250</v>
      </c>
      <c r="E1243" s="213" t="s">
        <v>1</v>
      </c>
      <c r="F1243" s="214" t="s">
        <v>1600</v>
      </c>
      <c r="G1243" s="211"/>
      <c r="H1243" s="213" t="s">
        <v>1</v>
      </c>
      <c r="I1243" s="215"/>
      <c r="J1243" s="211"/>
      <c r="K1243" s="211"/>
      <c r="L1243" s="216"/>
      <c r="M1243" s="217"/>
      <c r="N1243" s="218"/>
      <c r="O1243" s="218"/>
      <c r="P1243" s="218"/>
      <c r="Q1243" s="218"/>
      <c r="R1243" s="218"/>
      <c r="S1243" s="218"/>
      <c r="T1243" s="219"/>
      <c r="AT1243" s="220" t="s">
        <v>250</v>
      </c>
      <c r="AU1243" s="220" t="s">
        <v>86</v>
      </c>
      <c r="AV1243" s="13" t="s">
        <v>83</v>
      </c>
      <c r="AW1243" s="13" t="s">
        <v>31</v>
      </c>
      <c r="AX1243" s="13" t="s">
        <v>75</v>
      </c>
      <c r="AY1243" s="220" t="s">
        <v>239</v>
      </c>
    </row>
    <row r="1244" spans="1:65" s="13" customFormat="1" ht="11.25">
      <c r="B1244" s="210"/>
      <c r="C1244" s="211"/>
      <c r="D1244" s="212" t="s">
        <v>250</v>
      </c>
      <c r="E1244" s="213" t="s">
        <v>1</v>
      </c>
      <c r="F1244" s="214" t="s">
        <v>1601</v>
      </c>
      <c r="G1244" s="211"/>
      <c r="H1244" s="213" t="s">
        <v>1</v>
      </c>
      <c r="I1244" s="215"/>
      <c r="J1244" s="211"/>
      <c r="K1244" s="211"/>
      <c r="L1244" s="216"/>
      <c r="M1244" s="217"/>
      <c r="N1244" s="218"/>
      <c r="O1244" s="218"/>
      <c r="P1244" s="218"/>
      <c r="Q1244" s="218"/>
      <c r="R1244" s="218"/>
      <c r="S1244" s="218"/>
      <c r="T1244" s="219"/>
      <c r="AT1244" s="220" t="s">
        <v>250</v>
      </c>
      <c r="AU1244" s="220" t="s">
        <v>86</v>
      </c>
      <c r="AV1244" s="13" t="s">
        <v>83</v>
      </c>
      <c r="AW1244" s="13" t="s">
        <v>31</v>
      </c>
      <c r="AX1244" s="13" t="s">
        <v>75</v>
      </c>
      <c r="AY1244" s="220" t="s">
        <v>239</v>
      </c>
    </row>
    <row r="1245" spans="1:65" s="13" customFormat="1" ht="11.25">
      <c r="B1245" s="210"/>
      <c r="C1245" s="211"/>
      <c r="D1245" s="212" t="s">
        <v>250</v>
      </c>
      <c r="E1245" s="213" t="s">
        <v>1</v>
      </c>
      <c r="F1245" s="214" t="s">
        <v>1602</v>
      </c>
      <c r="G1245" s="211"/>
      <c r="H1245" s="213" t="s">
        <v>1</v>
      </c>
      <c r="I1245" s="215"/>
      <c r="J1245" s="211"/>
      <c r="K1245" s="211"/>
      <c r="L1245" s="216"/>
      <c r="M1245" s="217"/>
      <c r="N1245" s="218"/>
      <c r="O1245" s="218"/>
      <c r="P1245" s="218"/>
      <c r="Q1245" s="218"/>
      <c r="R1245" s="218"/>
      <c r="S1245" s="218"/>
      <c r="T1245" s="219"/>
      <c r="AT1245" s="220" t="s">
        <v>250</v>
      </c>
      <c r="AU1245" s="220" t="s">
        <v>86</v>
      </c>
      <c r="AV1245" s="13" t="s">
        <v>83</v>
      </c>
      <c r="AW1245" s="13" t="s">
        <v>31</v>
      </c>
      <c r="AX1245" s="13" t="s">
        <v>75</v>
      </c>
      <c r="AY1245" s="220" t="s">
        <v>239</v>
      </c>
    </row>
    <row r="1246" spans="1:65" s="13" customFormat="1" ht="11.25">
      <c r="B1246" s="210"/>
      <c r="C1246" s="211"/>
      <c r="D1246" s="212" t="s">
        <v>250</v>
      </c>
      <c r="E1246" s="213" t="s">
        <v>1</v>
      </c>
      <c r="F1246" s="214" t="s">
        <v>1603</v>
      </c>
      <c r="G1246" s="211"/>
      <c r="H1246" s="213" t="s">
        <v>1</v>
      </c>
      <c r="I1246" s="215"/>
      <c r="J1246" s="211"/>
      <c r="K1246" s="211"/>
      <c r="L1246" s="216"/>
      <c r="M1246" s="217"/>
      <c r="N1246" s="218"/>
      <c r="O1246" s="218"/>
      <c r="P1246" s="218"/>
      <c r="Q1246" s="218"/>
      <c r="R1246" s="218"/>
      <c r="S1246" s="218"/>
      <c r="T1246" s="219"/>
      <c r="AT1246" s="220" t="s">
        <v>250</v>
      </c>
      <c r="AU1246" s="220" t="s">
        <v>86</v>
      </c>
      <c r="AV1246" s="13" t="s">
        <v>83</v>
      </c>
      <c r="AW1246" s="13" t="s">
        <v>31</v>
      </c>
      <c r="AX1246" s="13" t="s">
        <v>75</v>
      </c>
      <c r="AY1246" s="220" t="s">
        <v>239</v>
      </c>
    </row>
    <row r="1247" spans="1:65" s="13" customFormat="1" ht="11.25">
      <c r="B1247" s="210"/>
      <c r="C1247" s="211"/>
      <c r="D1247" s="212" t="s">
        <v>250</v>
      </c>
      <c r="E1247" s="213" t="s">
        <v>1</v>
      </c>
      <c r="F1247" s="214" t="s">
        <v>1604</v>
      </c>
      <c r="G1247" s="211"/>
      <c r="H1247" s="213" t="s">
        <v>1</v>
      </c>
      <c r="I1247" s="215"/>
      <c r="J1247" s="211"/>
      <c r="K1247" s="211"/>
      <c r="L1247" s="216"/>
      <c r="M1247" s="217"/>
      <c r="N1247" s="218"/>
      <c r="O1247" s="218"/>
      <c r="P1247" s="218"/>
      <c r="Q1247" s="218"/>
      <c r="R1247" s="218"/>
      <c r="S1247" s="218"/>
      <c r="T1247" s="219"/>
      <c r="AT1247" s="220" t="s">
        <v>250</v>
      </c>
      <c r="AU1247" s="220" t="s">
        <v>86</v>
      </c>
      <c r="AV1247" s="13" t="s">
        <v>83</v>
      </c>
      <c r="AW1247" s="13" t="s">
        <v>31</v>
      </c>
      <c r="AX1247" s="13" t="s">
        <v>75</v>
      </c>
      <c r="AY1247" s="220" t="s">
        <v>239</v>
      </c>
    </row>
    <row r="1248" spans="1:65" s="14" customFormat="1" ht="11.25">
      <c r="B1248" s="221"/>
      <c r="C1248" s="222"/>
      <c r="D1248" s="212" t="s">
        <v>250</v>
      </c>
      <c r="E1248" s="223" t="s">
        <v>1</v>
      </c>
      <c r="F1248" s="224" t="s">
        <v>83</v>
      </c>
      <c r="G1248" s="222"/>
      <c r="H1248" s="225">
        <v>1</v>
      </c>
      <c r="I1248" s="226"/>
      <c r="J1248" s="222"/>
      <c r="K1248" s="222"/>
      <c r="L1248" s="227"/>
      <c r="M1248" s="228"/>
      <c r="N1248" s="229"/>
      <c r="O1248" s="229"/>
      <c r="P1248" s="229"/>
      <c r="Q1248" s="229"/>
      <c r="R1248" s="229"/>
      <c r="S1248" s="229"/>
      <c r="T1248" s="230"/>
      <c r="AT1248" s="231" t="s">
        <v>250</v>
      </c>
      <c r="AU1248" s="231" t="s">
        <v>86</v>
      </c>
      <c r="AV1248" s="14" t="s">
        <v>86</v>
      </c>
      <c r="AW1248" s="14" t="s">
        <v>31</v>
      </c>
      <c r="AX1248" s="14" t="s">
        <v>83</v>
      </c>
      <c r="AY1248" s="231" t="s">
        <v>239</v>
      </c>
    </row>
    <row r="1249" spans="1:65" s="13" customFormat="1" ht="11.25">
      <c r="B1249" s="210"/>
      <c r="C1249" s="211"/>
      <c r="D1249" s="212" t="s">
        <v>250</v>
      </c>
      <c r="E1249" s="213" t="s">
        <v>1</v>
      </c>
      <c r="F1249" s="214" t="s">
        <v>1569</v>
      </c>
      <c r="G1249" s="211"/>
      <c r="H1249" s="213" t="s">
        <v>1</v>
      </c>
      <c r="I1249" s="215"/>
      <c r="J1249" s="211"/>
      <c r="K1249" s="211"/>
      <c r="L1249" s="216"/>
      <c r="M1249" s="217"/>
      <c r="N1249" s="218"/>
      <c r="O1249" s="218"/>
      <c r="P1249" s="218"/>
      <c r="Q1249" s="218"/>
      <c r="R1249" s="218"/>
      <c r="S1249" s="218"/>
      <c r="T1249" s="219"/>
      <c r="AT1249" s="220" t="s">
        <v>250</v>
      </c>
      <c r="AU1249" s="220" t="s">
        <v>86</v>
      </c>
      <c r="AV1249" s="13" t="s">
        <v>83</v>
      </c>
      <c r="AW1249" s="13" t="s">
        <v>31</v>
      </c>
      <c r="AX1249" s="13" t="s">
        <v>75</v>
      </c>
      <c r="AY1249" s="220" t="s">
        <v>239</v>
      </c>
    </row>
    <row r="1250" spans="1:65" s="13" customFormat="1" ht="11.25">
      <c r="B1250" s="210"/>
      <c r="C1250" s="211"/>
      <c r="D1250" s="212" t="s">
        <v>250</v>
      </c>
      <c r="E1250" s="213" t="s">
        <v>1</v>
      </c>
      <c r="F1250" s="214" t="s">
        <v>1605</v>
      </c>
      <c r="G1250" s="211"/>
      <c r="H1250" s="213" t="s">
        <v>1</v>
      </c>
      <c r="I1250" s="215"/>
      <c r="J1250" s="211"/>
      <c r="K1250" s="211"/>
      <c r="L1250" s="216"/>
      <c r="M1250" s="217"/>
      <c r="N1250" s="218"/>
      <c r="O1250" s="218"/>
      <c r="P1250" s="218"/>
      <c r="Q1250" s="218"/>
      <c r="R1250" s="218"/>
      <c r="S1250" s="218"/>
      <c r="T1250" s="219"/>
      <c r="AT1250" s="220" t="s">
        <v>250</v>
      </c>
      <c r="AU1250" s="220" t="s">
        <v>86</v>
      </c>
      <c r="AV1250" s="13" t="s">
        <v>83</v>
      </c>
      <c r="AW1250" s="13" t="s">
        <v>31</v>
      </c>
      <c r="AX1250" s="13" t="s">
        <v>75</v>
      </c>
      <c r="AY1250" s="220" t="s">
        <v>239</v>
      </c>
    </row>
    <row r="1251" spans="1:65" s="13" customFormat="1" ht="11.25">
      <c r="B1251" s="210"/>
      <c r="C1251" s="211"/>
      <c r="D1251" s="212" t="s">
        <v>250</v>
      </c>
      <c r="E1251" s="213" t="s">
        <v>1</v>
      </c>
      <c r="F1251" s="214" t="s">
        <v>1606</v>
      </c>
      <c r="G1251" s="211"/>
      <c r="H1251" s="213" t="s">
        <v>1</v>
      </c>
      <c r="I1251" s="215"/>
      <c r="J1251" s="211"/>
      <c r="K1251" s="211"/>
      <c r="L1251" s="216"/>
      <c r="M1251" s="217"/>
      <c r="N1251" s="218"/>
      <c r="O1251" s="218"/>
      <c r="P1251" s="218"/>
      <c r="Q1251" s="218"/>
      <c r="R1251" s="218"/>
      <c r="S1251" s="218"/>
      <c r="T1251" s="219"/>
      <c r="AT1251" s="220" t="s">
        <v>250</v>
      </c>
      <c r="AU1251" s="220" t="s">
        <v>86</v>
      </c>
      <c r="AV1251" s="13" t="s">
        <v>83</v>
      </c>
      <c r="AW1251" s="13" t="s">
        <v>31</v>
      </c>
      <c r="AX1251" s="13" t="s">
        <v>75</v>
      </c>
      <c r="AY1251" s="220" t="s">
        <v>239</v>
      </c>
    </row>
    <row r="1252" spans="1:65" s="2" customFormat="1" ht="62.65" customHeight="1">
      <c r="A1252" s="35"/>
      <c r="B1252" s="36"/>
      <c r="C1252" s="192" t="s">
        <v>1607</v>
      </c>
      <c r="D1252" s="192" t="s">
        <v>241</v>
      </c>
      <c r="E1252" s="193" t="s">
        <v>1608</v>
      </c>
      <c r="F1252" s="194" t="s">
        <v>1609</v>
      </c>
      <c r="G1252" s="195" t="s">
        <v>1610</v>
      </c>
      <c r="H1252" s="196">
        <v>8</v>
      </c>
      <c r="I1252" s="197"/>
      <c r="J1252" s="198">
        <f>ROUND(I1252*H1252,2)</f>
        <v>0</v>
      </c>
      <c r="K1252" s="194" t="s">
        <v>1</v>
      </c>
      <c r="L1252" s="40"/>
      <c r="M1252" s="199" t="s">
        <v>1</v>
      </c>
      <c r="N1252" s="200" t="s">
        <v>40</v>
      </c>
      <c r="O1252" s="72"/>
      <c r="P1252" s="201">
        <f>O1252*H1252</f>
        <v>0</v>
      </c>
      <c r="Q1252" s="201">
        <v>0</v>
      </c>
      <c r="R1252" s="201">
        <f>Q1252*H1252</f>
        <v>0</v>
      </c>
      <c r="S1252" s="201">
        <v>0</v>
      </c>
      <c r="T1252" s="202">
        <f>S1252*H1252</f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203" t="s">
        <v>246</v>
      </c>
      <c r="AT1252" s="203" t="s">
        <v>241</v>
      </c>
      <c r="AU1252" s="203" t="s">
        <v>86</v>
      </c>
      <c r="AY1252" s="18" t="s">
        <v>239</v>
      </c>
      <c r="BE1252" s="204">
        <f>IF(N1252="základní",J1252,0)</f>
        <v>0</v>
      </c>
      <c r="BF1252" s="204">
        <f>IF(N1252="snížená",J1252,0)</f>
        <v>0</v>
      </c>
      <c r="BG1252" s="204">
        <f>IF(N1252="zákl. přenesená",J1252,0)</f>
        <v>0</v>
      </c>
      <c r="BH1252" s="204">
        <f>IF(N1252="sníž. přenesená",J1252,0)</f>
        <v>0</v>
      </c>
      <c r="BI1252" s="204">
        <f>IF(N1252="nulová",J1252,0)</f>
        <v>0</v>
      </c>
      <c r="BJ1252" s="18" t="s">
        <v>83</v>
      </c>
      <c r="BK1252" s="204">
        <f>ROUND(I1252*H1252,2)</f>
        <v>0</v>
      </c>
      <c r="BL1252" s="18" t="s">
        <v>246</v>
      </c>
      <c r="BM1252" s="203" t="s">
        <v>1611</v>
      </c>
    </row>
    <row r="1253" spans="1:65" s="2" customFormat="1" ht="55.5" customHeight="1">
      <c r="A1253" s="35"/>
      <c r="B1253" s="36"/>
      <c r="C1253" s="192" t="s">
        <v>1612</v>
      </c>
      <c r="D1253" s="192" t="s">
        <v>241</v>
      </c>
      <c r="E1253" s="193" t="s">
        <v>1613</v>
      </c>
      <c r="F1253" s="194" t="s">
        <v>1614</v>
      </c>
      <c r="G1253" s="195" t="s">
        <v>1610</v>
      </c>
      <c r="H1253" s="196">
        <v>1</v>
      </c>
      <c r="I1253" s="197"/>
      <c r="J1253" s="198">
        <f>ROUND(I1253*H1253,2)</f>
        <v>0</v>
      </c>
      <c r="K1253" s="194" t="s">
        <v>1</v>
      </c>
      <c r="L1253" s="40"/>
      <c r="M1253" s="199" t="s">
        <v>1</v>
      </c>
      <c r="N1253" s="200" t="s">
        <v>40</v>
      </c>
      <c r="O1253" s="72"/>
      <c r="P1253" s="201">
        <f>O1253*H1253</f>
        <v>0</v>
      </c>
      <c r="Q1253" s="201">
        <v>0</v>
      </c>
      <c r="R1253" s="201">
        <f>Q1253*H1253</f>
        <v>0</v>
      </c>
      <c r="S1253" s="201">
        <v>0</v>
      </c>
      <c r="T1253" s="202">
        <f>S1253*H1253</f>
        <v>0</v>
      </c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R1253" s="203" t="s">
        <v>246</v>
      </c>
      <c r="AT1253" s="203" t="s">
        <v>241</v>
      </c>
      <c r="AU1253" s="203" t="s">
        <v>86</v>
      </c>
      <c r="AY1253" s="18" t="s">
        <v>239</v>
      </c>
      <c r="BE1253" s="204">
        <f>IF(N1253="základní",J1253,0)</f>
        <v>0</v>
      </c>
      <c r="BF1253" s="204">
        <f>IF(N1253="snížená",J1253,0)</f>
        <v>0</v>
      </c>
      <c r="BG1253" s="204">
        <f>IF(N1253="zákl. přenesená",J1253,0)</f>
        <v>0</v>
      </c>
      <c r="BH1253" s="204">
        <f>IF(N1253="sníž. přenesená",J1253,0)</f>
        <v>0</v>
      </c>
      <c r="BI1253" s="204">
        <f>IF(N1253="nulová",J1253,0)</f>
        <v>0</v>
      </c>
      <c r="BJ1253" s="18" t="s">
        <v>83</v>
      </c>
      <c r="BK1253" s="204">
        <f>ROUND(I1253*H1253,2)</f>
        <v>0</v>
      </c>
      <c r="BL1253" s="18" t="s">
        <v>246</v>
      </c>
      <c r="BM1253" s="203" t="s">
        <v>1615</v>
      </c>
    </row>
    <row r="1254" spans="1:65" s="2" customFormat="1" ht="44.25" customHeight="1">
      <c r="A1254" s="35"/>
      <c r="B1254" s="36"/>
      <c r="C1254" s="192" t="s">
        <v>1616</v>
      </c>
      <c r="D1254" s="192" t="s">
        <v>241</v>
      </c>
      <c r="E1254" s="193" t="s">
        <v>1617</v>
      </c>
      <c r="F1254" s="194" t="s">
        <v>1618</v>
      </c>
      <c r="G1254" s="195" t="s">
        <v>674</v>
      </c>
      <c r="H1254" s="196">
        <v>3</v>
      </c>
      <c r="I1254" s="197"/>
      <c r="J1254" s="198">
        <f>ROUND(I1254*H1254,2)</f>
        <v>0</v>
      </c>
      <c r="K1254" s="194" t="s">
        <v>1</v>
      </c>
      <c r="L1254" s="40"/>
      <c r="M1254" s="199" t="s">
        <v>1</v>
      </c>
      <c r="N1254" s="200" t="s">
        <v>40</v>
      </c>
      <c r="O1254" s="72"/>
      <c r="P1254" s="201">
        <f>O1254*H1254</f>
        <v>0</v>
      </c>
      <c r="Q1254" s="201">
        <v>0</v>
      </c>
      <c r="R1254" s="201">
        <f>Q1254*H1254</f>
        <v>0</v>
      </c>
      <c r="S1254" s="201">
        <v>0</v>
      </c>
      <c r="T1254" s="202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203" t="s">
        <v>246</v>
      </c>
      <c r="AT1254" s="203" t="s">
        <v>241</v>
      </c>
      <c r="AU1254" s="203" t="s">
        <v>86</v>
      </c>
      <c r="AY1254" s="18" t="s">
        <v>239</v>
      </c>
      <c r="BE1254" s="204">
        <f>IF(N1254="základní",J1254,0)</f>
        <v>0</v>
      </c>
      <c r="BF1254" s="204">
        <f>IF(N1254="snížená",J1254,0)</f>
        <v>0</v>
      </c>
      <c r="BG1254" s="204">
        <f>IF(N1254="zákl. přenesená",J1254,0)</f>
        <v>0</v>
      </c>
      <c r="BH1254" s="204">
        <f>IF(N1254="sníž. přenesená",J1254,0)</f>
        <v>0</v>
      </c>
      <c r="BI1254" s="204">
        <f>IF(N1254="nulová",J1254,0)</f>
        <v>0</v>
      </c>
      <c r="BJ1254" s="18" t="s">
        <v>83</v>
      </c>
      <c r="BK1254" s="204">
        <f>ROUND(I1254*H1254,2)</f>
        <v>0</v>
      </c>
      <c r="BL1254" s="18" t="s">
        <v>246</v>
      </c>
      <c r="BM1254" s="203" t="s">
        <v>1619</v>
      </c>
    </row>
    <row r="1255" spans="1:65" s="2" customFormat="1" ht="24.2" customHeight="1">
      <c r="A1255" s="35"/>
      <c r="B1255" s="36"/>
      <c r="C1255" s="192" t="s">
        <v>1620</v>
      </c>
      <c r="D1255" s="192" t="s">
        <v>241</v>
      </c>
      <c r="E1255" s="193" t="s">
        <v>1621</v>
      </c>
      <c r="F1255" s="194" t="s">
        <v>1622</v>
      </c>
      <c r="G1255" s="195" t="s">
        <v>244</v>
      </c>
      <c r="H1255" s="196">
        <v>14.5</v>
      </c>
      <c r="I1255" s="197"/>
      <c r="J1255" s="198">
        <f>ROUND(I1255*H1255,2)</f>
        <v>0</v>
      </c>
      <c r="K1255" s="194" t="s">
        <v>245</v>
      </c>
      <c r="L1255" s="40"/>
      <c r="M1255" s="199" t="s">
        <v>1</v>
      </c>
      <c r="N1255" s="200" t="s">
        <v>40</v>
      </c>
      <c r="O1255" s="72"/>
      <c r="P1255" s="201">
        <f>O1255*H1255</f>
        <v>0</v>
      </c>
      <c r="Q1255" s="201">
        <v>2.5018699999999998</v>
      </c>
      <c r="R1255" s="201">
        <f>Q1255*H1255</f>
        <v>36.277114999999995</v>
      </c>
      <c r="S1255" s="201">
        <v>0</v>
      </c>
      <c r="T1255" s="202">
        <f>S1255*H1255</f>
        <v>0</v>
      </c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R1255" s="203" t="s">
        <v>246</v>
      </c>
      <c r="AT1255" s="203" t="s">
        <v>241</v>
      </c>
      <c r="AU1255" s="203" t="s">
        <v>86</v>
      </c>
      <c r="AY1255" s="18" t="s">
        <v>239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8" t="s">
        <v>83</v>
      </c>
      <c r="BK1255" s="204">
        <f>ROUND(I1255*H1255,2)</f>
        <v>0</v>
      </c>
      <c r="BL1255" s="18" t="s">
        <v>246</v>
      </c>
      <c r="BM1255" s="203" t="s">
        <v>1623</v>
      </c>
    </row>
    <row r="1256" spans="1:65" s="2" customFormat="1" ht="11.25">
      <c r="A1256" s="35"/>
      <c r="B1256" s="36"/>
      <c r="C1256" s="37"/>
      <c r="D1256" s="205" t="s">
        <v>248</v>
      </c>
      <c r="E1256" s="37"/>
      <c r="F1256" s="206" t="s">
        <v>1624</v>
      </c>
      <c r="G1256" s="37"/>
      <c r="H1256" s="37"/>
      <c r="I1256" s="207"/>
      <c r="J1256" s="37"/>
      <c r="K1256" s="37"/>
      <c r="L1256" s="40"/>
      <c r="M1256" s="208"/>
      <c r="N1256" s="209"/>
      <c r="O1256" s="72"/>
      <c r="P1256" s="72"/>
      <c r="Q1256" s="72"/>
      <c r="R1256" s="72"/>
      <c r="S1256" s="72"/>
      <c r="T1256" s="73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T1256" s="18" t="s">
        <v>248</v>
      </c>
      <c r="AU1256" s="18" t="s">
        <v>86</v>
      </c>
    </row>
    <row r="1257" spans="1:65" s="13" customFormat="1" ht="11.25">
      <c r="B1257" s="210"/>
      <c r="C1257" s="211"/>
      <c r="D1257" s="212" t="s">
        <v>250</v>
      </c>
      <c r="E1257" s="213" t="s">
        <v>1</v>
      </c>
      <c r="F1257" s="214" t="s">
        <v>1625</v>
      </c>
      <c r="G1257" s="211"/>
      <c r="H1257" s="213" t="s">
        <v>1</v>
      </c>
      <c r="I1257" s="215"/>
      <c r="J1257" s="211"/>
      <c r="K1257" s="211"/>
      <c r="L1257" s="216"/>
      <c r="M1257" s="217"/>
      <c r="N1257" s="218"/>
      <c r="O1257" s="218"/>
      <c r="P1257" s="218"/>
      <c r="Q1257" s="218"/>
      <c r="R1257" s="218"/>
      <c r="S1257" s="218"/>
      <c r="T1257" s="219"/>
      <c r="AT1257" s="220" t="s">
        <v>250</v>
      </c>
      <c r="AU1257" s="220" t="s">
        <v>86</v>
      </c>
      <c r="AV1257" s="13" t="s">
        <v>83</v>
      </c>
      <c r="AW1257" s="13" t="s">
        <v>31</v>
      </c>
      <c r="AX1257" s="13" t="s">
        <v>75</v>
      </c>
      <c r="AY1257" s="220" t="s">
        <v>239</v>
      </c>
    </row>
    <row r="1258" spans="1:65" s="13" customFormat="1" ht="11.25">
      <c r="B1258" s="210"/>
      <c r="C1258" s="211"/>
      <c r="D1258" s="212" t="s">
        <v>250</v>
      </c>
      <c r="E1258" s="213" t="s">
        <v>1</v>
      </c>
      <c r="F1258" s="214" t="s">
        <v>1626</v>
      </c>
      <c r="G1258" s="211"/>
      <c r="H1258" s="213" t="s">
        <v>1</v>
      </c>
      <c r="I1258" s="215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250</v>
      </c>
      <c r="AU1258" s="220" t="s">
        <v>86</v>
      </c>
      <c r="AV1258" s="13" t="s">
        <v>83</v>
      </c>
      <c r="AW1258" s="13" t="s">
        <v>31</v>
      </c>
      <c r="AX1258" s="13" t="s">
        <v>75</v>
      </c>
      <c r="AY1258" s="220" t="s">
        <v>239</v>
      </c>
    </row>
    <row r="1259" spans="1:65" s="14" customFormat="1" ht="11.25">
      <c r="B1259" s="221"/>
      <c r="C1259" s="222"/>
      <c r="D1259" s="212" t="s">
        <v>250</v>
      </c>
      <c r="E1259" s="223" t="s">
        <v>1</v>
      </c>
      <c r="F1259" s="224" t="s">
        <v>1627</v>
      </c>
      <c r="G1259" s="222"/>
      <c r="H1259" s="225">
        <v>2.95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250</v>
      </c>
      <c r="AU1259" s="231" t="s">
        <v>86</v>
      </c>
      <c r="AV1259" s="14" t="s">
        <v>86</v>
      </c>
      <c r="AW1259" s="14" t="s">
        <v>31</v>
      </c>
      <c r="AX1259" s="14" t="s">
        <v>75</v>
      </c>
      <c r="AY1259" s="231" t="s">
        <v>239</v>
      </c>
    </row>
    <row r="1260" spans="1:65" s="14" customFormat="1" ht="11.25">
      <c r="B1260" s="221"/>
      <c r="C1260" s="222"/>
      <c r="D1260" s="212" t="s">
        <v>250</v>
      </c>
      <c r="E1260" s="223" t="s">
        <v>1</v>
      </c>
      <c r="F1260" s="224" t="s">
        <v>1628</v>
      </c>
      <c r="G1260" s="222"/>
      <c r="H1260" s="225">
        <v>6.2690000000000001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250</v>
      </c>
      <c r="AU1260" s="231" t="s">
        <v>86</v>
      </c>
      <c r="AV1260" s="14" t="s">
        <v>86</v>
      </c>
      <c r="AW1260" s="14" t="s">
        <v>31</v>
      </c>
      <c r="AX1260" s="14" t="s">
        <v>75</v>
      </c>
      <c r="AY1260" s="231" t="s">
        <v>239</v>
      </c>
    </row>
    <row r="1261" spans="1:65" s="14" customFormat="1" ht="11.25">
      <c r="B1261" s="221"/>
      <c r="C1261" s="222"/>
      <c r="D1261" s="212" t="s">
        <v>250</v>
      </c>
      <c r="E1261" s="223" t="s">
        <v>1</v>
      </c>
      <c r="F1261" s="224" t="s">
        <v>1629</v>
      </c>
      <c r="G1261" s="222"/>
      <c r="H1261" s="225">
        <v>1.0129999999999999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AT1261" s="231" t="s">
        <v>250</v>
      </c>
      <c r="AU1261" s="231" t="s">
        <v>86</v>
      </c>
      <c r="AV1261" s="14" t="s">
        <v>86</v>
      </c>
      <c r="AW1261" s="14" t="s">
        <v>31</v>
      </c>
      <c r="AX1261" s="14" t="s">
        <v>75</v>
      </c>
      <c r="AY1261" s="231" t="s">
        <v>239</v>
      </c>
    </row>
    <row r="1262" spans="1:65" s="13" customFormat="1" ht="11.25">
      <c r="B1262" s="210"/>
      <c r="C1262" s="211"/>
      <c r="D1262" s="212" t="s">
        <v>250</v>
      </c>
      <c r="E1262" s="213" t="s">
        <v>1</v>
      </c>
      <c r="F1262" s="214" t="s">
        <v>1630</v>
      </c>
      <c r="G1262" s="211"/>
      <c r="H1262" s="213" t="s">
        <v>1</v>
      </c>
      <c r="I1262" s="215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AT1262" s="220" t="s">
        <v>250</v>
      </c>
      <c r="AU1262" s="220" t="s">
        <v>86</v>
      </c>
      <c r="AV1262" s="13" t="s">
        <v>83</v>
      </c>
      <c r="AW1262" s="13" t="s">
        <v>31</v>
      </c>
      <c r="AX1262" s="13" t="s">
        <v>75</v>
      </c>
      <c r="AY1262" s="220" t="s">
        <v>239</v>
      </c>
    </row>
    <row r="1263" spans="1:65" s="14" customFormat="1" ht="11.25">
      <c r="B1263" s="221"/>
      <c r="C1263" s="222"/>
      <c r="D1263" s="212" t="s">
        <v>250</v>
      </c>
      <c r="E1263" s="223" t="s">
        <v>1</v>
      </c>
      <c r="F1263" s="224" t="s">
        <v>1631</v>
      </c>
      <c r="G1263" s="222"/>
      <c r="H1263" s="225">
        <v>2.1960000000000002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AT1263" s="231" t="s">
        <v>250</v>
      </c>
      <c r="AU1263" s="231" t="s">
        <v>86</v>
      </c>
      <c r="AV1263" s="14" t="s">
        <v>86</v>
      </c>
      <c r="AW1263" s="14" t="s">
        <v>31</v>
      </c>
      <c r="AX1263" s="14" t="s">
        <v>75</v>
      </c>
      <c r="AY1263" s="231" t="s">
        <v>239</v>
      </c>
    </row>
    <row r="1264" spans="1:65" s="14" customFormat="1" ht="11.25">
      <c r="B1264" s="221"/>
      <c r="C1264" s="222"/>
      <c r="D1264" s="212" t="s">
        <v>250</v>
      </c>
      <c r="E1264" s="223" t="s">
        <v>1</v>
      </c>
      <c r="F1264" s="224" t="s">
        <v>1632</v>
      </c>
      <c r="G1264" s="222"/>
      <c r="H1264" s="225">
        <v>2.0720000000000001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250</v>
      </c>
      <c r="AU1264" s="231" t="s">
        <v>86</v>
      </c>
      <c r="AV1264" s="14" t="s">
        <v>86</v>
      </c>
      <c r="AW1264" s="14" t="s">
        <v>31</v>
      </c>
      <c r="AX1264" s="14" t="s">
        <v>75</v>
      </c>
      <c r="AY1264" s="231" t="s">
        <v>239</v>
      </c>
    </row>
    <row r="1265" spans="1:65" s="16" customFormat="1" ht="11.25">
      <c r="B1265" s="243"/>
      <c r="C1265" s="244"/>
      <c r="D1265" s="212" t="s">
        <v>250</v>
      </c>
      <c r="E1265" s="245" t="s">
        <v>1</v>
      </c>
      <c r="F1265" s="246" t="s">
        <v>264</v>
      </c>
      <c r="G1265" s="244"/>
      <c r="H1265" s="247">
        <v>14.5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AT1265" s="253" t="s">
        <v>250</v>
      </c>
      <c r="AU1265" s="253" t="s">
        <v>86</v>
      </c>
      <c r="AV1265" s="16" t="s">
        <v>246</v>
      </c>
      <c r="AW1265" s="16" t="s">
        <v>31</v>
      </c>
      <c r="AX1265" s="16" t="s">
        <v>83</v>
      </c>
      <c r="AY1265" s="253" t="s">
        <v>239</v>
      </c>
    </row>
    <row r="1266" spans="1:65" s="13" customFormat="1" ht="11.25">
      <c r="B1266" s="210"/>
      <c r="C1266" s="211"/>
      <c r="D1266" s="212" t="s">
        <v>250</v>
      </c>
      <c r="E1266" s="213" t="s">
        <v>1</v>
      </c>
      <c r="F1266" s="214" t="s">
        <v>1633</v>
      </c>
      <c r="G1266" s="211"/>
      <c r="H1266" s="213" t="s">
        <v>1</v>
      </c>
      <c r="I1266" s="215"/>
      <c r="J1266" s="211"/>
      <c r="K1266" s="211"/>
      <c r="L1266" s="216"/>
      <c r="M1266" s="217"/>
      <c r="N1266" s="218"/>
      <c r="O1266" s="218"/>
      <c r="P1266" s="218"/>
      <c r="Q1266" s="218"/>
      <c r="R1266" s="218"/>
      <c r="S1266" s="218"/>
      <c r="T1266" s="219"/>
      <c r="AT1266" s="220" t="s">
        <v>250</v>
      </c>
      <c r="AU1266" s="220" t="s">
        <v>86</v>
      </c>
      <c r="AV1266" s="13" t="s">
        <v>83</v>
      </c>
      <c r="AW1266" s="13" t="s">
        <v>31</v>
      </c>
      <c r="AX1266" s="13" t="s">
        <v>75</v>
      </c>
      <c r="AY1266" s="220" t="s">
        <v>239</v>
      </c>
    </row>
    <row r="1267" spans="1:65" s="13" customFormat="1" ht="11.25">
      <c r="B1267" s="210"/>
      <c r="C1267" s="211"/>
      <c r="D1267" s="212" t="s">
        <v>250</v>
      </c>
      <c r="E1267" s="213" t="s">
        <v>1</v>
      </c>
      <c r="F1267" s="214" t="s">
        <v>1634</v>
      </c>
      <c r="G1267" s="211"/>
      <c r="H1267" s="213" t="s">
        <v>1</v>
      </c>
      <c r="I1267" s="215"/>
      <c r="J1267" s="211"/>
      <c r="K1267" s="211"/>
      <c r="L1267" s="216"/>
      <c r="M1267" s="217"/>
      <c r="N1267" s="218"/>
      <c r="O1267" s="218"/>
      <c r="P1267" s="218"/>
      <c r="Q1267" s="218"/>
      <c r="R1267" s="218"/>
      <c r="S1267" s="218"/>
      <c r="T1267" s="219"/>
      <c r="AT1267" s="220" t="s">
        <v>250</v>
      </c>
      <c r="AU1267" s="220" t="s">
        <v>86</v>
      </c>
      <c r="AV1267" s="13" t="s">
        <v>83</v>
      </c>
      <c r="AW1267" s="13" t="s">
        <v>31</v>
      </c>
      <c r="AX1267" s="13" t="s">
        <v>75</v>
      </c>
      <c r="AY1267" s="220" t="s">
        <v>239</v>
      </c>
    </row>
    <row r="1268" spans="1:65" s="2" customFormat="1" ht="24.2" customHeight="1">
      <c r="A1268" s="35"/>
      <c r="B1268" s="36"/>
      <c r="C1268" s="192" t="s">
        <v>1635</v>
      </c>
      <c r="D1268" s="192" t="s">
        <v>241</v>
      </c>
      <c r="E1268" s="193" t="s">
        <v>1636</v>
      </c>
      <c r="F1268" s="194" t="s">
        <v>1637</v>
      </c>
      <c r="G1268" s="195" t="s">
        <v>372</v>
      </c>
      <c r="H1268" s="196">
        <v>12</v>
      </c>
      <c r="I1268" s="197"/>
      <c r="J1268" s="198">
        <f>ROUND(I1268*H1268,2)</f>
        <v>0</v>
      </c>
      <c r="K1268" s="194" t="s">
        <v>245</v>
      </c>
      <c r="L1268" s="40"/>
      <c r="M1268" s="199" t="s">
        <v>1</v>
      </c>
      <c r="N1268" s="200" t="s">
        <v>40</v>
      </c>
      <c r="O1268" s="72"/>
      <c r="P1268" s="201">
        <f>O1268*H1268</f>
        <v>0</v>
      </c>
      <c r="Q1268" s="201">
        <v>4.0200000000000001E-3</v>
      </c>
      <c r="R1268" s="201">
        <f>Q1268*H1268</f>
        <v>4.8240000000000005E-2</v>
      </c>
      <c r="S1268" s="201">
        <v>0</v>
      </c>
      <c r="T1268" s="202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3" t="s">
        <v>246</v>
      </c>
      <c r="AT1268" s="203" t="s">
        <v>241</v>
      </c>
      <c r="AU1268" s="203" t="s">
        <v>86</v>
      </c>
      <c r="AY1268" s="18" t="s">
        <v>239</v>
      </c>
      <c r="BE1268" s="204">
        <f>IF(N1268="základní",J1268,0)</f>
        <v>0</v>
      </c>
      <c r="BF1268" s="204">
        <f>IF(N1268="snížená",J1268,0)</f>
        <v>0</v>
      </c>
      <c r="BG1268" s="204">
        <f>IF(N1268="zákl. přenesená",J1268,0)</f>
        <v>0</v>
      </c>
      <c r="BH1268" s="204">
        <f>IF(N1268="sníž. přenesená",J1268,0)</f>
        <v>0</v>
      </c>
      <c r="BI1268" s="204">
        <f>IF(N1268="nulová",J1268,0)</f>
        <v>0</v>
      </c>
      <c r="BJ1268" s="18" t="s">
        <v>83</v>
      </c>
      <c r="BK1268" s="204">
        <f>ROUND(I1268*H1268,2)</f>
        <v>0</v>
      </c>
      <c r="BL1268" s="18" t="s">
        <v>246</v>
      </c>
      <c r="BM1268" s="203" t="s">
        <v>1638</v>
      </c>
    </row>
    <row r="1269" spans="1:65" s="2" customFormat="1" ht="11.25">
      <c r="A1269" s="35"/>
      <c r="B1269" s="36"/>
      <c r="C1269" s="37"/>
      <c r="D1269" s="205" t="s">
        <v>248</v>
      </c>
      <c r="E1269" s="37"/>
      <c r="F1269" s="206" t="s">
        <v>1639</v>
      </c>
      <c r="G1269" s="37"/>
      <c r="H1269" s="37"/>
      <c r="I1269" s="207"/>
      <c r="J1269" s="37"/>
      <c r="K1269" s="37"/>
      <c r="L1269" s="40"/>
      <c r="M1269" s="208"/>
      <c r="N1269" s="209"/>
      <c r="O1269" s="72"/>
      <c r="P1269" s="72"/>
      <c r="Q1269" s="72"/>
      <c r="R1269" s="72"/>
      <c r="S1269" s="72"/>
      <c r="T1269" s="73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T1269" s="18" t="s">
        <v>248</v>
      </c>
      <c r="AU1269" s="18" t="s">
        <v>86</v>
      </c>
    </row>
    <row r="1270" spans="1:65" s="13" customFormat="1" ht="11.25">
      <c r="B1270" s="210"/>
      <c r="C1270" s="211"/>
      <c r="D1270" s="212" t="s">
        <v>250</v>
      </c>
      <c r="E1270" s="213" t="s">
        <v>1</v>
      </c>
      <c r="F1270" s="214" t="s">
        <v>1640</v>
      </c>
      <c r="G1270" s="211"/>
      <c r="H1270" s="213" t="s">
        <v>1</v>
      </c>
      <c r="I1270" s="215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AT1270" s="220" t="s">
        <v>250</v>
      </c>
      <c r="AU1270" s="220" t="s">
        <v>86</v>
      </c>
      <c r="AV1270" s="13" t="s">
        <v>83</v>
      </c>
      <c r="AW1270" s="13" t="s">
        <v>31</v>
      </c>
      <c r="AX1270" s="13" t="s">
        <v>75</v>
      </c>
      <c r="AY1270" s="220" t="s">
        <v>239</v>
      </c>
    </row>
    <row r="1271" spans="1:65" s="14" customFormat="1" ht="11.25">
      <c r="B1271" s="221"/>
      <c r="C1271" s="222"/>
      <c r="D1271" s="212" t="s">
        <v>250</v>
      </c>
      <c r="E1271" s="223" t="s">
        <v>1</v>
      </c>
      <c r="F1271" s="224" t="s">
        <v>1641</v>
      </c>
      <c r="G1271" s="222"/>
      <c r="H1271" s="225">
        <v>10.08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250</v>
      </c>
      <c r="AU1271" s="231" t="s">
        <v>86</v>
      </c>
      <c r="AV1271" s="14" t="s">
        <v>86</v>
      </c>
      <c r="AW1271" s="14" t="s">
        <v>31</v>
      </c>
      <c r="AX1271" s="14" t="s">
        <v>75</v>
      </c>
      <c r="AY1271" s="231" t="s">
        <v>239</v>
      </c>
    </row>
    <row r="1272" spans="1:65" s="14" customFormat="1" ht="11.25">
      <c r="B1272" s="221"/>
      <c r="C1272" s="222"/>
      <c r="D1272" s="212" t="s">
        <v>250</v>
      </c>
      <c r="E1272" s="223" t="s">
        <v>1</v>
      </c>
      <c r="F1272" s="224" t="s">
        <v>1642</v>
      </c>
      <c r="G1272" s="222"/>
      <c r="H1272" s="225">
        <v>1.92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AT1272" s="231" t="s">
        <v>250</v>
      </c>
      <c r="AU1272" s="231" t="s">
        <v>86</v>
      </c>
      <c r="AV1272" s="14" t="s">
        <v>86</v>
      </c>
      <c r="AW1272" s="14" t="s">
        <v>31</v>
      </c>
      <c r="AX1272" s="14" t="s">
        <v>75</v>
      </c>
      <c r="AY1272" s="231" t="s">
        <v>239</v>
      </c>
    </row>
    <row r="1273" spans="1:65" s="16" customFormat="1" ht="11.25">
      <c r="B1273" s="243"/>
      <c r="C1273" s="244"/>
      <c r="D1273" s="212" t="s">
        <v>250</v>
      </c>
      <c r="E1273" s="245" t="s">
        <v>1</v>
      </c>
      <c r="F1273" s="246" t="s">
        <v>264</v>
      </c>
      <c r="G1273" s="244"/>
      <c r="H1273" s="247">
        <v>12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AT1273" s="253" t="s">
        <v>250</v>
      </c>
      <c r="AU1273" s="253" t="s">
        <v>86</v>
      </c>
      <c r="AV1273" s="16" t="s">
        <v>246</v>
      </c>
      <c r="AW1273" s="16" t="s">
        <v>31</v>
      </c>
      <c r="AX1273" s="16" t="s">
        <v>83</v>
      </c>
      <c r="AY1273" s="253" t="s">
        <v>239</v>
      </c>
    </row>
    <row r="1274" spans="1:65" s="2" customFormat="1" ht="37.9" customHeight="1">
      <c r="A1274" s="35"/>
      <c r="B1274" s="36"/>
      <c r="C1274" s="192" t="s">
        <v>1643</v>
      </c>
      <c r="D1274" s="192" t="s">
        <v>241</v>
      </c>
      <c r="E1274" s="193" t="s">
        <v>1644</v>
      </c>
      <c r="F1274" s="194" t="s">
        <v>1645</v>
      </c>
      <c r="G1274" s="195" t="s">
        <v>674</v>
      </c>
      <c r="H1274" s="196">
        <v>1</v>
      </c>
      <c r="I1274" s="197"/>
      <c r="J1274" s="198">
        <f>ROUND(I1274*H1274,2)</f>
        <v>0</v>
      </c>
      <c r="K1274" s="194" t="s">
        <v>1</v>
      </c>
      <c r="L1274" s="40"/>
      <c r="M1274" s="199" t="s">
        <v>1</v>
      </c>
      <c r="N1274" s="200" t="s">
        <v>40</v>
      </c>
      <c r="O1274" s="72"/>
      <c r="P1274" s="201">
        <f>O1274*H1274</f>
        <v>0</v>
      </c>
      <c r="Q1274" s="201">
        <v>0</v>
      </c>
      <c r="R1274" s="201">
        <f>Q1274*H1274</f>
        <v>0</v>
      </c>
      <c r="S1274" s="201">
        <v>0</v>
      </c>
      <c r="T1274" s="202">
        <f>S1274*H1274</f>
        <v>0</v>
      </c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R1274" s="203" t="s">
        <v>246</v>
      </c>
      <c r="AT1274" s="203" t="s">
        <v>241</v>
      </c>
      <c r="AU1274" s="203" t="s">
        <v>86</v>
      </c>
      <c r="AY1274" s="18" t="s">
        <v>239</v>
      </c>
      <c r="BE1274" s="204">
        <f>IF(N1274="základní",J1274,0)</f>
        <v>0</v>
      </c>
      <c r="BF1274" s="204">
        <f>IF(N1274="snížená",J1274,0)</f>
        <v>0</v>
      </c>
      <c r="BG1274" s="204">
        <f>IF(N1274="zákl. přenesená",J1274,0)</f>
        <v>0</v>
      </c>
      <c r="BH1274" s="204">
        <f>IF(N1274="sníž. přenesená",J1274,0)</f>
        <v>0</v>
      </c>
      <c r="BI1274" s="204">
        <f>IF(N1274="nulová",J1274,0)</f>
        <v>0</v>
      </c>
      <c r="BJ1274" s="18" t="s">
        <v>83</v>
      </c>
      <c r="BK1274" s="204">
        <f>ROUND(I1274*H1274,2)</f>
        <v>0</v>
      </c>
      <c r="BL1274" s="18" t="s">
        <v>246</v>
      </c>
      <c r="BM1274" s="203" t="s">
        <v>1646</v>
      </c>
    </row>
    <row r="1275" spans="1:65" s="12" customFormat="1" ht="22.9" customHeight="1">
      <c r="B1275" s="176"/>
      <c r="C1275" s="177"/>
      <c r="D1275" s="178" t="s">
        <v>74</v>
      </c>
      <c r="E1275" s="190" t="s">
        <v>1087</v>
      </c>
      <c r="F1275" s="190" t="s">
        <v>1647</v>
      </c>
      <c r="G1275" s="177"/>
      <c r="H1275" s="177"/>
      <c r="I1275" s="180"/>
      <c r="J1275" s="191">
        <f>BK1275</f>
        <v>0</v>
      </c>
      <c r="K1275" s="177"/>
      <c r="L1275" s="182"/>
      <c r="M1275" s="183"/>
      <c r="N1275" s="184"/>
      <c r="O1275" s="184"/>
      <c r="P1275" s="185">
        <f>SUM(P1276:P1325)</f>
        <v>0</v>
      </c>
      <c r="Q1275" s="184"/>
      <c r="R1275" s="185">
        <f>SUM(R1276:R1325)</f>
        <v>0.14183999999999999</v>
      </c>
      <c r="S1275" s="184"/>
      <c r="T1275" s="186">
        <f>SUM(T1276:T1325)</f>
        <v>0</v>
      </c>
      <c r="AR1275" s="187" t="s">
        <v>83</v>
      </c>
      <c r="AT1275" s="188" t="s">
        <v>74</v>
      </c>
      <c r="AU1275" s="188" t="s">
        <v>83</v>
      </c>
      <c r="AY1275" s="187" t="s">
        <v>239</v>
      </c>
      <c r="BK1275" s="189">
        <f>SUM(BK1276:BK1325)</f>
        <v>0</v>
      </c>
    </row>
    <row r="1276" spans="1:65" s="2" customFormat="1" ht="33" customHeight="1">
      <c r="A1276" s="35"/>
      <c r="B1276" s="36"/>
      <c r="C1276" s="192" t="s">
        <v>1648</v>
      </c>
      <c r="D1276" s="192" t="s">
        <v>241</v>
      </c>
      <c r="E1276" s="193" t="s">
        <v>1649</v>
      </c>
      <c r="F1276" s="194" t="s">
        <v>1650</v>
      </c>
      <c r="G1276" s="195" t="s">
        <v>372</v>
      </c>
      <c r="H1276" s="196">
        <v>495</v>
      </c>
      <c r="I1276" s="197"/>
      <c r="J1276" s="198">
        <f>ROUND(I1276*H1276,2)</f>
        <v>0</v>
      </c>
      <c r="K1276" s="194" t="s">
        <v>245</v>
      </c>
      <c r="L1276" s="40"/>
      <c r="M1276" s="199" t="s">
        <v>1</v>
      </c>
      <c r="N1276" s="200" t="s">
        <v>40</v>
      </c>
      <c r="O1276" s="72"/>
      <c r="P1276" s="201">
        <f>O1276*H1276</f>
        <v>0</v>
      </c>
      <c r="Q1276" s="201">
        <v>1.2999999999999999E-4</v>
      </c>
      <c r="R1276" s="201">
        <f>Q1276*H1276</f>
        <v>6.4349999999999991E-2</v>
      </c>
      <c r="S1276" s="201">
        <v>0</v>
      </c>
      <c r="T1276" s="202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203" t="s">
        <v>246</v>
      </c>
      <c r="AT1276" s="203" t="s">
        <v>241</v>
      </c>
      <c r="AU1276" s="203" t="s">
        <v>86</v>
      </c>
      <c r="AY1276" s="18" t="s">
        <v>239</v>
      </c>
      <c r="BE1276" s="204">
        <f>IF(N1276="základní",J1276,0)</f>
        <v>0</v>
      </c>
      <c r="BF1276" s="204">
        <f>IF(N1276="snížená",J1276,0)</f>
        <v>0</v>
      </c>
      <c r="BG1276" s="204">
        <f>IF(N1276="zákl. přenesená",J1276,0)</f>
        <v>0</v>
      </c>
      <c r="BH1276" s="204">
        <f>IF(N1276="sníž. přenesená",J1276,0)</f>
        <v>0</v>
      </c>
      <c r="BI1276" s="204">
        <f>IF(N1276="nulová",J1276,0)</f>
        <v>0</v>
      </c>
      <c r="BJ1276" s="18" t="s">
        <v>83</v>
      </c>
      <c r="BK1276" s="204">
        <f>ROUND(I1276*H1276,2)</f>
        <v>0</v>
      </c>
      <c r="BL1276" s="18" t="s">
        <v>246</v>
      </c>
      <c r="BM1276" s="203" t="s">
        <v>1651</v>
      </c>
    </row>
    <row r="1277" spans="1:65" s="2" customFormat="1" ht="11.25">
      <c r="A1277" s="35"/>
      <c r="B1277" s="36"/>
      <c r="C1277" s="37"/>
      <c r="D1277" s="205" t="s">
        <v>248</v>
      </c>
      <c r="E1277" s="37"/>
      <c r="F1277" s="206" t="s">
        <v>1652</v>
      </c>
      <c r="G1277" s="37"/>
      <c r="H1277" s="37"/>
      <c r="I1277" s="207"/>
      <c r="J1277" s="37"/>
      <c r="K1277" s="37"/>
      <c r="L1277" s="40"/>
      <c r="M1277" s="208"/>
      <c r="N1277" s="209"/>
      <c r="O1277" s="72"/>
      <c r="P1277" s="72"/>
      <c r="Q1277" s="72"/>
      <c r="R1277" s="72"/>
      <c r="S1277" s="72"/>
      <c r="T1277" s="73"/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T1277" s="18" t="s">
        <v>248</v>
      </c>
      <c r="AU1277" s="18" t="s">
        <v>86</v>
      </c>
    </row>
    <row r="1278" spans="1:65" s="2" customFormat="1" ht="37.9" customHeight="1">
      <c r="A1278" s="35"/>
      <c r="B1278" s="36"/>
      <c r="C1278" s="192" t="s">
        <v>1653</v>
      </c>
      <c r="D1278" s="192" t="s">
        <v>241</v>
      </c>
      <c r="E1278" s="193" t="s">
        <v>1654</v>
      </c>
      <c r="F1278" s="194" t="s">
        <v>1655</v>
      </c>
      <c r="G1278" s="195" t="s">
        <v>372</v>
      </c>
      <c r="H1278" s="196">
        <v>369</v>
      </c>
      <c r="I1278" s="197"/>
      <c r="J1278" s="198">
        <f>ROUND(I1278*H1278,2)</f>
        <v>0</v>
      </c>
      <c r="K1278" s="194" t="s">
        <v>245</v>
      </c>
      <c r="L1278" s="40"/>
      <c r="M1278" s="199" t="s">
        <v>1</v>
      </c>
      <c r="N1278" s="200" t="s">
        <v>40</v>
      </c>
      <c r="O1278" s="72"/>
      <c r="P1278" s="201">
        <f>O1278*H1278</f>
        <v>0</v>
      </c>
      <c r="Q1278" s="201">
        <v>2.1000000000000001E-4</v>
      </c>
      <c r="R1278" s="201">
        <f>Q1278*H1278</f>
        <v>7.7490000000000003E-2</v>
      </c>
      <c r="S1278" s="201">
        <v>0</v>
      </c>
      <c r="T1278" s="202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203" t="s">
        <v>246</v>
      </c>
      <c r="AT1278" s="203" t="s">
        <v>241</v>
      </c>
      <c r="AU1278" s="203" t="s">
        <v>86</v>
      </c>
      <c r="AY1278" s="18" t="s">
        <v>239</v>
      </c>
      <c r="BE1278" s="204">
        <f>IF(N1278="základní",J1278,0)</f>
        <v>0</v>
      </c>
      <c r="BF1278" s="204">
        <f>IF(N1278="snížená",J1278,0)</f>
        <v>0</v>
      </c>
      <c r="BG1278" s="204">
        <f>IF(N1278="zákl. přenesená",J1278,0)</f>
        <v>0</v>
      </c>
      <c r="BH1278" s="204">
        <f>IF(N1278="sníž. přenesená",J1278,0)</f>
        <v>0</v>
      </c>
      <c r="BI1278" s="204">
        <f>IF(N1278="nulová",J1278,0)</f>
        <v>0</v>
      </c>
      <c r="BJ1278" s="18" t="s">
        <v>83</v>
      </c>
      <c r="BK1278" s="204">
        <f>ROUND(I1278*H1278,2)</f>
        <v>0</v>
      </c>
      <c r="BL1278" s="18" t="s">
        <v>246</v>
      </c>
      <c r="BM1278" s="203" t="s">
        <v>1656</v>
      </c>
    </row>
    <row r="1279" spans="1:65" s="2" customFormat="1" ht="11.25">
      <c r="A1279" s="35"/>
      <c r="B1279" s="36"/>
      <c r="C1279" s="37"/>
      <c r="D1279" s="205" t="s">
        <v>248</v>
      </c>
      <c r="E1279" s="37"/>
      <c r="F1279" s="206" t="s">
        <v>1657</v>
      </c>
      <c r="G1279" s="37"/>
      <c r="H1279" s="37"/>
      <c r="I1279" s="207"/>
      <c r="J1279" s="37"/>
      <c r="K1279" s="37"/>
      <c r="L1279" s="40"/>
      <c r="M1279" s="208"/>
      <c r="N1279" s="209"/>
      <c r="O1279" s="72"/>
      <c r="P1279" s="72"/>
      <c r="Q1279" s="72"/>
      <c r="R1279" s="72"/>
      <c r="S1279" s="72"/>
      <c r="T1279" s="73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T1279" s="18" t="s">
        <v>248</v>
      </c>
      <c r="AU1279" s="18" t="s">
        <v>86</v>
      </c>
    </row>
    <row r="1280" spans="1:65" s="2" customFormat="1" ht="37.9" customHeight="1">
      <c r="A1280" s="35"/>
      <c r="B1280" s="36"/>
      <c r="C1280" s="192" t="s">
        <v>1658</v>
      </c>
      <c r="D1280" s="192" t="s">
        <v>241</v>
      </c>
      <c r="E1280" s="193" t="s">
        <v>1659</v>
      </c>
      <c r="F1280" s="194" t="s">
        <v>1660</v>
      </c>
      <c r="G1280" s="195" t="s">
        <v>372</v>
      </c>
      <c r="H1280" s="196">
        <v>256</v>
      </c>
      <c r="I1280" s="197"/>
      <c r="J1280" s="198">
        <f>ROUND(I1280*H1280,2)</f>
        <v>0</v>
      </c>
      <c r="K1280" s="194" t="s">
        <v>245</v>
      </c>
      <c r="L1280" s="40"/>
      <c r="M1280" s="199" t="s">
        <v>1</v>
      </c>
      <c r="N1280" s="200" t="s">
        <v>40</v>
      </c>
      <c r="O1280" s="72"/>
      <c r="P1280" s="201">
        <f>O1280*H1280</f>
        <v>0</v>
      </c>
      <c r="Q1280" s="201">
        <v>0</v>
      </c>
      <c r="R1280" s="201">
        <f>Q1280*H1280</f>
        <v>0</v>
      </c>
      <c r="S1280" s="201">
        <v>0</v>
      </c>
      <c r="T1280" s="202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203" t="s">
        <v>246</v>
      </c>
      <c r="AT1280" s="203" t="s">
        <v>241</v>
      </c>
      <c r="AU1280" s="203" t="s">
        <v>86</v>
      </c>
      <c r="AY1280" s="18" t="s">
        <v>239</v>
      </c>
      <c r="BE1280" s="204">
        <f>IF(N1280="základní",J1280,0)</f>
        <v>0</v>
      </c>
      <c r="BF1280" s="204">
        <f>IF(N1280="snížená",J1280,0)</f>
        <v>0</v>
      </c>
      <c r="BG1280" s="204">
        <f>IF(N1280="zákl. přenesená",J1280,0)</f>
        <v>0</v>
      </c>
      <c r="BH1280" s="204">
        <f>IF(N1280="sníž. přenesená",J1280,0)</f>
        <v>0</v>
      </c>
      <c r="BI1280" s="204">
        <f>IF(N1280="nulová",J1280,0)</f>
        <v>0</v>
      </c>
      <c r="BJ1280" s="18" t="s">
        <v>83</v>
      </c>
      <c r="BK1280" s="204">
        <f>ROUND(I1280*H1280,2)</f>
        <v>0</v>
      </c>
      <c r="BL1280" s="18" t="s">
        <v>246</v>
      </c>
      <c r="BM1280" s="203" t="s">
        <v>1661</v>
      </c>
    </row>
    <row r="1281" spans="1:65" s="2" customFormat="1" ht="11.25">
      <c r="A1281" s="35"/>
      <c r="B1281" s="36"/>
      <c r="C1281" s="37"/>
      <c r="D1281" s="205" t="s">
        <v>248</v>
      </c>
      <c r="E1281" s="37"/>
      <c r="F1281" s="206" t="s">
        <v>1662</v>
      </c>
      <c r="G1281" s="37"/>
      <c r="H1281" s="37"/>
      <c r="I1281" s="207"/>
      <c r="J1281" s="37"/>
      <c r="K1281" s="37"/>
      <c r="L1281" s="40"/>
      <c r="M1281" s="208"/>
      <c r="N1281" s="209"/>
      <c r="O1281" s="72"/>
      <c r="P1281" s="72"/>
      <c r="Q1281" s="72"/>
      <c r="R1281" s="72"/>
      <c r="S1281" s="72"/>
      <c r="T1281" s="73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T1281" s="18" t="s">
        <v>248</v>
      </c>
      <c r="AU1281" s="18" t="s">
        <v>86</v>
      </c>
    </row>
    <row r="1282" spans="1:65" s="13" customFormat="1" ht="11.25">
      <c r="B1282" s="210"/>
      <c r="C1282" s="211"/>
      <c r="D1282" s="212" t="s">
        <v>250</v>
      </c>
      <c r="E1282" s="213" t="s">
        <v>1</v>
      </c>
      <c r="F1282" s="214" t="s">
        <v>1663</v>
      </c>
      <c r="G1282" s="211"/>
      <c r="H1282" s="213" t="s">
        <v>1</v>
      </c>
      <c r="I1282" s="215"/>
      <c r="J1282" s="211"/>
      <c r="K1282" s="211"/>
      <c r="L1282" s="216"/>
      <c r="M1282" s="217"/>
      <c r="N1282" s="218"/>
      <c r="O1282" s="218"/>
      <c r="P1282" s="218"/>
      <c r="Q1282" s="218"/>
      <c r="R1282" s="218"/>
      <c r="S1282" s="218"/>
      <c r="T1282" s="219"/>
      <c r="AT1282" s="220" t="s">
        <v>250</v>
      </c>
      <c r="AU1282" s="220" t="s">
        <v>86</v>
      </c>
      <c r="AV1282" s="13" t="s">
        <v>83</v>
      </c>
      <c r="AW1282" s="13" t="s">
        <v>31</v>
      </c>
      <c r="AX1282" s="13" t="s">
        <v>75</v>
      </c>
      <c r="AY1282" s="220" t="s">
        <v>239</v>
      </c>
    </row>
    <row r="1283" spans="1:65" s="14" customFormat="1" ht="11.25">
      <c r="B1283" s="221"/>
      <c r="C1283" s="222"/>
      <c r="D1283" s="212" t="s">
        <v>250</v>
      </c>
      <c r="E1283" s="223" t="s">
        <v>1</v>
      </c>
      <c r="F1283" s="224" t="s">
        <v>1664</v>
      </c>
      <c r="G1283" s="222"/>
      <c r="H1283" s="225">
        <v>142.56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AT1283" s="231" t="s">
        <v>250</v>
      </c>
      <c r="AU1283" s="231" t="s">
        <v>86</v>
      </c>
      <c r="AV1283" s="14" t="s">
        <v>86</v>
      </c>
      <c r="AW1283" s="14" t="s">
        <v>31</v>
      </c>
      <c r="AX1283" s="14" t="s">
        <v>75</v>
      </c>
      <c r="AY1283" s="231" t="s">
        <v>239</v>
      </c>
    </row>
    <row r="1284" spans="1:65" s="14" customFormat="1" ht="11.25">
      <c r="B1284" s="221"/>
      <c r="C1284" s="222"/>
      <c r="D1284" s="212" t="s">
        <v>250</v>
      </c>
      <c r="E1284" s="223" t="s">
        <v>1</v>
      </c>
      <c r="F1284" s="224" t="s">
        <v>1665</v>
      </c>
      <c r="G1284" s="222"/>
      <c r="H1284" s="225">
        <v>105.16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250</v>
      </c>
      <c r="AU1284" s="231" t="s">
        <v>86</v>
      </c>
      <c r="AV1284" s="14" t="s">
        <v>86</v>
      </c>
      <c r="AW1284" s="14" t="s">
        <v>31</v>
      </c>
      <c r="AX1284" s="14" t="s">
        <v>75</v>
      </c>
      <c r="AY1284" s="231" t="s">
        <v>239</v>
      </c>
    </row>
    <row r="1285" spans="1:65" s="14" customFormat="1" ht="11.25">
      <c r="B1285" s="221"/>
      <c r="C1285" s="222"/>
      <c r="D1285" s="212" t="s">
        <v>250</v>
      </c>
      <c r="E1285" s="223" t="s">
        <v>1</v>
      </c>
      <c r="F1285" s="224" t="s">
        <v>1666</v>
      </c>
      <c r="G1285" s="222"/>
      <c r="H1285" s="225">
        <v>8.2799999999999994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250</v>
      </c>
      <c r="AU1285" s="231" t="s">
        <v>86</v>
      </c>
      <c r="AV1285" s="14" t="s">
        <v>86</v>
      </c>
      <c r="AW1285" s="14" t="s">
        <v>31</v>
      </c>
      <c r="AX1285" s="14" t="s">
        <v>75</v>
      </c>
      <c r="AY1285" s="231" t="s">
        <v>239</v>
      </c>
    </row>
    <row r="1286" spans="1:65" s="16" customFormat="1" ht="11.25">
      <c r="B1286" s="243"/>
      <c r="C1286" s="244"/>
      <c r="D1286" s="212" t="s">
        <v>250</v>
      </c>
      <c r="E1286" s="245" t="s">
        <v>1</v>
      </c>
      <c r="F1286" s="246" t="s">
        <v>264</v>
      </c>
      <c r="G1286" s="244"/>
      <c r="H1286" s="247">
        <v>256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AT1286" s="253" t="s">
        <v>250</v>
      </c>
      <c r="AU1286" s="253" t="s">
        <v>86</v>
      </c>
      <c r="AV1286" s="16" t="s">
        <v>246</v>
      </c>
      <c r="AW1286" s="16" t="s">
        <v>31</v>
      </c>
      <c r="AX1286" s="16" t="s">
        <v>83</v>
      </c>
      <c r="AY1286" s="253" t="s">
        <v>239</v>
      </c>
    </row>
    <row r="1287" spans="1:65" s="2" customFormat="1" ht="33" customHeight="1">
      <c r="A1287" s="35"/>
      <c r="B1287" s="36"/>
      <c r="C1287" s="192" t="s">
        <v>1667</v>
      </c>
      <c r="D1287" s="192" t="s">
        <v>241</v>
      </c>
      <c r="E1287" s="193" t="s">
        <v>1668</v>
      </c>
      <c r="F1287" s="194" t="s">
        <v>1669</v>
      </c>
      <c r="G1287" s="195" t="s">
        <v>372</v>
      </c>
      <c r="H1287" s="196">
        <v>15360</v>
      </c>
      <c r="I1287" s="197"/>
      <c r="J1287" s="198">
        <f>ROUND(I1287*H1287,2)</f>
        <v>0</v>
      </c>
      <c r="K1287" s="194" t="s">
        <v>245</v>
      </c>
      <c r="L1287" s="40"/>
      <c r="M1287" s="199" t="s">
        <v>1</v>
      </c>
      <c r="N1287" s="200" t="s">
        <v>40</v>
      </c>
      <c r="O1287" s="72"/>
      <c r="P1287" s="201">
        <f>O1287*H1287</f>
        <v>0</v>
      </c>
      <c r="Q1287" s="201">
        <v>0</v>
      </c>
      <c r="R1287" s="201">
        <f>Q1287*H1287</f>
        <v>0</v>
      </c>
      <c r="S1287" s="201">
        <v>0</v>
      </c>
      <c r="T1287" s="202">
        <f>S1287*H1287</f>
        <v>0</v>
      </c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R1287" s="203" t="s">
        <v>246</v>
      </c>
      <c r="AT1287" s="203" t="s">
        <v>241</v>
      </c>
      <c r="AU1287" s="203" t="s">
        <v>86</v>
      </c>
      <c r="AY1287" s="18" t="s">
        <v>239</v>
      </c>
      <c r="BE1287" s="204">
        <f>IF(N1287="základní",J1287,0)</f>
        <v>0</v>
      </c>
      <c r="BF1287" s="204">
        <f>IF(N1287="snížená",J1287,0)</f>
        <v>0</v>
      </c>
      <c r="BG1287" s="204">
        <f>IF(N1287="zákl. přenesená",J1287,0)</f>
        <v>0</v>
      </c>
      <c r="BH1287" s="204">
        <f>IF(N1287="sníž. přenesená",J1287,0)</f>
        <v>0</v>
      </c>
      <c r="BI1287" s="204">
        <f>IF(N1287="nulová",J1287,0)</f>
        <v>0</v>
      </c>
      <c r="BJ1287" s="18" t="s">
        <v>83</v>
      </c>
      <c r="BK1287" s="204">
        <f>ROUND(I1287*H1287,2)</f>
        <v>0</v>
      </c>
      <c r="BL1287" s="18" t="s">
        <v>246</v>
      </c>
      <c r="BM1287" s="203" t="s">
        <v>1670</v>
      </c>
    </row>
    <row r="1288" spans="1:65" s="2" customFormat="1" ht="11.25">
      <c r="A1288" s="35"/>
      <c r="B1288" s="36"/>
      <c r="C1288" s="37"/>
      <c r="D1288" s="205" t="s">
        <v>248</v>
      </c>
      <c r="E1288" s="37"/>
      <c r="F1288" s="206" t="s">
        <v>1671</v>
      </c>
      <c r="G1288" s="37"/>
      <c r="H1288" s="37"/>
      <c r="I1288" s="207"/>
      <c r="J1288" s="37"/>
      <c r="K1288" s="37"/>
      <c r="L1288" s="40"/>
      <c r="M1288" s="208"/>
      <c r="N1288" s="209"/>
      <c r="O1288" s="72"/>
      <c r="P1288" s="72"/>
      <c r="Q1288" s="72"/>
      <c r="R1288" s="72"/>
      <c r="S1288" s="72"/>
      <c r="T1288" s="73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T1288" s="18" t="s">
        <v>248</v>
      </c>
      <c r="AU1288" s="18" t="s">
        <v>86</v>
      </c>
    </row>
    <row r="1289" spans="1:65" s="13" customFormat="1" ht="11.25">
      <c r="B1289" s="210"/>
      <c r="C1289" s="211"/>
      <c r="D1289" s="212" t="s">
        <v>250</v>
      </c>
      <c r="E1289" s="213" t="s">
        <v>1</v>
      </c>
      <c r="F1289" s="214" t="s">
        <v>1672</v>
      </c>
      <c r="G1289" s="211"/>
      <c r="H1289" s="213" t="s">
        <v>1</v>
      </c>
      <c r="I1289" s="215"/>
      <c r="J1289" s="211"/>
      <c r="K1289" s="211"/>
      <c r="L1289" s="216"/>
      <c r="M1289" s="217"/>
      <c r="N1289" s="218"/>
      <c r="O1289" s="218"/>
      <c r="P1289" s="218"/>
      <c r="Q1289" s="218"/>
      <c r="R1289" s="218"/>
      <c r="S1289" s="218"/>
      <c r="T1289" s="219"/>
      <c r="AT1289" s="220" t="s">
        <v>250</v>
      </c>
      <c r="AU1289" s="220" t="s">
        <v>86</v>
      </c>
      <c r="AV1289" s="13" t="s">
        <v>83</v>
      </c>
      <c r="AW1289" s="13" t="s">
        <v>31</v>
      </c>
      <c r="AX1289" s="13" t="s">
        <v>75</v>
      </c>
      <c r="AY1289" s="220" t="s">
        <v>239</v>
      </c>
    </row>
    <row r="1290" spans="1:65" s="14" customFormat="1" ht="11.25">
      <c r="B1290" s="221"/>
      <c r="C1290" s="222"/>
      <c r="D1290" s="212" t="s">
        <v>250</v>
      </c>
      <c r="E1290" s="223" t="s">
        <v>1</v>
      </c>
      <c r="F1290" s="224" t="s">
        <v>1673</v>
      </c>
      <c r="G1290" s="222"/>
      <c r="H1290" s="225">
        <v>15360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250</v>
      </c>
      <c r="AU1290" s="231" t="s">
        <v>86</v>
      </c>
      <c r="AV1290" s="14" t="s">
        <v>86</v>
      </c>
      <c r="AW1290" s="14" t="s">
        <v>31</v>
      </c>
      <c r="AX1290" s="14" t="s">
        <v>83</v>
      </c>
      <c r="AY1290" s="231" t="s">
        <v>239</v>
      </c>
    </row>
    <row r="1291" spans="1:65" s="2" customFormat="1" ht="37.9" customHeight="1">
      <c r="A1291" s="35"/>
      <c r="B1291" s="36"/>
      <c r="C1291" s="192" t="s">
        <v>1674</v>
      </c>
      <c r="D1291" s="192" t="s">
        <v>241</v>
      </c>
      <c r="E1291" s="193" t="s">
        <v>1675</v>
      </c>
      <c r="F1291" s="194" t="s">
        <v>1676</v>
      </c>
      <c r="G1291" s="195" t="s">
        <v>372</v>
      </c>
      <c r="H1291" s="196">
        <v>256</v>
      </c>
      <c r="I1291" s="197"/>
      <c r="J1291" s="198">
        <f>ROUND(I1291*H1291,2)</f>
        <v>0</v>
      </c>
      <c r="K1291" s="194" t="s">
        <v>245</v>
      </c>
      <c r="L1291" s="40"/>
      <c r="M1291" s="199" t="s">
        <v>1</v>
      </c>
      <c r="N1291" s="200" t="s">
        <v>40</v>
      </c>
      <c r="O1291" s="72"/>
      <c r="P1291" s="201">
        <f>O1291*H1291</f>
        <v>0</v>
      </c>
      <c r="Q1291" s="201">
        <v>0</v>
      </c>
      <c r="R1291" s="201">
        <f>Q1291*H1291</f>
        <v>0</v>
      </c>
      <c r="S1291" s="201">
        <v>0</v>
      </c>
      <c r="T1291" s="202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203" t="s">
        <v>246</v>
      </c>
      <c r="AT1291" s="203" t="s">
        <v>241</v>
      </c>
      <c r="AU1291" s="203" t="s">
        <v>86</v>
      </c>
      <c r="AY1291" s="18" t="s">
        <v>239</v>
      </c>
      <c r="BE1291" s="204">
        <f>IF(N1291="základní",J1291,0)</f>
        <v>0</v>
      </c>
      <c r="BF1291" s="204">
        <f>IF(N1291="snížená",J1291,0)</f>
        <v>0</v>
      </c>
      <c r="BG1291" s="204">
        <f>IF(N1291="zákl. přenesená",J1291,0)</f>
        <v>0</v>
      </c>
      <c r="BH1291" s="204">
        <f>IF(N1291="sníž. přenesená",J1291,0)</f>
        <v>0</v>
      </c>
      <c r="BI1291" s="204">
        <f>IF(N1291="nulová",J1291,0)</f>
        <v>0</v>
      </c>
      <c r="BJ1291" s="18" t="s">
        <v>83</v>
      </c>
      <c r="BK1291" s="204">
        <f>ROUND(I1291*H1291,2)</f>
        <v>0</v>
      </c>
      <c r="BL1291" s="18" t="s">
        <v>246</v>
      </c>
      <c r="BM1291" s="203" t="s">
        <v>1677</v>
      </c>
    </row>
    <row r="1292" spans="1:65" s="2" customFormat="1" ht="11.25">
      <c r="A1292" s="35"/>
      <c r="B1292" s="36"/>
      <c r="C1292" s="37"/>
      <c r="D1292" s="205" t="s">
        <v>248</v>
      </c>
      <c r="E1292" s="37"/>
      <c r="F1292" s="206" t="s">
        <v>1678</v>
      </c>
      <c r="G1292" s="37"/>
      <c r="H1292" s="37"/>
      <c r="I1292" s="207"/>
      <c r="J1292" s="37"/>
      <c r="K1292" s="37"/>
      <c r="L1292" s="40"/>
      <c r="M1292" s="208"/>
      <c r="N1292" s="209"/>
      <c r="O1292" s="72"/>
      <c r="P1292" s="72"/>
      <c r="Q1292" s="72"/>
      <c r="R1292" s="72"/>
      <c r="S1292" s="72"/>
      <c r="T1292" s="73"/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T1292" s="18" t="s">
        <v>248</v>
      </c>
      <c r="AU1292" s="18" t="s">
        <v>86</v>
      </c>
    </row>
    <row r="1293" spans="1:65" s="2" customFormat="1" ht="37.9" customHeight="1">
      <c r="A1293" s="35"/>
      <c r="B1293" s="36"/>
      <c r="C1293" s="192" t="s">
        <v>1679</v>
      </c>
      <c r="D1293" s="192" t="s">
        <v>241</v>
      </c>
      <c r="E1293" s="193" t="s">
        <v>1680</v>
      </c>
      <c r="F1293" s="194" t="s">
        <v>1681</v>
      </c>
      <c r="G1293" s="195" t="s">
        <v>372</v>
      </c>
      <c r="H1293" s="196">
        <v>278</v>
      </c>
      <c r="I1293" s="197"/>
      <c r="J1293" s="198">
        <f>ROUND(I1293*H1293,2)</f>
        <v>0</v>
      </c>
      <c r="K1293" s="194" t="s">
        <v>245</v>
      </c>
      <c r="L1293" s="40"/>
      <c r="M1293" s="199" t="s">
        <v>1</v>
      </c>
      <c r="N1293" s="200" t="s">
        <v>40</v>
      </c>
      <c r="O1293" s="72"/>
      <c r="P1293" s="201">
        <f>O1293*H1293</f>
        <v>0</v>
      </c>
      <c r="Q1293" s="201">
        <v>0</v>
      </c>
      <c r="R1293" s="201">
        <f>Q1293*H1293</f>
        <v>0</v>
      </c>
      <c r="S1293" s="201">
        <v>0</v>
      </c>
      <c r="T1293" s="202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203" t="s">
        <v>246</v>
      </c>
      <c r="AT1293" s="203" t="s">
        <v>241</v>
      </c>
      <c r="AU1293" s="203" t="s">
        <v>86</v>
      </c>
      <c r="AY1293" s="18" t="s">
        <v>239</v>
      </c>
      <c r="BE1293" s="204">
        <f>IF(N1293="základní",J1293,0)</f>
        <v>0</v>
      </c>
      <c r="BF1293" s="204">
        <f>IF(N1293="snížená",J1293,0)</f>
        <v>0</v>
      </c>
      <c r="BG1293" s="204">
        <f>IF(N1293="zákl. přenesená",J1293,0)</f>
        <v>0</v>
      </c>
      <c r="BH1293" s="204">
        <f>IF(N1293="sníž. přenesená",J1293,0)</f>
        <v>0</v>
      </c>
      <c r="BI1293" s="204">
        <f>IF(N1293="nulová",J1293,0)</f>
        <v>0</v>
      </c>
      <c r="BJ1293" s="18" t="s">
        <v>83</v>
      </c>
      <c r="BK1293" s="204">
        <f>ROUND(I1293*H1293,2)</f>
        <v>0</v>
      </c>
      <c r="BL1293" s="18" t="s">
        <v>246</v>
      </c>
      <c r="BM1293" s="203" t="s">
        <v>1682</v>
      </c>
    </row>
    <row r="1294" spans="1:65" s="2" customFormat="1" ht="11.25">
      <c r="A1294" s="35"/>
      <c r="B1294" s="36"/>
      <c r="C1294" s="37"/>
      <c r="D1294" s="205" t="s">
        <v>248</v>
      </c>
      <c r="E1294" s="37"/>
      <c r="F1294" s="206" t="s">
        <v>1683</v>
      </c>
      <c r="G1294" s="37"/>
      <c r="H1294" s="37"/>
      <c r="I1294" s="207"/>
      <c r="J1294" s="37"/>
      <c r="K1294" s="37"/>
      <c r="L1294" s="40"/>
      <c r="M1294" s="208"/>
      <c r="N1294" s="209"/>
      <c r="O1294" s="72"/>
      <c r="P1294" s="72"/>
      <c r="Q1294" s="72"/>
      <c r="R1294" s="72"/>
      <c r="S1294" s="72"/>
      <c r="T1294" s="73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T1294" s="18" t="s">
        <v>248</v>
      </c>
      <c r="AU1294" s="18" t="s">
        <v>86</v>
      </c>
    </row>
    <row r="1295" spans="1:65" s="13" customFormat="1" ht="11.25">
      <c r="B1295" s="210"/>
      <c r="C1295" s="211"/>
      <c r="D1295" s="212" t="s">
        <v>250</v>
      </c>
      <c r="E1295" s="213" t="s">
        <v>1</v>
      </c>
      <c r="F1295" s="214" t="s">
        <v>1684</v>
      </c>
      <c r="G1295" s="211"/>
      <c r="H1295" s="213" t="s">
        <v>1</v>
      </c>
      <c r="I1295" s="215"/>
      <c r="J1295" s="211"/>
      <c r="K1295" s="211"/>
      <c r="L1295" s="216"/>
      <c r="M1295" s="217"/>
      <c r="N1295" s="218"/>
      <c r="O1295" s="218"/>
      <c r="P1295" s="218"/>
      <c r="Q1295" s="218"/>
      <c r="R1295" s="218"/>
      <c r="S1295" s="218"/>
      <c r="T1295" s="219"/>
      <c r="AT1295" s="220" t="s">
        <v>250</v>
      </c>
      <c r="AU1295" s="220" t="s">
        <v>86</v>
      </c>
      <c r="AV1295" s="13" t="s">
        <v>83</v>
      </c>
      <c r="AW1295" s="13" t="s">
        <v>31</v>
      </c>
      <c r="AX1295" s="13" t="s">
        <v>75</v>
      </c>
      <c r="AY1295" s="220" t="s">
        <v>239</v>
      </c>
    </row>
    <row r="1296" spans="1:65" s="14" customFormat="1" ht="11.25">
      <c r="B1296" s="221"/>
      <c r="C1296" s="222"/>
      <c r="D1296" s="212" t="s">
        <v>250</v>
      </c>
      <c r="E1296" s="223" t="s">
        <v>1</v>
      </c>
      <c r="F1296" s="224" t="s">
        <v>1685</v>
      </c>
      <c r="G1296" s="222"/>
      <c r="H1296" s="225">
        <v>90.17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AT1296" s="231" t="s">
        <v>250</v>
      </c>
      <c r="AU1296" s="231" t="s">
        <v>86</v>
      </c>
      <c r="AV1296" s="14" t="s">
        <v>86</v>
      </c>
      <c r="AW1296" s="14" t="s">
        <v>31</v>
      </c>
      <c r="AX1296" s="14" t="s">
        <v>75</v>
      </c>
      <c r="AY1296" s="231" t="s">
        <v>239</v>
      </c>
    </row>
    <row r="1297" spans="1:65" s="14" customFormat="1" ht="11.25">
      <c r="B1297" s="221"/>
      <c r="C1297" s="222"/>
      <c r="D1297" s="212" t="s">
        <v>250</v>
      </c>
      <c r="E1297" s="223" t="s">
        <v>1</v>
      </c>
      <c r="F1297" s="224" t="s">
        <v>1686</v>
      </c>
      <c r="G1297" s="222"/>
      <c r="H1297" s="225">
        <v>132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250</v>
      </c>
      <c r="AU1297" s="231" t="s">
        <v>86</v>
      </c>
      <c r="AV1297" s="14" t="s">
        <v>86</v>
      </c>
      <c r="AW1297" s="14" t="s">
        <v>31</v>
      </c>
      <c r="AX1297" s="14" t="s">
        <v>75</v>
      </c>
      <c r="AY1297" s="231" t="s">
        <v>239</v>
      </c>
    </row>
    <row r="1298" spans="1:65" s="14" customFormat="1" ht="11.25">
      <c r="B1298" s="221"/>
      <c r="C1298" s="222"/>
      <c r="D1298" s="212" t="s">
        <v>250</v>
      </c>
      <c r="E1298" s="223" t="s">
        <v>1</v>
      </c>
      <c r="F1298" s="224" t="s">
        <v>1687</v>
      </c>
      <c r="G1298" s="222"/>
      <c r="H1298" s="225">
        <v>49.7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250</v>
      </c>
      <c r="AU1298" s="231" t="s">
        <v>86</v>
      </c>
      <c r="AV1298" s="14" t="s">
        <v>86</v>
      </c>
      <c r="AW1298" s="14" t="s">
        <v>31</v>
      </c>
      <c r="AX1298" s="14" t="s">
        <v>75</v>
      </c>
      <c r="AY1298" s="231" t="s">
        <v>239</v>
      </c>
    </row>
    <row r="1299" spans="1:65" s="14" customFormat="1" ht="11.25">
      <c r="B1299" s="221"/>
      <c r="C1299" s="222"/>
      <c r="D1299" s="212" t="s">
        <v>250</v>
      </c>
      <c r="E1299" s="223" t="s">
        <v>1</v>
      </c>
      <c r="F1299" s="224" t="s">
        <v>1688</v>
      </c>
      <c r="G1299" s="222"/>
      <c r="H1299" s="225">
        <v>6.13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250</v>
      </c>
      <c r="AU1299" s="231" t="s">
        <v>86</v>
      </c>
      <c r="AV1299" s="14" t="s">
        <v>86</v>
      </c>
      <c r="AW1299" s="14" t="s">
        <v>31</v>
      </c>
      <c r="AX1299" s="14" t="s">
        <v>75</v>
      </c>
      <c r="AY1299" s="231" t="s">
        <v>239</v>
      </c>
    </row>
    <row r="1300" spans="1:65" s="16" customFormat="1" ht="11.25">
      <c r="B1300" s="243"/>
      <c r="C1300" s="244"/>
      <c r="D1300" s="212" t="s">
        <v>250</v>
      </c>
      <c r="E1300" s="245" t="s">
        <v>1</v>
      </c>
      <c r="F1300" s="246" t="s">
        <v>264</v>
      </c>
      <c r="G1300" s="244"/>
      <c r="H1300" s="247">
        <v>278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AT1300" s="253" t="s">
        <v>250</v>
      </c>
      <c r="AU1300" s="253" t="s">
        <v>86</v>
      </c>
      <c r="AV1300" s="16" t="s">
        <v>246</v>
      </c>
      <c r="AW1300" s="16" t="s">
        <v>31</v>
      </c>
      <c r="AX1300" s="16" t="s">
        <v>83</v>
      </c>
      <c r="AY1300" s="253" t="s">
        <v>239</v>
      </c>
    </row>
    <row r="1301" spans="1:65" s="2" customFormat="1" ht="33" customHeight="1">
      <c r="A1301" s="35"/>
      <c r="B1301" s="36"/>
      <c r="C1301" s="192" t="s">
        <v>1689</v>
      </c>
      <c r="D1301" s="192" t="s">
        <v>241</v>
      </c>
      <c r="E1301" s="193" t="s">
        <v>1690</v>
      </c>
      <c r="F1301" s="194" t="s">
        <v>1691</v>
      </c>
      <c r="G1301" s="195" t="s">
        <v>372</v>
      </c>
      <c r="H1301" s="196">
        <v>16680</v>
      </c>
      <c r="I1301" s="197"/>
      <c r="J1301" s="198">
        <f>ROUND(I1301*H1301,2)</f>
        <v>0</v>
      </c>
      <c r="K1301" s="194" t="s">
        <v>245</v>
      </c>
      <c r="L1301" s="40"/>
      <c r="M1301" s="199" t="s">
        <v>1</v>
      </c>
      <c r="N1301" s="200" t="s">
        <v>40</v>
      </c>
      <c r="O1301" s="72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203" t="s">
        <v>246</v>
      </c>
      <c r="AT1301" s="203" t="s">
        <v>241</v>
      </c>
      <c r="AU1301" s="203" t="s">
        <v>86</v>
      </c>
      <c r="AY1301" s="18" t="s">
        <v>239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8" t="s">
        <v>83</v>
      </c>
      <c r="BK1301" s="204">
        <f>ROUND(I1301*H1301,2)</f>
        <v>0</v>
      </c>
      <c r="BL1301" s="18" t="s">
        <v>246</v>
      </c>
      <c r="BM1301" s="203" t="s">
        <v>1692</v>
      </c>
    </row>
    <row r="1302" spans="1:65" s="2" customFormat="1" ht="11.25">
      <c r="A1302" s="35"/>
      <c r="B1302" s="36"/>
      <c r="C1302" s="37"/>
      <c r="D1302" s="205" t="s">
        <v>248</v>
      </c>
      <c r="E1302" s="37"/>
      <c r="F1302" s="206" t="s">
        <v>1693</v>
      </c>
      <c r="G1302" s="37"/>
      <c r="H1302" s="37"/>
      <c r="I1302" s="207"/>
      <c r="J1302" s="37"/>
      <c r="K1302" s="37"/>
      <c r="L1302" s="40"/>
      <c r="M1302" s="208"/>
      <c r="N1302" s="209"/>
      <c r="O1302" s="72"/>
      <c r="P1302" s="72"/>
      <c r="Q1302" s="72"/>
      <c r="R1302" s="72"/>
      <c r="S1302" s="72"/>
      <c r="T1302" s="73"/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T1302" s="18" t="s">
        <v>248</v>
      </c>
      <c r="AU1302" s="18" t="s">
        <v>86</v>
      </c>
    </row>
    <row r="1303" spans="1:65" s="13" customFormat="1" ht="11.25">
      <c r="B1303" s="210"/>
      <c r="C1303" s="211"/>
      <c r="D1303" s="212" t="s">
        <v>250</v>
      </c>
      <c r="E1303" s="213" t="s">
        <v>1</v>
      </c>
      <c r="F1303" s="214" t="s">
        <v>1672</v>
      </c>
      <c r="G1303" s="211"/>
      <c r="H1303" s="213" t="s">
        <v>1</v>
      </c>
      <c r="I1303" s="215"/>
      <c r="J1303" s="211"/>
      <c r="K1303" s="211"/>
      <c r="L1303" s="216"/>
      <c r="M1303" s="217"/>
      <c r="N1303" s="218"/>
      <c r="O1303" s="218"/>
      <c r="P1303" s="218"/>
      <c r="Q1303" s="218"/>
      <c r="R1303" s="218"/>
      <c r="S1303" s="218"/>
      <c r="T1303" s="219"/>
      <c r="AT1303" s="220" t="s">
        <v>250</v>
      </c>
      <c r="AU1303" s="220" t="s">
        <v>86</v>
      </c>
      <c r="AV1303" s="13" t="s">
        <v>83</v>
      </c>
      <c r="AW1303" s="13" t="s">
        <v>31</v>
      </c>
      <c r="AX1303" s="13" t="s">
        <v>75</v>
      </c>
      <c r="AY1303" s="220" t="s">
        <v>239</v>
      </c>
    </row>
    <row r="1304" spans="1:65" s="14" customFormat="1" ht="11.25">
      <c r="B1304" s="221"/>
      <c r="C1304" s="222"/>
      <c r="D1304" s="212" t="s">
        <v>250</v>
      </c>
      <c r="E1304" s="223" t="s">
        <v>1</v>
      </c>
      <c r="F1304" s="224" t="s">
        <v>1694</v>
      </c>
      <c r="G1304" s="222"/>
      <c r="H1304" s="225">
        <v>16680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AT1304" s="231" t="s">
        <v>250</v>
      </c>
      <c r="AU1304" s="231" t="s">
        <v>86</v>
      </c>
      <c r="AV1304" s="14" t="s">
        <v>86</v>
      </c>
      <c r="AW1304" s="14" t="s">
        <v>31</v>
      </c>
      <c r="AX1304" s="14" t="s">
        <v>83</v>
      </c>
      <c r="AY1304" s="231" t="s">
        <v>239</v>
      </c>
    </row>
    <row r="1305" spans="1:65" s="2" customFormat="1" ht="37.9" customHeight="1">
      <c r="A1305" s="35"/>
      <c r="B1305" s="36"/>
      <c r="C1305" s="192" t="s">
        <v>1695</v>
      </c>
      <c r="D1305" s="192" t="s">
        <v>241</v>
      </c>
      <c r="E1305" s="193" t="s">
        <v>1696</v>
      </c>
      <c r="F1305" s="194" t="s">
        <v>1697</v>
      </c>
      <c r="G1305" s="195" t="s">
        <v>372</v>
      </c>
      <c r="H1305" s="196">
        <v>278</v>
      </c>
      <c r="I1305" s="197"/>
      <c r="J1305" s="198">
        <f>ROUND(I1305*H1305,2)</f>
        <v>0</v>
      </c>
      <c r="K1305" s="194" t="s">
        <v>245</v>
      </c>
      <c r="L1305" s="40"/>
      <c r="M1305" s="199" t="s">
        <v>1</v>
      </c>
      <c r="N1305" s="200" t="s">
        <v>40</v>
      </c>
      <c r="O1305" s="72"/>
      <c r="P1305" s="201">
        <f>O1305*H1305</f>
        <v>0</v>
      </c>
      <c r="Q1305" s="201">
        <v>0</v>
      </c>
      <c r="R1305" s="201">
        <f>Q1305*H1305</f>
        <v>0</v>
      </c>
      <c r="S1305" s="201">
        <v>0</v>
      </c>
      <c r="T1305" s="202">
        <f>S1305*H1305</f>
        <v>0</v>
      </c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R1305" s="203" t="s">
        <v>246</v>
      </c>
      <c r="AT1305" s="203" t="s">
        <v>241</v>
      </c>
      <c r="AU1305" s="203" t="s">
        <v>86</v>
      </c>
      <c r="AY1305" s="18" t="s">
        <v>239</v>
      </c>
      <c r="BE1305" s="204">
        <f>IF(N1305="základní",J1305,0)</f>
        <v>0</v>
      </c>
      <c r="BF1305" s="204">
        <f>IF(N1305="snížená",J1305,0)</f>
        <v>0</v>
      </c>
      <c r="BG1305" s="204">
        <f>IF(N1305="zákl. přenesená",J1305,0)</f>
        <v>0</v>
      </c>
      <c r="BH1305" s="204">
        <f>IF(N1305="sníž. přenesená",J1305,0)</f>
        <v>0</v>
      </c>
      <c r="BI1305" s="204">
        <f>IF(N1305="nulová",J1305,0)</f>
        <v>0</v>
      </c>
      <c r="BJ1305" s="18" t="s">
        <v>83</v>
      </c>
      <c r="BK1305" s="204">
        <f>ROUND(I1305*H1305,2)</f>
        <v>0</v>
      </c>
      <c r="BL1305" s="18" t="s">
        <v>246</v>
      </c>
      <c r="BM1305" s="203" t="s">
        <v>1698</v>
      </c>
    </row>
    <row r="1306" spans="1:65" s="2" customFormat="1" ht="11.25">
      <c r="A1306" s="35"/>
      <c r="B1306" s="36"/>
      <c r="C1306" s="37"/>
      <c r="D1306" s="205" t="s">
        <v>248</v>
      </c>
      <c r="E1306" s="37"/>
      <c r="F1306" s="206" t="s">
        <v>1699</v>
      </c>
      <c r="G1306" s="37"/>
      <c r="H1306" s="37"/>
      <c r="I1306" s="207"/>
      <c r="J1306" s="37"/>
      <c r="K1306" s="37"/>
      <c r="L1306" s="40"/>
      <c r="M1306" s="208"/>
      <c r="N1306" s="209"/>
      <c r="O1306" s="72"/>
      <c r="P1306" s="72"/>
      <c r="Q1306" s="72"/>
      <c r="R1306" s="72"/>
      <c r="S1306" s="72"/>
      <c r="T1306" s="73"/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T1306" s="18" t="s">
        <v>248</v>
      </c>
      <c r="AU1306" s="18" t="s">
        <v>86</v>
      </c>
    </row>
    <row r="1307" spans="1:65" s="2" customFormat="1" ht="16.5" customHeight="1">
      <c r="A1307" s="35"/>
      <c r="B1307" s="36"/>
      <c r="C1307" s="192" t="s">
        <v>1700</v>
      </c>
      <c r="D1307" s="192" t="s">
        <v>241</v>
      </c>
      <c r="E1307" s="193" t="s">
        <v>1701</v>
      </c>
      <c r="F1307" s="194" t="s">
        <v>1702</v>
      </c>
      <c r="G1307" s="195" t="s">
        <v>372</v>
      </c>
      <c r="H1307" s="196">
        <v>534</v>
      </c>
      <c r="I1307" s="197"/>
      <c r="J1307" s="198">
        <f>ROUND(I1307*H1307,2)</f>
        <v>0</v>
      </c>
      <c r="K1307" s="194" t="s">
        <v>245</v>
      </c>
      <c r="L1307" s="40"/>
      <c r="M1307" s="199" t="s">
        <v>1</v>
      </c>
      <c r="N1307" s="200" t="s">
        <v>40</v>
      </c>
      <c r="O1307" s="72"/>
      <c r="P1307" s="201">
        <f>O1307*H1307</f>
        <v>0</v>
      </c>
      <c r="Q1307" s="201">
        <v>0</v>
      </c>
      <c r="R1307" s="201">
        <f>Q1307*H1307</f>
        <v>0</v>
      </c>
      <c r="S1307" s="201">
        <v>0</v>
      </c>
      <c r="T1307" s="202">
        <f>S1307*H1307</f>
        <v>0</v>
      </c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R1307" s="203" t="s">
        <v>246</v>
      </c>
      <c r="AT1307" s="203" t="s">
        <v>241</v>
      </c>
      <c r="AU1307" s="203" t="s">
        <v>86</v>
      </c>
      <c r="AY1307" s="18" t="s">
        <v>239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18" t="s">
        <v>83</v>
      </c>
      <c r="BK1307" s="204">
        <f>ROUND(I1307*H1307,2)</f>
        <v>0</v>
      </c>
      <c r="BL1307" s="18" t="s">
        <v>246</v>
      </c>
      <c r="BM1307" s="203" t="s">
        <v>1703</v>
      </c>
    </row>
    <row r="1308" spans="1:65" s="2" customFormat="1" ht="11.25">
      <c r="A1308" s="35"/>
      <c r="B1308" s="36"/>
      <c r="C1308" s="37"/>
      <c r="D1308" s="205" t="s">
        <v>248</v>
      </c>
      <c r="E1308" s="37"/>
      <c r="F1308" s="206" t="s">
        <v>1704</v>
      </c>
      <c r="G1308" s="37"/>
      <c r="H1308" s="37"/>
      <c r="I1308" s="207"/>
      <c r="J1308" s="37"/>
      <c r="K1308" s="37"/>
      <c r="L1308" s="40"/>
      <c r="M1308" s="208"/>
      <c r="N1308" s="209"/>
      <c r="O1308" s="72"/>
      <c r="P1308" s="72"/>
      <c r="Q1308" s="72"/>
      <c r="R1308" s="72"/>
      <c r="S1308" s="72"/>
      <c r="T1308" s="73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T1308" s="18" t="s">
        <v>248</v>
      </c>
      <c r="AU1308" s="18" t="s">
        <v>86</v>
      </c>
    </row>
    <row r="1309" spans="1:65" s="14" customFormat="1" ht="11.25">
      <c r="B1309" s="221"/>
      <c r="C1309" s="222"/>
      <c r="D1309" s="212" t="s">
        <v>250</v>
      </c>
      <c r="E1309" s="223" t="s">
        <v>1</v>
      </c>
      <c r="F1309" s="224" t="s">
        <v>1705</v>
      </c>
      <c r="G1309" s="222"/>
      <c r="H1309" s="225">
        <v>534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250</v>
      </c>
      <c r="AU1309" s="231" t="s">
        <v>86</v>
      </c>
      <c r="AV1309" s="14" t="s">
        <v>86</v>
      </c>
      <c r="AW1309" s="14" t="s">
        <v>31</v>
      </c>
      <c r="AX1309" s="14" t="s">
        <v>83</v>
      </c>
      <c r="AY1309" s="231" t="s">
        <v>239</v>
      </c>
    </row>
    <row r="1310" spans="1:65" s="2" customFormat="1" ht="21.75" customHeight="1">
      <c r="A1310" s="35"/>
      <c r="B1310" s="36"/>
      <c r="C1310" s="192" t="s">
        <v>1706</v>
      </c>
      <c r="D1310" s="192" t="s">
        <v>241</v>
      </c>
      <c r="E1310" s="193" t="s">
        <v>1707</v>
      </c>
      <c r="F1310" s="194" t="s">
        <v>1708</v>
      </c>
      <c r="G1310" s="195" t="s">
        <v>372</v>
      </c>
      <c r="H1310" s="196">
        <v>32040</v>
      </c>
      <c r="I1310" s="197"/>
      <c r="J1310" s="198">
        <f>ROUND(I1310*H1310,2)</f>
        <v>0</v>
      </c>
      <c r="K1310" s="194" t="s">
        <v>245</v>
      </c>
      <c r="L1310" s="40"/>
      <c r="M1310" s="199" t="s">
        <v>1</v>
      </c>
      <c r="N1310" s="200" t="s">
        <v>40</v>
      </c>
      <c r="O1310" s="72"/>
      <c r="P1310" s="201">
        <f>O1310*H1310</f>
        <v>0</v>
      </c>
      <c r="Q1310" s="201">
        <v>0</v>
      </c>
      <c r="R1310" s="201">
        <f>Q1310*H1310</f>
        <v>0</v>
      </c>
      <c r="S1310" s="201">
        <v>0</v>
      </c>
      <c r="T1310" s="202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203" t="s">
        <v>246</v>
      </c>
      <c r="AT1310" s="203" t="s">
        <v>241</v>
      </c>
      <c r="AU1310" s="203" t="s">
        <v>86</v>
      </c>
      <c r="AY1310" s="18" t="s">
        <v>239</v>
      </c>
      <c r="BE1310" s="204">
        <f>IF(N1310="základní",J1310,0)</f>
        <v>0</v>
      </c>
      <c r="BF1310" s="204">
        <f>IF(N1310="snížená",J1310,0)</f>
        <v>0</v>
      </c>
      <c r="BG1310" s="204">
        <f>IF(N1310="zákl. přenesená",J1310,0)</f>
        <v>0</v>
      </c>
      <c r="BH1310" s="204">
        <f>IF(N1310="sníž. přenesená",J1310,0)</f>
        <v>0</v>
      </c>
      <c r="BI1310" s="204">
        <f>IF(N1310="nulová",J1310,0)</f>
        <v>0</v>
      </c>
      <c r="BJ1310" s="18" t="s">
        <v>83</v>
      </c>
      <c r="BK1310" s="204">
        <f>ROUND(I1310*H1310,2)</f>
        <v>0</v>
      </c>
      <c r="BL1310" s="18" t="s">
        <v>246</v>
      </c>
      <c r="BM1310" s="203" t="s">
        <v>1709</v>
      </c>
    </row>
    <row r="1311" spans="1:65" s="2" customFormat="1" ht="11.25">
      <c r="A1311" s="35"/>
      <c r="B1311" s="36"/>
      <c r="C1311" s="37"/>
      <c r="D1311" s="205" t="s">
        <v>248</v>
      </c>
      <c r="E1311" s="37"/>
      <c r="F1311" s="206" t="s">
        <v>1710</v>
      </c>
      <c r="G1311" s="37"/>
      <c r="H1311" s="37"/>
      <c r="I1311" s="207"/>
      <c r="J1311" s="37"/>
      <c r="K1311" s="37"/>
      <c r="L1311" s="40"/>
      <c r="M1311" s="208"/>
      <c r="N1311" s="209"/>
      <c r="O1311" s="72"/>
      <c r="P1311" s="72"/>
      <c r="Q1311" s="72"/>
      <c r="R1311" s="72"/>
      <c r="S1311" s="72"/>
      <c r="T1311" s="73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T1311" s="18" t="s">
        <v>248</v>
      </c>
      <c r="AU1311" s="18" t="s">
        <v>86</v>
      </c>
    </row>
    <row r="1312" spans="1:65" s="13" customFormat="1" ht="11.25">
      <c r="B1312" s="210"/>
      <c r="C1312" s="211"/>
      <c r="D1312" s="212" t="s">
        <v>250</v>
      </c>
      <c r="E1312" s="213" t="s">
        <v>1</v>
      </c>
      <c r="F1312" s="214" t="s">
        <v>1672</v>
      </c>
      <c r="G1312" s="211"/>
      <c r="H1312" s="213" t="s">
        <v>1</v>
      </c>
      <c r="I1312" s="215"/>
      <c r="J1312" s="211"/>
      <c r="K1312" s="211"/>
      <c r="L1312" s="216"/>
      <c r="M1312" s="217"/>
      <c r="N1312" s="218"/>
      <c r="O1312" s="218"/>
      <c r="P1312" s="218"/>
      <c r="Q1312" s="218"/>
      <c r="R1312" s="218"/>
      <c r="S1312" s="218"/>
      <c r="T1312" s="219"/>
      <c r="AT1312" s="220" t="s">
        <v>250</v>
      </c>
      <c r="AU1312" s="220" t="s">
        <v>86</v>
      </c>
      <c r="AV1312" s="13" t="s">
        <v>83</v>
      </c>
      <c r="AW1312" s="13" t="s">
        <v>31</v>
      </c>
      <c r="AX1312" s="13" t="s">
        <v>75</v>
      </c>
      <c r="AY1312" s="220" t="s">
        <v>239</v>
      </c>
    </row>
    <row r="1313" spans="1:65" s="14" customFormat="1" ht="11.25">
      <c r="B1313" s="221"/>
      <c r="C1313" s="222"/>
      <c r="D1313" s="212" t="s">
        <v>250</v>
      </c>
      <c r="E1313" s="223" t="s">
        <v>1</v>
      </c>
      <c r="F1313" s="224" t="s">
        <v>1711</v>
      </c>
      <c r="G1313" s="222"/>
      <c r="H1313" s="225">
        <v>32040</v>
      </c>
      <c r="I1313" s="226"/>
      <c r="J1313" s="222"/>
      <c r="K1313" s="222"/>
      <c r="L1313" s="227"/>
      <c r="M1313" s="228"/>
      <c r="N1313" s="229"/>
      <c r="O1313" s="229"/>
      <c r="P1313" s="229"/>
      <c r="Q1313" s="229"/>
      <c r="R1313" s="229"/>
      <c r="S1313" s="229"/>
      <c r="T1313" s="230"/>
      <c r="AT1313" s="231" t="s">
        <v>250</v>
      </c>
      <c r="AU1313" s="231" t="s">
        <v>86</v>
      </c>
      <c r="AV1313" s="14" t="s">
        <v>86</v>
      </c>
      <c r="AW1313" s="14" t="s">
        <v>31</v>
      </c>
      <c r="AX1313" s="14" t="s">
        <v>83</v>
      </c>
      <c r="AY1313" s="231" t="s">
        <v>239</v>
      </c>
    </row>
    <row r="1314" spans="1:65" s="2" customFormat="1" ht="21.75" customHeight="1">
      <c r="A1314" s="35"/>
      <c r="B1314" s="36"/>
      <c r="C1314" s="192" t="s">
        <v>1712</v>
      </c>
      <c r="D1314" s="192" t="s">
        <v>241</v>
      </c>
      <c r="E1314" s="193" t="s">
        <v>1713</v>
      </c>
      <c r="F1314" s="194" t="s">
        <v>1714</v>
      </c>
      <c r="G1314" s="195" t="s">
        <v>372</v>
      </c>
      <c r="H1314" s="196">
        <v>534</v>
      </c>
      <c r="I1314" s="197"/>
      <c r="J1314" s="198">
        <f>ROUND(I1314*H1314,2)</f>
        <v>0</v>
      </c>
      <c r="K1314" s="194" t="s">
        <v>245</v>
      </c>
      <c r="L1314" s="40"/>
      <c r="M1314" s="199" t="s">
        <v>1</v>
      </c>
      <c r="N1314" s="200" t="s">
        <v>40</v>
      </c>
      <c r="O1314" s="72"/>
      <c r="P1314" s="201">
        <f>O1314*H1314</f>
        <v>0</v>
      </c>
      <c r="Q1314" s="201">
        <v>0</v>
      </c>
      <c r="R1314" s="201">
        <f>Q1314*H1314</f>
        <v>0</v>
      </c>
      <c r="S1314" s="201">
        <v>0</v>
      </c>
      <c r="T1314" s="202">
        <f>S1314*H1314</f>
        <v>0</v>
      </c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R1314" s="203" t="s">
        <v>246</v>
      </c>
      <c r="AT1314" s="203" t="s">
        <v>241</v>
      </c>
      <c r="AU1314" s="203" t="s">
        <v>86</v>
      </c>
      <c r="AY1314" s="18" t="s">
        <v>239</v>
      </c>
      <c r="BE1314" s="204">
        <f>IF(N1314="základní",J1314,0)</f>
        <v>0</v>
      </c>
      <c r="BF1314" s="204">
        <f>IF(N1314="snížená",J1314,0)</f>
        <v>0</v>
      </c>
      <c r="BG1314" s="204">
        <f>IF(N1314="zákl. přenesená",J1314,0)</f>
        <v>0</v>
      </c>
      <c r="BH1314" s="204">
        <f>IF(N1314="sníž. přenesená",J1314,0)</f>
        <v>0</v>
      </c>
      <c r="BI1314" s="204">
        <f>IF(N1314="nulová",J1314,0)</f>
        <v>0</v>
      </c>
      <c r="BJ1314" s="18" t="s">
        <v>83</v>
      </c>
      <c r="BK1314" s="204">
        <f>ROUND(I1314*H1314,2)</f>
        <v>0</v>
      </c>
      <c r="BL1314" s="18" t="s">
        <v>246</v>
      </c>
      <c r="BM1314" s="203" t="s">
        <v>1715</v>
      </c>
    </row>
    <row r="1315" spans="1:65" s="2" customFormat="1" ht="11.25">
      <c r="A1315" s="35"/>
      <c r="B1315" s="36"/>
      <c r="C1315" s="37"/>
      <c r="D1315" s="205" t="s">
        <v>248</v>
      </c>
      <c r="E1315" s="37"/>
      <c r="F1315" s="206" t="s">
        <v>1716</v>
      </c>
      <c r="G1315" s="37"/>
      <c r="H1315" s="37"/>
      <c r="I1315" s="207"/>
      <c r="J1315" s="37"/>
      <c r="K1315" s="37"/>
      <c r="L1315" s="40"/>
      <c r="M1315" s="208"/>
      <c r="N1315" s="209"/>
      <c r="O1315" s="72"/>
      <c r="P1315" s="72"/>
      <c r="Q1315" s="72"/>
      <c r="R1315" s="72"/>
      <c r="S1315" s="72"/>
      <c r="T1315" s="73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T1315" s="18" t="s">
        <v>248</v>
      </c>
      <c r="AU1315" s="18" t="s">
        <v>86</v>
      </c>
    </row>
    <row r="1316" spans="1:65" s="2" customFormat="1" ht="33" customHeight="1">
      <c r="A1316" s="35"/>
      <c r="B1316" s="36"/>
      <c r="C1316" s="192" t="s">
        <v>1717</v>
      </c>
      <c r="D1316" s="192" t="s">
        <v>241</v>
      </c>
      <c r="E1316" s="193" t="s">
        <v>1718</v>
      </c>
      <c r="F1316" s="194" t="s">
        <v>1719</v>
      </c>
      <c r="G1316" s="195" t="s">
        <v>244</v>
      </c>
      <c r="H1316" s="196">
        <v>192</v>
      </c>
      <c r="I1316" s="197"/>
      <c r="J1316" s="198">
        <f>ROUND(I1316*H1316,2)</f>
        <v>0</v>
      </c>
      <c r="K1316" s="194" t="s">
        <v>245</v>
      </c>
      <c r="L1316" s="40"/>
      <c r="M1316" s="199" t="s">
        <v>1</v>
      </c>
      <c r="N1316" s="200" t="s">
        <v>40</v>
      </c>
      <c r="O1316" s="72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R1316" s="203" t="s">
        <v>246</v>
      </c>
      <c r="AT1316" s="203" t="s">
        <v>241</v>
      </c>
      <c r="AU1316" s="203" t="s">
        <v>86</v>
      </c>
      <c r="AY1316" s="18" t="s">
        <v>239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8" t="s">
        <v>83</v>
      </c>
      <c r="BK1316" s="204">
        <f>ROUND(I1316*H1316,2)</f>
        <v>0</v>
      </c>
      <c r="BL1316" s="18" t="s">
        <v>246</v>
      </c>
      <c r="BM1316" s="203" t="s">
        <v>1720</v>
      </c>
    </row>
    <row r="1317" spans="1:65" s="2" customFormat="1" ht="11.25">
      <c r="A1317" s="35"/>
      <c r="B1317" s="36"/>
      <c r="C1317" s="37"/>
      <c r="D1317" s="205" t="s">
        <v>248</v>
      </c>
      <c r="E1317" s="37"/>
      <c r="F1317" s="206" t="s">
        <v>1721</v>
      </c>
      <c r="G1317" s="37"/>
      <c r="H1317" s="37"/>
      <c r="I1317" s="207"/>
      <c r="J1317" s="37"/>
      <c r="K1317" s="37"/>
      <c r="L1317" s="40"/>
      <c r="M1317" s="208"/>
      <c r="N1317" s="209"/>
      <c r="O1317" s="72"/>
      <c r="P1317" s="72"/>
      <c r="Q1317" s="72"/>
      <c r="R1317" s="72"/>
      <c r="S1317" s="72"/>
      <c r="T1317" s="73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T1317" s="18" t="s">
        <v>248</v>
      </c>
      <c r="AU1317" s="18" t="s">
        <v>86</v>
      </c>
    </row>
    <row r="1318" spans="1:65" s="13" customFormat="1" ht="11.25">
      <c r="B1318" s="210"/>
      <c r="C1318" s="211"/>
      <c r="D1318" s="212" t="s">
        <v>250</v>
      </c>
      <c r="E1318" s="213" t="s">
        <v>1</v>
      </c>
      <c r="F1318" s="214" t="s">
        <v>1722</v>
      </c>
      <c r="G1318" s="211"/>
      <c r="H1318" s="213" t="s">
        <v>1</v>
      </c>
      <c r="I1318" s="215"/>
      <c r="J1318" s="211"/>
      <c r="K1318" s="211"/>
      <c r="L1318" s="216"/>
      <c r="M1318" s="217"/>
      <c r="N1318" s="218"/>
      <c r="O1318" s="218"/>
      <c r="P1318" s="218"/>
      <c r="Q1318" s="218"/>
      <c r="R1318" s="218"/>
      <c r="S1318" s="218"/>
      <c r="T1318" s="219"/>
      <c r="AT1318" s="220" t="s">
        <v>250</v>
      </c>
      <c r="AU1318" s="220" t="s">
        <v>86</v>
      </c>
      <c r="AV1318" s="13" t="s">
        <v>83</v>
      </c>
      <c r="AW1318" s="13" t="s">
        <v>31</v>
      </c>
      <c r="AX1318" s="13" t="s">
        <v>75</v>
      </c>
      <c r="AY1318" s="220" t="s">
        <v>239</v>
      </c>
    </row>
    <row r="1319" spans="1:65" s="14" customFormat="1" ht="11.25">
      <c r="B1319" s="221"/>
      <c r="C1319" s="222"/>
      <c r="D1319" s="212" t="s">
        <v>250</v>
      </c>
      <c r="E1319" s="223" t="s">
        <v>1</v>
      </c>
      <c r="F1319" s="224" t="s">
        <v>1723</v>
      </c>
      <c r="G1319" s="222"/>
      <c r="H1319" s="225">
        <v>192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250</v>
      </c>
      <c r="AU1319" s="231" t="s">
        <v>86</v>
      </c>
      <c r="AV1319" s="14" t="s">
        <v>86</v>
      </c>
      <c r="AW1319" s="14" t="s">
        <v>31</v>
      </c>
      <c r="AX1319" s="14" t="s">
        <v>83</v>
      </c>
      <c r="AY1319" s="231" t="s">
        <v>239</v>
      </c>
    </row>
    <row r="1320" spans="1:65" s="2" customFormat="1" ht="37.9" customHeight="1">
      <c r="A1320" s="35"/>
      <c r="B1320" s="36"/>
      <c r="C1320" s="192" t="s">
        <v>1724</v>
      </c>
      <c r="D1320" s="192" t="s">
        <v>241</v>
      </c>
      <c r="E1320" s="193" t="s">
        <v>1725</v>
      </c>
      <c r="F1320" s="194" t="s">
        <v>1726</v>
      </c>
      <c r="G1320" s="195" t="s">
        <v>244</v>
      </c>
      <c r="H1320" s="196">
        <v>8640</v>
      </c>
      <c r="I1320" s="197"/>
      <c r="J1320" s="198">
        <f>ROUND(I1320*H1320,2)</f>
        <v>0</v>
      </c>
      <c r="K1320" s="194" t="s">
        <v>245</v>
      </c>
      <c r="L1320" s="40"/>
      <c r="M1320" s="199" t="s">
        <v>1</v>
      </c>
      <c r="N1320" s="200" t="s">
        <v>40</v>
      </c>
      <c r="O1320" s="72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203" t="s">
        <v>246</v>
      </c>
      <c r="AT1320" s="203" t="s">
        <v>241</v>
      </c>
      <c r="AU1320" s="203" t="s">
        <v>86</v>
      </c>
      <c r="AY1320" s="18" t="s">
        <v>239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8" t="s">
        <v>83</v>
      </c>
      <c r="BK1320" s="204">
        <f>ROUND(I1320*H1320,2)</f>
        <v>0</v>
      </c>
      <c r="BL1320" s="18" t="s">
        <v>246</v>
      </c>
      <c r="BM1320" s="203" t="s">
        <v>1727</v>
      </c>
    </row>
    <row r="1321" spans="1:65" s="2" customFormat="1" ht="11.25">
      <c r="A1321" s="35"/>
      <c r="B1321" s="36"/>
      <c r="C1321" s="37"/>
      <c r="D1321" s="205" t="s">
        <v>248</v>
      </c>
      <c r="E1321" s="37"/>
      <c r="F1321" s="206" t="s">
        <v>1728</v>
      </c>
      <c r="G1321" s="37"/>
      <c r="H1321" s="37"/>
      <c r="I1321" s="207"/>
      <c r="J1321" s="37"/>
      <c r="K1321" s="37"/>
      <c r="L1321" s="40"/>
      <c r="M1321" s="208"/>
      <c r="N1321" s="209"/>
      <c r="O1321" s="72"/>
      <c r="P1321" s="72"/>
      <c r="Q1321" s="72"/>
      <c r="R1321" s="72"/>
      <c r="S1321" s="72"/>
      <c r="T1321" s="73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T1321" s="18" t="s">
        <v>248</v>
      </c>
      <c r="AU1321" s="18" t="s">
        <v>86</v>
      </c>
    </row>
    <row r="1322" spans="1:65" s="13" customFormat="1" ht="11.25">
      <c r="B1322" s="210"/>
      <c r="C1322" s="211"/>
      <c r="D1322" s="212" t="s">
        <v>250</v>
      </c>
      <c r="E1322" s="213" t="s">
        <v>1</v>
      </c>
      <c r="F1322" s="214" t="s">
        <v>1729</v>
      </c>
      <c r="G1322" s="211"/>
      <c r="H1322" s="213" t="s">
        <v>1</v>
      </c>
      <c r="I1322" s="215"/>
      <c r="J1322" s="211"/>
      <c r="K1322" s="211"/>
      <c r="L1322" s="216"/>
      <c r="M1322" s="217"/>
      <c r="N1322" s="218"/>
      <c r="O1322" s="218"/>
      <c r="P1322" s="218"/>
      <c r="Q1322" s="218"/>
      <c r="R1322" s="218"/>
      <c r="S1322" s="218"/>
      <c r="T1322" s="219"/>
      <c r="AT1322" s="220" t="s">
        <v>250</v>
      </c>
      <c r="AU1322" s="220" t="s">
        <v>86</v>
      </c>
      <c r="AV1322" s="13" t="s">
        <v>83</v>
      </c>
      <c r="AW1322" s="13" t="s">
        <v>31</v>
      </c>
      <c r="AX1322" s="13" t="s">
        <v>75</v>
      </c>
      <c r="AY1322" s="220" t="s">
        <v>239</v>
      </c>
    </row>
    <row r="1323" spans="1:65" s="14" customFormat="1" ht="11.25">
      <c r="B1323" s="221"/>
      <c r="C1323" s="222"/>
      <c r="D1323" s="212" t="s">
        <v>250</v>
      </c>
      <c r="E1323" s="223" t="s">
        <v>1</v>
      </c>
      <c r="F1323" s="224" t="s">
        <v>1730</v>
      </c>
      <c r="G1323" s="222"/>
      <c r="H1323" s="225">
        <v>8640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250</v>
      </c>
      <c r="AU1323" s="231" t="s">
        <v>86</v>
      </c>
      <c r="AV1323" s="14" t="s">
        <v>86</v>
      </c>
      <c r="AW1323" s="14" t="s">
        <v>31</v>
      </c>
      <c r="AX1323" s="14" t="s">
        <v>83</v>
      </c>
      <c r="AY1323" s="231" t="s">
        <v>239</v>
      </c>
    </row>
    <row r="1324" spans="1:65" s="2" customFormat="1" ht="33" customHeight="1">
      <c r="A1324" s="35"/>
      <c r="B1324" s="36"/>
      <c r="C1324" s="192" t="s">
        <v>1731</v>
      </c>
      <c r="D1324" s="192" t="s">
        <v>241</v>
      </c>
      <c r="E1324" s="193" t="s">
        <v>1732</v>
      </c>
      <c r="F1324" s="194" t="s">
        <v>1733</v>
      </c>
      <c r="G1324" s="195" t="s">
        <v>244</v>
      </c>
      <c r="H1324" s="196">
        <v>192</v>
      </c>
      <c r="I1324" s="197"/>
      <c r="J1324" s="198">
        <f>ROUND(I1324*H1324,2)</f>
        <v>0</v>
      </c>
      <c r="K1324" s="194" t="s">
        <v>245</v>
      </c>
      <c r="L1324" s="40"/>
      <c r="M1324" s="199" t="s">
        <v>1</v>
      </c>
      <c r="N1324" s="200" t="s">
        <v>40</v>
      </c>
      <c r="O1324" s="72"/>
      <c r="P1324" s="201">
        <f>O1324*H1324</f>
        <v>0</v>
      </c>
      <c r="Q1324" s="201">
        <v>0</v>
      </c>
      <c r="R1324" s="201">
        <f>Q1324*H1324</f>
        <v>0</v>
      </c>
      <c r="S1324" s="201">
        <v>0</v>
      </c>
      <c r="T1324" s="202">
        <f>S1324*H1324</f>
        <v>0</v>
      </c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R1324" s="203" t="s">
        <v>246</v>
      </c>
      <c r="AT1324" s="203" t="s">
        <v>241</v>
      </c>
      <c r="AU1324" s="203" t="s">
        <v>86</v>
      </c>
      <c r="AY1324" s="18" t="s">
        <v>239</v>
      </c>
      <c r="BE1324" s="204">
        <f>IF(N1324="základní",J1324,0)</f>
        <v>0</v>
      </c>
      <c r="BF1324" s="204">
        <f>IF(N1324="snížená",J1324,0)</f>
        <v>0</v>
      </c>
      <c r="BG1324" s="204">
        <f>IF(N1324="zákl. přenesená",J1324,0)</f>
        <v>0</v>
      </c>
      <c r="BH1324" s="204">
        <f>IF(N1324="sníž. přenesená",J1324,0)</f>
        <v>0</v>
      </c>
      <c r="BI1324" s="204">
        <f>IF(N1324="nulová",J1324,0)</f>
        <v>0</v>
      </c>
      <c r="BJ1324" s="18" t="s">
        <v>83</v>
      </c>
      <c r="BK1324" s="204">
        <f>ROUND(I1324*H1324,2)</f>
        <v>0</v>
      </c>
      <c r="BL1324" s="18" t="s">
        <v>246</v>
      </c>
      <c r="BM1324" s="203" t="s">
        <v>1734</v>
      </c>
    </row>
    <row r="1325" spans="1:65" s="2" customFormat="1" ht="11.25">
      <c r="A1325" s="35"/>
      <c r="B1325" s="36"/>
      <c r="C1325" s="37"/>
      <c r="D1325" s="205" t="s">
        <v>248</v>
      </c>
      <c r="E1325" s="37"/>
      <c r="F1325" s="206" t="s">
        <v>1735</v>
      </c>
      <c r="G1325" s="37"/>
      <c r="H1325" s="37"/>
      <c r="I1325" s="207"/>
      <c r="J1325" s="37"/>
      <c r="K1325" s="37"/>
      <c r="L1325" s="40"/>
      <c r="M1325" s="208"/>
      <c r="N1325" s="209"/>
      <c r="O1325" s="72"/>
      <c r="P1325" s="72"/>
      <c r="Q1325" s="72"/>
      <c r="R1325" s="72"/>
      <c r="S1325" s="72"/>
      <c r="T1325" s="73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T1325" s="18" t="s">
        <v>248</v>
      </c>
      <c r="AU1325" s="18" t="s">
        <v>86</v>
      </c>
    </row>
    <row r="1326" spans="1:65" s="12" customFormat="1" ht="22.9" customHeight="1">
      <c r="B1326" s="176"/>
      <c r="C1326" s="177"/>
      <c r="D1326" s="178" t="s">
        <v>74</v>
      </c>
      <c r="E1326" s="190" t="s">
        <v>1093</v>
      </c>
      <c r="F1326" s="190" t="s">
        <v>1736</v>
      </c>
      <c r="G1326" s="177"/>
      <c r="H1326" s="177"/>
      <c r="I1326" s="180"/>
      <c r="J1326" s="191">
        <f>BK1326</f>
        <v>0</v>
      </c>
      <c r="K1326" s="177"/>
      <c r="L1326" s="182"/>
      <c r="M1326" s="183"/>
      <c r="N1326" s="184"/>
      <c r="O1326" s="184"/>
      <c r="P1326" s="185">
        <f>SUM(P1327:P1359)</f>
        <v>0</v>
      </c>
      <c r="Q1326" s="184"/>
      <c r="R1326" s="185">
        <f>SUM(R1327:R1359)</f>
        <v>0.10970000000000001</v>
      </c>
      <c r="S1326" s="184"/>
      <c r="T1326" s="186">
        <f>SUM(T1327:T1359)</f>
        <v>0</v>
      </c>
      <c r="AR1326" s="187" t="s">
        <v>83</v>
      </c>
      <c r="AT1326" s="188" t="s">
        <v>74</v>
      </c>
      <c r="AU1326" s="188" t="s">
        <v>83</v>
      </c>
      <c r="AY1326" s="187" t="s">
        <v>239</v>
      </c>
      <c r="BK1326" s="189">
        <f>SUM(BK1327:BK1359)</f>
        <v>0</v>
      </c>
    </row>
    <row r="1327" spans="1:65" s="2" customFormat="1" ht="33" customHeight="1">
      <c r="A1327" s="35"/>
      <c r="B1327" s="36"/>
      <c r="C1327" s="192" t="s">
        <v>1737</v>
      </c>
      <c r="D1327" s="192" t="s">
        <v>241</v>
      </c>
      <c r="E1327" s="193" t="s">
        <v>1738</v>
      </c>
      <c r="F1327" s="194" t="s">
        <v>1739</v>
      </c>
      <c r="G1327" s="195" t="s">
        <v>372</v>
      </c>
      <c r="H1327" s="196">
        <v>25</v>
      </c>
      <c r="I1327" s="197"/>
      <c r="J1327" s="198">
        <f>ROUND(I1327*H1327,2)</f>
        <v>0</v>
      </c>
      <c r="K1327" s="194" t="s">
        <v>245</v>
      </c>
      <c r="L1327" s="40"/>
      <c r="M1327" s="199" t="s">
        <v>1</v>
      </c>
      <c r="N1327" s="200" t="s">
        <v>40</v>
      </c>
      <c r="O1327" s="72"/>
      <c r="P1327" s="201">
        <f>O1327*H1327</f>
        <v>0</v>
      </c>
      <c r="Q1327" s="201">
        <v>1.58E-3</v>
      </c>
      <c r="R1327" s="201">
        <f>Q1327*H1327</f>
        <v>3.95E-2</v>
      </c>
      <c r="S1327" s="201">
        <v>0</v>
      </c>
      <c r="T1327" s="202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203" t="s">
        <v>246</v>
      </c>
      <c r="AT1327" s="203" t="s">
        <v>241</v>
      </c>
      <c r="AU1327" s="203" t="s">
        <v>86</v>
      </c>
      <c r="AY1327" s="18" t="s">
        <v>239</v>
      </c>
      <c r="BE1327" s="204">
        <f>IF(N1327="základní",J1327,0)</f>
        <v>0</v>
      </c>
      <c r="BF1327" s="204">
        <f>IF(N1327="snížená",J1327,0)</f>
        <v>0</v>
      </c>
      <c r="BG1327" s="204">
        <f>IF(N1327="zákl. přenesená",J1327,0)</f>
        <v>0</v>
      </c>
      <c r="BH1327" s="204">
        <f>IF(N1327="sníž. přenesená",J1327,0)</f>
        <v>0</v>
      </c>
      <c r="BI1327" s="204">
        <f>IF(N1327="nulová",J1327,0)</f>
        <v>0</v>
      </c>
      <c r="BJ1327" s="18" t="s">
        <v>83</v>
      </c>
      <c r="BK1327" s="204">
        <f>ROUND(I1327*H1327,2)</f>
        <v>0</v>
      </c>
      <c r="BL1327" s="18" t="s">
        <v>246</v>
      </c>
      <c r="BM1327" s="203" t="s">
        <v>1740</v>
      </c>
    </row>
    <row r="1328" spans="1:65" s="2" customFormat="1" ht="11.25">
      <c r="A1328" s="35"/>
      <c r="B1328" s="36"/>
      <c r="C1328" s="37"/>
      <c r="D1328" s="205" t="s">
        <v>248</v>
      </c>
      <c r="E1328" s="37"/>
      <c r="F1328" s="206" t="s">
        <v>1741</v>
      </c>
      <c r="G1328" s="37"/>
      <c r="H1328" s="37"/>
      <c r="I1328" s="207"/>
      <c r="J1328" s="37"/>
      <c r="K1328" s="37"/>
      <c r="L1328" s="40"/>
      <c r="M1328" s="208"/>
      <c r="N1328" s="209"/>
      <c r="O1328" s="72"/>
      <c r="P1328" s="72"/>
      <c r="Q1328" s="72"/>
      <c r="R1328" s="72"/>
      <c r="S1328" s="72"/>
      <c r="T1328" s="73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T1328" s="18" t="s">
        <v>248</v>
      </c>
      <c r="AU1328" s="18" t="s">
        <v>86</v>
      </c>
    </row>
    <row r="1329" spans="1:65" s="13" customFormat="1" ht="11.25">
      <c r="B1329" s="210"/>
      <c r="C1329" s="211"/>
      <c r="D1329" s="212" t="s">
        <v>250</v>
      </c>
      <c r="E1329" s="213" t="s">
        <v>1</v>
      </c>
      <c r="F1329" s="214" t="s">
        <v>1742</v>
      </c>
      <c r="G1329" s="211"/>
      <c r="H1329" s="213" t="s">
        <v>1</v>
      </c>
      <c r="I1329" s="215"/>
      <c r="J1329" s="211"/>
      <c r="K1329" s="211"/>
      <c r="L1329" s="216"/>
      <c r="M1329" s="217"/>
      <c r="N1329" s="218"/>
      <c r="O1329" s="218"/>
      <c r="P1329" s="218"/>
      <c r="Q1329" s="218"/>
      <c r="R1329" s="218"/>
      <c r="S1329" s="218"/>
      <c r="T1329" s="219"/>
      <c r="AT1329" s="220" t="s">
        <v>250</v>
      </c>
      <c r="AU1329" s="220" t="s">
        <v>86</v>
      </c>
      <c r="AV1329" s="13" t="s">
        <v>83</v>
      </c>
      <c r="AW1329" s="13" t="s">
        <v>31</v>
      </c>
      <c r="AX1329" s="13" t="s">
        <v>75</v>
      </c>
      <c r="AY1329" s="220" t="s">
        <v>239</v>
      </c>
    </row>
    <row r="1330" spans="1:65" s="13" customFormat="1" ht="11.25">
      <c r="B1330" s="210"/>
      <c r="C1330" s="211"/>
      <c r="D1330" s="212" t="s">
        <v>250</v>
      </c>
      <c r="E1330" s="213" t="s">
        <v>1</v>
      </c>
      <c r="F1330" s="214" t="s">
        <v>1743</v>
      </c>
      <c r="G1330" s="211"/>
      <c r="H1330" s="213" t="s">
        <v>1</v>
      </c>
      <c r="I1330" s="215"/>
      <c r="J1330" s="211"/>
      <c r="K1330" s="211"/>
      <c r="L1330" s="216"/>
      <c r="M1330" s="217"/>
      <c r="N1330" s="218"/>
      <c r="O1330" s="218"/>
      <c r="P1330" s="218"/>
      <c r="Q1330" s="218"/>
      <c r="R1330" s="218"/>
      <c r="S1330" s="218"/>
      <c r="T1330" s="219"/>
      <c r="AT1330" s="220" t="s">
        <v>250</v>
      </c>
      <c r="AU1330" s="220" t="s">
        <v>86</v>
      </c>
      <c r="AV1330" s="13" t="s">
        <v>83</v>
      </c>
      <c r="AW1330" s="13" t="s">
        <v>31</v>
      </c>
      <c r="AX1330" s="13" t="s">
        <v>75</v>
      </c>
      <c r="AY1330" s="220" t="s">
        <v>239</v>
      </c>
    </row>
    <row r="1331" spans="1:65" s="14" customFormat="1" ht="11.25">
      <c r="B1331" s="221"/>
      <c r="C1331" s="222"/>
      <c r="D1331" s="212" t="s">
        <v>250</v>
      </c>
      <c r="E1331" s="223" t="s">
        <v>1</v>
      </c>
      <c r="F1331" s="224" t="s">
        <v>1744</v>
      </c>
      <c r="G1331" s="222"/>
      <c r="H1331" s="225">
        <v>25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AT1331" s="231" t="s">
        <v>250</v>
      </c>
      <c r="AU1331" s="231" t="s">
        <v>86</v>
      </c>
      <c r="AV1331" s="14" t="s">
        <v>86</v>
      </c>
      <c r="AW1331" s="14" t="s">
        <v>31</v>
      </c>
      <c r="AX1331" s="14" t="s">
        <v>83</v>
      </c>
      <c r="AY1331" s="231" t="s">
        <v>239</v>
      </c>
    </row>
    <row r="1332" spans="1:65" s="2" customFormat="1" ht="24.2" customHeight="1">
      <c r="A1332" s="35"/>
      <c r="B1332" s="36"/>
      <c r="C1332" s="192" t="s">
        <v>1745</v>
      </c>
      <c r="D1332" s="192" t="s">
        <v>241</v>
      </c>
      <c r="E1332" s="193" t="s">
        <v>1746</v>
      </c>
      <c r="F1332" s="194" t="s">
        <v>1747</v>
      </c>
      <c r="G1332" s="195" t="s">
        <v>674</v>
      </c>
      <c r="H1332" s="196">
        <v>25</v>
      </c>
      <c r="I1332" s="197"/>
      <c r="J1332" s="198">
        <f>ROUND(I1332*H1332,2)</f>
        <v>0</v>
      </c>
      <c r="K1332" s="194" t="s">
        <v>1</v>
      </c>
      <c r="L1332" s="40"/>
      <c r="M1332" s="199" t="s">
        <v>1</v>
      </c>
      <c r="N1332" s="200" t="s">
        <v>40</v>
      </c>
      <c r="O1332" s="72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203" t="s">
        <v>246</v>
      </c>
      <c r="AT1332" s="203" t="s">
        <v>241</v>
      </c>
      <c r="AU1332" s="203" t="s">
        <v>86</v>
      </c>
      <c r="AY1332" s="18" t="s">
        <v>239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8" t="s">
        <v>83</v>
      </c>
      <c r="BK1332" s="204">
        <f>ROUND(I1332*H1332,2)</f>
        <v>0</v>
      </c>
      <c r="BL1332" s="18" t="s">
        <v>246</v>
      </c>
      <c r="BM1332" s="203" t="s">
        <v>1748</v>
      </c>
    </row>
    <row r="1333" spans="1:65" s="13" customFormat="1" ht="11.25">
      <c r="B1333" s="210"/>
      <c r="C1333" s="211"/>
      <c r="D1333" s="212" t="s">
        <v>250</v>
      </c>
      <c r="E1333" s="213" t="s">
        <v>1</v>
      </c>
      <c r="F1333" s="214" t="s">
        <v>1749</v>
      </c>
      <c r="G1333" s="211"/>
      <c r="H1333" s="213" t="s">
        <v>1</v>
      </c>
      <c r="I1333" s="215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AT1333" s="220" t="s">
        <v>250</v>
      </c>
      <c r="AU1333" s="220" t="s">
        <v>86</v>
      </c>
      <c r="AV1333" s="13" t="s">
        <v>83</v>
      </c>
      <c r="AW1333" s="13" t="s">
        <v>31</v>
      </c>
      <c r="AX1333" s="13" t="s">
        <v>75</v>
      </c>
      <c r="AY1333" s="220" t="s">
        <v>239</v>
      </c>
    </row>
    <row r="1334" spans="1:65" s="13" customFormat="1" ht="11.25">
      <c r="B1334" s="210"/>
      <c r="C1334" s="211"/>
      <c r="D1334" s="212" t="s">
        <v>250</v>
      </c>
      <c r="E1334" s="213" t="s">
        <v>1</v>
      </c>
      <c r="F1334" s="214" t="s">
        <v>1750</v>
      </c>
      <c r="G1334" s="211"/>
      <c r="H1334" s="213" t="s">
        <v>1</v>
      </c>
      <c r="I1334" s="215"/>
      <c r="J1334" s="211"/>
      <c r="K1334" s="211"/>
      <c r="L1334" s="216"/>
      <c r="M1334" s="217"/>
      <c r="N1334" s="218"/>
      <c r="O1334" s="218"/>
      <c r="P1334" s="218"/>
      <c r="Q1334" s="218"/>
      <c r="R1334" s="218"/>
      <c r="S1334" s="218"/>
      <c r="T1334" s="219"/>
      <c r="AT1334" s="220" t="s">
        <v>250</v>
      </c>
      <c r="AU1334" s="220" t="s">
        <v>86</v>
      </c>
      <c r="AV1334" s="13" t="s">
        <v>83</v>
      </c>
      <c r="AW1334" s="13" t="s">
        <v>31</v>
      </c>
      <c r="AX1334" s="13" t="s">
        <v>75</v>
      </c>
      <c r="AY1334" s="220" t="s">
        <v>239</v>
      </c>
    </row>
    <row r="1335" spans="1:65" s="13" customFormat="1" ht="22.5">
      <c r="B1335" s="210"/>
      <c r="C1335" s="211"/>
      <c r="D1335" s="212" t="s">
        <v>250</v>
      </c>
      <c r="E1335" s="213" t="s">
        <v>1</v>
      </c>
      <c r="F1335" s="214" t="s">
        <v>1751</v>
      </c>
      <c r="G1335" s="211"/>
      <c r="H1335" s="213" t="s">
        <v>1</v>
      </c>
      <c r="I1335" s="215"/>
      <c r="J1335" s="211"/>
      <c r="K1335" s="211"/>
      <c r="L1335" s="216"/>
      <c r="M1335" s="217"/>
      <c r="N1335" s="218"/>
      <c r="O1335" s="218"/>
      <c r="P1335" s="218"/>
      <c r="Q1335" s="218"/>
      <c r="R1335" s="218"/>
      <c r="S1335" s="218"/>
      <c r="T1335" s="219"/>
      <c r="AT1335" s="220" t="s">
        <v>250</v>
      </c>
      <c r="AU1335" s="220" t="s">
        <v>86</v>
      </c>
      <c r="AV1335" s="13" t="s">
        <v>83</v>
      </c>
      <c r="AW1335" s="13" t="s">
        <v>31</v>
      </c>
      <c r="AX1335" s="13" t="s">
        <v>75</v>
      </c>
      <c r="AY1335" s="220" t="s">
        <v>239</v>
      </c>
    </row>
    <row r="1336" spans="1:65" s="14" customFormat="1" ht="11.25">
      <c r="B1336" s="221"/>
      <c r="C1336" s="222"/>
      <c r="D1336" s="212" t="s">
        <v>250</v>
      </c>
      <c r="E1336" s="223" t="s">
        <v>1</v>
      </c>
      <c r="F1336" s="224" t="s">
        <v>1744</v>
      </c>
      <c r="G1336" s="222"/>
      <c r="H1336" s="225">
        <v>25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AT1336" s="231" t="s">
        <v>250</v>
      </c>
      <c r="AU1336" s="231" t="s">
        <v>86</v>
      </c>
      <c r="AV1336" s="14" t="s">
        <v>86</v>
      </c>
      <c r="AW1336" s="14" t="s">
        <v>31</v>
      </c>
      <c r="AX1336" s="14" t="s">
        <v>83</v>
      </c>
      <c r="AY1336" s="231" t="s">
        <v>239</v>
      </c>
    </row>
    <row r="1337" spans="1:65" s="2" customFormat="1" ht="21.75" customHeight="1">
      <c r="A1337" s="35"/>
      <c r="B1337" s="36"/>
      <c r="C1337" s="192" t="s">
        <v>1752</v>
      </c>
      <c r="D1337" s="192" t="s">
        <v>241</v>
      </c>
      <c r="E1337" s="193" t="s">
        <v>1753</v>
      </c>
      <c r="F1337" s="194" t="s">
        <v>1754</v>
      </c>
      <c r="G1337" s="195" t="s">
        <v>674</v>
      </c>
      <c r="H1337" s="196">
        <v>4</v>
      </c>
      <c r="I1337" s="197"/>
      <c r="J1337" s="198">
        <f>ROUND(I1337*H1337,2)</f>
        <v>0</v>
      </c>
      <c r="K1337" s="194" t="s">
        <v>1</v>
      </c>
      <c r="L1337" s="40"/>
      <c r="M1337" s="199" t="s">
        <v>1</v>
      </c>
      <c r="N1337" s="200" t="s">
        <v>40</v>
      </c>
      <c r="O1337" s="72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203" t="s">
        <v>246</v>
      </c>
      <c r="AT1337" s="203" t="s">
        <v>241</v>
      </c>
      <c r="AU1337" s="203" t="s">
        <v>86</v>
      </c>
      <c r="AY1337" s="18" t="s">
        <v>239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8" t="s">
        <v>83</v>
      </c>
      <c r="BK1337" s="204">
        <f>ROUND(I1337*H1337,2)</f>
        <v>0</v>
      </c>
      <c r="BL1337" s="18" t="s">
        <v>246</v>
      </c>
      <c r="BM1337" s="203" t="s">
        <v>1755</v>
      </c>
    </row>
    <row r="1338" spans="1:65" s="2" customFormat="1" ht="24.2" customHeight="1">
      <c r="A1338" s="35"/>
      <c r="B1338" s="36"/>
      <c r="C1338" s="192" t="s">
        <v>1756</v>
      </c>
      <c r="D1338" s="192" t="s">
        <v>241</v>
      </c>
      <c r="E1338" s="193" t="s">
        <v>1757</v>
      </c>
      <c r="F1338" s="194" t="s">
        <v>1758</v>
      </c>
      <c r="G1338" s="195" t="s">
        <v>1610</v>
      </c>
      <c r="H1338" s="196">
        <v>1</v>
      </c>
      <c r="I1338" s="197"/>
      <c r="J1338" s="198">
        <f>ROUND(I1338*H1338,2)</f>
        <v>0</v>
      </c>
      <c r="K1338" s="194" t="s">
        <v>1</v>
      </c>
      <c r="L1338" s="40"/>
      <c r="M1338" s="199" t="s">
        <v>1</v>
      </c>
      <c r="N1338" s="200" t="s">
        <v>40</v>
      </c>
      <c r="O1338" s="72"/>
      <c r="P1338" s="201">
        <f>O1338*H1338</f>
        <v>0</v>
      </c>
      <c r="Q1338" s="201">
        <v>0</v>
      </c>
      <c r="R1338" s="201">
        <f>Q1338*H1338</f>
        <v>0</v>
      </c>
      <c r="S1338" s="201">
        <v>0</v>
      </c>
      <c r="T1338" s="202">
        <f>S1338*H1338</f>
        <v>0</v>
      </c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R1338" s="203" t="s">
        <v>246</v>
      </c>
      <c r="AT1338" s="203" t="s">
        <v>241</v>
      </c>
      <c r="AU1338" s="203" t="s">
        <v>86</v>
      </c>
      <c r="AY1338" s="18" t="s">
        <v>239</v>
      </c>
      <c r="BE1338" s="204">
        <f>IF(N1338="základní",J1338,0)</f>
        <v>0</v>
      </c>
      <c r="BF1338" s="204">
        <f>IF(N1338="snížená",J1338,0)</f>
        <v>0</v>
      </c>
      <c r="BG1338" s="204">
        <f>IF(N1338="zákl. přenesená",J1338,0)</f>
        <v>0</v>
      </c>
      <c r="BH1338" s="204">
        <f>IF(N1338="sníž. přenesená",J1338,0)</f>
        <v>0</v>
      </c>
      <c r="BI1338" s="204">
        <f>IF(N1338="nulová",J1338,0)</f>
        <v>0</v>
      </c>
      <c r="BJ1338" s="18" t="s">
        <v>83</v>
      </c>
      <c r="BK1338" s="204">
        <f>ROUND(I1338*H1338,2)</f>
        <v>0</v>
      </c>
      <c r="BL1338" s="18" t="s">
        <v>246</v>
      </c>
      <c r="BM1338" s="203" t="s">
        <v>1759</v>
      </c>
    </row>
    <row r="1339" spans="1:65" s="2" customFormat="1" ht="33" customHeight="1">
      <c r="A1339" s="35"/>
      <c r="B1339" s="36"/>
      <c r="C1339" s="192" t="s">
        <v>1760</v>
      </c>
      <c r="D1339" s="192" t="s">
        <v>241</v>
      </c>
      <c r="E1339" s="193" t="s">
        <v>1761</v>
      </c>
      <c r="F1339" s="194" t="s">
        <v>1762</v>
      </c>
      <c r="G1339" s="195" t="s">
        <v>674</v>
      </c>
      <c r="H1339" s="196">
        <v>8</v>
      </c>
      <c r="I1339" s="197"/>
      <c r="J1339" s="198">
        <f>ROUND(I1339*H1339,2)</f>
        <v>0</v>
      </c>
      <c r="K1339" s="194" t="s">
        <v>245</v>
      </c>
      <c r="L1339" s="40"/>
      <c r="M1339" s="199" t="s">
        <v>1</v>
      </c>
      <c r="N1339" s="200" t="s">
        <v>40</v>
      </c>
      <c r="O1339" s="72"/>
      <c r="P1339" s="201">
        <f>O1339*H1339</f>
        <v>0</v>
      </c>
      <c r="Q1339" s="201">
        <v>3.4000000000000002E-4</v>
      </c>
      <c r="R1339" s="201">
        <f>Q1339*H1339</f>
        <v>2.7200000000000002E-3</v>
      </c>
      <c r="S1339" s="201">
        <v>0</v>
      </c>
      <c r="T1339" s="202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203" t="s">
        <v>246</v>
      </c>
      <c r="AT1339" s="203" t="s">
        <v>241</v>
      </c>
      <c r="AU1339" s="203" t="s">
        <v>86</v>
      </c>
      <c r="AY1339" s="18" t="s">
        <v>239</v>
      </c>
      <c r="BE1339" s="204">
        <f>IF(N1339="základní",J1339,0)</f>
        <v>0</v>
      </c>
      <c r="BF1339" s="204">
        <f>IF(N1339="snížená",J1339,0)</f>
        <v>0</v>
      </c>
      <c r="BG1339" s="204">
        <f>IF(N1339="zákl. přenesená",J1339,0)</f>
        <v>0</v>
      </c>
      <c r="BH1339" s="204">
        <f>IF(N1339="sníž. přenesená",J1339,0)</f>
        <v>0</v>
      </c>
      <c r="BI1339" s="204">
        <f>IF(N1339="nulová",J1339,0)</f>
        <v>0</v>
      </c>
      <c r="BJ1339" s="18" t="s">
        <v>83</v>
      </c>
      <c r="BK1339" s="204">
        <f>ROUND(I1339*H1339,2)</f>
        <v>0</v>
      </c>
      <c r="BL1339" s="18" t="s">
        <v>246</v>
      </c>
      <c r="BM1339" s="203" t="s">
        <v>1763</v>
      </c>
    </row>
    <row r="1340" spans="1:65" s="2" customFormat="1" ht="11.25">
      <c r="A1340" s="35"/>
      <c r="B1340" s="36"/>
      <c r="C1340" s="37"/>
      <c r="D1340" s="205" t="s">
        <v>248</v>
      </c>
      <c r="E1340" s="37"/>
      <c r="F1340" s="206" t="s">
        <v>1764</v>
      </c>
      <c r="G1340" s="37"/>
      <c r="H1340" s="37"/>
      <c r="I1340" s="207"/>
      <c r="J1340" s="37"/>
      <c r="K1340" s="37"/>
      <c r="L1340" s="40"/>
      <c r="M1340" s="208"/>
      <c r="N1340" s="209"/>
      <c r="O1340" s="72"/>
      <c r="P1340" s="72"/>
      <c r="Q1340" s="72"/>
      <c r="R1340" s="72"/>
      <c r="S1340" s="72"/>
      <c r="T1340" s="73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T1340" s="18" t="s">
        <v>248</v>
      </c>
      <c r="AU1340" s="18" t="s">
        <v>86</v>
      </c>
    </row>
    <row r="1341" spans="1:65" s="13" customFormat="1" ht="11.25">
      <c r="B1341" s="210"/>
      <c r="C1341" s="211"/>
      <c r="D1341" s="212" t="s">
        <v>250</v>
      </c>
      <c r="E1341" s="213" t="s">
        <v>1</v>
      </c>
      <c r="F1341" s="214" t="s">
        <v>1765</v>
      </c>
      <c r="G1341" s="211"/>
      <c r="H1341" s="213" t="s">
        <v>1</v>
      </c>
      <c r="I1341" s="215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AT1341" s="220" t="s">
        <v>250</v>
      </c>
      <c r="AU1341" s="220" t="s">
        <v>86</v>
      </c>
      <c r="AV1341" s="13" t="s">
        <v>83</v>
      </c>
      <c r="AW1341" s="13" t="s">
        <v>31</v>
      </c>
      <c r="AX1341" s="13" t="s">
        <v>75</v>
      </c>
      <c r="AY1341" s="220" t="s">
        <v>239</v>
      </c>
    </row>
    <row r="1342" spans="1:65" s="14" customFormat="1" ht="11.25">
      <c r="B1342" s="221"/>
      <c r="C1342" s="222"/>
      <c r="D1342" s="212" t="s">
        <v>250</v>
      </c>
      <c r="E1342" s="223" t="s">
        <v>1</v>
      </c>
      <c r="F1342" s="224" t="s">
        <v>319</v>
      </c>
      <c r="G1342" s="222"/>
      <c r="H1342" s="225">
        <v>8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250</v>
      </c>
      <c r="AU1342" s="231" t="s">
        <v>86</v>
      </c>
      <c r="AV1342" s="14" t="s">
        <v>86</v>
      </c>
      <c r="AW1342" s="14" t="s">
        <v>31</v>
      </c>
      <c r="AX1342" s="14" t="s">
        <v>83</v>
      </c>
      <c r="AY1342" s="231" t="s">
        <v>239</v>
      </c>
    </row>
    <row r="1343" spans="1:65" s="2" customFormat="1" ht="33" customHeight="1">
      <c r="A1343" s="35"/>
      <c r="B1343" s="36"/>
      <c r="C1343" s="192" t="s">
        <v>1766</v>
      </c>
      <c r="D1343" s="192" t="s">
        <v>241</v>
      </c>
      <c r="E1343" s="193" t="s">
        <v>1767</v>
      </c>
      <c r="F1343" s="194" t="s">
        <v>1768</v>
      </c>
      <c r="G1343" s="195" t="s">
        <v>674</v>
      </c>
      <c r="H1343" s="196">
        <v>16</v>
      </c>
      <c r="I1343" s="197"/>
      <c r="J1343" s="198">
        <f>ROUND(I1343*H1343,2)</f>
        <v>0</v>
      </c>
      <c r="K1343" s="194" t="s">
        <v>245</v>
      </c>
      <c r="L1343" s="40"/>
      <c r="M1343" s="199" t="s">
        <v>1</v>
      </c>
      <c r="N1343" s="200" t="s">
        <v>40</v>
      </c>
      <c r="O1343" s="72"/>
      <c r="P1343" s="201">
        <f>O1343*H1343</f>
        <v>0</v>
      </c>
      <c r="Q1343" s="201">
        <v>7.1000000000000002E-4</v>
      </c>
      <c r="R1343" s="201">
        <f>Q1343*H1343</f>
        <v>1.136E-2</v>
      </c>
      <c r="S1343" s="201">
        <v>0</v>
      </c>
      <c r="T1343" s="202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203" t="s">
        <v>246</v>
      </c>
      <c r="AT1343" s="203" t="s">
        <v>241</v>
      </c>
      <c r="AU1343" s="203" t="s">
        <v>86</v>
      </c>
      <c r="AY1343" s="18" t="s">
        <v>239</v>
      </c>
      <c r="BE1343" s="204">
        <f>IF(N1343="základní",J1343,0)</f>
        <v>0</v>
      </c>
      <c r="BF1343" s="204">
        <f>IF(N1343="snížená",J1343,0)</f>
        <v>0</v>
      </c>
      <c r="BG1343" s="204">
        <f>IF(N1343="zákl. přenesená",J1343,0)</f>
        <v>0</v>
      </c>
      <c r="BH1343" s="204">
        <f>IF(N1343="sníž. přenesená",J1343,0)</f>
        <v>0</v>
      </c>
      <c r="BI1343" s="204">
        <f>IF(N1343="nulová",J1343,0)</f>
        <v>0</v>
      </c>
      <c r="BJ1343" s="18" t="s">
        <v>83</v>
      </c>
      <c r="BK1343" s="204">
        <f>ROUND(I1343*H1343,2)</f>
        <v>0</v>
      </c>
      <c r="BL1343" s="18" t="s">
        <v>246</v>
      </c>
      <c r="BM1343" s="203" t="s">
        <v>1769</v>
      </c>
    </row>
    <row r="1344" spans="1:65" s="2" customFormat="1" ht="11.25">
      <c r="A1344" s="35"/>
      <c r="B1344" s="36"/>
      <c r="C1344" s="37"/>
      <c r="D1344" s="205" t="s">
        <v>248</v>
      </c>
      <c r="E1344" s="37"/>
      <c r="F1344" s="206" t="s">
        <v>1770</v>
      </c>
      <c r="G1344" s="37"/>
      <c r="H1344" s="37"/>
      <c r="I1344" s="207"/>
      <c r="J1344" s="37"/>
      <c r="K1344" s="37"/>
      <c r="L1344" s="40"/>
      <c r="M1344" s="208"/>
      <c r="N1344" s="209"/>
      <c r="O1344" s="72"/>
      <c r="P1344" s="72"/>
      <c r="Q1344" s="72"/>
      <c r="R1344" s="72"/>
      <c r="S1344" s="72"/>
      <c r="T1344" s="73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T1344" s="18" t="s">
        <v>248</v>
      </c>
      <c r="AU1344" s="18" t="s">
        <v>86</v>
      </c>
    </row>
    <row r="1345" spans="1:65" s="13" customFormat="1" ht="11.25">
      <c r="B1345" s="210"/>
      <c r="C1345" s="211"/>
      <c r="D1345" s="212" t="s">
        <v>250</v>
      </c>
      <c r="E1345" s="213" t="s">
        <v>1</v>
      </c>
      <c r="F1345" s="214" t="s">
        <v>1771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250</v>
      </c>
      <c r="AU1345" s="220" t="s">
        <v>86</v>
      </c>
      <c r="AV1345" s="13" t="s">
        <v>83</v>
      </c>
      <c r="AW1345" s="13" t="s">
        <v>31</v>
      </c>
      <c r="AX1345" s="13" t="s">
        <v>75</v>
      </c>
      <c r="AY1345" s="220" t="s">
        <v>239</v>
      </c>
    </row>
    <row r="1346" spans="1:65" s="14" customFormat="1" ht="11.25">
      <c r="B1346" s="221"/>
      <c r="C1346" s="222"/>
      <c r="D1346" s="212" t="s">
        <v>250</v>
      </c>
      <c r="E1346" s="223" t="s">
        <v>1</v>
      </c>
      <c r="F1346" s="224" t="s">
        <v>169</v>
      </c>
      <c r="G1346" s="222"/>
      <c r="H1346" s="225">
        <v>16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250</v>
      </c>
      <c r="AU1346" s="231" t="s">
        <v>86</v>
      </c>
      <c r="AV1346" s="14" t="s">
        <v>86</v>
      </c>
      <c r="AW1346" s="14" t="s">
        <v>31</v>
      </c>
      <c r="AX1346" s="14" t="s">
        <v>83</v>
      </c>
      <c r="AY1346" s="231" t="s">
        <v>239</v>
      </c>
    </row>
    <row r="1347" spans="1:65" s="2" customFormat="1" ht="24.2" customHeight="1">
      <c r="A1347" s="35"/>
      <c r="B1347" s="36"/>
      <c r="C1347" s="192" t="s">
        <v>1772</v>
      </c>
      <c r="D1347" s="192" t="s">
        <v>241</v>
      </c>
      <c r="E1347" s="193" t="s">
        <v>1773</v>
      </c>
      <c r="F1347" s="194" t="s">
        <v>1774</v>
      </c>
      <c r="G1347" s="195" t="s">
        <v>372</v>
      </c>
      <c r="H1347" s="196">
        <v>883</v>
      </c>
      <c r="I1347" s="197"/>
      <c r="J1347" s="198">
        <f>ROUND(I1347*H1347,2)</f>
        <v>0</v>
      </c>
      <c r="K1347" s="194" t="s">
        <v>245</v>
      </c>
      <c r="L1347" s="40"/>
      <c r="M1347" s="199" t="s">
        <v>1</v>
      </c>
      <c r="N1347" s="200" t="s">
        <v>40</v>
      </c>
      <c r="O1347" s="72"/>
      <c r="P1347" s="201">
        <f>O1347*H1347</f>
        <v>0</v>
      </c>
      <c r="Q1347" s="201">
        <v>4.0000000000000003E-5</v>
      </c>
      <c r="R1347" s="201">
        <f>Q1347*H1347</f>
        <v>3.5320000000000004E-2</v>
      </c>
      <c r="S1347" s="201">
        <v>0</v>
      </c>
      <c r="T1347" s="202">
        <f>S1347*H1347</f>
        <v>0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R1347" s="203" t="s">
        <v>246</v>
      </c>
      <c r="AT1347" s="203" t="s">
        <v>241</v>
      </c>
      <c r="AU1347" s="203" t="s">
        <v>86</v>
      </c>
      <c r="AY1347" s="18" t="s">
        <v>239</v>
      </c>
      <c r="BE1347" s="204">
        <f>IF(N1347="základní",J1347,0)</f>
        <v>0</v>
      </c>
      <c r="BF1347" s="204">
        <f>IF(N1347="snížená",J1347,0)</f>
        <v>0</v>
      </c>
      <c r="BG1347" s="204">
        <f>IF(N1347="zákl. přenesená",J1347,0)</f>
        <v>0</v>
      </c>
      <c r="BH1347" s="204">
        <f>IF(N1347="sníž. přenesená",J1347,0)</f>
        <v>0</v>
      </c>
      <c r="BI1347" s="204">
        <f>IF(N1347="nulová",J1347,0)</f>
        <v>0</v>
      </c>
      <c r="BJ1347" s="18" t="s">
        <v>83</v>
      </c>
      <c r="BK1347" s="204">
        <f>ROUND(I1347*H1347,2)</f>
        <v>0</v>
      </c>
      <c r="BL1347" s="18" t="s">
        <v>246</v>
      </c>
      <c r="BM1347" s="203" t="s">
        <v>1775</v>
      </c>
    </row>
    <row r="1348" spans="1:65" s="2" customFormat="1" ht="11.25">
      <c r="A1348" s="35"/>
      <c r="B1348" s="36"/>
      <c r="C1348" s="37"/>
      <c r="D1348" s="205" t="s">
        <v>248</v>
      </c>
      <c r="E1348" s="37"/>
      <c r="F1348" s="206" t="s">
        <v>1776</v>
      </c>
      <c r="G1348" s="37"/>
      <c r="H1348" s="37"/>
      <c r="I1348" s="207"/>
      <c r="J1348" s="37"/>
      <c r="K1348" s="37"/>
      <c r="L1348" s="40"/>
      <c r="M1348" s="208"/>
      <c r="N1348" s="209"/>
      <c r="O1348" s="72"/>
      <c r="P1348" s="72"/>
      <c r="Q1348" s="72"/>
      <c r="R1348" s="72"/>
      <c r="S1348" s="72"/>
      <c r="T1348" s="73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T1348" s="18" t="s">
        <v>248</v>
      </c>
      <c r="AU1348" s="18" t="s">
        <v>86</v>
      </c>
    </row>
    <row r="1349" spans="1:65" s="2" customFormat="1" ht="24.2" customHeight="1">
      <c r="A1349" s="35"/>
      <c r="B1349" s="36"/>
      <c r="C1349" s="192" t="s">
        <v>1777</v>
      </c>
      <c r="D1349" s="192" t="s">
        <v>241</v>
      </c>
      <c r="E1349" s="193" t="s">
        <v>1778</v>
      </c>
      <c r="F1349" s="194" t="s">
        <v>1779</v>
      </c>
      <c r="G1349" s="195" t="s">
        <v>372</v>
      </c>
      <c r="H1349" s="196">
        <v>4</v>
      </c>
      <c r="I1349" s="197"/>
      <c r="J1349" s="198">
        <f>ROUND(I1349*H1349,2)</f>
        <v>0</v>
      </c>
      <c r="K1349" s="194" t="s">
        <v>1</v>
      </c>
      <c r="L1349" s="40"/>
      <c r="M1349" s="199" t="s">
        <v>1</v>
      </c>
      <c r="N1349" s="200" t="s">
        <v>40</v>
      </c>
      <c r="O1349" s="72"/>
      <c r="P1349" s="201">
        <f>O1349*H1349</f>
        <v>0</v>
      </c>
      <c r="Q1349" s="201">
        <v>0</v>
      </c>
      <c r="R1349" s="201">
        <f>Q1349*H1349</f>
        <v>0</v>
      </c>
      <c r="S1349" s="201">
        <v>0</v>
      </c>
      <c r="T1349" s="202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203" t="s">
        <v>246</v>
      </c>
      <c r="AT1349" s="203" t="s">
        <v>241</v>
      </c>
      <c r="AU1349" s="203" t="s">
        <v>86</v>
      </c>
      <c r="AY1349" s="18" t="s">
        <v>239</v>
      </c>
      <c r="BE1349" s="204">
        <f>IF(N1349="základní",J1349,0)</f>
        <v>0</v>
      </c>
      <c r="BF1349" s="204">
        <f>IF(N1349="snížená",J1349,0)</f>
        <v>0</v>
      </c>
      <c r="BG1349" s="204">
        <f>IF(N1349="zákl. přenesená",J1349,0)</f>
        <v>0</v>
      </c>
      <c r="BH1349" s="204">
        <f>IF(N1349="sníž. přenesená",J1349,0)</f>
        <v>0</v>
      </c>
      <c r="BI1349" s="204">
        <f>IF(N1349="nulová",J1349,0)</f>
        <v>0</v>
      </c>
      <c r="BJ1349" s="18" t="s">
        <v>83</v>
      </c>
      <c r="BK1349" s="204">
        <f>ROUND(I1349*H1349,2)</f>
        <v>0</v>
      </c>
      <c r="BL1349" s="18" t="s">
        <v>246</v>
      </c>
      <c r="BM1349" s="203" t="s">
        <v>1780</v>
      </c>
    </row>
    <row r="1350" spans="1:65" s="13" customFormat="1" ht="11.25">
      <c r="B1350" s="210"/>
      <c r="C1350" s="211"/>
      <c r="D1350" s="212" t="s">
        <v>250</v>
      </c>
      <c r="E1350" s="213" t="s">
        <v>1</v>
      </c>
      <c r="F1350" s="214" t="s">
        <v>1781</v>
      </c>
      <c r="G1350" s="211"/>
      <c r="H1350" s="213" t="s">
        <v>1</v>
      </c>
      <c r="I1350" s="215"/>
      <c r="J1350" s="211"/>
      <c r="K1350" s="211"/>
      <c r="L1350" s="216"/>
      <c r="M1350" s="217"/>
      <c r="N1350" s="218"/>
      <c r="O1350" s="218"/>
      <c r="P1350" s="218"/>
      <c r="Q1350" s="218"/>
      <c r="R1350" s="218"/>
      <c r="S1350" s="218"/>
      <c r="T1350" s="219"/>
      <c r="AT1350" s="220" t="s">
        <v>250</v>
      </c>
      <c r="AU1350" s="220" t="s">
        <v>86</v>
      </c>
      <c r="AV1350" s="13" t="s">
        <v>83</v>
      </c>
      <c r="AW1350" s="13" t="s">
        <v>31</v>
      </c>
      <c r="AX1350" s="13" t="s">
        <v>75</v>
      </c>
      <c r="AY1350" s="220" t="s">
        <v>239</v>
      </c>
    </row>
    <row r="1351" spans="1:65" s="13" customFormat="1" ht="11.25">
      <c r="B1351" s="210"/>
      <c r="C1351" s="211"/>
      <c r="D1351" s="212" t="s">
        <v>250</v>
      </c>
      <c r="E1351" s="213" t="s">
        <v>1</v>
      </c>
      <c r="F1351" s="214" t="s">
        <v>333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250</v>
      </c>
      <c r="AU1351" s="220" t="s">
        <v>86</v>
      </c>
      <c r="AV1351" s="13" t="s">
        <v>83</v>
      </c>
      <c r="AW1351" s="13" t="s">
        <v>31</v>
      </c>
      <c r="AX1351" s="13" t="s">
        <v>75</v>
      </c>
      <c r="AY1351" s="220" t="s">
        <v>239</v>
      </c>
    </row>
    <row r="1352" spans="1:65" s="14" customFormat="1" ht="11.25">
      <c r="B1352" s="221"/>
      <c r="C1352" s="222"/>
      <c r="D1352" s="212" t="s">
        <v>250</v>
      </c>
      <c r="E1352" s="223" t="s">
        <v>1</v>
      </c>
      <c r="F1352" s="224" t="s">
        <v>1782</v>
      </c>
      <c r="G1352" s="222"/>
      <c r="H1352" s="225">
        <v>4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250</v>
      </c>
      <c r="AU1352" s="231" t="s">
        <v>86</v>
      </c>
      <c r="AV1352" s="14" t="s">
        <v>86</v>
      </c>
      <c r="AW1352" s="14" t="s">
        <v>31</v>
      </c>
      <c r="AX1352" s="14" t="s">
        <v>83</v>
      </c>
      <c r="AY1352" s="231" t="s">
        <v>239</v>
      </c>
    </row>
    <row r="1353" spans="1:65" s="2" customFormat="1" ht="16.5" customHeight="1">
      <c r="A1353" s="35"/>
      <c r="B1353" s="36"/>
      <c r="C1353" s="192" t="s">
        <v>1783</v>
      </c>
      <c r="D1353" s="192" t="s">
        <v>241</v>
      </c>
      <c r="E1353" s="193" t="s">
        <v>1784</v>
      </c>
      <c r="F1353" s="194" t="s">
        <v>1785</v>
      </c>
      <c r="G1353" s="195" t="s">
        <v>674</v>
      </c>
      <c r="H1353" s="196">
        <v>11</v>
      </c>
      <c r="I1353" s="197"/>
      <c r="J1353" s="198">
        <f>ROUND(I1353*H1353,2)</f>
        <v>0</v>
      </c>
      <c r="K1353" s="194" t="s">
        <v>1</v>
      </c>
      <c r="L1353" s="40"/>
      <c r="M1353" s="199" t="s">
        <v>1</v>
      </c>
      <c r="N1353" s="200" t="s">
        <v>40</v>
      </c>
      <c r="O1353" s="72"/>
      <c r="P1353" s="201">
        <f>O1353*H1353</f>
        <v>0</v>
      </c>
      <c r="Q1353" s="201">
        <v>0</v>
      </c>
      <c r="R1353" s="201">
        <f>Q1353*H1353</f>
        <v>0</v>
      </c>
      <c r="S1353" s="201">
        <v>0</v>
      </c>
      <c r="T1353" s="202">
        <f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203" t="s">
        <v>246</v>
      </c>
      <c r="AT1353" s="203" t="s">
        <v>241</v>
      </c>
      <c r="AU1353" s="203" t="s">
        <v>86</v>
      </c>
      <c r="AY1353" s="18" t="s">
        <v>239</v>
      </c>
      <c r="BE1353" s="204">
        <f>IF(N1353="základní",J1353,0)</f>
        <v>0</v>
      </c>
      <c r="BF1353" s="204">
        <f>IF(N1353="snížená",J1353,0)</f>
        <v>0</v>
      </c>
      <c r="BG1353" s="204">
        <f>IF(N1353="zákl. přenesená",J1353,0)</f>
        <v>0</v>
      </c>
      <c r="BH1353" s="204">
        <f>IF(N1353="sníž. přenesená",J1353,0)</f>
        <v>0</v>
      </c>
      <c r="BI1353" s="204">
        <f>IF(N1353="nulová",J1353,0)</f>
        <v>0</v>
      </c>
      <c r="BJ1353" s="18" t="s">
        <v>83</v>
      </c>
      <c r="BK1353" s="204">
        <f>ROUND(I1353*H1353,2)</f>
        <v>0</v>
      </c>
      <c r="BL1353" s="18" t="s">
        <v>246</v>
      </c>
      <c r="BM1353" s="203" t="s">
        <v>1786</v>
      </c>
    </row>
    <row r="1354" spans="1:65" s="2" customFormat="1" ht="24.2" customHeight="1">
      <c r="A1354" s="35"/>
      <c r="B1354" s="36"/>
      <c r="C1354" s="254" t="s">
        <v>1787</v>
      </c>
      <c r="D1354" s="254" t="s">
        <v>340</v>
      </c>
      <c r="E1354" s="255" t="s">
        <v>1788</v>
      </c>
      <c r="F1354" s="256" t="s">
        <v>1789</v>
      </c>
      <c r="G1354" s="257" t="s">
        <v>674</v>
      </c>
      <c r="H1354" s="258">
        <v>8</v>
      </c>
      <c r="I1354" s="259"/>
      <c r="J1354" s="260">
        <f>ROUND(I1354*H1354,2)</f>
        <v>0</v>
      </c>
      <c r="K1354" s="256" t="s">
        <v>1</v>
      </c>
      <c r="L1354" s="261"/>
      <c r="M1354" s="262" t="s">
        <v>1</v>
      </c>
      <c r="N1354" s="263" t="s">
        <v>40</v>
      </c>
      <c r="O1354" s="72"/>
      <c r="P1354" s="201">
        <f>O1354*H1354</f>
        <v>0</v>
      </c>
      <c r="Q1354" s="201">
        <v>0</v>
      </c>
      <c r="R1354" s="201">
        <f>Q1354*H1354</f>
        <v>0</v>
      </c>
      <c r="S1354" s="201">
        <v>0</v>
      </c>
      <c r="T1354" s="202">
        <f>S1354*H1354</f>
        <v>0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203" t="s">
        <v>319</v>
      </c>
      <c r="AT1354" s="203" t="s">
        <v>340</v>
      </c>
      <c r="AU1354" s="203" t="s">
        <v>86</v>
      </c>
      <c r="AY1354" s="18" t="s">
        <v>239</v>
      </c>
      <c r="BE1354" s="204">
        <f>IF(N1354="základní",J1354,0)</f>
        <v>0</v>
      </c>
      <c r="BF1354" s="204">
        <f>IF(N1354="snížená",J1354,0)</f>
        <v>0</v>
      </c>
      <c r="BG1354" s="204">
        <f>IF(N1354="zákl. přenesená",J1354,0)</f>
        <v>0</v>
      </c>
      <c r="BH1354" s="204">
        <f>IF(N1354="sníž. přenesená",J1354,0)</f>
        <v>0</v>
      </c>
      <c r="BI1354" s="204">
        <f>IF(N1354="nulová",J1354,0)</f>
        <v>0</v>
      </c>
      <c r="BJ1354" s="18" t="s">
        <v>83</v>
      </c>
      <c r="BK1354" s="204">
        <f>ROUND(I1354*H1354,2)</f>
        <v>0</v>
      </c>
      <c r="BL1354" s="18" t="s">
        <v>246</v>
      </c>
      <c r="BM1354" s="203" t="s">
        <v>1790</v>
      </c>
    </row>
    <row r="1355" spans="1:65" s="2" customFormat="1" ht="33" customHeight="1">
      <c r="A1355" s="35"/>
      <c r="B1355" s="36"/>
      <c r="C1355" s="254" t="s">
        <v>1791</v>
      </c>
      <c r="D1355" s="254" t="s">
        <v>340</v>
      </c>
      <c r="E1355" s="255" t="s">
        <v>1792</v>
      </c>
      <c r="F1355" s="256" t="s">
        <v>1793</v>
      </c>
      <c r="G1355" s="257" t="s">
        <v>674</v>
      </c>
      <c r="H1355" s="258">
        <v>3</v>
      </c>
      <c r="I1355" s="259"/>
      <c r="J1355" s="260">
        <f>ROUND(I1355*H1355,2)</f>
        <v>0</v>
      </c>
      <c r="K1355" s="256" t="s">
        <v>1</v>
      </c>
      <c r="L1355" s="261"/>
      <c r="M1355" s="262" t="s">
        <v>1</v>
      </c>
      <c r="N1355" s="263" t="s">
        <v>40</v>
      </c>
      <c r="O1355" s="72"/>
      <c r="P1355" s="201">
        <f>O1355*H1355</f>
        <v>0</v>
      </c>
      <c r="Q1355" s="201">
        <v>0</v>
      </c>
      <c r="R1355" s="201">
        <f>Q1355*H1355</f>
        <v>0</v>
      </c>
      <c r="S1355" s="201">
        <v>0</v>
      </c>
      <c r="T1355" s="202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203" t="s">
        <v>319</v>
      </c>
      <c r="AT1355" s="203" t="s">
        <v>340</v>
      </c>
      <c r="AU1355" s="203" t="s">
        <v>86</v>
      </c>
      <c r="AY1355" s="18" t="s">
        <v>239</v>
      </c>
      <c r="BE1355" s="204">
        <f>IF(N1355="základní",J1355,0)</f>
        <v>0</v>
      </c>
      <c r="BF1355" s="204">
        <f>IF(N1355="snížená",J1355,0)</f>
        <v>0</v>
      </c>
      <c r="BG1355" s="204">
        <f>IF(N1355="zákl. přenesená",J1355,0)</f>
        <v>0</v>
      </c>
      <c r="BH1355" s="204">
        <f>IF(N1355="sníž. přenesená",J1355,0)</f>
        <v>0</v>
      </c>
      <c r="BI1355" s="204">
        <f>IF(N1355="nulová",J1355,0)</f>
        <v>0</v>
      </c>
      <c r="BJ1355" s="18" t="s">
        <v>83</v>
      </c>
      <c r="BK1355" s="204">
        <f>ROUND(I1355*H1355,2)</f>
        <v>0</v>
      </c>
      <c r="BL1355" s="18" t="s">
        <v>246</v>
      </c>
      <c r="BM1355" s="203" t="s">
        <v>1794</v>
      </c>
    </row>
    <row r="1356" spans="1:65" s="2" customFormat="1" ht="24.2" customHeight="1">
      <c r="A1356" s="35"/>
      <c r="B1356" s="36"/>
      <c r="C1356" s="192" t="s">
        <v>1795</v>
      </c>
      <c r="D1356" s="192" t="s">
        <v>241</v>
      </c>
      <c r="E1356" s="193" t="s">
        <v>1796</v>
      </c>
      <c r="F1356" s="194" t="s">
        <v>1797</v>
      </c>
      <c r="G1356" s="195" t="s">
        <v>674</v>
      </c>
      <c r="H1356" s="196">
        <v>30</v>
      </c>
      <c r="I1356" s="197"/>
      <c r="J1356" s="198">
        <f>ROUND(I1356*H1356,2)</f>
        <v>0</v>
      </c>
      <c r="K1356" s="194" t="s">
        <v>1</v>
      </c>
      <c r="L1356" s="40"/>
      <c r="M1356" s="199" t="s">
        <v>1</v>
      </c>
      <c r="N1356" s="200" t="s">
        <v>40</v>
      </c>
      <c r="O1356" s="72"/>
      <c r="P1356" s="201">
        <f>O1356*H1356</f>
        <v>0</v>
      </c>
      <c r="Q1356" s="201">
        <v>0</v>
      </c>
      <c r="R1356" s="201">
        <f>Q1356*H1356</f>
        <v>0</v>
      </c>
      <c r="S1356" s="201">
        <v>0</v>
      </c>
      <c r="T1356" s="202">
        <f>S1356*H1356</f>
        <v>0</v>
      </c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R1356" s="203" t="s">
        <v>246</v>
      </c>
      <c r="AT1356" s="203" t="s">
        <v>241</v>
      </c>
      <c r="AU1356" s="203" t="s">
        <v>86</v>
      </c>
      <c r="AY1356" s="18" t="s">
        <v>239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8" t="s">
        <v>83</v>
      </c>
      <c r="BK1356" s="204">
        <f>ROUND(I1356*H1356,2)</f>
        <v>0</v>
      </c>
      <c r="BL1356" s="18" t="s">
        <v>246</v>
      </c>
      <c r="BM1356" s="203" t="s">
        <v>1798</v>
      </c>
    </row>
    <row r="1357" spans="1:65" s="2" customFormat="1" ht="24.2" customHeight="1">
      <c r="A1357" s="35"/>
      <c r="B1357" s="36"/>
      <c r="C1357" s="192" t="s">
        <v>1799</v>
      </c>
      <c r="D1357" s="192" t="s">
        <v>241</v>
      </c>
      <c r="E1357" s="193" t="s">
        <v>1800</v>
      </c>
      <c r="F1357" s="194" t="s">
        <v>1801</v>
      </c>
      <c r="G1357" s="195" t="s">
        <v>674</v>
      </c>
      <c r="H1357" s="196">
        <v>1</v>
      </c>
      <c r="I1357" s="197"/>
      <c r="J1357" s="198">
        <f>ROUND(I1357*H1357,2)</f>
        <v>0</v>
      </c>
      <c r="K1357" s="194" t="s">
        <v>245</v>
      </c>
      <c r="L1357" s="40"/>
      <c r="M1357" s="199" t="s">
        <v>1</v>
      </c>
      <c r="N1357" s="200" t="s">
        <v>40</v>
      </c>
      <c r="O1357" s="72"/>
      <c r="P1357" s="201">
        <f>O1357*H1357</f>
        <v>0</v>
      </c>
      <c r="Q1357" s="201">
        <v>8.0000000000000004E-4</v>
      </c>
      <c r="R1357" s="201">
        <f>Q1357*H1357</f>
        <v>8.0000000000000004E-4</v>
      </c>
      <c r="S1357" s="201">
        <v>0</v>
      </c>
      <c r="T1357" s="202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203" t="s">
        <v>246</v>
      </c>
      <c r="AT1357" s="203" t="s">
        <v>241</v>
      </c>
      <c r="AU1357" s="203" t="s">
        <v>86</v>
      </c>
      <c r="AY1357" s="18" t="s">
        <v>239</v>
      </c>
      <c r="BE1357" s="204">
        <f>IF(N1357="základní",J1357,0)</f>
        <v>0</v>
      </c>
      <c r="BF1357" s="204">
        <f>IF(N1357="snížená",J1357,0)</f>
        <v>0</v>
      </c>
      <c r="BG1357" s="204">
        <f>IF(N1357="zákl. přenesená",J1357,0)</f>
        <v>0</v>
      </c>
      <c r="BH1357" s="204">
        <f>IF(N1357="sníž. přenesená",J1357,0)</f>
        <v>0</v>
      </c>
      <c r="BI1357" s="204">
        <f>IF(N1357="nulová",J1357,0)</f>
        <v>0</v>
      </c>
      <c r="BJ1357" s="18" t="s">
        <v>83</v>
      </c>
      <c r="BK1357" s="204">
        <f>ROUND(I1357*H1357,2)</f>
        <v>0</v>
      </c>
      <c r="BL1357" s="18" t="s">
        <v>246</v>
      </c>
      <c r="BM1357" s="203" t="s">
        <v>1802</v>
      </c>
    </row>
    <row r="1358" spans="1:65" s="2" customFormat="1" ht="11.25">
      <c r="A1358" s="35"/>
      <c r="B1358" s="36"/>
      <c r="C1358" s="37"/>
      <c r="D1358" s="205" t="s">
        <v>248</v>
      </c>
      <c r="E1358" s="37"/>
      <c r="F1358" s="206" t="s">
        <v>1803</v>
      </c>
      <c r="G1358" s="37"/>
      <c r="H1358" s="37"/>
      <c r="I1358" s="207"/>
      <c r="J1358" s="37"/>
      <c r="K1358" s="37"/>
      <c r="L1358" s="40"/>
      <c r="M1358" s="208"/>
      <c r="N1358" s="209"/>
      <c r="O1358" s="72"/>
      <c r="P1358" s="72"/>
      <c r="Q1358" s="72"/>
      <c r="R1358" s="72"/>
      <c r="S1358" s="72"/>
      <c r="T1358" s="73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T1358" s="18" t="s">
        <v>248</v>
      </c>
      <c r="AU1358" s="18" t="s">
        <v>86</v>
      </c>
    </row>
    <row r="1359" spans="1:65" s="2" customFormat="1" ht="24.2" customHeight="1">
      <c r="A1359" s="35"/>
      <c r="B1359" s="36"/>
      <c r="C1359" s="254" t="s">
        <v>1804</v>
      </c>
      <c r="D1359" s="254" t="s">
        <v>340</v>
      </c>
      <c r="E1359" s="255" t="s">
        <v>1805</v>
      </c>
      <c r="F1359" s="256" t="s">
        <v>1806</v>
      </c>
      <c r="G1359" s="257" t="s">
        <v>674</v>
      </c>
      <c r="H1359" s="258">
        <v>1</v>
      </c>
      <c r="I1359" s="259"/>
      <c r="J1359" s="260">
        <f>ROUND(I1359*H1359,2)</f>
        <v>0</v>
      </c>
      <c r="K1359" s="256" t="s">
        <v>245</v>
      </c>
      <c r="L1359" s="261"/>
      <c r="M1359" s="262" t="s">
        <v>1</v>
      </c>
      <c r="N1359" s="263" t="s">
        <v>40</v>
      </c>
      <c r="O1359" s="72"/>
      <c r="P1359" s="201">
        <f>O1359*H1359</f>
        <v>0</v>
      </c>
      <c r="Q1359" s="201">
        <v>0.02</v>
      </c>
      <c r="R1359" s="201">
        <f>Q1359*H1359</f>
        <v>0.02</v>
      </c>
      <c r="S1359" s="201">
        <v>0</v>
      </c>
      <c r="T1359" s="202">
        <f>S1359*H1359</f>
        <v>0</v>
      </c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R1359" s="203" t="s">
        <v>319</v>
      </c>
      <c r="AT1359" s="203" t="s">
        <v>340</v>
      </c>
      <c r="AU1359" s="203" t="s">
        <v>86</v>
      </c>
      <c r="AY1359" s="18" t="s">
        <v>239</v>
      </c>
      <c r="BE1359" s="204">
        <f>IF(N1359="základní",J1359,0)</f>
        <v>0</v>
      </c>
      <c r="BF1359" s="204">
        <f>IF(N1359="snížená",J1359,0)</f>
        <v>0</v>
      </c>
      <c r="BG1359" s="204">
        <f>IF(N1359="zákl. přenesená",J1359,0)</f>
        <v>0</v>
      </c>
      <c r="BH1359" s="204">
        <f>IF(N1359="sníž. přenesená",J1359,0)</f>
        <v>0</v>
      </c>
      <c r="BI1359" s="204">
        <f>IF(N1359="nulová",J1359,0)</f>
        <v>0</v>
      </c>
      <c r="BJ1359" s="18" t="s">
        <v>83</v>
      </c>
      <c r="BK1359" s="204">
        <f>ROUND(I1359*H1359,2)</f>
        <v>0</v>
      </c>
      <c r="BL1359" s="18" t="s">
        <v>246</v>
      </c>
      <c r="BM1359" s="203" t="s">
        <v>1807</v>
      </c>
    </row>
    <row r="1360" spans="1:65" s="12" customFormat="1" ht="22.9" customHeight="1">
      <c r="B1360" s="176"/>
      <c r="C1360" s="177"/>
      <c r="D1360" s="178" t="s">
        <v>74</v>
      </c>
      <c r="E1360" s="190" t="s">
        <v>1808</v>
      </c>
      <c r="F1360" s="190" t="s">
        <v>1809</v>
      </c>
      <c r="G1360" s="177"/>
      <c r="H1360" s="177"/>
      <c r="I1360" s="180"/>
      <c r="J1360" s="191">
        <f>BK1360</f>
        <v>0</v>
      </c>
      <c r="K1360" s="177"/>
      <c r="L1360" s="182"/>
      <c r="M1360" s="183"/>
      <c r="N1360" s="184"/>
      <c r="O1360" s="184"/>
      <c r="P1360" s="185">
        <f>SUM(P1361:P1362)</f>
        <v>0</v>
      </c>
      <c r="Q1360" s="184"/>
      <c r="R1360" s="185">
        <f>SUM(R1361:R1362)</f>
        <v>0</v>
      </c>
      <c r="S1360" s="184"/>
      <c r="T1360" s="186">
        <f>SUM(T1361:T1362)</f>
        <v>0</v>
      </c>
      <c r="AR1360" s="187" t="s">
        <v>83</v>
      </c>
      <c r="AT1360" s="188" t="s">
        <v>74</v>
      </c>
      <c r="AU1360" s="188" t="s">
        <v>83</v>
      </c>
      <c r="AY1360" s="187" t="s">
        <v>239</v>
      </c>
      <c r="BK1360" s="189">
        <f>SUM(BK1361:BK1362)</f>
        <v>0</v>
      </c>
    </row>
    <row r="1361" spans="1:65" s="2" customFormat="1" ht="21.75" customHeight="1">
      <c r="A1361" s="35"/>
      <c r="B1361" s="36"/>
      <c r="C1361" s="192" t="s">
        <v>1810</v>
      </c>
      <c r="D1361" s="192" t="s">
        <v>241</v>
      </c>
      <c r="E1361" s="193" t="s">
        <v>1811</v>
      </c>
      <c r="F1361" s="194" t="s">
        <v>1812</v>
      </c>
      <c r="G1361" s="195" t="s">
        <v>343</v>
      </c>
      <c r="H1361" s="196">
        <v>2594.0540000000001</v>
      </c>
      <c r="I1361" s="197"/>
      <c r="J1361" s="198">
        <f>ROUND(I1361*H1361,2)</f>
        <v>0</v>
      </c>
      <c r="K1361" s="194" t="s">
        <v>245</v>
      </c>
      <c r="L1361" s="40"/>
      <c r="M1361" s="199" t="s">
        <v>1</v>
      </c>
      <c r="N1361" s="200" t="s">
        <v>40</v>
      </c>
      <c r="O1361" s="72"/>
      <c r="P1361" s="201">
        <f>O1361*H1361</f>
        <v>0</v>
      </c>
      <c r="Q1361" s="201">
        <v>0</v>
      </c>
      <c r="R1361" s="201">
        <f>Q1361*H1361</f>
        <v>0</v>
      </c>
      <c r="S1361" s="201">
        <v>0</v>
      </c>
      <c r="T1361" s="202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203" t="s">
        <v>246</v>
      </c>
      <c r="AT1361" s="203" t="s">
        <v>241</v>
      </c>
      <c r="AU1361" s="203" t="s">
        <v>86</v>
      </c>
      <c r="AY1361" s="18" t="s">
        <v>239</v>
      </c>
      <c r="BE1361" s="204">
        <f>IF(N1361="základní",J1361,0)</f>
        <v>0</v>
      </c>
      <c r="BF1361" s="204">
        <f>IF(N1361="snížená",J1361,0)</f>
        <v>0</v>
      </c>
      <c r="BG1361" s="204">
        <f>IF(N1361="zákl. přenesená",J1361,0)</f>
        <v>0</v>
      </c>
      <c r="BH1361" s="204">
        <f>IF(N1361="sníž. přenesená",J1361,0)</f>
        <v>0</v>
      </c>
      <c r="BI1361" s="204">
        <f>IF(N1361="nulová",J1361,0)</f>
        <v>0</v>
      </c>
      <c r="BJ1361" s="18" t="s">
        <v>83</v>
      </c>
      <c r="BK1361" s="204">
        <f>ROUND(I1361*H1361,2)</f>
        <v>0</v>
      </c>
      <c r="BL1361" s="18" t="s">
        <v>246</v>
      </c>
      <c r="BM1361" s="203" t="s">
        <v>1813</v>
      </c>
    </row>
    <row r="1362" spans="1:65" s="2" customFormat="1" ht="11.25">
      <c r="A1362" s="35"/>
      <c r="B1362" s="36"/>
      <c r="C1362" s="37"/>
      <c r="D1362" s="205" t="s">
        <v>248</v>
      </c>
      <c r="E1362" s="37"/>
      <c r="F1362" s="206" t="s">
        <v>1814</v>
      </c>
      <c r="G1362" s="37"/>
      <c r="H1362" s="37"/>
      <c r="I1362" s="207"/>
      <c r="J1362" s="37"/>
      <c r="K1362" s="37"/>
      <c r="L1362" s="40"/>
      <c r="M1362" s="208"/>
      <c r="N1362" s="209"/>
      <c r="O1362" s="72"/>
      <c r="P1362" s="72"/>
      <c r="Q1362" s="72"/>
      <c r="R1362" s="72"/>
      <c r="S1362" s="72"/>
      <c r="T1362" s="73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T1362" s="18" t="s">
        <v>248</v>
      </c>
      <c r="AU1362" s="18" t="s">
        <v>86</v>
      </c>
    </row>
    <row r="1363" spans="1:65" s="12" customFormat="1" ht="25.9" customHeight="1">
      <c r="B1363" s="176"/>
      <c r="C1363" s="177"/>
      <c r="D1363" s="178" t="s">
        <v>74</v>
      </c>
      <c r="E1363" s="179" t="s">
        <v>1815</v>
      </c>
      <c r="F1363" s="179" t="s">
        <v>1816</v>
      </c>
      <c r="G1363" s="177"/>
      <c r="H1363" s="177"/>
      <c r="I1363" s="180"/>
      <c r="J1363" s="181">
        <f>BK1363</f>
        <v>0</v>
      </c>
      <c r="K1363" s="177"/>
      <c r="L1363" s="182"/>
      <c r="M1363" s="183"/>
      <c r="N1363" s="184"/>
      <c r="O1363" s="184"/>
      <c r="P1363" s="185">
        <f>P1364+P1458+P1523+P1640+P1894+P1981+P2251+P2275+P2380+P2449+P2508+P2524+P2608+P2652+P2723+P2737+P2747+P2788+P2834+P2851</f>
        <v>0</v>
      </c>
      <c r="Q1363" s="184"/>
      <c r="R1363" s="185">
        <f>R1364+R1458+R1523+R1640+R1894+R1981+R2251+R2275+R2380+R2449+R2508+R2524+R2608+R2652+R2723+R2737+R2747+R2788+R2834+R2851</f>
        <v>138.75734795000002</v>
      </c>
      <c r="S1363" s="184"/>
      <c r="T1363" s="186">
        <f>T1364+T1458+T1523+T1640+T1894+T1981+T2251+T2275+T2380+T2449+T2508+T2524+T2608+T2652+T2723+T2737+T2747+T2788+T2834+T2851</f>
        <v>0</v>
      </c>
      <c r="AR1363" s="187" t="s">
        <v>86</v>
      </c>
      <c r="AT1363" s="188" t="s">
        <v>74</v>
      </c>
      <c r="AU1363" s="188" t="s">
        <v>75</v>
      </c>
      <c r="AY1363" s="187" t="s">
        <v>239</v>
      </c>
      <c r="BK1363" s="189">
        <f>BK1364+BK1458+BK1523+BK1640+BK1894+BK1981+BK2251+BK2275+BK2380+BK2449+BK2508+BK2524+BK2608+BK2652+BK2723+BK2737+BK2747+BK2788+BK2834+BK2851</f>
        <v>0</v>
      </c>
    </row>
    <row r="1364" spans="1:65" s="12" customFormat="1" ht="22.9" customHeight="1">
      <c r="B1364" s="176"/>
      <c r="C1364" s="177"/>
      <c r="D1364" s="178" t="s">
        <v>74</v>
      </c>
      <c r="E1364" s="190" t="s">
        <v>1817</v>
      </c>
      <c r="F1364" s="190" t="s">
        <v>1818</v>
      </c>
      <c r="G1364" s="177"/>
      <c r="H1364" s="177"/>
      <c r="I1364" s="180"/>
      <c r="J1364" s="191">
        <f>BK1364</f>
        <v>0</v>
      </c>
      <c r="K1364" s="177"/>
      <c r="L1364" s="182"/>
      <c r="M1364" s="183"/>
      <c r="N1364" s="184"/>
      <c r="O1364" s="184"/>
      <c r="P1364" s="185">
        <f>SUM(P1365:P1457)</f>
        <v>0</v>
      </c>
      <c r="Q1364" s="184"/>
      <c r="R1364" s="185">
        <f>SUM(R1365:R1457)</f>
        <v>8.894639999999999</v>
      </c>
      <c r="S1364" s="184"/>
      <c r="T1364" s="186">
        <f>SUM(T1365:T1457)</f>
        <v>0</v>
      </c>
      <c r="AR1364" s="187" t="s">
        <v>86</v>
      </c>
      <c r="AT1364" s="188" t="s">
        <v>74</v>
      </c>
      <c r="AU1364" s="188" t="s">
        <v>83</v>
      </c>
      <c r="AY1364" s="187" t="s">
        <v>239</v>
      </c>
      <c r="BK1364" s="189">
        <f>SUM(BK1365:BK1457)</f>
        <v>0</v>
      </c>
    </row>
    <row r="1365" spans="1:65" s="2" customFormat="1" ht="24.2" customHeight="1">
      <c r="A1365" s="35"/>
      <c r="B1365" s="36"/>
      <c r="C1365" s="192" t="s">
        <v>1819</v>
      </c>
      <c r="D1365" s="192" t="s">
        <v>241</v>
      </c>
      <c r="E1365" s="193" t="s">
        <v>1820</v>
      </c>
      <c r="F1365" s="194" t="s">
        <v>1821</v>
      </c>
      <c r="G1365" s="195" t="s">
        <v>372</v>
      </c>
      <c r="H1365" s="196">
        <v>883</v>
      </c>
      <c r="I1365" s="197"/>
      <c r="J1365" s="198">
        <f>ROUND(I1365*H1365,2)</f>
        <v>0</v>
      </c>
      <c r="K1365" s="194" t="s">
        <v>245</v>
      </c>
      <c r="L1365" s="40"/>
      <c r="M1365" s="199" t="s">
        <v>1</v>
      </c>
      <c r="N1365" s="200" t="s">
        <v>40</v>
      </c>
      <c r="O1365" s="72"/>
      <c r="P1365" s="201">
        <f>O1365*H1365</f>
        <v>0</v>
      </c>
      <c r="Q1365" s="201">
        <v>0</v>
      </c>
      <c r="R1365" s="201">
        <f>Q1365*H1365</f>
        <v>0</v>
      </c>
      <c r="S1365" s="201">
        <v>0</v>
      </c>
      <c r="T1365" s="202">
        <f>S1365*H1365</f>
        <v>0</v>
      </c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R1365" s="203" t="s">
        <v>169</v>
      </c>
      <c r="AT1365" s="203" t="s">
        <v>241</v>
      </c>
      <c r="AU1365" s="203" t="s">
        <v>86</v>
      </c>
      <c r="AY1365" s="18" t="s">
        <v>239</v>
      </c>
      <c r="BE1365" s="204">
        <f>IF(N1365="základní",J1365,0)</f>
        <v>0</v>
      </c>
      <c r="BF1365" s="204">
        <f>IF(N1365="snížená",J1365,0)</f>
        <v>0</v>
      </c>
      <c r="BG1365" s="204">
        <f>IF(N1365="zákl. přenesená",J1365,0)</f>
        <v>0</v>
      </c>
      <c r="BH1365" s="204">
        <f>IF(N1365="sníž. přenesená",J1365,0)</f>
        <v>0</v>
      </c>
      <c r="BI1365" s="204">
        <f>IF(N1365="nulová",J1365,0)</f>
        <v>0</v>
      </c>
      <c r="BJ1365" s="18" t="s">
        <v>83</v>
      </c>
      <c r="BK1365" s="204">
        <f>ROUND(I1365*H1365,2)</f>
        <v>0</v>
      </c>
      <c r="BL1365" s="18" t="s">
        <v>169</v>
      </c>
      <c r="BM1365" s="203" t="s">
        <v>1822</v>
      </c>
    </row>
    <row r="1366" spans="1:65" s="2" customFormat="1" ht="11.25">
      <c r="A1366" s="35"/>
      <c r="B1366" s="36"/>
      <c r="C1366" s="37"/>
      <c r="D1366" s="205" t="s">
        <v>248</v>
      </c>
      <c r="E1366" s="37"/>
      <c r="F1366" s="206" t="s">
        <v>1823</v>
      </c>
      <c r="G1366" s="37"/>
      <c r="H1366" s="37"/>
      <c r="I1366" s="207"/>
      <c r="J1366" s="37"/>
      <c r="K1366" s="37"/>
      <c r="L1366" s="40"/>
      <c r="M1366" s="208"/>
      <c r="N1366" s="209"/>
      <c r="O1366" s="72"/>
      <c r="P1366" s="72"/>
      <c r="Q1366" s="72"/>
      <c r="R1366" s="72"/>
      <c r="S1366" s="72"/>
      <c r="T1366" s="73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T1366" s="18" t="s">
        <v>248</v>
      </c>
      <c r="AU1366" s="18" t="s">
        <v>86</v>
      </c>
    </row>
    <row r="1367" spans="1:65" s="13" customFormat="1" ht="11.25">
      <c r="B1367" s="210"/>
      <c r="C1367" s="211"/>
      <c r="D1367" s="212" t="s">
        <v>250</v>
      </c>
      <c r="E1367" s="213" t="s">
        <v>1</v>
      </c>
      <c r="F1367" s="214" t="s">
        <v>1824</v>
      </c>
      <c r="G1367" s="211"/>
      <c r="H1367" s="213" t="s">
        <v>1</v>
      </c>
      <c r="I1367" s="215"/>
      <c r="J1367" s="211"/>
      <c r="K1367" s="211"/>
      <c r="L1367" s="216"/>
      <c r="M1367" s="217"/>
      <c r="N1367" s="218"/>
      <c r="O1367" s="218"/>
      <c r="P1367" s="218"/>
      <c r="Q1367" s="218"/>
      <c r="R1367" s="218"/>
      <c r="S1367" s="218"/>
      <c r="T1367" s="219"/>
      <c r="AT1367" s="220" t="s">
        <v>250</v>
      </c>
      <c r="AU1367" s="220" t="s">
        <v>86</v>
      </c>
      <c r="AV1367" s="13" t="s">
        <v>83</v>
      </c>
      <c r="AW1367" s="13" t="s">
        <v>31</v>
      </c>
      <c r="AX1367" s="13" t="s">
        <v>75</v>
      </c>
      <c r="AY1367" s="220" t="s">
        <v>239</v>
      </c>
    </row>
    <row r="1368" spans="1:65" s="14" customFormat="1" ht="11.25">
      <c r="B1368" s="221"/>
      <c r="C1368" s="222"/>
      <c r="D1368" s="212" t="s">
        <v>250</v>
      </c>
      <c r="E1368" s="223" t="s">
        <v>1</v>
      </c>
      <c r="F1368" s="224" t="s">
        <v>1825</v>
      </c>
      <c r="G1368" s="222"/>
      <c r="H1368" s="225">
        <v>883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250</v>
      </c>
      <c r="AU1368" s="231" t="s">
        <v>86</v>
      </c>
      <c r="AV1368" s="14" t="s">
        <v>86</v>
      </c>
      <c r="AW1368" s="14" t="s">
        <v>31</v>
      </c>
      <c r="AX1368" s="14" t="s">
        <v>83</v>
      </c>
      <c r="AY1368" s="231" t="s">
        <v>239</v>
      </c>
    </row>
    <row r="1369" spans="1:65" s="2" customFormat="1" ht="24.2" customHeight="1">
      <c r="A1369" s="35"/>
      <c r="B1369" s="36"/>
      <c r="C1369" s="192" t="s">
        <v>1826</v>
      </c>
      <c r="D1369" s="192" t="s">
        <v>241</v>
      </c>
      <c r="E1369" s="193" t="s">
        <v>1827</v>
      </c>
      <c r="F1369" s="194" t="s">
        <v>1828</v>
      </c>
      <c r="G1369" s="195" t="s">
        <v>372</v>
      </c>
      <c r="H1369" s="196">
        <v>205</v>
      </c>
      <c r="I1369" s="197"/>
      <c r="J1369" s="198">
        <f>ROUND(I1369*H1369,2)</f>
        <v>0</v>
      </c>
      <c r="K1369" s="194" t="s">
        <v>245</v>
      </c>
      <c r="L1369" s="40"/>
      <c r="M1369" s="199" t="s">
        <v>1</v>
      </c>
      <c r="N1369" s="200" t="s">
        <v>40</v>
      </c>
      <c r="O1369" s="72"/>
      <c r="P1369" s="201">
        <f>O1369*H1369</f>
        <v>0</v>
      </c>
      <c r="Q1369" s="201">
        <v>0</v>
      </c>
      <c r="R1369" s="201">
        <f>Q1369*H1369</f>
        <v>0</v>
      </c>
      <c r="S1369" s="201">
        <v>0</v>
      </c>
      <c r="T1369" s="202">
        <f>S1369*H1369</f>
        <v>0</v>
      </c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R1369" s="203" t="s">
        <v>169</v>
      </c>
      <c r="AT1369" s="203" t="s">
        <v>241</v>
      </c>
      <c r="AU1369" s="203" t="s">
        <v>86</v>
      </c>
      <c r="AY1369" s="18" t="s">
        <v>239</v>
      </c>
      <c r="BE1369" s="204">
        <f>IF(N1369="základní",J1369,0)</f>
        <v>0</v>
      </c>
      <c r="BF1369" s="204">
        <f>IF(N1369="snížená",J1369,0)</f>
        <v>0</v>
      </c>
      <c r="BG1369" s="204">
        <f>IF(N1369="zákl. přenesená",J1369,0)</f>
        <v>0</v>
      </c>
      <c r="BH1369" s="204">
        <f>IF(N1369="sníž. přenesená",J1369,0)</f>
        <v>0</v>
      </c>
      <c r="BI1369" s="204">
        <f>IF(N1369="nulová",J1369,0)</f>
        <v>0</v>
      </c>
      <c r="BJ1369" s="18" t="s">
        <v>83</v>
      </c>
      <c r="BK1369" s="204">
        <f>ROUND(I1369*H1369,2)</f>
        <v>0</v>
      </c>
      <c r="BL1369" s="18" t="s">
        <v>169</v>
      </c>
      <c r="BM1369" s="203" t="s">
        <v>1829</v>
      </c>
    </row>
    <row r="1370" spans="1:65" s="2" customFormat="1" ht="11.25">
      <c r="A1370" s="35"/>
      <c r="B1370" s="36"/>
      <c r="C1370" s="37"/>
      <c r="D1370" s="205" t="s">
        <v>248</v>
      </c>
      <c r="E1370" s="37"/>
      <c r="F1370" s="206" t="s">
        <v>1830</v>
      </c>
      <c r="G1370" s="37"/>
      <c r="H1370" s="37"/>
      <c r="I1370" s="207"/>
      <c r="J1370" s="37"/>
      <c r="K1370" s="37"/>
      <c r="L1370" s="40"/>
      <c r="M1370" s="208"/>
      <c r="N1370" s="209"/>
      <c r="O1370" s="72"/>
      <c r="P1370" s="72"/>
      <c r="Q1370" s="72"/>
      <c r="R1370" s="72"/>
      <c r="S1370" s="72"/>
      <c r="T1370" s="73"/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T1370" s="18" t="s">
        <v>248</v>
      </c>
      <c r="AU1370" s="18" t="s">
        <v>86</v>
      </c>
    </row>
    <row r="1371" spans="1:65" s="13" customFormat="1" ht="11.25">
      <c r="B1371" s="210"/>
      <c r="C1371" s="211"/>
      <c r="D1371" s="212" t="s">
        <v>250</v>
      </c>
      <c r="E1371" s="213" t="s">
        <v>1</v>
      </c>
      <c r="F1371" s="214" t="s">
        <v>1003</v>
      </c>
      <c r="G1371" s="211"/>
      <c r="H1371" s="213" t="s">
        <v>1</v>
      </c>
      <c r="I1371" s="215"/>
      <c r="J1371" s="211"/>
      <c r="K1371" s="211"/>
      <c r="L1371" s="216"/>
      <c r="M1371" s="217"/>
      <c r="N1371" s="218"/>
      <c r="O1371" s="218"/>
      <c r="P1371" s="218"/>
      <c r="Q1371" s="218"/>
      <c r="R1371" s="218"/>
      <c r="S1371" s="218"/>
      <c r="T1371" s="219"/>
      <c r="AT1371" s="220" t="s">
        <v>250</v>
      </c>
      <c r="AU1371" s="220" t="s">
        <v>86</v>
      </c>
      <c r="AV1371" s="13" t="s">
        <v>83</v>
      </c>
      <c r="AW1371" s="13" t="s">
        <v>31</v>
      </c>
      <c r="AX1371" s="13" t="s">
        <v>75</v>
      </c>
      <c r="AY1371" s="220" t="s">
        <v>239</v>
      </c>
    </row>
    <row r="1372" spans="1:65" s="14" customFormat="1" ht="11.25">
      <c r="B1372" s="221"/>
      <c r="C1372" s="222"/>
      <c r="D1372" s="212" t="s">
        <v>250</v>
      </c>
      <c r="E1372" s="223" t="s">
        <v>1</v>
      </c>
      <c r="F1372" s="224" t="s">
        <v>337</v>
      </c>
      <c r="G1372" s="222"/>
      <c r="H1372" s="225">
        <v>3.5</v>
      </c>
      <c r="I1372" s="226"/>
      <c r="J1372" s="222"/>
      <c r="K1372" s="222"/>
      <c r="L1372" s="227"/>
      <c r="M1372" s="228"/>
      <c r="N1372" s="229"/>
      <c r="O1372" s="229"/>
      <c r="P1372" s="229"/>
      <c r="Q1372" s="229"/>
      <c r="R1372" s="229"/>
      <c r="S1372" s="229"/>
      <c r="T1372" s="230"/>
      <c r="AT1372" s="231" t="s">
        <v>250</v>
      </c>
      <c r="AU1372" s="231" t="s">
        <v>86</v>
      </c>
      <c r="AV1372" s="14" t="s">
        <v>86</v>
      </c>
      <c r="AW1372" s="14" t="s">
        <v>31</v>
      </c>
      <c r="AX1372" s="14" t="s">
        <v>75</v>
      </c>
      <c r="AY1372" s="231" t="s">
        <v>239</v>
      </c>
    </row>
    <row r="1373" spans="1:65" s="13" customFormat="1" ht="11.25">
      <c r="B1373" s="210"/>
      <c r="C1373" s="211"/>
      <c r="D1373" s="212" t="s">
        <v>250</v>
      </c>
      <c r="E1373" s="213" t="s">
        <v>1</v>
      </c>
      <c r="F1373" s="214" t="s">
        <v>1004</v>
      </c>
      <c r="G1373" s="211"/>
      <c r="H1373" s="213" t="s">
        <v>1</v>
      </c>
      <c r="I1373" s="215"/>
      <c r="J1373" s="211"/>
      <c r="K1373" s="211"/>
      <c r="L1373" s="216"/>
      <c r="M1373" s="217"/>
      <c r="N1373" s="218"/>
      <c r="O1373" s="218"/>
      <c r="P1373" s="218"/>
      <c r="Q1373" s="218"/>
      <c r="R1373" s="218"/>
      <c r="S1373" s="218"/>
      <c r="T1373" s="219"/>
      <c r="AT1373" s="220" t="s">
        <v>250</v>
      </c>
      <c r="AU1373" s="220" t="s">
        <v>86</v>
      </c>
      <c r="AV1373" s="13" t="s">
        <v>83</v>
      </c>
      <c r="AW1373" s="13" t="s">
        <v>31</v>
      </c>
      <c r="AX1373" s="13" t="s">
        <v>75</v>
      </c>
      <c r="AY1373" s="220" t="s">
        <v>239</v>
      </c>
    </row>
    <row r="1374" spans="1:65" s="14" customFormat="1" ht="11.25">
      <c r="B1374" s="221"/>
      <c r="C1374" s="222"/>
      <c r="D1374" s="212" t="s">
        <v>250</v>
      </c>
      <c r="E1374" s="223" t="s">
        <v>1</v>
      </c>
      <c r="F1374" s="224" t="s">
        <v>1005</v>
      </c>
      <c r="G1374" s="222"/>
      <c r="H1374" s="225">
        <v>5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AT1374" s="231" t="s">
        <v>250</v>
      </c>
      <c r="AU1374" s="231" t="s">
        <v>86</v>
      </c>
      <c r="AV1374" s="14" t="s">
        <v>86</v>
      </c>
      <c r="AW1374" s="14" t="s">
        <v>31</v>
      </c>
      <c r="AX1374" s="14" t="s">
        <v>75</v>
      </c>
      <c r="AY1374" s="231" t="s">
        <v>239</v>
      </c>
    </row>
    <row r="1375" spans="1:65" s="13" customFormat="1" ht="11.25">
      <c r="B1375" s="210"/>
      <c r="C1375" s="211"/>
      <c r="D1375" s="212" t="s">
        <v>250</v>
      </c>
      <c r="E1375" s="213" t="s">
        <v>1</v>
      </c>
      <c r="F1375" s="214" t="s">
        <v>1006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250</v>
      </c>
      <c r="AU1375" s="220" t="s">
        <v>86</v>
      </c>
      <c r="AV1375" s="13" t="s">
        <v>83</v>
      </c>
      <c r="AW1375" s="13" t="s">
        <v>31</v>
      </c>
      <c r="AX1375" s="13" t="s">
        <v>75</v>
      </c>
      <c r="AY1375" s="220" t="s">
        <v>239</v>
      </c>
    </row>
    <row r="1376" spans="1:65" s="14" customFormat="1" ht="11.25">
      <c r="B1376" s="221"/>
      <c r="C1376" s="222"/>
      <c r="D1376" s="212" t="s">
        <v>250</v>
      </c>
      <c r="E1376" s="223" t="s">
        <v>1</v>
      </c>
      <c r="F1376" s="224" t="s">
        <v>1007</v>
      </c>
      <c r="G1376" s="222"/>
      <c r="H1376" s="225">
        <v>33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250</v>
      </c>
      <c r="AU1376" s="231" t="s">
        <v>86</v>
      </c>
      <c r="AV1376" s="14" t="s">
        <v>86</v>
      </c>
      <c r="AW1376" s="14" t="s">
        <v>31</v>
      </c>
      <c r="AX1376" s="14" t="s">
        <v>75</v>
      </c>
      <c r="AY1376" s="231" t="s">
        <v>239</v>
      </c>
    </row>
    <row r="1377" spans="1:65" s="13" customFormat="1" ht="11.25">
      <c r="B1377" s="210"/>
      <c r="C1377" s="211"/>
      <c r="D1377" s="212" t="s">
        <v>250</v>
      </c>
      <c r="E1377" s="213" t="s">
        <v>1</v>
      </c>
      <c r="F1377" s="214" t="s">
        <v>1008</v>
      </c>
      <c r="G1377" s="211"/>
      <c r="H1377" s="213" t="s">
        <v>1</v>
      </c>
      <c r="I1377" s="215"/>
      <c r="J1377" s="211"/>
      <c r="K1377" s="211"/>
      <c r="L1377" s="216"/>
      <c r="M1377" s="217"/>
      <c r="N1377" s="218"/>
      <c r="O1377" s="218"/>
      <c r="P1377" s="218"/>
      <c r="Q1377" s="218"/>
      <c r="R1377" s="218"/>
      <c r="S1377" s="218"/>
      <c r="T1377" s="219"/>
      <c r="AT1377" s="220" t="s">
        <v>250</v>
      </c>
      <c r="AU1377" s="220" t="s">
        <v>86</v>
      </c>
      <c r="AV1377" s="13" t="s">
        <v>83</v>
      </c>
      <c r="AW1377" s="13" t="s">
        <v>31</v>
      </c>
      <c r="AX1377" s="13" t="s">
        <v>75</v>
      </c>
      <c r="AY1377" s="220" t="s">
        <v>239</v>
      </c>
    </row>
    <row r="1378" spans="1:65" s="14" customFormat="1" ht="11.25">
      <c r="B1378" s="221"/>
      <c r="C1378" s="222"/>
      <c r="D1378" s="212" t="s">
        <v>250</v>
      </c>
      <c r="E1378" s="223" t="s">
        <v>1</v>
      </c>
      <c r="F1378" s="224" t="s">
        <v>1831</v>
      </c>
      <c r="G1378" s="222"/>
      <c r="H1378" s="225">
        <v>4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250</v>
      </c>
      <c r="AU1378" s="231" t="s">
        <v>86</v>
      </c>
      <c r="AV1378" s="14" t="s">
        <v>86</v>
      </c>
      <c r="AW1378" s="14" t="s">
        <v>31</v>
      </c>
      <c r="AX1378" s="14" t="s">
        <v>75</v>
      </c>
      <c r="AY1378" s="231" t="s">
        <v>239</v>
      </c>
    </row>
    <row r="1379" spans="1:65" s="14" customFormat="1" ht="11.25">
      <c r="B1379" s="221"/>
      <c r="C1379" s="222"/>
      <c r="D1379" s="212" t="s">
        <v>250</v>
      </c>
      <c r="E1379" s="223" t="s">
        <v>1</v>
      </c>
      <c r="F1379" s="224" t="s">
        <v>1067</v>
      </c>
      <c r="G1379" s="222"/>
      <c r="H1379" s="225">
        <v>5.5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250</v>
      </c>
      <c r="AU1379" s="231" t="s">
        <v>86</v>
      </c>
      <c r="AV1379" s="14" t="s">
        <v>86</v>
      </c>
      <c r="AW1379" s="14" t="s">
        <v>31</v>
      </c>
      <c r="AX1379" s="14" t="s">
        <v>75</v>
      </c>
      <c r="AY1379" s="231" t="s">
        <v>239</v>
      </c>
    </row>
    <row r="1380" spans="1:65" s="15" customFormat="1" ht="11.25">
      <c r="B1380" s="232"/>
      <c r="C1380" s="233"/>
      <c r="D1380" s="212" t="s">
        <v>250</v>
      </c>
      <c r="E1380" s="234" t="s">
        <v>1</v>
      </c>
      <c r="F1380" s="235" t="s">
        <v>254</v>
      </c>
      <c r="G1380" s="233"/>
      <c r="H1380" s="236">
        <v>51</v>
      </c>
      <c r="I1380" s="237"/>
      <c r="J1380" s="233"/>
      <c r="K1380" s="233"/>
      <c r="L1380" s="238"/>
      <c r="M1380" s="239"/>
      <c r="N1380" s="240"/>
      <c r="O1380" s="240"/>
      <c r="P1380" s="240"/>
      <c r="Q1380" s="240"/>
      <c r="R1380" s="240"/>
      <c r="S1380" s="240"/>
      <c r="T1380" s="241"/>
      <c r="AT1380" s="242" t="s">
        <v>250</v>
      </c>
      <c r="AU1380" s="242" t="s">
        <v>86</v>
      </c>
      <c r="AV1380" s="15" t="s">
        <v>255</v>
      </c>
      <c r="AW1380" s="15" t="s">
        <v>31</v>
      </c>
      <c r="AX1380" s="15" t="s">
        <v>75</v>
      </c>
      <c r="AY1380" s="242" t="s">
        <v>239</v>
      </c>
    </row>
    <row r="1381" spans="1:65" s="13" customFormat="1" ht="11.25">
      <c r="B1381" s="210"/>
      <c r="C1381" s="211"/>
      <c r="D1381" s="212" t="s">
        <v>250</v>
      </c>
      <c r="E1381" s="213" t="s">
        <v>1</v>
      </c>
      <c r="F1381" s="214" t="s">
        <v>1832</v>
      </c>
      <c r="G1381" s="211"/>
      <c r="H1381" s="213" t="s">
        <v>1</v>
      </c>
      <c r="I1381" s="215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AT1381" s="220" t="s">
        <v>250</v>
      </c>
      <c r="AU1381" s="220" t="s">
        <v>86</v>
      </c>
      <c r="AV1381" s="13" t="s">
        <v>83</v>
      </c>
      <c r="AW1381" s="13" t="s">
        <v>31</v>
      </c>
      <c r="AX1381" s="13" t="s">
        <v>75</v>
      </c>
      <c r="AY1381" s="220" t="s">
        <v>239</v>
      </c>
    </row>
    <row r="1382" spans="1:65" s="14" customFormat="1" ht="11.25">
      <c r="B1382" s="221"/>
      <c r="C1382" s="222"/>
      <c r="D1382" s="212" t="s">
        <v>250</v>
      </c>
      <c r="E1382" s="223" t="s">
        <v>1</v>
      </c>
      <c r="F1382" s="224" t="s">
        <v>1833</v>
      </c>
      <c r="G1382" s="222"/>
      <c r="H1382" s="225">
        <v>102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250</v>
      </c>
      <c r="AU1382" s="231" t="s">
        <v>86</v>
      </c>
      <c r="AV1382" s="14" t="s">
        <v>86</v>
      </c>
      <c r="AW1382" s="14" t="s">
        <v>31</v>
      </c>
      <c r="AX1382" s="14" t="s">
        <v>75</v>
      </c>
      <c r="AY1382" s="231" t="s">
        <v>239</v>
      </c>
    </row>
    <row r="1383" spans="1:65" s="14" customFormat="1" ht="11.25">
      <c r="B1383" s="221"/>
      <c r="C1383" s="222"/>
      <c r="D1383" s="212" t="s">
        <v>250</v>
      </c>
      <c r="E1383" s="223" t="s">
        <v>1</v>
      </c>
      <c r="F1383" s="224" t="s">
        <v>1834</v>
      </c>
      <c r="G1383" s="222"/>
      <c r="H1383" s="225">
        <v>41.7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250</v>
      </c>
      <c r="AU1383" s="231" t="s">
        <v>86</v>
      </c>
      <c r="AV1383" s="14" t="s">
        <v>86</v>
      </c>
      <c r="AW1383" s="14" t="s">
        <v>31</v>
      </c>
      <c r="AX1383" s="14" t="s">
        <v>75</v>
      </c>
      <c r="AY1383" s="231" t="s">
        <v>239</v>
      </c>
    </row>
    <row r="1384" spans="1:65" s="14" customFormat="1" ht="11.25">
      <c r="B1384" s="221"/>
      <c r="C1384" s="222"/>
      <c r="D1384" s="212" t="s">
        <v>250</v>
      </c>
      <c r="E1384" s="223" t="s">
        <v>1</v>
      </c>
      <c r="F1384" s="224" t="s">
        <v>1835</v>
      </c>
      <c r="G1384" s="222"/>
      <c r="H1384" s="225">
        <v>10.3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250</v>
      </c>
      <c r="AU1384" s="231" t="s">
        <v>86</v>
      </c>
      <c r="AV1384" s="14" t="s">
        <v>86</v>
      </c>
      <c r="AW1384" s="14" t="s">
        <v>31</v>
      </c>
      <c r="AX1384" s="14" t="s">
        <v>75</v>
      </c>
      <c r="AY1384" s="231" t="s">
        <v>239</v>
      </c>
    </row>
    <row r="1385" spans="1:65" s="15" customFormat="1" ht="11.25">
      <c r="B1385" s="232"/>
      <c r="C1385" s="233"/>
      <c r="D1385" s="212" t="s">
        <v>250</v>
      </c>
      <c r="E1385" s="234" t="s">
        <v>1</v>
      </c>
      <c r="F1385" s="235" t="s">
        <v>260</v>
      </c>
      <c r="G1385" s="233"/>
      <c r="H1385" s="236">
        <v>154</v>
      </c>
      <c r="I1385" s="237"/>
      <c r="J1385" s="233"/>
      <c r="K1385" s="233"/>
      <c r="L1385" s="238"/>
      <c r="M1385" s="239"/>
      <c r="N1385" s="240"/>
      <c r="O1385" s="240"/>
      <c r="P1385" s="240"/>
      <c r="Q1385" s="240"/>
      <c r="R1385" s="240"/>
      <c r="S1385" s="240"/>
      <c r="T1385" s="241"/>
      <c r="AT1385" s="242" t="s">
        <v>250</v>
      </c>
      <c r="AU1385" s="242" t="s">
        <v>86</v>
      </c>
      <c r="AV1385" s="15" t="s">
        <v>255</v>
      </c>
      <c r="AW1385" s="15" t="s">
        <v>31</v>
      </c>
      <c r="AX1385" s="15" t="s">
        <v>75</v>
      </c>
      <c r="AY1385" s="242" t="s">
        <v>239</v>
      </c>
    </row>
    <row r="1386" spans="1:65" s="16" customFormat="1" ht="11.25">
      <c r="B1386" s="243"/>
      <c r="C1386" s="244"/>
      <c r="D1386" s="212" t="s">
        <v>250</v>
      </c>
      <c r="E1386" s="245" t="s">
        <v>1</v>
      </c>
      <c r="F1386" s="246" t="s">
        <v>264</v>
      </c>
      <c r="G1386" s="244"/>
      <c r="H1386" s="247">
        <v>205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AT1386" s="253" t="s">
        <v>250</v>
      </c>
      <c r="AU1386" s="253" t="s">
        <v>86</v>
      </c>
      <c r="AV1386" s="16" t="s">
        <v>246</v>
      </c>
      <c r="AW1386" s="16" t="s">
        <v>31</v>
      </c>
      <c r="AX1386" s="16" t="s">
        <v>83</v>
      </c>
      <c r="AY1386" s="253" t="s">
        <v>239</v>
      </c>
    </row>
    <row r="1387" spans="1:65" s="2" customFormat="1" ht="16.5" customHeight="1">
      <c r="A1387" s="35"/>
      <c r="B1387" s="36"/>
      <c r="C1387" s="254" t="s">
        <v>1836</v>
      </c>
      <c r="D1387" s="254" t="s">
        <v>340</v>
      </c>
      <c r="E1387" s="255" t="s">
        <v>1837</v>
      </c>
      <c r="F1387" s="256" t="s">
        <v>1838</v>
      </c>
      <c r="G1387" s="257" t="s">
        <v>343</v>
      </c>
      <c r="H1387" s="258">
        <v>0.33700000000000002</v>
      </c>
      <c r="I1387" s="259"/>
      <c r="J1387" s="260">
        <f>ROUND(I1387*H1387,2)</f>
        <v>0</v>
      </c>
      <c r="K1387" s="256" t="s">
        <v>245</v>
      </c>
      <c r="L1387" s="261"/>
      <c r="M1387" s="262" t="s">
        <v>1</v>
      </c>
      <c r="N1387" s="263" t="s">
        <v>40</v>
      </c>
      <c r="O1387" s="72"/>
      <c r="P1387" s="201">
        <f>O1387*H1387</f>
        <v>0</v>
      </c>
      <c r="Q1387" s="201">
        <v>1</v>
      </c>
      <c r="R1387" s="201">
        <f>Q1387*H1387</f>
        <v>0.33700000000000002</v>
      </c>
      <c r="S1387" s="201">
        <v>0</v>
      </c>
      <c r="T1387" s="202">
        <f>S1387*H1387</f>
        <v>0</v>
      </c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R1387" s="203" t="s">
        <v>531</v>
      </c>
      <c r="AT1387" s="203" t="s">
        <v>340</v>
      </c>
      <c r="AU1387" s="203" t="s">
        <v>86</v>
      </c>
      <c r="AY1387" s="18" t="s">
        <v>239</v>
      </c>
      <c r="BE1387" s="204">
        <f>IF(N1387="základní",J1387,0)</f>
        <v>0</v>
      </c>
      <c r="BF1387" s="204">
        <f>IF(N1387="snížená",J1387,0)</f>
        <v>0</v>
      </c>
      <c r="BG1387" s="204">
        <f>IF(N1387="zákl. přenesená",J1387,0)</f>
        <v>0</v>
      </c>
      <c r="BH1387" s="204">
        <f>IF(N1387="sníž. přenesená",J1387,0)</f>
        <v>0</v>
      </c>
      <c r="BI1387" s="204">
        <f>IF(N1387="nulová",J1387,0)</f>
        <v>0</v>
      </c>
      <c r="BJ1387" s="18" t="s">
        <v>83</v>
      </c>
      <c r="BK1387" s="204">
        <f>ROUND(I1387*H1387,2)</f>
        <v>0</v>
      </c>
      <c r="BL1387" s="18" t="s">
        <v>169</v>
      </c>
      <c r="BM1387" s="203" t="s">
        <v>1839</v>
      </c>
    </row>
    <row r="1388" spans="1:65" s="2" customFormat="1" ht="19.5">
      <c r="A1388" s="35"/>
      <c r="B1388" s="36"/>
      <c r="C1388" s="37"/>
      <c r="D1388" s="212" t="s">
        <v>741</v>
      </c>
      <c r="E1388" s="37"/>
      <c r="F1388" s="264" t="s">
        <v>1840</v>
      </c>
      <c r="G1388" s="37"/>
      <c r="H1388" s="37"/>
      <c r="I1388" s="207"/>
      <c r="J1388" s="37"/>
      <c r="K1388" s="37"/>
      <c r="L1388" s="40"/>
      <c r="M1388" s="208"/>
      <c r="N1388" s="209"/>
      <c r="O1388" s="72"/>
      <c r="P1388" s="72"/>
      <c r="Q1388" s="72"/>
      <c r="R1388" s="72"/>
      <c r="S1388" s="72"/>
      <c r="T1388" s="73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T1388" s="18" t="s">
        <v>741</v>
      </c>
      <c r="AU1388" s="18" t="s">
        <v>86</v>
      </c>
    </row>
    <row r="1389" spans="1:65" s="13" customFormat="1" ht="11.25">
      <c r="B1389" s="210"/>
      <c r="C1389" s="211"/>
      <c r="D1389" s="212" t="s">
        <v>250</v>
      </c>
      <c r="E1389" s="213" t="s">
        <v>1</v>
      </c>
      <c r="F1389" s="214" t="s">
        <v>1841</v>
      </c>
      <c r="G1389" s="211"/>
      <c r="H1389" s="213" t="s">
        <v>1</v>
      </c>
      <c r="I1389" s="215"/>
      <c r="J1389" s="211"/>
      <c r="K1389" s="211"/>
      <c r="L1389" s="216"/>
      <c r="M1389" s="217"/>
      <c r="N1389" s="218"/>
      <c r="O1389" s="218"/>
      <c r="P1389" s="218"/>
      <c r="Q1389" s="218"/>
      <c r="R1389" s="218"/>
      <c r="S1389" s="218"/>
      <c r="T1389" s="219"/>
      <c r="AT1389" s="220" t="s">
        <v>250</v>
      </c>
      <c r="AU1389" s="220" t="s">
        <v>86</v>
      </c>
      <c r="AV1389" s="13" t="s">
        <v>83</v>
      </c>
      <c r="AW1389" s="13" t="s">
        <v>31</v>
      </c>
      <c r="AX1389" s="13" t="s">
        <v>75</v>
      </c>
      <c r="AY1389" s="220" t="s">
        <v>239</v>
      </c>
    </row>
    <row r="1390" spans="1:65" s="14" customFormat="1" ht="11.25">
      <c r="B1390" s="221"/>
      <c r="C1390" s="222"/>
      <c r="D1390" s="212" t="s">
        <v>250</v>
      </c>
      <c r="E1390" s="223" t="s">
        <v>1</v>
      </c>
      <c r="F1390" s="224" t="s">
        <v>1842</v>
      </c>
      <c r="G1390" s="222"/>
      <c r="H1390" s="225">
        <v>0.26500000000000001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250</v>
      </c>
      <c r="AU1390" s="231" t="s">
        <v>86</v>
      </c>
      <c r="AV1390" s="14" t="s">
        <v>86</v>
      </c>
      <c r="AW1390" s="14" t="s">
        <v>31</v>
      </c>
      <c r="AX1390" s="14" t="s">
        <v>75</v>
      </c>
      <c r="AY1390" s="231" t="s">
        <v>239</v>
      </c>
    </row>
    <row r="1391" spans="1:65" s="13" customFormat="1" ht="22.5">
      <c r="B1391" s="210"/>
      <c r="C1391" s="211"/>
      <c r="D1391" s="212" t="s">
        <v>250</v>
      </c>
      <c r="E1391" s="213" t="s">
        <v>1</v>
      </c>
      <c r="F1391" s="214" t="s">
        <v>1843</v>
      </c>
      <c r="G1391" s="211"/>
      <c r="H1391" s="213" t="s">
        <v>1</v>
      </c>
      <c r="I1391" s="215"/>
      <c r="J1391" s="211"/>
      <c r="K1391" s="211"/>
      <c r="L1391" s="216"/>
      <c r="M1391" s="217"/>
      <c r="N1391" s="218"/>
      <c r="O1391" s="218"/>
      <c r="P1391" s="218"/>
      <c r="Q1391" s="218"/>
      <c r="R1391" s="218"/>
      <c r="S1391" s="218"/>
      <c r="T1391" s="219"/>
      <c r="AT1391" s="220" t="s">
        <v>250</v>
      </c>
      <c r="AU1391" s="220" t="s">
        <v>86</v>
      </c>
      <c r="AV1391" s="13" t="s">
        <v>83</v>
      </c>
      <c r="AW1391" s="13" t="s">
        <v>31</v>
      </c>
      <c r="AX1391" s="13" t="s">
        <v>75</v>
      </c>
      <c r="AY1391" s="220" t="s">
        <v>239</v>
      </c>
    </row>
    <row r="1392" spans="1:65" s="14" customFormat="1" ht="11.25">
      <c r="B1392" s="221"/>
      <c r="C1392" s="222"/>
      <c r="D1392" s="212" t="s">
        <v>250</v>
      </c>
      <c r="E1392" s="223" t="s">
        <v>1</v>
      </c>
      <c r="F1392" s="224" t="s">
        <v>1844</v>
      </c>
      <c r="G1392" s="222"/>
      <c r="H1392" s="225">
        <v>7.1999999999999995E-2</v>
      </c>
      <c r="I1392" s="226"/>
      <c r="J1392" s="222"/>
      <c r="K1392" s="222"/>
      <c r="L1392" s="227"/>
      <c r="M1392" s="228"/>
      <c r="N1392" s="229"/>
      <c r="O1392" s="229"/>
      <c r="P1392" s="229"/>
      <c r="Q1392" s="229"/>
      <c r="R1392" s="229"/>
      <c r="S1392" s="229"/>
      <c r="T1392" s="230"/>
      <c r="AT1392" s="231" t="s">
        <v>250</v>
      </c>
      <c r="AU1392" s="231" t="s">
        <v>86</v>
      </c>
      <c r="AV1392" s="14" t="s">
        <v>86</v>
      </c>
      <c r="AW1392" s="14" t="s">
        <v>31</v>
      </c>
      <c r="AX1392" s="14" t="s">
        <v>75</v>
      </c>
      <c r="AY1392" s="231" t="s">
        <v>239</v>
      </c>
    </row>
    <row r="1393" spans="1:65" s="16" customFormat="1" ht="11.25">
      <c r="B1393" s="243"/>
      <c r="C1393" s="244"/>
      <c r="D1393" s="212" t="s">
        <v>250</v>
      </c>
      <c r="E1393" s="245" t="s">
        <v>1</v>
      </c>
      <c r="F1393" s="246" t="s">
        <v>264</v>
      </c>
      <c r="G1393" s="244"/>
      <c r="H1393" s="247">
        <v>0.33700000000000002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AT1393" s="253" t="s">
        <v>250</v>
      </c>
      <c r="AU1393" s="253" t="s">
        <v>86</v>
      </c>
      <c r="AV1393" s="16" t="s">
        <v>246</v>
      </c>
      <c r="AW1393" s="16" t="s">
        <v>31</v>
      </c>
      <c r="AX1393" s="16" t="s">
        <v>83</v>
      </c>
      <c r="AY1393" s="253" t="s">
        <v>239</v>
      </c>
    </row>
    <row r="1394" spans="1:65" s="2" customFormat="1" ht="24.2" customHeight="1">
      <c r="A1394" s="35"/>
      <c r="B1394" s="36"/>
      <c r="C1394" s="192" t="s">
        <v>1845</v>
      </c>
      <c r="D1394" s="192" t="s">
        <v>241</v>
      </c>
      <c r="E1394" s="193" t="s">
        <v>1846</v>
      </c>
      <c r="F1394" s="194" t="s">
        <v>1847</v>
      </c>
      <c r="G1394" s="195" t="s">
        <v>372</v>
      </c>
      <c r="H1394" s="196">
        <v>883</v>
      </c>
      <c r="I1394" s="197"/>
      <c r="J1394" s="198">
        <f>ROUND(I1394*H1394,2)</f>
        <v>0</v>
      </c>
      <c r="K1394" s="194" t="s">
        <v>245</v>
      </c>
      <c r="L1394" s="40"/>
      <c r="M1394" s="199" t="s">
        <v>1</v>
      </c>
      <c r="N1394" s="200" t="s">
        <v>40</v>
      </c>
      <c r="O1394" s="72"/>
      <c r="P1394" s="201">
        <f>O1394*H1394</f>
        <v>0</v>
      </c>
      <c r="Q1394" s="201">
        <v>4.0000000000000002E-4</v>
      </c>
      <c r="R1394" s="201">
        <f>Q1394*H1394</f>
        <v>0.35320000000000001</v>
      </c>
      <c r="S1394" s="201">
        <v>0</v>
      </c>
      <c r="T1394" s="202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203" t="s">
        <v>169</v>
      </c>
      <c r="AT1394" s="203" t="s">
        <v>241</v>
      </c>
      <c r="AU1394" s="203" t="s">
        <v>86</v>
      </c>
      <c r="AY1394" s="18" t="s">
        <v>239</v>
      </c>
      <c r="BE1394" s="204">
        <f>IF(N1394="základní",J1394,0)</f>
        <v>0</v>
      </c>
      <c r="BF1394" s="204">
        <f>IF(N1394="snížená",J1394,0)</f>
        <v>0</v>
      </c>
      <c r="BG1394" s="204">
        <f>IF(N1394="zákl. přenesená",J1394,0)</f>
        <v>0</v>
      </c>
      <c r="BH1394" s="204">
        <f>IF(N1394="sníž. přenesená",J1394,0)</f>
        <v>0</v>
      </c>
      <c r="BI1394" s="204">
        <f>IF(N1394="nulová",J1394,0)</f>
        <v>0</v>
      </c>
      <c r="BJ1394" s="18" t="s">
        <v>83</v>
      </c>
      <c r="BK1394" s="204">
        <f>ROUND(I1394*H1394,2)</f>
        <v>0</v>
      </c>
      <c r="BL1394" s="18" t="s">
        <v>169</v>
      </c>
      <c r="BM1394" s="203" t="s">
        <v>1848</v>
      </c>
    </row>
    <row r="1395" spans="1:65" s="2" customFormat="1" ht="11.25">
      <c r="A1395" s="35"/>
      <c r="B1395" s="36"/>
      <c r="C1395" s="37"/>
      <c r="D1395" s="205" t="s">
        <v>248</v>
      </c>
      <c r="E1395" s="37"/>
      <c r="F1395" s="206" t="s">
        <v>1849</v>
      </c>
      <c r="G1395" s="37"/>
      <c r="H1395" s="37"/>
      <c r="I1395" s="207"/>
      <c r="J1395" s="37"/>
      <c r="K1395" s="37"/>
      <c r="L1395" s="40"/>
      <c r="M1395" s="208"/>
      <c r="N1395" s="209"/>
      <c r="O1395" s="72"/>
      <c r="P1395" s="72"/>
      <c r="Q1395" s="72"/>
      <c r="R1395" s="72"/>
      <c r="S1395" s="72"/>
      <c r="T1395" s="73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T1395" s="18" t="s">
        <v>248</v>
      </c>
      <c r="AU1395" s="18" t="s">
        <v>86</v>
      </c>
    </row>
    <row r="1396" spans="1:65" s="13" customFormat="1" ht="11.25">
      <c r="B1396" s="210"/>
      <c r="C1396" s="211"/>
      <c r="D1396" s="212" t="s">
        <v>250</v>
      </c>
      <c r="E1396" s="213" t="s">
        <v>1</v>
      </c>
      <c r="F1396" s="214" t="s">
        <v>1850</v>
      </c>
      <c r="G1396" s="211"/>
      <c r="H1396" s="213" t="s">
        <v>1</v>
      </c>
      <c r="I1396" s="215"/>
      <c r="J1396" s="211"/>
      <c r="K1396" s="211"/>
      <c r="L1396" s="216"/>
      <c r="M1396" s="217"/>
      <c r="N1396" s="218"/>
      <c r="O1396" s="218"/>
      <c r="P1396" s="218"/>
      <c r="Q1396" s="218"/>
      <c r="R1396" s="218"/>
      <c r="S1396" s="218"/>
      <c r="T1396" s="219"/>
      <c r="AT1396" s="220" t="s">
        <v>250</v>
      </c>
      <c r="AU1396" s="220" t="s">
        <v>86</v>
      </c>
      <c r="AV1396" s="13" t="s">
        <v>83</v>
      </c>
      <c r="AW1396" s="13" t="s">
        <v>31</v>
      </c>
      <c r="AX1396" s="13" t="s">
        <v>75</v>
      </c>
      <c r="AY1396" s="220" t="s">
        <v>239</v>
      </c>
    </row>
    <row r="1397" spans="1:65" s="13" customFormat="1" ht="11.25">
      <c r="B1397" s="210"/>
      <c r="C1397" s="211"/>
      <c r="D1397" s="212" t="s">
        <v>250</v>
      </c>
      <c r="E1397" s="213" t="s">
        <v>1</v>
      </c>
      <c r="F1397" s="214" t="s">
        <v>1851</v>
      </c>
      <c r="G1397" s="211"/>
      <c r="H1397" s="213" t="s">
        <v>1</v>
      </c>
      <c r="I1397" s="215"/>
      <c r="J1397" s="211"/>
      <c r="K1397" s="211"/>
      <c r="L1397" s="216"/>
      <c r="M1397" s="217"/>
      <c r="N1397" s="218"/>
      <c r="O1397" s="218"/>
      <c r="P1397" s="218"/>
      <c r="Q1397" s="218"/>
      <c r="R1397" s="218"/>
      <c r="S1397" s="218"/>
      <c r="T1397" s="219"/>
      <c r="AT1397" s="220" t="s">
        <v>250</v>
      </c>
      <c r="AU1397" s="220" t="s">
        <v>86</v>
      </c>
      <c r="AV1397" s="13" t="s">
        <v>83</v>
      </c>
      <c r="AW1397" s="13" t="s">
        <v>31</v>
      </c>
      <c r="AX1397" s="13" t="s">
        <v>75</v>
      </c>
      <c r="AY1397" s="220" t="s">
        <v>239</v>
      </c>
    </row>
    <row r="1398" spans="1:65" s="14" customFormat="1" ht="11.25">
      <c r="B1398" s="221"/>
      <c r="C1398" s="222"/>
      <c r="D1398" s="212" t="s">
        <v>250</v>
      </c>
      <c r="E1398" s="223" t="s">
        <v>1</v>
      </c>
      <c r="F1398" s="224" t="s">
        <v>1852</v>
      </c>
      <c r="G1398" s="222"/>
      <c r="H1398" s="225">
        <v>181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AT1398" s="231" t="s">
        <v>250</v>
      </c>
      <c r="AU1398" s="231" t="s">
        <v>86</v>
      </c>
      <c r="AV1398" s="14" t="s">
        <v>86</v>
      </c>
      <c r="AW1398" s="14" t="s">
        <v>31</v>
      </c>
      <c r="AX1398" s="14" t="s">
        <v>75</v>
      </c>
      <c r="AY1398" s="231" t="s">
        <v>239</v>
      </c>
    </row>
    <row r="1399" spans="1:65" s="13" customFormat="1" ht="11.25">
      <c r="B1399" s="210"/>
      <c r="C1399" s="211"/>
      <c r="D1399" s="212" t="s">
        <v>250</v>
      </c>
      <c r="E1399" s="213" t="s">
        <v>1</v>
      </c>
      <c r="F1399" s="214" t="s">
        <v>1853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250</v>
      </c>
      <c r="AU1399" s="220" t="s">
        <v>86</v>
      </c>
      <c r="AV1399" s="13" t="s">
        <v>83</v>
      </c>
      <c r="AW1399" s="13" t="s">
        <v>31</v>
      </c>
      <c r="AX1399" s="13" t="s">
        <v>75</v>
      </c>
      <c r="AY1399" s="220" t="s">
        <v>239</v>
      </c>
    </row>
    <row r="1400" spans="1:65" s="13" customFormat="1" ht="11.25">
      <c r="B1400" s="210"/>
      <c r="C1400" s="211"/>
      <c r="D1400" s="212" t="s">
        <v>250</v>
      </c>
      <c r="E1400" s="213" t="s">
        <v>1</v>
      </c>
      <c r="F1400" s="214" t="s">
        <v>1854</v>
      </c>
      <c r="G1400" s="211"/>
      <c r="H1400" s="213" t="s">
        <v>1</v>
      </c>
      <c r="I1400" s="215"/>
      <c r="J1400" s="211"/>
      <c r="K1400" s="211"/>
      <c r="L1400" s="216"/>
      <c r="M1400" s="217"/>
      <c r="N1400" s="218"/>
      <c r="O1400" s="218"/>
      <c r="P1400" s="218"/>
      <c r="Q1400" s="218"/>
      <c r="R1400" s="218"/>
      <c r="S1400" s="218"/>
      <c r="T1400" s="219"/>
      <c r="AT1400" s="220" t="s">
        <v>250</v>
      </c>
      <c r="AU1400" s="220" t="s">
        <v>86</v>
      </c>
      <c r="AV1400" s="13" t="s">
        <v>83</v>
      </c>
      <c r="AW1400" s="13" t="s">
        <v>31</v>
      </c>
      <c r="AX1400" s="13" t="s">
        <v>75</v>
      </c>
      <c r="AY1400" s="220" t="s">
        <v>239</v>
      </c>
    </row>
    <row r="1401" spans="1:65" s="14" customFormat="1" ht="11.25">
      <c r="B1401" s="221"/>
      <c r="C1401" s="222"/>
      <c r="D1401" s="212" t="s">
        <v>250</v>
      </c>
      <c r="E1401" s="223" t="s">
        <v>1</v>
      </c>
      <c r="F1401" s="224" t="s">
        <v>1855</v>
      </c>
      <c r="G1401" s="222"/>
      <c r="H1401" s="225">
        <v>52</v>
      </c>
      <c r="I1401" s="226"/>
      <c r="J1401" s="222"/>
      <c r="K1401" s="222"/>
      <c r="L1401" s="227"/>
      <c r="M1401" s="228"/>
      <c r="N1401" s="229"/>
      <c r="O1401" s="229"/>
      <c r="P1401" s="229"/>
      <c r="Q1401" s="229"/>
      <c r="R1401" s="229"/>
      <c r="S1401" s="229"/>
      <c r="T1401" s="230"/>
      <c r="AT1401" s="231" t="s">
        <v>250</v>
      </c>
      <c r="AU1401" s="231" t="s">
        <v>86</v>
      </c>
      <c r="AV1401" s="14" t="s">
        <v>86</v>
      </c>
      <c r="AW1401" s="14" t="s">
        <v>31</v>
      </c>
      <c r="AX1401" s="14" t="s">
        <v>75</v>
      </c>
      <c r="AY1401" s="231" t="s">
        <v>239</v>
      </c>
    </row>
    <row r="1402" spans="1:65" s="13" customFormat="1" ht="11.25">
      <c r="B1402" s="210"/>
      <c r="C1402" s="211"/>
      <c r="D1402" s="212" t="s">
        <v>250</v>
      </c>
      <c r="E1402" s="213" t="s">
        <v>1</v>
      </c>
      <c r="F1402" s="214" t="s">
        <v>1856</v>
      </c>
      <c r="G1402" s="211"/>
      <c r="H1402" s="213" t="s">
        <v>1</v>
      </c>
      <c r="I1402" s="215"/>
      <c r="J1402" s="211"/>
      <c r="K1402" s="211"/>
      <c r="L1402" s="216"/>
      <c r="M1402" s="217"/>
      <c r="N1402" s="218"/>
      <c r="O1402" s="218"/>
      <c r="P1402" s="218"/>
      <c r="Q1402" s="218"/>
      <c r="R1402" s="218"/>
      <c r="S1402" s="218"/>
      <c r="T1402" s="219"/>
      <c r="AT1402" s="220" t="s">
        <v>250</v>
      </c>
      <c r="AU1402" s="220" t="s">
        <v>86</v>
      </c>
      <c r="AV1402" s="13" t="s">
        <v>83</v>
      </c>
      <c r="AW1402" s="13" t="s">
        <v>31</v>
      </c>
      <c r="AX1402" s="13" t="s">
        <v>75</v>
      </c>
      <c r="AY1402" s="220" t="s">
        <v>239</v>
      </c>
    </row>
    <row r="1403" spans="1:65" s="13" customFormat="1" ht="11.25">
      <c r="B1403" s="210"/>
      <c r="C1403" s="211"/>
      <c r="D1403" s="212" t="s">
        <v>250</v>
      </c>
      <c r="E1403" s="213" t="s">
        <v>1</v>
      </c>
      <c r="F1403" s="214" t="s">
        <v>1401</v>
      </c>
      <c r="G1403" s="211"/>
      <c r="H1403" s="213" t="s">
        <v>1</v>
      </c>
      <c r="I1403" s="215"/>
      <c r="J1403" s="211"/>
      <c r="K1403" s="211"/>
      <c r="L1403" s="216"/>
      <c r="M1403" s="217"/>
      <c r="N1403" s="218"/>
      <c r="O1403" s="218"/>
      <c r="P1403" s="218"/>
      <c r="Q1403" s="218"/>
      <c r="R1403" s="218"/>
      <c r="S1403" s="218"/>
      <c r="T1403" s="219"/>
      <c r="AT1403" s="220" t="s">
        <v>250</v>
      </c>
      <c r="AU1403" s="220" t="s">
        <v>86</v>
      </c>
      <c r="AV1403" s="13" t="s">
        <v>83</v>
      </c>
      <c r="AW1403" s="13" t="s">
        <v>31</v>
      </c>
      <c r="AX1403" s="13" t="s">
        <v>75</v>
      </c>
      <c r="AY1403" s="220" t="s">
        <v>239</v>
      </c>
    </row>
    <row r="1404" spans="1:65" s="14" customFormat="1" ht="11.25">
      <c r="B1404" s="221"/>
      <c r="C1404" s="222"/>
      <c r="D1404" s="212" t="s">
        <v>250</v>
      </c>
      <c r="E1404" s="223" t="s">
        <v>1</v>
      </c>
      <c r="F1404" s="224" t="s">
        <v>1857</v>
      </c>
      <c r="G1404" s="222"/>
      <c r="H1404" s="225">
        <v>43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250</v>
      </c>
      <c r="AU1404" s="231" t="s">
        <v>86</v>
      </c>
      <c r="AV1404" s="14" t="s">
        <v>86</v>
      </c>
      <c r="AW1404" s="14" t="s">
        <v>31</v>
      </c>
      <c r="AX1404" s="14" t="s">
        <v>75</v>
      </c>
      <c r="AY1404" s="231" t="s">
        <v>239</v>
      </c>
    </row>
    <row r="1405" spans="1:65" s="13" customFormat="1" ht="11.25">
      <c r="B1405" s="210"/>
      <c r="C1405" s="211"/>
      <c r="D1405" s="212" t="s">
        <v>250</v>
      </c>
      <c r="E1405" s="213" t="s">
        <v>1</v>
      </c>
      <c r="F1405" s="214" t="s">
        <v>1858</v>
      </c>
      <c r="G1405" s="211"/>
      <c r="H1405" s="213" t="s">
        <v>1</v>
      </c>
      <c r="I1405" s="215"/>
      <c r="J1405" s="211"/>
      <c r="K1405" s="211"/>
      <c r="L1405" s="216"/>
      <c r="M1405" s="217"/>
      <c r="N1405" s="218"/>
      <c r="O1405" s="218"/>
      <c r="P1405" s="218"/>
      <c r="Q1405" s="218"/>
      <c r="R1405" s="218"/>
      <c r="S1405" s="218"/>
      <c r="T1405" s="219"/>
      <c r="AT1405" s="220" t="s">
        <v>250</v>
      </c>
      <c r="AU1405" s="220" t="s">
        <v>86</v>
      </c>
      <c r="AV1405" s="13" t="s">
        <v>83</v>
      </c>
      <c r="AW1405" s="13" t="s">
        <v>31</v>
      </c>
      <c r="AX1405" s="13" t="s">
        <v>75</v>
      </c>
      <c r="AY1405" s="220" t="s">
        <v>239</v>
      </c>
    </row>
    <row r="1406" spans="1:65" s="13" customFormat="1" ht="11.25">
      <c r="B1406" s="210"/>
      <c r="C1406" s="211"/>
      <c r="D1406" s="212" t="s">
        <v>250</v>
      </c>
      <c r="E1406" s="213" t="s">
        <v>1</v>
      </c>
      <c r="F1406" s="214" t="s">
        <v>1859</v>
      </c>
      <c r="G1406" s="211"/>
      <c r="H1406" s="213" t="s">
        <v>1</v>
      </c>
      <c r="I1406" s="215"/>
      <c r="J1406" s="211"/>
      <c r="K1406" s="211"/>
      <c r="L1406" s="216"/>
      <c r="M1406" s="217"/>
      <c r="N1406" s="218"/>
      <c r="O1406" s="218"/>
      <c r="P1406" s="218"/>
      <c r="Q1406" s="218"/>
      <c r="R1406" s="218"/>
      <c r="S1406" s="218"/>
      <c r="T1406" s="219"/>
      <c r="AT1406" s="220" t="s">
        <v>250</v>
      </c>
      <c r="AU1406" s="220" t="s">
        <v>86</v>
      </c>
      <c r="AV1406" s="13" t="s">
        <v>83</v>
      </c>
      <c r="AW1406" s="13" t="s">
        <v>31</v>
      </c>
      <c r="AX1406" s="13" t="s">
        <v>75</v>
      </c>
      <c r="AY1406" s="220" t="s">
        <v>239</v>
      </c>
    </row>
    <row r="1407" spans="1:65" s="14" customFormat="1" ht="11.25">
      <c r="B1407" s="221"/>
      <c r="C1407" s="222"/>
      <c r="D1407" s="212" t="s">
        <v>250</v>
      </c>
      <c r="E1407" s="223" t="s">
        <v>1</v>
      </c>
      <c r="F1407" s="224" t="s">
        <v>1860</v>
      </c>
      <c r="G1407" s="222"/>
      <c r="H1407" s="225">
        <v>170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AT1407" s="231" t="s">
        <v>250</v>
      </c>
      <c r="AU1407" s="231" t="s">
        <v>86</v>
      </c>
      <c r="AV1407" s="14" t="s">
        <v>86</v>
      </c>
      <c r="AW1407" s="14" t="s">
        <v>31</v>
      </c>
      <c r="AX1407" s="14" t="s">
        <v>75</v>
      </c>
      <c r="AY1407" s="231" t="s">
        <v>239</v>
      </c>
    </row>
    <row r="1408" spans="1:65" s="13" customFormat="1" ht="11.25">
      <c r="B1408" s="210"/>
      <c r="C1408" s="211"/>
      <c r="D1408" s="212" t="s">
        <v>250</v>
      </c>
      <c r="E1408" s="213" t="s">
        <v>1</v>
      </c>
      <c r="F1408" s="214" t="s">
        <v>1861</v>
      </c>
      <c r="G1408" s="211"/>
      <c r="H1408" s="213" t="s">
        <v>1</v>
      </c>
      <c r="I1408" s="215"/>
      <c r="J1408" s="211"/>
      <c r="K1408" s="211"/>
      <c r="L1408" s="216"/>
      <c r="M1408" s="217"/>
      <c r="N1408" s="218"/>
      <c r="O1408" s="218"/>
      <c r="P1408" s="218"/>
      <c r="Q1408" s="218"/>
      <c r="R1408" s="218"/>
      <c r="S1408" s="218"/>
      <c r="T1408" s="219"/>
      <c r="AT1408" s="220" t="s">
        <v>250</v>
      </c>
      <c r="AU1408" s="220" t="s">
        <v>86</v>
      </c>
      <c r="AV1408" s="13" t="s">
        <v>83</v>
      </c>
      <c r="AW1408" s="13" t="s">
        <v>31</v>
      </c>
      <c r="AX1408" s="13" t="s">
        <v>75</v>
      </c>
      <c r="AY1408" s="220" t="s">
        <v>239</v>
      </c>
    </row>
    <row r="1409" spans="1:65" s="13" customFormat="1" ht="11.25">
      <c r="B1409" s="210"/>
      <c r="C1409" s="211"/>
      <c r="D1409" s="212" t="s">
        <v>250</v>
      </c>
      <c r="E1409" s="213" t="s">
        <v>1</v>
      </c>
      <c r="F1409" s="214" t="s">
        <v>1862</v>
      </c>
      <c r="G1409" s="211"/>
      <c r="H1409" s="213" t="s">
        <v>1</v>
      </c>
      <c r="I1409" s="215"/>
      <c r="J1409" s="211"/>
      <c r="K1409" s="211"/>
      <c r="L1409" s="216"/>
      <c r="M1409" s="217"/>
      <c r="N1409" s="218"/>
      <c r="O1409" s="218"/>
      <c r="P1409" s="218"/>
      <c r="Q1409" s="218"/>
      <c r="R1409" s="218"/>
      <c r="S1409" s="218"/>
      <c r="T1409" s="219"/>
      <c r="AT1409" s="220" t="s">
        <v>250</v>
      </c>
      <c r="AU1409" s="220" t="s">
        <v>86</v>
      </c>
      <c r="AV1409" s="13" t="s">
        <v>83</v>
      </c>
      <c r="AW1409" s="13" t="s">
        <v>31</v>
      </c>
      <c r="AX1409" s="13" t="s">
        <v>75</v>
      </c>
      <c r="AY1409" s="220" t="s">
        <v>239</v>
      </c>
    </row>
    <row r="1410" spans="1:65" s="14" customFormat="1" ht="11.25">
      <c r="B1410" s="221"/>
      <c r="C1410" s="222"/>
      <c r="D1410" s="212" t="s">
        <v>250</v>
      </c>
      <c r="E1410" s="223" t="s">
        <v>1</v>
      </c>
      <c r="F1410" s="224" t="s">
        <v>1863</v>
      </c>
      <c r="G1410" s="222"/>
      <c r="H1410" s="225">
        <v>46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250</v>
      </c>
      <c r="AU1410" s="231" t="s">
        <v>86</v>
      </c>
      <c r="AV1410" s="14" t="s">
        <v>86</v>
      </c>
      <c r="AW1410" s="14" t="s">
        <v>31</v>
      </c>
      <c r="AX1410" s="14" t="s">
        <v>75</v>
      </c>
      <c r="AY1410" s="231" t="s">
        <v>239</v>
      </c>
    </row>
    <row r="1411" spans="1:65" s="15" customFormat="1" ht="11.25">
      <c r="B1411" s="232"/>
      <c r="C1411" s="233"/>
      <c r="D1411" s="212" t="s">
        <v>250</v>
      </c>
      <c r="E1411" s="234" t="s">
        <v>1</v>
      </c>
      <c r="F1411" s="235" t="s">
        <v>414</v>
      </c>
      <c r="G1411" s="233"/>
      <c r="H1411" s="236">
        <v>492</v>
      </c>
      <c r="I1411" s="237"/>
      <c r="J1411" s="233"/>
      <c r="K1411" s="233"/>
      <c r="L1411" s="238"/>
      <c r="M1411" s="239"/>
      <c r="N1411" s="240"/>
      <c r="O1411" s="240"/>
      <c r="P1411" s="240"/>
      <c r="Q1411" s="240"/>
      <c r="R1411" s="240"/>
      <c r="S1411" s="240"/>
      <c r="T1411" s="241"/>
      <c r="AT1411" s="242" t="s">
        <v>250</v>
      </c>
      <c r="AU1411" s="242" t="s">
        <v>86</v>
      </c>
      <c r="AV1411" s="15" t="s">
        <v>255</v>
      </c>
      <c r="AW1411" s="15" t="s">
        <v>31</v>
      </c>
      <c r="AX1411" s="15" t="s">
        <v>75</v>
      </c>
      <c r="AY1411" s="242" t="s">
        <v>239</v>
      </c>
    </row>
    <row r="1412" spans="1:65" s="13" customFormat="1" ht="11.25">
      <c r="B1412" s="210"/>
      <c r="C1412" s="211"/>
      <c r="D1412" s="212" t="s">
        <v>250</v>
      </c>
      <c r="E1412" s="213" t="s">
        <v>1</v>
      </c>
      <c r="F1412" s="214" t="s">
        <v>1864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250</v>
      </c>
      <c r="AU1412" s="220" t="s">
        <v>86</v>
      </c>
      <c r="AV1412" s="13" t="s">
        <v>83</v>
      </c>
      <c r="AW1412" s="13" t="s">
        <v>31</v>
      </c>
      <c r="AX1412" s="13" t="s">
        <v>75</v>
      </c>
      <c r="AY1412" s="220" t="s">
        <v>239</v>
      </c>
    </row>
    <row r="1413" spans="1:65" s="14" customFormat="1" ht="11.25">
      <c r="B1413" s="221"/>
      <c r="C1413" s="222"/>
      <c r="D1413" s="212" t="s">
        <v>250</v>
      </c>
      <c r="E1413" s="223" t="s">
        <v>1</v>
      </c>
      <c r="F1413" s="224" t="s">
        <v>1865</v>
      </c>
      <c r="G1413" s="222"/>
      <c r="H1413" s="225">
        <v>379.3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250</v>
      </c>
      <c r="AU1413" s="231" t="s">
        <v>86</v>
      </c>
      <c r="AV1413" s="14" t="s">
        <v>86</v>
      </c>
      <c r="AW1413" s="14" t="s">
        <v>31</v>
      </c>
      <c r="AX1413" s="14" t="s">
        <v>75</v>
      </c>
      <c r="AY1413" s="231" t="s">
        <v>239</v>
      </c>
    </row>
    <row r="1414" spans="1:65" s="14" customFormat="1" ht="11.25">
      <c r="B1414" s="221"/>
      <c r="C1414" s="222"/>
      <c r="D1414" s="212" t="s">
        <v>250</v>
      </c>
      <c r="E1414" s="223" t="s">
        <v>1</v>
      </c>
      <c r="F1414" s="224" t="s">
        <v>1866</v>
      </c>
      <c r="G1414" s="222"/>
      <c r="H1414" s="225">
        <v>11.7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250</v>
      </c>
      <c r="AU1414" s="231" t="s">
        <v>86</v>
      </c>
      <c r="AV1414" s="14" t="s">
        <v>86</v>
      </c>
      <c r="AW1414" s="14" t="s">
        <v>31</v>
      </c>
      <c r="AX1414" s="14" t="s">
        <v>75</v>
      </c>
      <c r="AY1414" s="231" t="s">
        <v>239</v>
      </c>
    </row>
    <row r="1415" spans="1:65" s="15" customFormat="1" ht="11.25">
      <c r="B1415" s="232"/>
      <c r="C1415" s="233"/>
      <c r="D1415" s="212" t="s">
        <v>250</v>
      </c>
      <c r="E1415" s="234" t="s">
        <v>1</v>
      </c>
      <c r="F1415" s="235" t="s">
        <v>1867</v>
      </c>
      <c r="G1415" s="233"/>
      <c r="H1415" s="236">
        <v>391</v>
      </c>
      <c r="I1415" s="237"/>
      <c r="J1415" s="233"/>
      <c r="K1415" s="233"/>
      <c r="L1415" s="238"/>
      <c r="M1415" s="239"/>
      <c r="N1415" s="240"/>
      <c r="O1415" s="240"/>
      <c r="P1415" s="240"/>
      <c r="Q1415" s="240"/>
      <c r="R1415" s="240"/>
      <c r="S1415" s="240"/>
      <c r="T1415" s="241"/>
      <c r="AT1415" s="242" t="s">
        <v>250</v>
      </c>
      <c r="AU1415" s="242" t="s">
        <v>86</v>
      </c>
      <c r="AV1415" s="15" t="s">
        <v>255</v>
      </c>
      <c r="AW1415" s="15" t="s">
        <v>31</v>
      </c>
      <c r="AX1415" s="15" t="s">
        <v>75</v>
      </c>
      <c r="AY1415" s="242" t="s">
        <v>239</v>
      </c>
    </row>
    <row r="1416" spans="1:65" s="16" customFormat="1" ht="11.25">
      <c r="B1416" s="243"/>
      <c r="C1416" s="244"/>
      <c r="D1416" s="212" t="s">
        <v>250</v>
      </c>
      <c r="E1416" s="245" t="s">
        <v>1</v>
      </c>
      <c r="F1416" s="246" t="s">
        <v>264</v>
      </c>
      <c r="G1416" s="244"/>
      <c r="H1416" s="247">
        <v>883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AT1416" s="253" t="s">
        <v>250</v>
      </c>
      <c r="AU1416" s="253" t="s">
        <v>86</v>
      </c>
      <c r="AV1416" s="16" t="s">
        <v>246</v>
      </c>
      <c r="AW1416" s="16" t="s">
        <v>31</v>
      </c>
      <c r="AX1416" s="16" t="s">
        <v>83</v>
      </c>
      <c r="AY1416" s="253" t="s">
        <v>239</v>
      </c>
    </row>
    <row r="1417" spans="1:65" s="2" customFormat="1" ht="24.2" customHeight="1">
      <c r="A1417" s="35"/>
      <c r="B1417" s="36"/>
      <c r="C1417" s="192" t="s">
        <v>1868</v>
      </c>
      <c r="D1417" s="192" t="s">
        <v>241</v>
      </c>
      <c r="E1417" s="193" t="s">
        <v>1869</v>
      </c>
      <c r="F1417" s="194" t="s">
        <v>1870</v>
      </c>
      <c r="G1417" s="195" t="s">
        <v>372</v>
      </c>
      <c r="H1417" s="196">
        <v>205</v>
      </c>
      <c r="I1417" s="197"/>
      <c r="J1417" s="198">
        <f>ROUND(I1417*H1417,2)</f>
        <v>0</v>
      </c>
      <c r="K1417" s="194" t="s">
        <v>245</v>
      </c>
      <c r="L1417" s="40"/>
      <c r="M1417" s="199" t="s">
        <v>1</v>
      </c>
      <c r="N1417" s="200" t="s">
        <v>40</v>
      </c>
      <c r="O1417" s="72"/>
      <c r="P1417" s="201">
        <f>O1417*H1417</f>
        <v>0</v>
      </c>
      <c r="Q1417" s="201">
        <v>4.0000000000000002E-4</v>
      </c>
      <c r="R1417" s="201">
        <f>Q1417*H1417</f>
        <v>8.2000000000000003E-2</v>
      </c>
      <c r="S1417" s="201">
        <v>0</v>
      </c>
      <c r="T1417" s="202">
        <f>S1417*H1417</f>
        <v>0</v>
      </c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R1417" s="203" t="s">
        <v>169</v>
      </c>
      <c r="AT1417" s="203" t="s">
        <v>241</v>
      </c>
      <c r="AU1417" s="203" t="s">
        <v>86</v>
      </c>
      <c r="AY1417" s="18" t="s">
        <v>239</v>
      </c>
      <c r="BE1417" s="204">
        <f>IF(N1417="základní",J1417,0)</f>
        <v>0</v>
      </c>
      <c r="BF1417" s="204">
        <f>IF(N1417="snížená",J1417,0)</f>
        <v>0</v>
      </c>
      <c r="BG1417" s="204">
        <f>IF(N1417="zákl. přenesená",J1417,0)</f>
        <v>0</v>
      </c>
      <c r="BH1417" s="204">
        <f>IF(N1417="sníž. přenesená",J1417,0)</f>
        <v>0</v>
      </c>
      <c r="BI1417" s="204">
        <f>IF(N1417="nulová",J1417,0)</f>
        <v>0</v>
      </c>
      <c r="BJ1417" s="18" t="s">
        <v>83</v>
      </c>
      <c r="BK1417" s="204">
        <f>ROUND(I1417*H1417,2)</f>
        <v>0</v>
      </c>
      <c r="BL1417" s="18" t="s">
        <v>169</v>
      </c>
      <c r="BM1417" s="203" t="s">
        <v>1871</v>
      </c>
    </row>
    <row r="1418" spans="1:65" s="2" customFormat="1" ht="11.25">
      <c r="A1418" s="35"/>
      <c r="B1418" s="36"/>
      <c r="C1418" s="37"/>
      <c r="D1418" s="205" t="s">
        <v>248</v>
      </c>
      <c r="E1418" s="37"/>
      <c r="F1418" s="206" t="s">
        <v>1872</v>
      </c>
      <c r="G1418" s="37"/>
      <c r="H1418" s="37"/>
      <c r="I1418" s="207"/>
      <c r="J1418" s="37"/>
      <c r="K1418" s="37"/>
      <c r="L1418" s="40"/>
      <c r="M1418" s="208"/>
      <c r="N1418" s="209"/>
      <c r="O1418" s="72"/>
      <c r="P1418" s="72"/>
      <c r="Q1418" s="72"/>
      <c r="R1418" s="72"/>
      <c r="S1418" s="72"/>
      <c r="T1418" s="73"/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T1418" s="18" t="s">
        <v>248</v>
      </c>
      <c r="AU1418" s="18" t="s">
        <v>86</v>
      </c>
    </row>
    <row r="1419" spans="1:65" s="13" customFormat="1" ht="11.25">
      <c r="B1419" s="210"/>
      <c r="C1419" s="211"/>
      <c r="D1419" s="212" t="s">
        <v>250</v>
      </c>
      <c r="E1419" s="213" t="s">
        <v>1</v>
      </c>
      <c r="F1419" s="214" t="s">
        <v>1873</v>
      </c>
      <c r="G1419" s="211"/>
      <c r="H1419" s="213" t="s">
        <v>1</v>
      </c>
      <c r="I1419" s="215"/>
      <c r="J1419" s="211"/>
      <c r="K1419" s="211"/>
      <c r="L1419" s="216"/>
      <c r="M1419" s="217"/>
      <c r="N1419" s="218"/>
      <c r="O1419" s="218"/>
      <c r="P1419" s="218"/>
      <c r="Q1419" s="218"/>
      <c r="R1419" s="218"/>
      <c r="S1419" s="218"/>
      <c r="T1419" s="219"/>
      <c r="AT1419" s="220" t="s">
        <v>250</v>
      </c>
      <c r="AU1419" s="220" t="s">
        <v>86</v>
      </c>
      <c r="AV1419" s="13" t="s">
        <v>83</v>
      </c>
      <c r="AW1419" s="13" t="s">
        <v>31</v>
      </c>
      <c r="AX1419" s="13" t="s">
        <v>75</v>
      </c>
      <c r="AY1419" s="220" t="s">
        <v>239</v>
      </c>
    </row>
    <row r="1420" spans="1:65" s="14" customFormat="1" ht="11.25">
      <c r="B1420" s="221"/>
      <c r="C1420" s="222"/>
      <c r="D1420" s="212" t="s">
        <v>250</v>
      </c>
      <c r="E1420" s="223" t="s">
        <v>1</v>
      </c>
      <c r="F1420" s="224" t="s">
        <v>1874</v>
      </c>
      <c r="G1420" s="222"/>
      <c r="H1420" s="225">
        <v>205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250</v>
      </c>
      <c r="AU1420" s="231" t="s">
        <v>86</v>
      </c>
      <c r="AV1420" s="14" t="s">
        <v>86</v>
      </c>
      <c r="AW1420" s="14" t="s">
        <v>31</v>
      </c>
      <c r="AX1420" s="14" t="s">
        <v>83</v>
      </c>
      <c r="AY1420" s="231" t="s">
        <v>239</v>
      </c>
    </row>
    <row r="1421" spans="1:65" s="2" customFormat="1" ht="49.15" customHeight="1">
      <c r="A1421" s="35"/>
      <c r="B1421" s="36"/>
      <c r="C1421" s="254" t="s">
        <v>1875</v>
      </c>
      <c r="D1421" s="254" t="s">
        <v>340</v>
      </c>
      <c r="E1421" s="255" t="s">
        <v>1876</v>
      </c>
      <c r="F1421" s="256" t="s">
        <v>1877</v>
      </c>
      <c r="G1421" s="257" t="s">
        <v>372</v>
      </c>
      <c r="H1421" s="258">
        <v>1262</v>
      </c>
      <c r="I1421" s="259"/>
      <c r="J1421" s="260">
        <f>ROUND(I1421*H1421,2)</f>
        <v>0</v>
      </c>
      <c r="K1421" s="256" t="s">
        <v>245</v>
      </c>
      <c r="L1421" s="261"/>
      <c r="M1421" s="262" t="s">
        <v>1</v>
      </c>
      <c r="N1421" s="263" t="s">
        <v>40</v>
      </c>
      <c r="O1421" s="72"/>
      <c r="P1421" s="201">
        <f>O1421*H1421</f>
        <v>0</v>
      </c>
      <c r="Q1421" s="201">
        <v>5.3E-3</v>
      </c>
      <c r="R1421" s="201">
        <f>Q1421*H1421</f>
        <v>6.6886000000000001</v>
      </c>
      <c r="S1421" s="201">
        <v>0</v>
      </c>
      <c r="T1421" s="202">
        <f>S1421*H1421</f>
        <v>0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203" t="s">
        <v>531</v>
      </c>
      <c r="AT1421" s="203" t="s">
        <v>340</v>
      </c>
      <c r="AU1421" s="203" t="s">
        <v>86</v>
      </c>
      <c r="AY1421" s="18" t="s">
        <v>239</v>
      </c>
      <c r="BE1421" s="204">
        <f>IF(N1421="základní",J1421,0)</f>
        <v>0</v>
      </c>
      <c r="BF1421" s="204">
        <f>IF(N1421="snížená",J1421,0)</f>
        <v>0</v>
      </c>
      <c r="BG1421" s="204">
        <f>IF(N1421="zákl. přenesená",J1421,0)</f>
        <v>0</v>
      </c>
      <c r="BH1421" s="204">
        <f>IF(N1421="sníž. přenesená",J1421,0)</f>
        <v>0</v>
      </c>
      <c r="BI1421" s="204">
        <f>IF(N1421="nulová",J1421,0)</f>
        <v>0</v>
      </c>
      <c r="BJ1421" s="18" t="s">
        <v>83</v>
      </c>
      <c r="BK1421" s="204">
        <f>ROUND(I1421*H1421,2)</f>
        <v>0</v>
      </c>
      <c r="BL1421" s="18" t="s">
        <v>169</v>
      </c>
      <c r="BM1421" s="203" t="s">
        <v>1878</v>
      </c>
    </row>
    <row r="1422" spans="1:65" s="13" customFormat="1" ht="11.25">
      <c r="B1422" s="210"/>
      <c r="C1422" s="211"/>
      <c r="D1422" s="212" t="s">
        <v>250</v>
      </c>
      <c r="E1422" s="213" t="s">
        <v>1</v>
      </c>
      <c r="F1422" s="214" t="s">
        <v>1879</v>
      </c>
      <c r="G1422" s="211"/>
      <c r="H1422" s="213" t="s">
        <v>1</v>
      </c>
      <c r="I1422" s="215"/>
      <c r="J1422" s="211"/>
      <c r="K1422" s="211"/>
      <c r="L1422" s="216"/>
      <c r="M1422" s="217"/>
      <c r="N1422" s="218"/>
      <c r="O1422" s="218"/>
      <c r="P1422" s="218"/>
      <c r="Q1422" s="218"/>
      <c r="R1422" s="218"/>
      <c r="S1422" s="218"/>
      <c r="T1422" s="219"/>
      <c r="AT1422" s="220" t="s">
        <v>250</v>
      </c>
      <c r="AU1422" s="220" t="s">
        <v>86</v>
      </c>
      <c r="AV1422" s="13" t="s">
        <v>83</v>
      </c>
      <c r="AW1422" s="13" t="s">
        <v>31</v>
      </c>
      <c r="AX1422" s="13" t="s">
        <v>75</v>
      </c>
      <c r="AY1422" s="220" t="s">
        <v>239</v>
      </c>
    </row>
    <row r="1423" spans="1:65" s="14" customFormat="1" ht="11.25">
      <c r="B1423" s="221"/>
      <c r="C1423" s="222"/>
      <c r="D1423" s="212" t="s">
        <v>250</v>
      </c>
      <c r="E1423" s="223" t="s">
        <v>1</v>
      </c>
      <c r="F1423" s="224" t="s">
        <v>1880</v>
      </c>
      <c r="G1423" s="222"/>
      <c r="H1423" s="225">
        <v>1016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250</v>
      </c>
      <c r="AU1423" s="231" t="s">
        <v>86</v>
      </c>
      <c r="AV1423" s="14" t="s">
        <v>86</v>
      </c>
      <c r="AW1423" s="14" t="s">
        <v>31</v>
      </c>
      <c r="AX1423" s="14" t="s">
        <v>75</v>
      </c>
      <c r="AY1423" s="231" t="s">
        <v>239</v>
      </c>
    </row>
    <row r="1424" spans="1:65" s="13" customFormat="1" ht="11.25">
      <c r="B1424" s="210"/>
      <c r="C1424" s="211"/>
      <c r="D1424" s="212" t="s">
        <v>250</v>
      </c>
      <c r="E1424" s="213" t="s">
        <v>1</v>
      </c>
      <c r="F1424" s="214" t="s">
        <v>1881</v>
      </c>
      <c r="G1424" s="211"/>
      <c r="H1424" s="213" t="s">
        <v>1</v>
      </c>
      <c r="I1424" s="215"/>
      <c r="J1424" s="211"/>
      <c r="K1424" s="211"/>
      <c r="L1424" s="216"/>
      <c r="M1424" s="217"/>
      <c r="N1424" s="218"/>
      <c r="O1424" s="218"/>
      <c r="P1424" s="218"/>
      <c r="Q1424" s="218"/>
      <c r="R1424" s="218"/>
      <c r="S1424" s="218"/>
      <c r="T1424" s="219"/>
      <c r="AT1424" s="220" t="s">
        <v>250</v>
      </c>
      <c r="AU1424" s="220" t="s">
        <v>86</v>
      </c>
      <c r="AV1424" s="13" t="s">
        <v>83</v>
      </c>
      <c r="AW1424" s="13" t="s">
        <v>31</v>
      </c>
      <c r="AX1424" s="13" t="s">
        <v>75</v>
      </c>
      <c r="AY1424" s="220" t="s">
        <v>239</v>
      </c>
    </row>
    <row r="1425" spans="1:65" s="14" customFormat="1" ht="11.25">
      <c r="B1425" s="221"/>
      <c r="C1425" s="222"/>
      <c r="D1425" s="212" t="s">
        <v>250</v>
      </c>
      <c r="E1425" s="223" t="s">
        <v>1</v>
      </c>
      <c r="F1425" s="224" t="s">
        <v>1882</v>
      </c>
      <c r="G1425" s="222"/>
      <c r="H1425" s="225">
        <v>246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250</v>
      </c>
      <c r="AU1425" s="231" t="s">
        <v>86</v>
      </c>
      <c r="AV1425" s="14" t="s">
        <v>86</v>
      </c>
      <c r="AW1425" s="14" t="s">
        <v>31</v>
      </c>
      <c r="AX1425" s="14" t="s">
        <v>75</v>
      </c>
      <c r="AY1425" s="231" t="s">
        <v>239</v>
      </c>
    </row>
    <row r="1426" spans="1:65" s="16" customFormat="1" ht="11.25">
      <c r="B1426" s="243"/>
      <c r="C1426" s="244"/>
      <c r="D1426" s="212" t="s">
        <v>250</v>
      </c>
      <c r="E1426" s="245" t="s">
        <v>1</v>
      </c>
      <c r="F1426" s="246" t="s">
        <v>264</v>
      </c>
      <c r="G1426" s="244"/>
      <c r="H1426" s="247">
        <v>1262</v>
      </c>
      <c r="I1426" s="248"/>
      <c r="J1426" s="244"/>
      <c r="K1426" s="244"/>
      <c r="L1426" s="249"/>
      <c r="M1426" s="250"/>
      <c r="N1426" s="251"/>
      <c r="O1426" s="251"/>
      <c r="P1426" s="251"/>
      <c r="Q1426" s="251"/>
      <c r="R1426" s="251"/>
      <c r="S1426" s="251"/>
      <c r="T1426" s="252"/>
      <c r="AT1426" s="253" t="s">
        <v>250</v>
      </c>
      <c r="AU1426" s="253" t="s">
        <v>86</v>
      </c>
      <c r="AV1426" s="16" t="s">
        <v>246</v>
      </c>
      <c r="AW1426" s="16" t="s">
        <v>31</v>
      </c>
      <c r="AX1426" s="16" t="s">
        <v>83</v>
      </c>
      <c r="AY1426" s="253" t="s">
        <v>239</v>
      </c>
    </row>
    <row r="1427" spans="1:65" s="2" customFormat="1" ht="24.2" customHeight="1">
      <c r="A1427" s="35"/>
      <c r="B1427" s="36"/>
      <c r="C1427" s="192" t="s">
        <v>1883</v>
      </c>
      <c r="D1427" s="192" t="s">
        <v>241</v>
      </c>
      <c r="E1427" s="193" t="s">
        <v>1884</v>
      </c>
      <c r="F1427" s="194" t="s">
        <v>1885</v>
      </c>
      <c r="G1427" s="195" t="s">
        <v>372</v>
      </c>
      <c r="H1427" s="196">
        <v>119</v>
      </c>
      <c r="I1427" s="197"/>
      <c r="J1427" s="198">
        <f>ROUND(I1427*H1427,2)</f>
        <v>0</v>
      </c>
      <c r="K1427" s="194" t="s">
        <v>245</v>
      </c>
      <c r="L1427" s="40"/>
      <c r="M1427" s="199" t="s">
        <v>1</v>
      </c>
      <c r="N1427" s="200" t="s">
        <v>40</v>
      </c>
      <c r="O1427" s="72"/>
      <c r="P1427" s="201">
        <f>O1427*H1427</f>
        <v>0</v>
      </c>
      <c r="Q1427" s="201">
        <v>3.5000000000000001E-3</v>
      </c>
      <c r="R1427" s="201">
        <f>Q1427*H1427</f>
        <v>0.41649999999999998</v>
      </c>
      <c r="S1427" s="201">
        <v>0</v>
      </c>
      <c r="T1427" s="202">
        <f>S1427*H1427</f>
        <v>0</v>
      </c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R1427" s="203" t="s">
        <v>169</v>
      </c>
      <c r="AT1427" s="203" t="s">
        <v>241</v>
      </c>
      <c r="AU1427" s="203" t="s">
        <v>86</v>
      </c>
      <c r="AY1427" s="18" t="s">
        <v>239</v>
      </c>
      <c r="BE1427" s="204">
        <f>IF(N1427="základní",J1427,0)</f>
        <v>0</v>
      </c>
      <c r="BF1427" s="204">
        <f>IF(N1427="snížená",J1427,0)</f>
        <v>0</v>
      </c>
      <c r="BG1427" s="204">
        <f>IF(N1427="zákl. přenesená",J1427,0)</f>
        <v>0</v>
      </c>
      <c r="BH1427" s="204">
        <f>IF(N1427="sníž. přenesená",J1427,0)</f>
        <v>0</v>
      </c>
      <c r="BI1427" s="204">
        <f>IF(N1427="nulová",J1427,0)</f>
        <v>0</v>
      </c>
      <c r="BJ1427" s="18" t="s">
        <v>83</v>
      </c>
      <c r="BK1427" s="204">
        <f>ROUND(I1427*H1427,2)</f>
        <v>0</v>
      </c>
      <c r="BL1427" s="18" t="s">
        <v>169</v>
      </c>
      <c r="BM1427" s="203" t="s">
        <v>1886</v>
      </c>
    </row>
    <row r="1428" spans="1:65" s="2" customFormat="1" ht="11.25">
      <c r="A1428" s="35"/>
      <c r="B1428" s="36"/>
      <c r="C1428" s="37"/>
      <c r="D1428" s="205" t="s">
        <v>248</v>
      </c>
      <c r="E1428" s="37"/>
      <c r="F1428" s="206" t="s">
        <v>1887</v>
      </c>
      <c r="G1428" s="37"/>
      <c r="H1428" s="37"/>
      <c r="I1428" s="207"/>
      <c r="J1428" s="37"/>
      <c r="K1428" s="37"/>
      <c r="L1428" s="40"/>
      <c r="M1428" s="208"/>
      <c r="N1428" s="209"/>
      <c r="O1428" s="72"/>
      <c r="P1428" s="72"/>
      <c r="Q1428" s="72"/>
      <c r="R1428" s="72"/>
      <c r="S1428" s="72"/>
      <c r="T1428" s="73"/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T1428" s="18" t="s">
        <v>248</v>
      </c>
      <c r="AU1428" s="18" t="s">
        <v>86</v>
      </c>
    </row>
    <row r="1429" spans="1:65" s="13" customFormat="1" ht="11.25">
      <c r="B1429" s="210"/>
      <c r="C1429" s="211"/>
      <c r="D1429" s="212" t="s">
        <v>250</v>
      </c>
      <c r="E1429" s="213" t="s">
        <v>1</v>
      </c>
      <c r="F1429" s="214" t="s">
        <v>1888</v>
      </c>
      <c r="G1429" s="211"/>
      <c r="H1429" s="213" t="s">
        <v>1</v>
      </c>
      <c r="I1429" s="215"/>
      <c r="J1429" s="211"/>
      <c r="K1429" s="211"/>
      <c r="L1429" s="216"/>
      <c r="M1429" s="217"/>
      <c r="N1429" s="218"/>
      <c r="O1429" s="218"/>
      <c r="P1429" s="218"/>
      <c r="Q1429" s="218"/>
      <c r="R1429" s="218"/>
      <c r="S1429" s="218"/>
      <c r="T1429" s="219"/>
      <c r="AT1429" s="220" t="s">
        <v>250</v>
      </c>
      <c r="AU1429" s="220" t="s">
        <v>86</v>
      </c>
      <c r="AV1429" s="13" t="s">
        <v>83</v>
      </c>
      <c r="AW1429" s="13" t="s">
        <v>31</v>
      </c>
      <c r="AX1429" s="13" t="s">
        <v>75</v>
      </c>
      <c r="AY1429" s="220" t="s">
        <v>239</v>
      </c>
    </row>
    <row r="1430" spans="1:65" s="14" customFormat="1" ht="11.25">
      <c r="B1430" s="221"/>
      <c r="C1430" s="222"/>
      <c r="D1430" s="212" t="s">
        <v>250</v>
      </c>
      <c r="E1430" s="223" t="s">
        <v>1</v>
      </c>
      <c r="F1430" s="224" t="s">
        <v>1889</v>
      </c>
      <c r="G1430" s="222"/>
      <c r="H1430" s="225">
        <v>95</v>
      </c>
      <c r="I1430" s="226"/>
      <c r="J1430" s="222"/>
      <c r="K1430" s="222"/>
      <c r="L1430" s="227"/>
      <c r="M1430" s="228"/>
      <c r="N1430" s="229"/>
      <c r="O1430" s="229"/>
      <c r="P1430" s="229"/>
      <c r="Q1430" s="229"/>
      <c r="R1430" s="229"/>
      <c r="S1430" s="229"/>
      <c r="T1430" s="230"/>
      <c r="AT1430" s="231" t="s">
        <v>250</v>
      </c>
      <c r="AU1430" s="231" t="s">
        <v>86</v>
      </c>
      <c r="AV1430" s="14" t="s">
        <v>86</v>
      </c>
      <c r="AW1430" s="14" t="s">
        <v>31</v>
      </c>
      <c r="AX1430" s="14" t="s">
        <v>75</v>
      </c>
      <c r="AY1430" s="231" t="s">
        <v>239</v>
      </c>
    </row>
    <row r="1431" spans="1:65" s="13" customFormat="1" ht="11.25">
      <c r="B1431" s="210"/>
      <c r="C1431" s="211"/>
      <c r="D1431" s="212" t="s">
        <v>250</v>
      </c>
      <c r="E1431" s="213" t="s">
        <v>1</v>
      </c>
      <c r="F1431" s="214" t="s">
        <v>1890</v>
      </c>
      <c r="G1431" s="211"/>
      <c r="H1431" s="213" t="s">
        <v>1</v>
      </c>
      <c r="I1431" s="215"/>
      <c r="J1431" s="211"/>
      <c r="K1431" s="211"/>
      <c r="L1431" s="216"/>
      <c r="M1431" s="217"/>
      <c r="N1431" s="218"/>
      <c r="O1431" s="218"/>
      <c r="P1431" s="218"/>
      <c r="Q1431" s="218"/>
      <c r="R1431" s="218"/>
      <c r="S1431" s="218"/>
      <c r="T1431" s="219"/>
      <c r="AT1431" s="220" t="s">
        <v>250</v>
      </c>
      <c r="AU1431" s="220" t="s">
        <v>86</v>
      </c>
      <c r="AV1431" s="13" t="s">
        <v>83</v>
      </c>
      <c r="AW1431" s="13" t="s">
        <v>31</v>
      </c>
      <c r="AX1431" s="13" t="s">
        <v>75</v>
      </c>
      <c r="AY1431" s="220" t="s">
        <v>239</v>
      </c>
    </row>
    <row r="1432" spans="1:65" s="14" customFormat="1" ht="11.25">
      <c r="B1432" s="221"/>
      <c r="C1432" s="222"/>
      <c r="D1432" s="212" t="s">
        <v>250</v>
      </c>
      <c r="E1432" s="223" t="s">
        <v>1</v>
      </c>
      <c r="F1432" s="224" t="s">
        <v>1891</v>
      </c>
      <c r="G1432" s="222"/>
      <c r="H1432" s="225">
        <v>21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250</v>
      </c>
      <c r="AU1432" s="231" t="s">
        <v>86</v>
      </c>
      <c r="AV1432" s="14" t="s">
        <v>86</v>
      </c>
      <c r="AW1432" s="14" t="s">
        <v>31</v>
      </c>
      <c r="AX1432" s="14" t="s">
        <v>75</v>
      </c>
      <c r="AY1432" s="231" t="s">
        <v>239</v>
      </c>
    </row>
    <row r="1433" spans="1:65" s="14" customFormat="1" ht="11.25">
      <c r="B1433" s="221"/>
      <c r="C1433" s="222"/>
      <c r="D1433" s="212" t="s">
        <v>250</v>
      </c>
      <c r="E1433" s="223" t="s">
        <v>1</v>
      </c>
      <c r="F1433" s="224" t="s">
        <v>1242</v>
      </c>
      <c r="G1433" s="222"/>
      <c r="H1433" s="225">
        <v>3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AT1433" s="231" t="s">
        <v>250</v>
      </c>
      <c r="AU1433" s="231" t="s">
        <v>86</v>
      </c>
      <c r="AV1433" s="14" t="s">
        <v>86</v>
      </c>
      <c r="AW1433" s="14" t="s">
        <v>31</v>
      </c>
      <c r="AX1433" s="14" t="s">
        <v>75</v>
      </c>
      <c r="AY1433" s="231" t="s">
        <v>239</v>
      </c>
    </row>
    <row r="1434" spans="1:65" s="16" customFormat="1" ht="11.25">
      <c r="B1434" s="243"/>
      <c r="C1434" s="244"/>
      <c r="D1434" s="212" t="s">
        <v>250</v>
      </c>
      <c r="E1434" s="245" t="s">
        <v>1</v>
      </c>
      <c r="F1434" s="246" t="s">
        <v>264</v>
      </c>
      <c r="G1434" s="244"/>
      <c r="H1434" s="247">
        <v>119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AT1434" s="253" t="s">
        <v>250</v>
      </c>
      <c r="AU1434" s="253" t="s">
        <v>86</v>
      </c>
      <c r="AV1434" s="16" t="s">
        <v>246</v>
      </c>
      <c r="AW1434" s="16" t="s">
        <v>31</v>
      </c>
      <c r="AX1434" s="16" t="s">
        <v>83</v>
      </c>
      <c r="AY1434" s="253" t="s">
        <v>239</v>
      </c>
    </row>
    <row r="1435" spans="1:65" s="2" customFormat="1" ht="24.2" customHeight="1">
      <c r="A1435" s="35"/>
      <c r="B1435" s="36"/>
      <c r="C1435" s="192" t="s">
        <v>1892</v>
      </c>
      <c r="D1435" s="192" t="s">
        <v>241</v>
      </c>
      <c r="E1435" s="193" t="s">
        <v>1893</v>
      </c>
      <c r="F1435" s="194" t="s">
        <v>1894</v>
      </c>
      <c r="G1435" s="195" t="s">
        <v>519</v>
      </c>
      <c r="H1435" s="196">
        <v>140</v>
      </c>
      <c r="I1435" s="197"/>
      <c r="J1435" s="198">
        <f>ROUND(I1435*H1435,2)</f>
        <v>0</v>
      </c>
      <c r="K1435" s="194" t="s">
        <v>245</v>
      </c>
      <c r="L1435" s="40"/>
      <c r="M1435" s="199" t="s">
        <v>1</v>
      </c>
      <c r="N1435" s="200" t="s">
        <v>40</v>
      </c>
      <c r="O1435" s="72"/>
      <c r="P1435" s="201">
        <f>O1435*H1435</f>
        <v>0</v>
      </c>
      <c r="Q1435" s="201">
        <v>0</v>
      </c>
      <c r="R1435" s="201">
        <f>Q1435*H1435</f>
        <v>0</v>
      </c>
      <c r="S1435" s="201">
        <v>0</v>
      </c>
      <c r="T1435" s="202">
        <f>S1435*H1435</f>
        <v>0</v>
      </c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R1435" s="203" t="s">
        <v>169</v>
      </c>
      <c r="AT1435" s="203" t="s">
        <v>241</v>
      </c>
      <c r="AU1435" s="203" t="s">
        <v>86</v>
      </c>
      <c r="AY1435" s="18" t="s">
        <v>239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8" t="s">
        <v>83</v>
      </c>
      <c r="BK1435" s="204">
        <f>ROUND(I1435*H1435,2)</f>
        <v>0</v>
      </c>
      <c r="BL1435" s="18" t="s">
        <v>169</v>
      </c>
      <c r="BM1435" s="203" t="s">
        <v>1895</v>
      </c>
    </row>
    <row r="1436" spans="1:65" s="2" customFormat="1" ht="11.25">
      <c r="A1436" s="35"/>
      <c r="B1436" s="36"/>
      <c r="C1436" s="37"/>
      <c r="D1436" s="205" t="s">
        <v>248</v>
      </c>
      <c r="E1436" s="37"/>
      <c r="F1436" s="206" t="s">
        <v>1896</v>
      </c>
      <c r="G1436" s="37"/>
      <c r="H1436" s="37"/>
      <c r="I1436" s="207"/>
      <c r="J1436" s="37"/>
      <c r="K1436" s="37"/>
      <c r="L1436" s="40"/>
      <c r="M1436" s="208"/>
      <c r="N1436" s="209"/>
      <c r="O1436" s="72"/>
      <c r="P1436" s="72"/>
      <c r="Q1436" s="72"/>
      <c r="R1436" s="72"/>
      <c r="S1436" s="72"/>
      <c r="T1436" s="73"/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T1436" s="18" t="s">
        <v>248</v>
      </c>
      <c r="AU1436" s="18" t="s">
        <v>86</v>
      </c>
    </row>
    <row r="1437" spans="1:65" s="13" customFormat="1" ht="11.25">
      <c r="B1437" s="210"/>
      <c r="C1437" s="211"/>
      <c r="D1437" s="212" t="s">
        <v>250</v>
      </c>
      <c r="E1437" s="213" t="s">
        <v>1</v>
      </c>
      <c r="F1437" s="214" t="s">
        <v>1897</v>
      </c>
      <c r="G1437" s="211"/>
      <c r="H1437" s="213" t="s">
        <v>1</v>
      </c>
      <c r="I1437" s="215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AT1437" s="220" t="s">
        <v>250</v>
      </c>
      <c r="AU1437" s="220" t="s">
        <v>86</v>
      </c>
      <c r="AV1437" s="13" t="s">
        <v>83</v>
      </c>
      <c r="AW1437" s="13" t="s">
        <v>31</v>
      </c>
      <c r="AX1437" s="13" t="s">
        <v>75</v>
      </c>
      <c r="AY1437" s="220" t="s">
        <v>239</v>
      </c>
    </row>
    <row r="1438" spans="1:65" s="14" customFormat="1" ht="11.25">
      <c r="B1438" s="221"/>
      <c r="C1438" s="222"/>
      <c r="D1438" s="212" t="s">
        <v>250</v>
      </c>
      <c r="E1438" s="223" t="s">
        <v>1</v>
      </c>
      <c r="F1438" s="224" t="s">
        <v>1898</v>
      </c>
      <c r="G1438" s="222"/>
      <c r="H1438" s="225">
        <v>140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250</v>
      </c>
      <c r="AU1438" s="231" t="s">
        <v>86</v>
      </c>
      <c r="AV1438" s="14" t="s">
        <v>86</v>
      </c>
      <c r="AW1438" s="14" t="s">
        <v>31</v>
      </c>
      <c r="AX1438" s="14" t="s">
        <v>83</v>
      </c>
      <c r="AY1438" s="231" t="s">
        <v>239</v>
      </c>
    </row>
    <row r="1439" spans="1:65" s="2" customFormat="1" ht="16.5" customHeight="1">
      <c r="A1439" s="35"/>
      <c r="B1439" s="36"/>
      <c r="C1439" s="254" t="s">
        <v>1899</v>
      </c>
      <c r="D1439" s="254" t="s">
        <v>340</v>
      </c>
      <c r="E1439" s="255" t="s">
        <v>1900</v>
      </c>
      <c r="F1439" s="256" t="s">
        <v>1901</v>
      </c>
      <c r="G1439" s="257" t="s">
        <v>519</v>
      </c>
      <c r="H1439" s="258">
        <v>147</v>
      </c>
      <c r="I1439" s="259"/>
      <c r="J1439" s="260">
        <f>ROUND(I1439*H1439,2)</f>
        <v>0</v>
      </c>
      <c r="K1439" s="256" t="s">
        <v>245</v>
      </c>
      <c r="L1439" s="261"/>
      <c r="M1439" s="262" t="s">
        <v>1</v>
      </c>
      <c r="N1439" s="263" t="s">
        <v>40</v>
      </c>
      <c r="O1439" s="72"/>
      <c r="P1439" s="201">
        <f>O1439*H1439</f>
        <v>0</v>
      </c>
      <c r="Q1439" s="201">
        <v>2.0000000000000002E-5</v>
      </c>
      <c r="R1439" s="201">
        <f>Q1439*H1439</f>
        <v>2.9400000000000003E-3</v>
      </c>
      <c r="S1439" s="201">
        <v>0</v>
      </c>
      <c r="T1439" s="202">
        <f>S1439*H1439</f>
        <v>0</v>
      </c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R1439" s="203" t="s">
        <v>531</v>
      </c>
      <c r="AT1439" s="203" t="s">
        <v>340</v>
      </c>
      <c r="AU1439" s="203" t="s">
        <v>86</v>
      </c>
      <c r="AY1439" s="18" t="s">
        <v>239</v>
      </c>
      <c r="BE1439" s="204">
        <f>IF(N1439="základní",J1439,0)</f>
        <v>0</v>
      </c>
      <c r="BF1439" s="204">
        <f>IF(N1439="snížená",J1439,0)</f>
        <v>0</v>
      </c>
      <c r="BG1439" s="204">
        <f>IF(N1439="zákl. přenesená",J1439,0)</f>
        <v>0</v>
      </c>
      <c r="BH1439" s="204">
        <f>IF(N1439="sníž. přenesená",J1439,0)</f>
        <v>0</v>
      </c>
      <c r="BI1439" s="204">
        <f>IF(N1439="nulová",J1439,0)</f>
        <v>0</v>
      </c>
      <c r="BJ1439" s="18" t="s">
        <v>83</v>
      </c>
      <c r="BK1439" s="204">
        <f>ROUND(I1439*H1439,2)</f>
        <v>0</v>
      </c>
      <c r="BL1439" s="18" t="s">
        <v>169</v>
      </c>
      <c r="BM1439" s="203" t="s">
        <v>1902</v>
      </c>
    </row>
    <row r="1440" spans="1:65" s="13" customFormat="1" ht="11.25">
      <c r="B1440" s="210"/>
      <c r="C1440" s="211"/>
      <c r="D1440" s="212" t="s">
        <v>250</v>
      </c>
      <c r="E1440" s="213" t="s">
        <v>1</v>
      </c>
      <c r="F1440" s="214" t="s">
        <v>1903</v>
      </c>
      <c r="G1440" s="211"/>
      <c r="H1440" s="213" t="s">
        <v>1</v>
      </c>
      <c r="I1440" s="215"/>
      <c r="J1440" s="211"/>
      <c r="K1440" s="211"/>
      <c r="L1440" s="216"/>
      <c r="M1440" s="217"/>
      <c r="N1440" s="218"/>
      <c r="O1440" s="218"/>
      <c r="P1440" s="218"/>
      <c r="Q1440" s="218"/>
      <c r="R1440" s="218"/>
      <c r="S1440" s="218"/>
      <c r="T1440" s="219"/>
      <c r="AT1440" s="220" t="s">
        <v>250</v>
      </c>
      <c r="AU1440" s="220" t="s">
        <v>86</v>
      </c>
      <c r="AV1440" s="13" t="s">
        <v>83</v>
      </c>
      <c r="AW1440" s="13" t="s">
        <v>31</v>
      </c>
      <c r="AX1440" s="13" t="s">
        <v>75</v>
      </c>
      <c r="AY1440" s="220" t="s">
        <v>239</v>
      </c>
    </row>
    <row r="1441" spans="1:65" s="14" customFormat="1" ht="11.25">
      <c r="B1441" s="221"/>
      <c r="C1441" s="222"/>
      <c r="D1441" s="212" t="s">
        <v>250</v>
      </c>
      <c r="E1441" s="223" t="s">
        <v>1</v>
      </c>
      <c r="F1441" s="224" t="s">
        <v>1904</v>
      </c>
      <c r="G1441" s="222"/>
      <c r="H1441" s="225">
        <v>147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AT1441" s="231" t="s">
        <v>250</v>
      </c>
      <c r="AU1441" s="231" t="s">
        <v>86</v>
      </c>
      <c r="AV1441" s="14" t="s">
        <v>86</v>
      </c>
      <c r="AW1441" s="14" t="s">
        <v>31</v>
      </c>
      <c r="AX1441" s="14" t="s">
        <v>83</v>
      </c>
      <c r="AY1441" s="231" t="s">
        <v>239</v>
      </c>
    </row>
    <row r="1442" spans="1:65" s="2" customFormat="1" ht="24.2" customHeight="1">
      <c r="A1442" s="35"/>
      <c r="B1442" s="36"/>
      <c r="C1442" s="192" t="s">
        <v>1905</v>
      </c>
      <c r="D1442" s="192" t="s">
        <v>241</v>
      </c>
      <c r="E1442" s="193" t="s">
        <v>1906</v>
      </c>
      <c r="F1442" s="194" t="s">
        <v>1907</v>
      </c>
      <c r="G1442" s="195" t="s">
        <v>372</v>
      </c>
      <c r="H1442" s="196">
        <v>952</v>
      </c>
      <c r="I1442" s="197"/>
      <c r="J1442" s="198">
        <f>ROUND(I1442*H1442,2)</f>
        <v>0</v>
      </c>
      <c r="K1442" s="194" t="s">
        <v>1</v>
      </c>
      <c r="L1442" s="40"/>
      <c r="M1442" s="199" t="s">
        <v>1</v>
      </c>
      <c r="N1442" s="200" t="s">
        <v>40</v>
      </c>
      <c r="O1442" s="72"/>
      <c r="P1442" s="201">
        <f>O1442*H1442</f>
        <v>0</v>
      </c>
      <c r="Q1442" s="201">
        <v>0</v>
      </c>
      <c r="R1442" s="201">
        <f>Q1442*H1442</f>
        <v>0</v>
      </c>
      <c r="S1442" s="201">
        <v>0</v>
      </c>
      <c r="T1442" s="202">
        <f>S1442*H1442</f>
        <v>0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203" t="s">
        <v>169</v>
      </c>
      <c r="AT1442" s="203" t="s">
        <v>241</v>
      </c>
      <c r="AU1442" s="203" t="s">
        <v>86</v>
      </c>
      <c r="AY1442" s="18" t="s">
        <v>239</v>
      </c>
      <c r="BE1442" s="204">
        <f>IF(N1442="základní",J1442,0)</f>
        <v>0</v>
      </c>
      <c r="BF1442" s="204">
        <f>IF(N1442="snížená",J1442,0)</f>
        <v>0</v>
      </c>
      <c r="BG1442" s="204">
        <f>IF(N1442="zákl. přenesená",J1442,0)</f>
        <v>0</v>
      </c>
      <c r="BH1442" s="204">
        <f>IF(N1442="sníž. přenesená",J1442,0)</f>
        <v>0</v>
      </c>
      <c r="BI1442" s="204">
        <f>IF(N1442="nulová",J1442,0)</f>
        <v>0</v>
      </c>
      <c r="BJ1442" s="18" t="s">
        <v>83</v>
      </c>
      <c r="BK1442" s="204">
        <f>ROUND(I1442*H1442,2)</f>
        <v>0</v>
      </c>
      <c r="BL1442" s="18" t="s">
        <v>169</v>
      </c>
      <c r="BM1442" s="203" t="s">
        <v>1908</v>
      </c>
    </row>
    <row r="1443" spans="1:65" s="13" customFormat="1" ht="11.25">
      <c r="B1443" s="210"/>
      <c r="C1443" s="211"/>
      <c r="D1443" s="212" t="s">
        <v>250</v>
      </c>
      <c r="E1443" s="213" t="s">
        <v>1</v>
      </c>
      <c r="F1443" s="214" t="s">
        <v>1909</v>
      </c>
      <c r="G1443" s="211"/>
      <c r="H1443" s="213" t="s">
        <v>1</v>
      </c>
      <c r="I1443" s="215"/>
      <c r="J1443" s="211"/>
      <c r="K1443" s="211"/>
      <c r="L1443" s="216"/>
      <c r="M1443" s="217"/>
      <c r="N1443" s="218"/>
      <c r="O1443" s="218"/>
      <c r="P1443" s="218"/>
      <c r="Q1443" s="218"/>
      <c r="R1443" s="218"/>
      <c r="S1443" s="218"/>
      <c r="T1443" s="219"/>
      <c r="AT1443" s="220" t="s">
        <v>250</v>
      </c>
      <c r="AU1443" s="220" t="s">
        <v>86</v>
      </c>
      <c r="AV1443" s="13" t="s">
        <v>83</v>
      </c>
      <c r="AW1443" s="13" t="s">
        <v>31</v>
      </c>
      <c r="AX1443" s="13" t="s">
        <v>75</v>
      </c>
      <c r="AY1443" s="220" t="s">
        <v>239</v>
      </c>
    </row>
    <row r="1444" spans="1:65" s="13" customFormat="1" ht="11.25">
      <c r="B1444" s="210"/>
      <c r="C1444" s="211"/>
      <c r="D1444" s="212" t="s">
        <v>250</v>
      </c>
      <c r="E1444" s="213" t="s">
        <v>1</v>
      </c>
      <c r="F1444" s="214" t="s">
        <v>1910</v>
      </c>
      <c r="G1444" s="211"/>
      <c r="H1444" s="213" t="s">
        <v>1</v>
      </c>
      <c r="I1444" s="215"/>
      <c r="J1444" s="211"/>
      <c r="K1444" s="211"/>
      <c r="L1444" s="216"/>
      <c r="M1444" s="217"/>
      <c r="N1444" s="218"/>
      <c r="O1444" s="218"/>
      <c r="P1444" s="218"/>
      <c r="Q1444" s="218"/>
      <c r="R1444" s="218"/>
      <c r="S1444" s="218"/>
      <c r="T1444" s="219"/>
      <c r="AT1444" s="220" t="s">
        <v>250</v>
      </c>
      <c r="AU1444" s="220" t="s">
        <v>86</v>
      </c>
      <c r="AV1444" s="13" t="s">
        <v>83</v>
      </c>
      <c r="AW1444" s="13" t="s">
        <v>31</v>
      </c>
      <c r="AX1444" s="13" t="s">
        <v>75</v>
      </c>
      <c r="AY1444" s="220" t="s">
        <v>239</v>
      </c>
    </row>
    <row r="1445" spans="1:65" s="14" customFormat="1" ht="11.25">
      <c r="B1445" s="221"/>
      <c r="C1445" s="222"/>
      <c r="D1445" s="212" t="s">
        <v>250</v>
      </c>
      <c r="E1445" s="223" t="s">
        <v>1</v>
      </c>
      <c r="F1445" s="224" t="s">
        <v>1911</v>
      </c>
      <c r="G1445" s="222"/>
      <c r="H1445" s="225">
        <v>371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AT1445" s="231" t="s">
        <v>250</v>
      </c>
      <c r="AU1445" s="231" t="s">
        <v>86</v>
      </c>
      <c r="AV1445" s="14" t="s">
        <v>86</v>
      </c>
      <c r="AW1445" s="14" t="s">
        <v>31</v>
      </c>
      <c r="AX1445" s="14" t="s">
        <v>75</v>
      </c>
      <c r="AY1445" s="231" t="s">
        <v>239</v>
      </c>
    </row>
    <row r="1446" spans="1:65" s="13" customFormat="1" ht="11.25">
      <c r="B1446" s="210"/>
      <c r="C1446" s="211"/>
      <c r="D1446" s="212" t="s">
        <v>250</v>
      </c>
      <c r="E1446" s="213" t="s">
        <v>1</v>
      </c>
      <c r="F1446" s="214" t="s">
        <v>1912</v>
      </c>
      <c r="G1446" s="211"/>
      <c r="H1446" s="213" t="s">
        <v>1</v>
      </c>
      <c r="I1446" s="215"/>
      <c r="J1446" s="211"/>
      <c r="K1446" s="211"/>
      <c r="L1446" s="216"/>
      <c r="M1446" s="217"/>
      <c r="N1446" s="218"/>
      <c r="O1446" s="218"/>
      <c r="P1446" s="218"/>
      <c r="Q1446" s="218"/>
      <c r="R1446" s="218"/>
      <c r="S1446" s="218"/>
      <c r="T1446" s="219"/>
      <c r="AT1446" s="220" t="s">
        <v>250</v>
      </c>
      <c r="AU1446" s="220" t="s">
        <v>86</v>
      </c>
      <c r="AV1446" s="13" t="s">
        <v>83</v>
      </c>
      <c r="AW1446" s="13" t="s">
        <v>31</v>
      </c>
      <c r="AX1446" s="13" t="s">
        <v>75</v>
      </c>
      <c r="AY1446" s="220" t="s">
        <v>239</v>
      </c>
    </row>
    <row r="1447" spans="1:65" s="14" customFormat="1" ht="11.25">
      <c r="B1447" s="221"/>
      <c r="C1447" s="222"/>
      <c r="D1447" s="212" t="s">
        <v>250</v>
      </c>
      <c r="E1447" s="223" t="s">
        <v>1</v>
      </c>
      <c r="F1447" s="224" t="s">
        <v>1913</v>
      </c>
      <c r="G1447" s="222"/>
      <c r="H1447" s="225">
        <v>535.4</v>
      </c>
      <c r="I1447" s="226"/>
      <c r="J1447" s="222"/>
      <c r="K1447" s="222"/>
      <c r="L1447" s="227"/>
      <c r="M1447" s="228"/>
      <c r="N1447" s="229"/>
      <c r="O1447" s="229"/>
      <c r="P1447" s="229"/>
      <c r="Q1447" s="229"/>
      <c r="R1447" s="229"/>
      <c r="S1447" s="229"/>
      <c r="T1447" s="230"/>
      <c r="AT1447" s="231" t="s">
        <v>250</v>
      </c>
      <c r="AU1447" s="231" t="s">
        <v>86</v>
      </c>
      <c r="AV1447" s="14" t="s">
        <v>86</v>
      </c>
      <c r="AW1447" s="14" t="s">
        <v>31</v>
      </c>
      <c r="AX1447" s="14" t="s">
        <v>75</v>
      </c>
      <c r="AY1447" s="231" t="s">
        <v>239</v>
      </c>
    </row>
    <row r="1448" spans="1:65" s="14" customFormat="1" ht="11.25">
      <c r="B1448" s="221"/>
      <c r="C1448" s="222"/>
      <c r="D1448" s="212" t="s">
        <v>250</v>
      </c>
      <c r="E1448" s="223" t="s">
        <v>1</v>
      </c>
      <c r="F1448" s="224" t="s">
        <v>1914</v>
      </c>
      <c r="G1448" s="222"/>
      <c r="H1448" s="225">
        <v>45.6</v>
      </c>
      <c r="I1448" s="226"/>
      <c r="J1448" s="222"/>
      <c r="K1448" s="222"/>
      <c r="L1448" s="227"/>
      <c r="M1448" s="228"/>
      <c r="N1448" s="229"/>
      <c r="O1448" s="229"/>
      <c r="P1448" s="229"/>
      <c r="Q1448" s="229"/>
      <c r="R1448" s="229"/>
      <c r="S1448" s="229"/>
      <c r="T1448" s="230"/>
      <c r="AT1448" s="231" t="s">
        <v>250</v>
      </c>
      <c r="AU1448" s="231" t="s">
        <v>86</v>
      </c>
      <c r="AV1448" s="14" t="s">
        <v>86</v>
      </c>
      <c r="AW1448" s="14" t="s">
        <v>31</v>
      </c>
      <c r="AX1448" s="14" t="s">
        <v>75</v>
      </c>
      <c r="AY1448" s="231" t="s">
        <v>239</v>
      </c>
    </row>
    <row r="1449" spans="1:65" s="16" customFormat="1" ht="11.25">
      <c r="B1449" s="243"/>
      <c r="C1449" s="244"/>
      <c r="D1449" s="212" t="s">
        <v>250</v>
      </c>
      <c r="E1449" s="245" t="s">
        <v>1</v>
      </c>
      <c r="F1449" s="246" t="s">
        <v>264</v>
      </c>
      <c r="G1449" s="244"/>
      <c r="H1449" s="247">
        <v>952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AT1449" s="253" t="s">
        <v>250</v>
      </c>
      <c r="AU1449" s="253" t="s">
        <v>86</v>
      </c>
      <c r="AV1449" s="16" t="s">
        <v>246</v>
      </c>
      <c r="AW1449" s="16" t="s">
        <v>31</v>
      </c>
      <c r="AX1449" s="16" t="s">
        <v>83</v>
      </c>
      <c r="AY1449" s="253" t="s">
        <v>239</v>
      </c>
    </row>
    <row r="1450" spans="1:65" s="2" customFormat="1" ht="24.2" customHeight="1">
      <c r="A1450" s="35"/>
      <c r="B1450" s="36"/>
      <c r="C1450" s="254" t="s">
        <v>1915</v>
      </c>
      <c r="D1450" s="254" t="s">
        <v>340</v>
      </c>
      <c r="E1450" s="255" t="s">
        <v>1916</v>
      </c>
      <c r="F1450" s="256" t="s">
        <v>1917</v>
      </c>
      <c r="G1450" s="257" t="s">
        <v>372</v>
      </c>
      <c r="H1450" s="258">
        <v>1143</v>
      </c>
      <c r="I1450" s="259"/>
      <c r="J1450" s="260">
        <f>ROUND(I1450*H1450,2)</f>
        <v>0</v>
      </c>
      <c r="K1450" s="256" t="s">
        <v>1</v>
      </c>
      <c r="L1450" s="261"/>
      <c r="M1450" s="262" t="s">
        <v>1</v>
      </c>
      <c r="N1450" s="263" t="s">
        <v>40</v>
      </c>
      <c r="O1450" s="72"/>
      <c r="P1450" s="201">
        <f>O1450*H1450</f>
        <v>0</v>
      </c>
      <c r="Q1450" s="201">
        <v>8.0000000000000004E-4</v>
      </c>
      <c r="R1450" s="201">
        <f>Q1450*H1450</f>
        <v>0.91439999999999999</v>
      </c>
      <c r="S1450" s="201">
        <v>0</v>
      </c>
      <c r="T1450" s="202">
        <f>S1450*H1450</f>
        <v>0</v>
      </c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R1450" s="203" t="s">
        <v>531</v>
      </c>
      <c r="AT1450" s="203" t="s">
        <v>340</v>
      </c>
      <c r="AU1450" s="203" t="s">
        <v>86</v>
      </c>
      <c r="AY1450" s="18" t="s">
        <v>239</v>
      </c>
      <c r="BE1450" s="204">
        <f>IF(N1450="základní",J1450,0)</f>
        <v>0</v>
      </c>
      <c r="BF1450" s="204">
        <f>IF(N1450="snížená",J1450,0)</f>
        <v>0</v>
      </c>
      <c r="BG1450" s="204">
        <f>IF(N1450="zákl. přenesená",J1450,0)</f>
        <v>0</v>
      </c>
      <c r="BH1450" s="204">
        <f>IF(N1450="sníž. přenesená",J1450,0)</f>
        <v>0</v>
      </c>
      <c r="BI1450" s="204">
        <f>IF(N1450="nulová",J1450,0)</f>
        <v>0</v>
      </c>
      <c r="BJ1450" s="18" t="s">
        <v>83</v>
      </c>
      <c r="BK1450" s="204">
        <f>ROUND(I1450*H1450,2)</f>
        <v>0</v>
      </c>
      <c r="BL1450" s="18" t="s">
        <v>169</v>
      </c>
      <c r="BM1450" s="203" t="s">
        <v>1918</v>
      </c>
    </row>
    <row r="1451" spans="1:65" s="13" customFormat="1" ht="11.25">
      <c r="B1451" s="210"/>
      <c r="C1451" s="211"/>
      <c r="D1451" s="212" t="s">
        <v>250</v>
      </c>
      <c r="E1451" s="213" t="s">
        <v>1</v>
      </c>
      <c r="F1451" s="214" t="s">
        <v>1919</v>
      </c>
      <c r="G1451" s="211"/>
      <c r="H1451" s="213" t="s">
        <v>1</v>
      </c>
      <c r="I1451" s="215"/>
      <c r="J1451" s="211"/>
      <c r="K1451" s="211"/>
      <c r="L1451" s="216"/>
      <c r="M1451" s="217"/>
      <c r="N1451" s="218"/>
      <c r="O1451" s="218"/>
      <c r="P1451" s="218"/>
      <c r="Q1451" s="218"/>
      <c r="R1451" s="218"/>
      <c r="S1451" s="218"/>
      <c r="T1451" s="219"/>
      <c r="AT1451" s="220" t="s">
        <v>250</v>
      </c>
      <c r="AU1451" s="220" t="s">
        <v>86</v>
      </c>
      <c r="AV1451" s="13" t="s">
        <v>83</v>
      </c>
      <c r="AW1451" s="13" t="s">
        <v>31</v>
      </c>
      <c r="AX1451" s="13" t="s">
        <v>75</v>
      </c>
      <c r="AY1451" s="220" t="s">
        <v>239</v>
      </c>
    </row>
    <row r="1452" spans="1:65" s="14" customFormat="1" ht="11.25">
      <c r="B1452" s="221"/>
      <c r="C1452" s="222"/>
      <c r="D1452" s="212" t="s">
        <v>250</v>
      </c>
      <c r="E1452" s="223" t="s">
        <v>1</v>
      </c>
      <c r="F1452" s="224" t="s">
        <v>1920</v>
      </c>
      <c r="G1452" s="222"/>
      <c r="H1452" s="225">
        <v>1143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AT1452" s="231" t="s">
        <v>250</v>
      </c>
      <c r="AU1452" s="231" t="s">
        <v>86</v>
      </c>
      <c r="AV1452" s="14" t="s">
        <v>86</v>
      </c>
      <c r="AW1452" s="14" t="s">
        <v>31</v>
      </c>
      <c r="AX1452" s="14" t="s">
        <v>83</v>
      </c>
      <c r="AY1452" s="231" t="s">
        <v>239</v>
      </c>
    </row>
    <row r="1453" spans="1:65" s="2" customFormat="1" ht="16.5" customHeight="1">
      <c r="A1453" s="35"/>
      <c r="B1453" s="36"/>
      <c r="C1453" s="254" t="s">
        <v>1921</v>
      </c>
      <c r="D1453" s="254" t="s">
        <v>340</v>
      </c>
      <c r="E1453" s="255" t="s">
        <v>1922</v>
      </c>
      <c r="F1453" s="256" t="s">
        <v>1923</v>
      </c>
      <c r="G1453" s="257" t="s">
        <v>519</v>
      </c>
      <c r="H1453" s="258">
        <v>2000</v>
      </c>
      <c r="I1453" s="259"/>
      <c r="J1453" s="260">
        <f>ROUND(I1453*H1453,2)</f>
        <v>0</v>
      </c>
      <c r="K1453" s="256" t="s">
        <v>1</v>
      </c>
      <c r="L1453" s="261"/>
      <c r="M1453" s="262" t="s">
        <v>1</v>
      </c>
      <c r="N1453" s="263" t="s">
        <v>40</v>
      </c>
      <c r="O1453" s="72"/>
      <c r="P1453" s="201">
        <f>O1453*H1453</f>
        <v>0</v>
      </c>
      <c r="Q1453" s="201">
        <v>5.0000000000000002E-5</v>
      </c>
      <c r="R1453" s="201">
        <f>Q1453*H1453</f>
        <v>0.1</v>
      </c>
      <c r="S1453" s="201">
        <v>0</v>
      </c>
      <c r="T1453" s="202">
        <f>S1453*H1453</f>
        <v>0</v>
      </c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R1453" s="203" t="s">
        <v>531</v>
      </c>
      <c r="AT1453" s="203" t="s">
        <v>340</v>
      </c>
      <c r="AU1453" s="203" t="s">
        <v>86</v>
      </c>
      <c r="AY1453" s="18" t="s">
        <v>239</v>
      </c>
      <c r="BE1453" s="204">
        <f>IF(N1453="základní",J1453,0)</f>
        <v>0</v>
      </c>
      <c r="BF1453" s="204">
        <f>IF(N1453="snížená",J1453,0)</f>
        <v>0</v>
      </c>
      <c r="BG1453" s="204">
        <f>IF(N1453="zákl. přenesená",J1453,0)</f>
        <v>0</v>
      </c>
      <c r="BH1453" s="204">
        <f>IF(N1453="sníž. přenesená",J1453,0)</f>
        <v>0</v>
      </c>
      <c r="BI1453" s="204">
        <f>IF(N1453="nulová",J1453,0)</f>
        <v>0</v>
      </c>
      <c r="BJ1453" s="18" t="s">
        <v>83</v>
      </c>
      <c r="BK1453" s="204">
        <f>ROUND(I1453*H1453,2)</f>
        <v>0</v>
      </c>
      <c r="BL1453" s="18" t="s">
        <v>169</v>
      </c>
      <c r="BM1453" s="203" t="s">
        <v>1924</v>
      </c>
    </row>
    <row r="1454" spans="1:65" s="13" customFormat="1" ht="11.25">
      <c r="B1454" s="210"/>
      <c r="C1454" s="211"/>
      <c r="D1454" s="212" t="s">
        <v>250</v>
      </c>
      <c r="E1454" s="213" t="s">
        <v>1</v>
      </c>
      <c r="F1454" s="214" t="s">
        <v>1925</v>
      </c>
      <c r="G1454" s="211"/>
      <c r="H1454" s="213" t="s">
        <v>1</v>
      </c>
      <c r="I1454" s="215"/>
      <c r="J1454" s="211"/>
      <c r="K1454" s="211"/>
      <c r="L1454" s="216"/>
      <c r="M1454" s="217"/>
      <c r="N1454" s="218"/>
      <c r="O1454" s="218"/>
      <c r="P1454" s="218"/>
      <c r="Q1454" s="218"/>
      <c r="R1454" s="218"/>
      <c r="S1454" s="218"/>
      <c r="T1454" s="219"/>
      <c r="AT1454" s="220" t="s">
        <v>250</v>
      </c>
      <c r="AU1454" s="220" t="s">
        <v>86</v>
      </c>
      <c r="AV1454" s="13" t="s">
        <v>83</v>
      </c>
      <c r="AW1454" s="13" t="s">
        <v>31</v>
      </c>
      <c r="AX1454" s="13" t="s">
        <v>75</v>
      </c>
      <c r="AY1454" s="220" t="s">
        <v>239</v>
      </c>
    </row>
    <row r="1455" spans="1:65" s="14" customFormat="1" ht="11.25">
      <c r="B1455" s="221"/>
      <c r="C1455" s="222"/>
      <c r="D1455" s="212" t="s">
        <v>250</v>
      </c>
      <c r="E1455" s="223" t="s">
        <v>1</v>
      </c>
      <c r="F1455" s="224" t="s">
        <v>1926</v>
      </c>
      <c r="G1455" s="222"/>
      <c r="H1455" s="225">
        <v>2000</v>
      </c>
      <c r="I1455" s="226"/>
      <c r="J1455" s="222"/>
      <c r="K1455" s="222"/>
      <c r="L1455" s="227"/>
      <c r="M1455" s="228"/>
      <c r="N1455" s="229"/>
      <c r="O1455" s="229"/>
      <c r="P1455" s="229"/>
      <c r="Q1455" s="229"/>
      <c r="R1455" s="229"/>
      <c r="S1455" s="229"/>
      <c r="T1455" s="230"/>
      <c r="AT1455" s="231" t="s">
        <v>250</v>
      </c>
      <c r="AU1455" s="231" t="s">
        <v>86</v>
      </c>
      <c r="AV1455" s="14" t="s">
        <v>86</v>
      </c>
      <c r="AW1455" s="14" t="s">
        <v>31</v>
      </c>
      <c r="AX1455" s="14" t="s">
        <v>83</v>
      </c>
      <c r="AY1455" s="231" t="s">
        <v>239</v>
      </c>
    </row>
    <row r="1456" spans="1:65" s="2" customFormat="1" ht="33" customHeight="1">
      <c r="A1456" s="35"/>
      <c r="B1456" s="36"/>
      <c r="C1456" s="192" t="s">
        <v>1927</v>
      </c>
      <c r="D1456" s="192" t="s">
        <v>241</v>
      </c>
      <c r="E1456" s="193" t="s">
        <v>1928</v>
      </c>
      <c r="F1456" s="194" t="s">
        <v>1929</v>
      </c>
      <c r="G1456" s="195" t="s">
        <v>343</v>
      </c>
      <c r="H1456" s="196">
        <v>8.8949999999999996</v>
      </c>
      <c r="I1456" s="197"/>
      <c r="J1456" s="198">
        <f>ROUND(I1456*H1456,2)</f>
        <v>0</v>
      </c>
      <c r="K1456" s="194" t="s">
        <v>245</v>
      </c>
      <c r="L1456" s="40"/>
      <c r="M1456" s="199" t="s">
        <v>1</v>
      </c>
      <c r="N1456" s="200" t="s">
        <v>40</v>
      </c>
      <c r="O1456" s="72"/>
      <c r="P1456" s="201">
        <f>O1456*H1456</f>
        <v>0</v>
      </c>
      <c r="Q1456" s="201">
        <v>0</v>
      </c>
      <c r="R1456" s="201">
        <f>Q1456*H1456</f>
        <v>0</v>
      </c>
      <c r="S1456" s="201">
        <v>0</v>
      </c>
      <c r="T1456" s="202">
        <f>S1456*H1456</f>
        <v>0</v>
      </c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R1456" s="203" t="s">
        <v>169</v>
      </c>
      <c r="AT1456" s="203" t="s">
        <v>241</v>
      </c>
      <c r="AU1456" s="203" t="s">
        <v>86</v>
      </c>
      <c r="AY1456" s="18" t="s">
        <v>239</v>
      </c>
      <c r="BE1456" s="204">
        <f>IF(N1456="základní",J1456,0)</f>
        <v>0</v>
      </c>
      <c r="BF1456" s="204">
        <f>IF(N1456="snížená",J1456,0)</f>
        <v>0</v>
      </c>
      <c r="BG1456" s="204">
        <f>IF(N1456="zákl. přenesená",J1456,0)</f>
        <v>0</v>
      </c>
      <c r="BH1456" s="204">
        <f>IF(N1456="sníž. přenesená",J1456,0)</f>
        <v>0</v>
      </c>
      <c r="BI1456" s="204">
        <f>IF(N1456="nulová",J1456,0)</f>
        <v>0</v>
      </c>
      <c r="BJ1456" s="18" t="s">
        <v>83</v>
      </c>
      <c r="BK1456" s="204">
        <f>ROUND(I1456*H1456,2)</f>
        <v>0</v>
      </c>
      <c r="BL1456" s="18" t="s">
        <v>169</v>
      </c>
      <c r="BM1456" s="203" t="s">
        <v>1930</v>
      </c>
    </row>
    <row r="1457" spans="1:65" s="2" customFormat="1" ht="11.25">
      <c r="A1457" s="35"/>
      <c r="B1457" s="36"/>
      <c r="C1457" s="37"/>
      <c r="D1457" s="205" t="s">
        <v>248</v>
      </c>
      <c r="E1457" s="37"/>
      <c r="F1457" s="206" t="s">
        <v>1931</v>
      </c>
      <c r="G1457" s="37"/>
      <c r="H1457" s="37"/>
      <c r="I1457" s="207"/>
      <c r="J1457" s="37"/>
      <c r="K1457" s="37"/>
      <c r="L1457" s="40"/>
      <c r="M1457" s="208"/>
      <c r="N1457" s="209"/>
      <c r="O1457" s="72"/>
      <c r="P1457" s="72"/>
      <c r="Q1457" s="72"/>
      <c r="R1457" s="72"/>
      <c r="S1457" s="72"/>
      <c r="T1457" s="73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T1457" s="18" t="s">
        <v>248</v>
      </c>
      <c r="AU1457" s="18" t="s">
        <v>86</v>
      </c>
    </row>
    <row r="1458" spans="1:65" s="12" customFormat="1" ht="22.9" customHeight="1">
      <c r="B1458" s="176"/>
      <c r="C1458" s="177"/>
      <c r="D1458" s="178" t="s">
        <v>74</v>
      </c>
      <c r="E1458" s="190" t="s">
        <v>1932</v>
      </c>
      <c r="F1458" s="190" t="s">
        <v>1933</v>
      </c>
      <c r="G1458" s="177"/>
      <c r="H1458" s="177"/>
      <c r="I1458" s="180"/>
      <c r="J1458" s="191">
        <f>BK1458</f>
        <v>0</v>
      </c>
      <c r="K1458" s="177"/>
      <c r="L1458" s="182"/>
      <c r="M1458" s="183"/>
      <c r="N1458" s="184"/>
      <c r="O1458" s="184"/>
      <c r="P1458" s="185">
        <f>SUM(P1459:P1522)</f>
        <v>0</v>
      </c>
      <c r="Q1458" s="184"/>
      <c r="R1458" s="185">
        <f>SUM(R1459:R1522)</f>
        <v>7.7127799999999986</v>
      </c>
      <c r="S1458" s="184"/>
      <c r="T1458" s="186">
        <f>SUM(T1459:T1522)</f>
        <v>0</v>
      </c>
      <c r="AR1458" s="187" t="s">
        <v>86</v>
      </c>
      <c r="AT1458" s="188" t="s">
        <v>74</v>
      </c>
      <c r="AU1458" s="188" t="s">
        <v>83</v>
      </c>
      <c r="AY1458" s="187" t="s">
        <v>239</v>
      </c>
      <c r="BK1458" s="189">
        <f>SUM(BK1459:BK1522)</f>
        <v>0</v>
      </c>
    </row>
    <row r="1459" spans="1:65" s="2" customFormat="1" ht="24.2" customHeight="1">
      <c r="A1459" s="35"/>
      <c r="B1459" s="36"/>
      <c r="C1459" s="192" t="s">
        <v>1934</v>
      </c>
      <c r="D1459" s="192" t="s">
        <v>241</v>
      </c>
      <c r="E1459" s="193" t="s">
        <v>1935</v>
      </c>
      <c r="F1459" s="194" t="s">
        <v>1936</v>
      </c>
      <c r="G1459" s="195" t="s">
        <v>372</v>
      </c>
      <c r="H1459" s="196">
        <v>1093</v>
      </c>
      <c r="I1459" s="197"/>
      <c r="J1459" s="198">
        <f>ROUND(I1459*H1459,2)</f>
        <v>0</v>
      </c>
      <c r="K1459" s="194" t="s">
        <v>245</v>
      </c>
      <c r="L1459" s="40"/>
      <c r="M1459" s="199" t="s">
        <v>1</v>
      </c>
      <c r="N1459" s="200" t="s">
        <v>40</v>
      </c>
      <c r="O1459" s="72"/>
      <c r="P1459" s="201">
        <f>O1459*H1459</f>
        <v>0</v>
      </c>
      <c r="Q1459" s="201">
        <v>1.9000000000000001E-4</v>
      </c>
      <c r="R1459" s="201">
        <f>Q1459*H1459</f>
        <v>0.20767000000000002</v>
      </c>
      <c r="S1459" s="201">
        <v>0</v>
      </c>
      <c r="T1459" s="202">
        <f>S1459*H1459</f>
        <v>0</v>
      </c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R1459" s="203" t="s">
        <v>169</v>
      </c>
      <c r="AT1459" s="203" t="s">
        <v>241</v>
      </c>
      <c r="AU1459" s="203" t="s">
        <v>86</v>
      </c>
      <c r="AY1459" s="18" t="s">
        <v>239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8" t="s">
        <v>83</v>
      </c>
      <c r="BK1459" s="204">
        <f>ROUND(I1459*H1459,2)</f>
        <v>0</v>
      </c>
      <c r="BL1459" s="18" t="s">
        <v>169</v>
      </c>
      <c r="BM1459" s="203" t="s">
        <v>1937</v>
      </c>
    </row>
    <row r="1460" spans="1:65" s="2" customFormat="1" ht="11.25">
      <c r="A1460" s="35"/>
      <c r="B1460" s="36"/>
      <c r="C1460" s="37"/>
      <c r="D1460" s="205" t="s">
        <v>248</v>
      </c>
      <c r="E1460" s="37"/>
      <c r="F1460" s="206" t="s">
        <v>1938</v>
      </c>
      <c r="G1460" s="37"/>
      <c r="H1460" s="37"/>
      <c r="I1460" s="207"/>
      <c r="J1460" s="37"/>
      <c r="K1460" s="37"/>
      <c r="L1460" s="40"/>
      <c r="M1460" s="208"/>
      <c r="N1460" s="209"/>
      <c r="O1460" s="72"/>
      <c r="P1460" s="72"/>
      <c r="Q1460" s="72"/>
      <c r="R1460" s="72"/>
      <c r="S1460" s="72"/>
      <c r="T1460" s="73"/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T1460" s="18" t="s">
        <v>248</v>
      </c>
      <c r="AU1460" s="18" t="s">
        <v>86</v>
      </c>
    </row>
    <row r="1461" spans="1:65" s="13" customFormat="1" ht="22.5">
      <c r="B1461" s="210"/>
      <c r="C1461" s="211"/>
      <c r="D1461" s="212" t="s">
        <v>250</v>
      </c>
      <c r="E1461" s="213" t="s">
        <v>1</v>
      </c>
      <c r="F1461" s="214" t="s">
        <v>1939</v>
      </c>
      <c r="G1461" s="211"/>
      <c r="H1461" s="213" t="s">
        <v>1</v>
      </c>
      <c r="I1461" s="215"/>
      <c r="J1461" s="211"/>
      <c r="K1461" s="211"/>
      <c r="L1461" s="216"/>
      <c r="M1461" s="217"/>
      <c r="N1461" s="218"/>
      <c r="O1461" s="218"/>
      <c r="P1461" s="218"/>
      <c r="Q1461" s="218"/>
      <c r="R1461" s="218"/>
      <c r="S1461" s="218"/>
      <c r="T1461" s="219"/>
      <c r="AT1461" s="220" t="s">
        <v>250</v>
      </c>
      <c r="AU1461" s="220" t="s">
        <v>86</v>
      </c>
      <c r="AV1461" s="13" t="s">
        <v>83</v>
      </c>
      <c r="AW1461" s="13" t="s">
        <v>31</v>
      </c>
      <c r="AX1461" s="13" t="s">
        <v>75</v>
      </c>
      <c r="AY1461" s="220" t="s">
        <v>239</v>
      </c>
    </row>
    <row r="1462" spans="1:65" s="13" customFormat="1" ht="11.25">
      <c r="B1462" s="210"/>
      <c r="C1462" s="211"/>
      <c r="D1462" s="212" t="s">
        <v>250</v>
      </c>
      <c r="E1462" s="213" t="s">
        <v>1</v>
      </c>
      <c r="F1462" s="214" t="s">
        <v>1910</v>
      </c>
      <c r="G1462" s="211"/>
      <c r="H1462" s="213" t="s">
        <v>1</v>
      </c>
      <c r="I1462" s="215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AT1462" s="220" t="s">
        <v>250</v>
      </c>
      <c r="AU1462" s="220" t="s">
        <v>86</v>
      </c>
      <c r="AV1462" s="13" t="s">
        <v>83</v>
      </c>
      <c r="AW1462" s="13" t="s">
        <v>31</v>
      </c>
      <c r="AX1462" s="13" t="s">
        <v>75</v>
      </c>
      <c r="AY1462" s="220" t="s">
        <v>239</v>
      </c>
    </row>
    <row r="1463" spans="1:65" s="13" customFormat="1" ht="11.25">
      <c r="B1463" s="210"/>
      <c r="C1463" s="211"/>
      <c r="D1463" s="212" t="s">
        <v>250</v>
      </c>
      <c r="E1463" s="213" t="s">
        <v>1</v>
      </c>
      <c r="F1463" s="214" t="s">
        <v>1940</v>
      </c>
      <c r="G1463" s="211"/>
      <c r="H1463" s="213" t="s">
        <v>1</v>
      </c>
      <c r="I1463" s="215"/>
      <c r="J1463" s="211"/>
      <c r="K1463" s="211"/>
      <c r="L1463" s="216"/>
      <c r="M1463" s="217"/>
      <c r="N1463" s="218"/>
      <c r="O1463" s="218"/>
      <c r="P1463" s="218"/>
      <c r="Q1463" s="218"/>
      <c r="R1463" s="218"/>
      <c r="S1463" s="218"/>
      <c r="T1463" s="219"/>
      <c r="AT1463" s="220" t="s">
        <v>250</v>
      </c>
      <c r="AU1463" s="220" t="s">
        <v>86</v>
      </c>
      <c r="AV1463" s="13" t="s">
        <v>83</v>
      </c>
      <c r="AW1463" s="13" t="s">
        <v>31</v>
      </c>
      <c r="AX1463" s="13" t="s">
        <v>75</v>
      </c>
      <c r="AY1463" s="220" t="s">
        <v>239</v>
      </c>
    </row>
    <row r="1464" spans="1:65" s="14" customFormat="1" ht="11.25">
      <c r="B1464" s="221"/>
      <c r="C1464" s="222"/>
      <c r="D1464" s="212" t="s">
        <v>250</v>
      </c>
      <c r="E1464" s="223" t="s">
        <v>1</v>
      </c>
      <c r="F1464" s="224" t="s">
        <v>1941</v>
      </c>
      <c r="G1464" s="222"/>
      <c r="H1464" s="225">
        <v>462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250</v>
      </c>
      <c r="AU1464" s="231" t="s">
        <v>86</v>
      </c>
      <c r="AV1464" s="14" t="s">
        <v>86</v>
      </c>
      <c r="AW1464" s="14" t="s">
        <v>31</v>
      </c>
      <c r="AX1464" s="14" t="s">
        <v>75</v>
      </c>
      <c r="AY1464" s="231" t="s">
        <v>239</v>
      </c>
    </row>
    <row r="1465" spans="1:65" s="13" customFormat="1" ht="11.25">
      <c r="B1465" s="210"/>
      <c r="C1465" s="211"/>
      <c r="D1465" s="212" t="s">
        <v>250</v>
      </c>
      <c r="E1465" s="213" t="s">
        <v>1</v>
      </c>
      <c r="F1465" s="214" t="s">
        <v>1912</v>
      </c>
      <c r="G1465" s="211"/>
      <c r="H1465" s="213" t="s">
        <v>1</v>
      </c>
      <c r="I1465" s="215"/>
      <c r="J1465" s="211"/>
      <c r="K1465" s="211"/>
      <c r="L1465" s="216"/>
      <c r="M1465" s="217"/>
      <c r="N1465" s="218"/>
      <c r="O1465" s="218"/>
      <c r="P1465" s="218"/>
      <c r="Q1465" s="218"/>
      <c r="R1465" s="218"/>
      <c r="S1465" s="218"/>
      <c r="T1465" s="219"/>
      <c r="AT1465" s="220" t="s">
        <v>250</v>
      </c>
      <c r="AU1465" s="220" t="s">
        <v>86</v>
      </c>
      <c r="AV1465" s="13" t="s">
        <v>83</v>
      </c>
      <c r="AW1465" s="13" t="s">
        <v>31</v>
      </c>
      <c r="AX1465" s="13" t="s">
        <v>75</v>
      </c>
      <c r="AY1465" s="220" t="s">
        <v>239</v>
      </c>
    </row>
    <row r="1466" spans="1:65" s="13" customFormat="1" ht="11.25">
      <c r="B1466" s="210"/>
      <c r="C1466" s="211"/>
      <c r="D1466" s="212" t="s">
        <v>250</v>
      </c>
      <c r="E1466" s="213" t="s">
        <v>1</v>
      </c>
      <c r="F1466" s="214" t="s">
        <v>1942</v>
      </c>
      <c r="G1466" s="211"/>
      <c r="H1466" s="213" t="s">
        <v>1</v>
      </c>
      <c r="I1466" s="215"/>
      <c r="J1466" s="211"/>
      <c r="K1466" s="211"/>
      <c r="L1466" s="216"/>
      <c r="M1466" s="217"/>
      <c r="N1466" s="218"/>
      <c r="O1466" s="218"/>
      <c r="P1466" s="218"/>
      <c r="Q1466" s="218"/>
      <c r="R1466" s="218"/>
      <c r="S1466" s="218"/>
      <c r="T1466" s="219"/>
      <c r="AT1466" s="220" t="s">
        <v>250</v>
      </c>
      <c r="AU1466" s="220" t="s">
        <v>86</v>
      </c>
      <c r="AV1466" s="13" t="s">
        <v>83</v>
      </c>
      <c r="AW1466" s="13" t="s">
        <v>31</v>
      </c>
      <c r="AX1466" s="13" t="s">
        <v>75</v>
      </c>
      <c r="AY1466" s="220" t="s">
        <v>239</v>
      </c>
    </row>
    <row r="1467" spans="1:65" s="14" customFormat="1" ht="11.25">
      <c r="B1467" s="221"/>
      <c r="C1467" s="222"/>
      <c r="D1467" s="212" t="s">
        <v>250</v>
      </c>
      <c r="E1467" s="223" t="s">
        <v>1</v>
      </c>
      <c r="F1467" s="224" t="s">
        <v>1943</v>
      </c>
      <c r="G1467" s="222"/>
      <c r="H1467" s="225">
        <v>631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250</v>
      </c>
      <c r="AU1467" s="231" t="s">
        <v>86</v>
      </c>
      <c r="AV1467" s="14" t="s">
        <v>86</v>
      </c>
      <c r="AW1467" s="14" t="s">
        <v>31</v>
      </c>
      <c r="AX1467" s="14" t="s">
        <v>75</v>
      </c>
      <c r="AY1467" s="231" t="s">
        <v>239</v>
      </c>
    </row>
    <row r="1468" spans="1:65" s="16" customFormat="1" ht="11.25">
      <c r="B1468" s="243"/>
      <c r="C1468" s="244"/>
      <c r="D1468" s="212" t="s">
        <v>250</v>
      </c>
      <c r="E1468" s="245" t="s">
        <v>1</v>
      </c>
      <c r="F1468" s="246" t="s">
        <v>264</v>
      </c>
      <c r="G1468" s="244"/>
      <c r="H1468" s="247">
        <v>1093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AT1468" s="253" t="s">
        <v>250</v>
      </c>
      <c r="AU1468" s="253" t="s">
        <v>86</v>
      </c>
      <c r="AV1468" s="16" t="s">
        <v>246</v>
      </c>
      <c r="AW1468" s="16" t="s">
        <v>31</v>
      </c>
      <c r="AX1468" s="16" t="s">
        <v>83</v>
      </c>
      <c r="AY1468" s="253" t="s">
        <v>239</v>
      </c>
    </row>
    <row r="1469" spans="1:65" s="2" customFormat="1" ht="24.2" customHeight="1">
      <c r="A1469" s="35"/>
      <c r="B1469" s="36"/>
      <c r="C1469" s="254" t="s">
        <v>1944</v>
      </c>
      <c r="D1469" s="254" t="s">
        <v>340</v>
      </c>
      <c r="E1469" s="255" t="s">
        <v>1945</v>
      </c>
      <c r="F1469" s="256" t="s">
        <v>1946</v>
      </c>
      <c r="G1469" s="257" t="s">
        <v>372</v>
      </c>
      <c r="H1469" s="258">
        <v>1257</v>
      </c>
      <c r="I1469" s="259"/>
      <c r="J1469" s="260">
        <f>ROUND(I1469*H1469,2)</f>
        <v>0</v>
      </c>
      <c r="K1469" s="256" t="s">
        <v>1</v>
      </c>
      <c r="L1469" s="261"/>
      <c r="M1469" s="262" t="s">
        <v>1</v>
      </c>
      <c r="N1469" s="263" t="s">
        <v>40</v>
      </c>
      <c r="O1469" s="72"/>
      <c r="P1469" s="201">
        <f>O1469*H1469</f>
        <v>0</v>
      </c>
      <c r="Q1469" s="201">
        <v>1.3999999999999999E-4</v>
      </c>
      <c r="R1469" s="201">
        <f>Q1469*H1469</f>
        <v>0.17598</v>
      </c>
      <c r="S1469" s="201">
        <v>0</v>
      </c>
      <c r="T1469" s="202">
        <f>S1469*H1469</f>
        <v>0</v>
      </c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R1469" s="203" t="s">
        <v>531</v>
      </c>
      <c r="AT1469" s="203" t="s">
        <v>340</v>
      </c>
      <c r="AU1469" s="203" t="s">
        <v>86</v>
      </c>
      <c r="AY1469" s="18" t="s">
        <v>239</v>
      </c>
      <c r="BE1469" s="204">
        <f>IF(N1469="základní",J1469,0)</f>
        <v>0</v>
      </c>
      <c r="BF1469" s="204">
        <f>IF(N1469="snížená",J1469,0)</f>
        <v>0</v>
      </c>
      <c r="BG1469" s="204">
        <f>IF(N1469="zákl. přenesená",J1469,0)</f>
        <v>0</v>
      </c>
      <c r="BH1469" s="204">
        <f>IF(N1469="sníž. přenesená",J1469,0)</f>
        <v>0</v>
      </c>
      <c r="BI1469" s="204">
        <f>IF(N1469="nulová",J1469,0)</f>
        <v>0</v>
      </c>
      <c r="BJ1469" s="18" t="s">
        <v>83</v>
      </c>
      <c r="BK1469" s="204">
        <f>ROUND(I1469*H1469,2)</f>
        <v>0</v>
      </c>
      <c r="BL1469" s="18" t="s">
        <v>169</v>
      </c>
      <c r="BM1469" s="203" t="s">
        <v>1947</v>
      </c>
    </row>
    <row r="1470" spans="1:65" s="13" customFormat="1" ht="11.25">
      <c r="B1470" s="210"/>
      <c r="C1470" s="211"/>
      <c r="D1470" s="212" t="s">
        <v>250</v>
      </c>
      <c r="E1470" s="213" t="s">
        <v>1</v>
      </c>
      <c r="F1470" s="214" t="s">
        <v>1948</v>
      </c>
      <c r="G1470" s="211"/>
      <c r="H1470" s="213" t="s">
        <v>1</v>
      </c>
      <c r="I1470" s="215"/>
      <c r="J1470" s="211"/>
      <c r="K1470" s="211"/>
      <c r="L1470" s="216"/>
      <c r="M1470" s="217"/>
      <c r="N1470" s="218"/>
      <c r="O1470" s="218"/>
      <c r="P1470" s="218"/>
      <c r="Q1470" s="218"/>
      <c r="R1470" s="218"/>
      <c r="S1470" s="218"/>
      <c r="T1470" s="219"/>
      <c r="AT1470" s="220" t="s">
        <v>250</v>
      </c>
      <c r="AU1470" s="220" t="s">
        <v>86</v>
      </c>
      <c r="AV1470" s="13" t="s">
        <v>83</v>
      </c>
      <c r="AW1470" s="13" t="s">
        <v>31</v>
      </c>
      <c r="AX1470" s="13" t="s">
        <v>75</v>
      </c>
      <c r="AY1470" s="220" t="s">
        <v>239</v>
      </c>
    </row>
    <row r="1471" spans="1:65" s="14" customFormat="1" ht="11.25">
      <c r="B1471" s="221"/>
      <c r="C1471" s="222"/>
      <c r="D1471" s="212" t="s">
        <v>250</v>
      </c>
      <c r="E1471" s="223" t="s">
        <v>1</v>
      </c>
      <c r="F1471" s="224" t="s">
        <v>1949</v>
      </c>
      <c r="G1471" s="222"/>
      <c r="H1471" s="225">
        <v>1257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AT1471" s="231" t="s">
        <v>250</v>
      </c>
      <c r="AU1471" s="231" t="s">
        <v>86</v>
      </c>
      <c r="AV1471" s="14" t="s">
        <v>86</v>
      </c>
      <c r="AW1471" s="14" t="s">
        <v>31</v>
      </c>
      <c r="AX1471" s="14" t="s">
        <v>83</v>
      </c>
      <c r="AY1471" s="231" t="s">
        <v>239</v>
      </c>
    </row>
    <row r="1472" spans="1:65" s="2" customFormat="1" ht="24.2" customHeight="1">
      <c r="A1472" s="35"/>
      <c r="B1472" s="36"/>
      <c r="C1472" s="192" t="s">
        <v>1950</v>
      </c>
      <c r="D1472" s="192" t="s">
        <v>241</v>
      </c>
      <c r="E1472" s="193" t="s">
        <v>1951</v>
      </c>
      <c r="F1472" s="194" t="s">
        <v>1952</v>
      </c>
      <c r="G1472" s="195" t="s">
        <v>372</v>
      </c>
      <c r="H1472" s="196">
        <v>1132</v>
      </c>
      <c r="I1472" s="197"/>
      <c r="J1472" s="198">
        <f>ROUND(I1472*H1472,2)</f>
        <v>0</v>
      </c>
      <c r="K1472" s="194" t="s">
        <v>245</v>
      </c>
      <c r="L1472" s="40"/>
      <c r="M1472" s="199" t="s">
        <v>1</v>
      </c>
      <c r="N1472" s="200" t="s">
        <v>40</v>
      </c>
      <c r="O1472" s="72"/>
      <c r="P1472" s="201">
        <f>O1472*H1472</f>
        <v>0</v>
      </c>
      <c r="Q1472" s="201">
        <v>9.3999999999999997E-4</v>
      </c>
      <c r="R1472" s="201">
        <f>Q1472*H1472</f>
        <v>1.0640799999999999</v>
      </c>
      <c r="S1472" s="201">
        <v>0</v>
      </c>
      <c r="T1472" s="202">
        <f>S1472*H1472</f>
        <v>0</v>
      </c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R1472" s="203" t="s">
        <v>169</v>
      </c>
      <c r="AT1472" s="203" t="s">
        <v>241</v>
      </c>
      <c r="AU1472" s="203" t="s">
        <v>86</v>
      </c>
      <c r="AY1472" s="18" t="s">
        <v>239</v>
      </c>
      <c r="BE1472" s="204">
        <f>IF(N1472="základní",J1472,0)</f>
        <v>0</v>
      </c>
      <c r="BF1472" s="204">
        <f>IF(N1472="snížená",J1472,0)</f>
        <v>0</v>
      </c>
      <c r="BG1472" s="204">
        <f>IF(N1472="zákl. přenesená",J1472,0)</f>
        <v>0</v>
      </c>
      <c r="BH1472" s="204">
        <f>IF(N1472="sníž. přenesená",J1472,0)</f>
        <v>0</v>
      </c>
      <c r="BI1472" s="204">
        <f>IF(N1472="nulová",J1472,0)</f>
        <v>0</v>
      </c>
      <c r="BJ1472" s="18" t="s">
        <v>83</v>
      </c>
      <c r="BK1472" s="204">
        <f>ROUND(I1472*H1472,2)</f>
        <v>0</v>
      </c>
      <c r="BL1472" s="18" t="s">
        <v>169</v>
      </c>
      <c r="BM1472" s="203" t="s">
        <v>1953</v>
      </c>
    </row>
    <row r="1473" spans="1:65" s="2" customFormat="1" ht="11.25">
      <c r="A1473" s="35"/>
      <c r="B1473" s="36"/>
      <c r="C1473" s="37"/>
      <c r="D1473" s="205" t="s">
        <v>248</v>
      </c>
      <c r="E1473" s="37"/>
      <c r="F1473" s="206" t="s">
        <v>1954</v>
      </c>
      <c r="G1473" s="37"/>
      <c r="H1473" s="37"/>
      <c r="I1473" s="207"/>
      <c r="J1473" s="37"/>
      <c r="K1473" s="37"/>
      <c r="L1473" s="40"/>
      <c r="M1473" s="208"/>
      <c r="N1473" s="209"/>
      <c r="O1473" s="72"/>
      <c r="P1473" s="72"/>
      <c r="Q1473" s="72"/>
      <c r="R1473" s="72"/>
      <c r="S1473" s="72"/>
      <c r="T1473" s="73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T1473" s="18" t="s">
        <v>248</v>
      </c>
      <c r="AU1473" s="18" t="s">
        <v>86</v>
      </c>
    </row>
    <row r="1474" spans="1:65" s="13" customFormat="1" ht="11.25">
      <c r="B1474" s="210"/>
      <c r="C1474" s="211"/>
      <c r="D1474" s="212" t="s">
        <v>250</v>
      </c>
      <c r="E1474" s="213" t="s">
        <v>1</v>
      </c>
      <c r="F1474" s="214" t="s">
        <v>1955</v>
      </c>
      <c r="G1474" s="211"/>
      <c r="H1474" s="213" t="s">
        <v>1</v>
      </c>
      <c r="I1474" s="215"/>
      <c r="J1474" s="211"/>
      <c r="K1474" s="211"/>
      <c r="L1474" s="216"/>
      <c r="M1474" s="217"/>
      <c r="N1474" s="218"/>
      <c r="O1474" s="218"/>
      <c r="P1474" s="218"/>
      <c r="Q1474" s="218"/>
      <c r="R1474" s="218"/>
      <c r="S1474" s="218"/>
      <c r="T1474" s="219"/>
      <c r="AT1474" s="220" t="s">
        <v>250</v>
      </c>
      <c r="AU1474" s="220" t="s">
        <v>86</v>
      </c>
      <c r="AV1474" s="13" t="s">
        <v>83</v>
      </c>
      <c r="AW1474" s="13" t="s">
        <v>31</v>
      </c>
      <c r="AX1474" s="13" t="s">
        <v>75</v>
      </c>
      <c r="AY1474" s="220" t="s">
        <v>239</v>
      </c>
    </row>
    <row r="1475" spans="1:65" s="14" customFormat="1" ht="11.25">
      <c r="B1475" s="221"/>
      <c r="C1475" s="222"/>
      <c r="D1475" s="212" t="s">
        <v>250</v>
      </c>
      <c r="E1475" s="223" t="s">
        <v>1</v>
      </c>
      <c r="F1475" s="224" t="s">
        <v>1956</v>
      </c>
      <c r="G1475" s="222"/>
      <c r="H1475" s="225">
        <v>1110</v>
      </c>
      <c r="I1475" s="226"/>
      <c r="J1475" s="222"/>
      <c r="K1475" s="222"/>
      <c r="L1475" s="227"/>
      <c r="M1475" s="228"/>
      <c r="N1475" s="229"/>
      <c r="O1475" s="229"/>
      <c r="P1475" s="229"/>
      <c r="Q1475" s="229"/>
      <c r="R1475" s="229"/>
      <c r="S1475" s="229"/>
      <c r="T1475" s="230"/>
      <c r="AT1475" s="231" t="s">
        <v>250</v>
      </c>
      <c r="AU1475" s="231" t="s">
        <v>86</v>
      </c>
      <c r="AV1475" s="14" t="s">
        <v>86</v>
      </c>
      <c r="AW1475" s="14" t="s">
        <v>31</v>
      </c>
      <c r="AX1475" s="14" t="s">
        <v>75</v>
      </c>
      <c r="AY1475" s="231" t="s">
        <v>239</v>
      </c>
    </row>
    <row r="1476" spans="1:65" s="13" customFormat="1" ht="11.25">
      <c r="B1476" s="210"/>
      <c r="C1476" s="211"/>
      <c r="D1476" s="212" t="s">
        <v>250</v>
      </c>
      <c r="E1476" s="213" t="s">
        <v>1</v>
      </c>
      <c r="F1476" s="214" t="s">
        <v>1957</v>
      </c>
      <c r="G1476" s="211"/>
      <c r="H1476" s="213" t="s">
        <v>1</v>
      </c>
      <c r="I1476" s="215"/>
      <c r="J1476" s="211"/>
      <c r="K1476" s="211"/>
      <c r="L1476" s="216"/>
      <c r="M1476" s="217"/>
      <c r="N1476" s="218"/>
      <c r="O1476" s="218"/>
      <c r="P1476" s="218"/>
      <c r="Q1476" s="218"/>
      <c r="R1476" s="218"/>
      <c r="S1476" s="218"/>
      <c r="T1476" s="219"/>
      <c r="AT1476" s="220" t="s">
        <v>250</v>
      </c>
      <c r="AU1476" s="220" t="s">
        <v>86</v>
      </c>
      <c r="AV1476" s="13" t="s">
        <v>83</v>
      </c>
      <c r="AW1476" s="13" t="s">
        <v>31</v>
      </c>
      <c r="AX1476" s="13" t="s">
        <v>75</v>
      </c>
      <c r="AY1476" s="220" t="s">
        <v>239</v>
      </c>
    </row>
    <row r="1477" spans="1:65" s="14" customFormat="1" ht="11.25">
      <c r="B1477" s="221"/>
      <c r="C1477" s="222"/>
      <c r="D1477" s="212" t="s">
        <v>250</v>
      </c>
      <c r="E1477" s="223" t="s">
        <v>1</v>
      </c>
      <c r="F1477" s="224" t="s">
        <v>1958</v>
      </c>
      <c r="G1477" s="222"/>
      <c r="H1477" s="225">
        <v>22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AT1477" s="231" t="s">
        <v>250</v>
      </c>
      <c r="AU1477" s="231" t="s">
        <v>86</v>
      </c>
      <c r="AV1477" s="14" t="s">
        <v>86</v>
      </c>
      <c r="AW1477" s="14" t="s">
        <v>31</v>
      </c>
      <c r="AX1477" s="14" t="s">
        <v>75</v>
      </c>
      <c r="AY1477" s="231" t="s">
        <v>239</v>
      </c>
    </row>
    <row r="1478" spans="1:65" s="16" customFormat="1" ht="11.25">
      <c r="B1478" s="243"/>
      <c r="C1478" s="244"/>
      <c r="D1478" s="212" t="s">
        <v>250</v>
      </c>
      <c r="E1478" s="245" t="s">
        <v>1</v>
      </c>
      <c r="F1478" s="246" t="s">
        <v>264</v>
      </c>
      <c r="G1478" s="244"/>
      <c r="H1478" s="247">
        <v>1132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AT1478" s="253" t="s">
        <v>250</v>
      </c>
      <c r="AU1478" s="253" t="s">
        <v>86</v>
      </c>
      <c r="AV1478" s="16" t="s">
        <v>246</v>
      </c>
      <c r="AW1478" s="16" t="s">
        <v>31</v>
      </c>
      <c r="AX1478" s="16" t="s">
        <v>83</v>
      </c>
      <c r="AY1478" s="253" t="s">
        <v>239</v>
      </c>
    </row>
    <row r="1479" spans="1:65" s="2" customFormat="1" ht="16.5" customHeight="1">
      <c r="A1479" s="35"/>
      <c r="B1479" s="36"/>
      <c r="C1479" s="254" t="s">
        <v>1959</v>
      </c>
      <c r="D1479" s="254" t="s">
        <v>340</v>
      </c>
      <c r="E1479" s="255" t="s">
        <v>1960</v>
      </c>
      <c r="F1479" s="256" t="s">
        <v>1961</v>
      </c>
      <c r="G1479" s="257" t="s">
        <v>372</v>
      </c>
      <c r="H1479" s="258">
        <v>1302</v>
      </c>
      <c r="I1479" s="259"/>
      <c r="J1479" s="260">
        <f>ROUND(I1479*H1479,2)</f>
        <v>0</v>
      </c>
      <c r="K1479" s="256" t="s">
        <v>1</v>
      </c>
      <c r="L1479" s="261"/>
      <c r="M1479" s="262" t="s">
        <v>1</v>
      </c>
      <c r="N1479" s="263" t="s">
        <v>40</v>
      </c>
      <c r="O1479" s="72"/>
      <c r="P1479" s="201">
        <f>O1479*H1479</f>
        <v>0</v>
      </c>
      <c r="Q1479" s="201">
        <v>4.7999999999999996E-3</v>
      </c>
      <c r="R1479" s="201">
        <f>Q1479*H1479</f>
        <v>6.2495999999999992</v>
      </c>
      <c r="S1479" s="201">
        <v>0</v>
      </c>
      <c r="T1479" s="202">
        <f>S1479*H1479</f>
        <v>0</v>
      </c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R1479" s="203" t="s">
        <v>531</v>
      </c>
      <c r="AT1479" s="203" t="s">
        <v>340</v>
      </c>
      <c r="AU1479" s="203" t="s">
        <v>86</v>
      </c>
      <c r="AY1479" s="18" t="s">
        <v>239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8" t="s">
        <v>83</v>
      </c>
      <c r="BK1479" s="204">
        <f>ROUND(I1479*H1479,2)</f>
        <v>0</v>
      </c>
      <c r="BL1479" s="18" t="s">
        <v>169</v>
      </c>
      <c r="BM1479" s="203" t="s">
        <v>1962</v>
      </c>
    </row>
    <row r="1480" spans="1:65" s="13" customFormat="1" ht="11.25">
      <c r="B1480" s="210"/>
      <c r="C1480" s="211"/>
      <c r="D1480" s="212" t="s">
        <v>250</v>
      </c>
      <c r="E1480" s="213" t="s">
        <v>1</v>
      </c>
      <c r="F1480" s="214" t="s">
        <v>1963</v>
      </c>
      <c r="G1480" s="211"/>
      <c r="H1480" s="213" t="s">
        <v>1</v>
      </c>
      <c r="I1480" s="215"/>
      <c r="J1480" s="211"/>
      <c r="K1480" s="211"/>
      <c r="L1480" s="216"/>
      <c r="M1480" s="217"/>
      <c r="N1480" s="218"/>
      <c r="O1480" s="218"/>
      <c r="P1480" s="218"/>
      <c r="Q1480" s="218"/>
      <c r="R1480" s="218"/>
      <c r="S1480" s="218"/>
      <c r="T1480" s="219"/>
      <c r="AT1480" s="220" t="s">
        <v>250</v>
      </c>
      <c r="AU1480" s="220" t="s">
        <v>86</v>
      </c>
      <c r="AV1480" s="13" t="s">
        <v>83</v>
      </c>
      <c r="AW1480" s="13" t="s">
        <v>31</v>
      </c>
      <c r="AX1480" s="13" t="s">
        <v>75</v>
      </c>
      <c r="AY1480" s="220" t="s">
        <v>239</v>
      </c>
    </row>
    <row r="1481" spans="1:65" s="14" customFormat="1" ht="11.25">
      <c r="B1481" s="221"/>
      <c r="C1481" s="222"/>
      <c r="D1481" s="212" t="s">
        <v>250</v>
      </c>
      <c r="E1481" s="223" t="s">
        <v>1</v>
      </c>
      <c r="F1481" s="224" t="s">
        <v>1964</v>
      </c>
      <c r="G1481" s="222"/>
      <c r="H1481" s="225">
        <v>1302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AT1481" s="231" t="s">
        <v>250</v>
      </c>
      <c r="AU1481" s="231" t="s">
        <v>86</v>
      </c>
      <c r="AV1481" s="14" t="s">
        <v>86</v>
      </c>
      <c r="AW1481" s="14" t="s">
        <v>31</v>
      </c>
      <c r="AX1481" s="14" t="s">
        <v>83</v>
      </c>
      <c r="AY1481" s="231" t="s">
        <v>239</v>
      </c>
    </row>
    <row r="1482" spans="1:65" s="2" customFormat="1" ht="37.9" customHeight="1">
      <c r="A1482" s="35"/>
      <c r="B1482" s="36"/>
      <c r="C1482" s="192" t="s">
        <v>1965</v>
      </c>
      <c r="D1482" s="192" t="s">
        <v>241</v>
      </c>
      <c r="E1482" s="193" t="s">
        <v>1966</v>
      </c>
      <c r="F1482" s="194" t="s">
        <v>1967</v>
      </c>
      <c r="G1482" s="195" t="s">
        <v>372</v>
      </c>
      <c r="H1482" s="196">
        <v>5</v>
      </c>
      <c r="I1482" s="197"/>
      <c r="J1482" s="198">
        <f>ROUND(I1482*H1482,2)</f>
        <v>0</v>
      </c>
      <c r="K1482" s="194" t="s">
        <v>245</v>
      </c>
      <c r="L1482" s="40"/>
      <c r="M1482" s="199" t="s">
        <v>1</v>
      </c>
      <c r="N1482" s="200" t="s">
        <v>40</v>
      </c>
      <c r="O1482" s="72"/>
      <c r="P1482" s="201">
        <f>O1482*H1482</f>
        <v>0</v>
      </c>
      <c r="Q1482" s="201">
        <v>0</v>
      </c>
      <c r="R1482" s="201">
        <f>Q1482*H1482</f>
        <v>0</v>
      </c>
      <c r="S1482" s="201">
        <v>0</v>
      </c>
      <c r="T1482" s="202">
        <f>S1482*H1482</f>
        <v>0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203" t="s">
        <v>169</v>
      </c>
      <c r="AT1482" s="203" t="s">
        <v>241</v>
      </c>
      <c r="AU1482" s="203" t="s">
        <v>86</v>
      </c>
      <c r="AY1482" s="18" t="s">
        <v>239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8" t="s">
        <v>83</v>
      </c>
      <c r="BK1482" s="204">
        <f>ROUND(I1482*H1482,2)</f>
        <v>0</v>
      </c>
      <c r="BL1482" s="18" t="s">
        <v>169</v>
      </c>
      <c r="BM1482" s="203" t="s">
        <v>1968</v>
      </c>
    </row>
    <row r="1483" spans="1:65" s="2" customFormat="1" ht="11.25">
      <c r="A1483" s="35"/>
      <c r="B1483" s="36"/>
      <c r="C1483" s="37"/>
      <c r="D1483" s="205" t="s">
        <v>248</v>
      </c>
      <c r="E1483" s="37"/>
      <c r="F1483" s="206" t="s">
        <v>1969</v>
      </c>
      <c r="G1483" s="37"/>
      <c r="H1483" s="37"/>
      <c r="I1483" s="207"/>
      <c r="J1483" s="37"/>
      <c r="K1483" s="37"/>
      <c r="L1483" s="40"/>
      <c r="M1483" s="208"/>
      <c r="N1483" s="209"/>
      <c r="O1483" s="72"/>
      <c r="P1483" s="72"/>
      <c r="Q1483" s="72"/>
      <c r="R1483" s="72"/>
      <c r="S1483" s="72"/>
      <c r="T1483" s="73"/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T1483" s="18" t="s">
        <v>248</v>
      </c>
      <c r="AU1483" s="18" t="s">
        <v>86</v>
      </c>
    </row>
    <row r="1484" spans="1:65" s="13" customFormat="1" ht="11.25">
      <c r="B1484" s="210"/>
      <c r="C1484" s="211"/>
      <c r="D1484" s="212" t="s">
        <v>250</v>
      </c>
      <c r="E1484" s="213" t="s">
        <v>1</v>
      </c>
      <c r="F1484" s="214" t="s">
        <v>1970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250</v>
      </c>
      <c r="AU1484" s="220" t="s">
        <v>86</v>
      </c>
      <c r="AV1484" s="13" t="s">
        <v>83</v>
      </c>
      <c r="AW1484" s="13" t="s">
        <v>31</v>
      </c>
      <c r="AX1484" s="13" t="s">
        <v>75</v>
      </c>
      <c r="AY1484" s="220" t="s">
        <v>239</v>
      </c>
    </row>
    <row r="1485" spans="1:65" s="14" customFormat="1" ht="11.25">
      <c r="B1485" s="221"/>
      <c r="C1485" s="222"/>
      <c r="D1485" s="212" t="s">
        <v>250</v>
      </c>
      <c r="E1485" s="223" t="s">
        <v>1</v>
      </c>
      <c r="F1485" s="224" t="s">
        <v>1971</v>
      </c>
      <c r="G1485" s="222"/>
      <c r="H1485" s="225">
        <v>3.875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AT1485" s="231" t="s">
        <v>250</v>
      </c>
      <c r="AU1485" s="231" t="s">
        <v>86</v>
      </c>
      <c r="AV1485" s="14" t="s">
        <v>86</v>
      </c>
      <c r="AW1485" s="14" t="s">
        <v>31</v>
      </c>
      <c r="AX1485" s="14" t="s">
        <v>75</v>
      </c>
      <c r="AY1485" s="231" t="s">
        <v>239</v>
      </c>
    </row>
    <row r="1486" spans="1:65" s="14" customFormat="1" ht="11.25">
      <c r="B1486" s="221"/>
      <c r="C1486" s="222"/>
      <c r="D1486" s="212" t="s">
        <v>250</v>
      </c>
      <c r="E1486" s="223" t="s">
        <v>1</v>
      </c>
      <c r="F1486" s="224" t="s">
        <v>1972</v>
      </c>
      <c r="G1486" s="222"/>
      <c r="H1486" s="225">
        <v>0.78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AT1486" s="231" t="s">
        <v>250</v>
      </c>
      <c r="AU1486" s="231" t="s">
        <v>86</v>
      </c>
      <c r="AV1486" s="14" t="s">
        <v>86</v>
      </c>
      <c r="AW1486" s="14" t="s">
        <v>31</v>
      </c>
      <c r="AX1486" s="14" t="s">
        <v>75</v>
      </c>
      <c r="AY1486" s="231" t="s">
        <v>239</v>
      </c>
    </row>
    <row r="1487" spans="1:65" s="14" customFormat="1" ht="11.25">
      <c r="B1487" s="221"/>
      <c r="C1487" s="222"/>
      <c r="D1487" s="212" t="s">
        <v>250</v>
      </c>
      <c r="E1487" s="223" t="s">
        <v>1</v>
      </c>
      <c r="F1487" s="224" t="s">
        <v>1973</v>
      </c>
      <c r="G1487" s="222"/>
      <c r="H1487" s="225">
        <v>0.34499999999999997</v>
      </c>
      <c r="I1487" s="226"/>
      <c r="J1487" s="222"/>
      <c r="K1487" s="222"/>
      <c r="L1487" s="227"/>
      <c r="M1487" s="228"/>
      <c r="N1487" s="229"/>
      <c r="O1487" s="229"/>
      <c r="P1487" s="229"/>
      <c r="Q1487" s="229"/>
      <c r="R1487" s="229"/>
      <c r="S1487" s="229"/>
      <c r="T1487" s="230"/>
      <c r="AT1487" s="231" t="s">
        <v>250</v>
      </c>
      <c r="AU1487" s="231" t="s">
        <v>86</v>
      </c>
      <c r="AV1487" s="14" t="s">
        <v>86</v>
      </c>
      <c r="AW1487" s="14" t="s">
        <v>31</v>
      </c>
      <c r="AX1487" s="14" t="s">
        <v>75</v>
      </c>
      <c r="AY1487" s="231" t="s">
        <v>239</v>
      </c>
    </row>
    <row r="1488" spans="1:65" s="16" customFormat="1" ht="11.25">
      <c r="B1488" s="243"/>
      <c r="C1488" s="244"/>
      <c r="D1488" s="212" t="s">
        <v>250</v>
      </c>
      <c r="E1488" s="245" t="s">
        <v>1</v>
      </c>
      <c r="F1488" s="246" t="s">
        <v>264</v>
      </c>
      <c r="G1488" s="244"/>
      <c r="H1488" s="247">
        <v>5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AT1488" s="253" t="s">
        <v>250</v>
      </c>
      <c r="AU1488" s="253" t="s">
        <v>86</v>
      </c>
      <c r="AV1488" s="16" t="s">
        <v>246</v>
      </c>
      <c r="AW1488" s="16" t="s">
        <v>31</v>
      </c>
      <c r="AX1488" s="16" t="s">
        <v>83</v>
      </c>
      <c r="AY1488" s="253" t="s">
        <v>239</v>
      </c>
    </row>
    <row r="1489" spans="1:65" s="2" customFormat="1" ht="24.2" customHeight="1">
      <c r="A1489" s="35"/>
      <c r="B1489" s="36"/>
      <c r="C1489" s="254" t="s">
        <v>1974</v>
      </c>
      <c r="D1489" s="254" t="s">
        <v>340</v>
      </c>
      <c r="E1489" s="255" t="s">
        <v>1975</v>
      </c>
      <c r="F1489" s="256" t="s">
        <v>1976</v>
      </c>
      <c r="G1489" s="257" t="s">
        <v>372</v>
      </c>
      <c r="H1489" s="258">
        <v>7.5</v>
      </c>
      <c r="I1489" s="259"/>
      <c r="J1489" s="260">
        <f>ROUND(I1489*H1489,2)</f>
        <v>0</v>
      </c>
      <c r="K1489" s="256" t="s">
        <v>245</v>
      </c>
      <c r="L1489" s="261"/>
      <c r="M1489" s="262" t="s">
        <v>1</v>
      </c>
      <c r="N1489" s="263" t="s">
        <v>40</v>
      </c>
      <c r="O1489" s="72"/>
      <c r="P1489" s="201">
        <f>O1489*H1489</f>
        <v>0</v>
      </c>
      <c r="Q1489" s="201">
        <v>1.9E-3</v>
      </c>
      <c r="R1489" s="201">
        <f>Q1489*H1489</f>
        <v>1.4250000000000001E-2</v>
      </c>
      <c r="S1489" s="201">
        <v>0</v>
      </c>
      <c r="T1489" s="202">
        <f>S1489*H1489</f>
        <v>0</v>
      </c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R1489" s="203" t="s">
        <v>531</v>
      </c>
      <c r="AT1489" s="203" t="s">
        <v>340</v>
      </c>
      <c r="AU1489" s="203" t="s">
        <v>86</v>
      </c>
      <c r="AY1489" s="18" t="s">
        <v>239</v>
      </c>
      <c r="BE1489" s="204">
        <f>IF(N1489="základní",J1489,0)</f>
        <v>0</v>
      </c>
      <c r="BF1489" s="204">
        <f>IF(N1489="snížená",J1489,0)</f>
        <v>0</v>
      </c>
      <c r="BG1489" s="204">
        <f>IF(N1489="zákl. přenesená",J1489,0)</f>
        <v>0</v>
      </c>
      <c r="BH1489" s="204">
        <f>IF(N1489="sníž. přenesená",J1489,0)</f>
        <v>0</v>
      </c>
      <c r="BI1489" s="204">
        <f>IF(N1489="nulová",J1489,0)</f>
        <v>0</v>
      </c>
      <c r="BJ1489" s="18" t="s">
        <v>83</v>
      </c>
      <c r="BK1489" s="204">
        <f>ROUND(I1489*H1489,2)</f>
        <v>0</v>
      </c>
      <c r="BL1489" s="18" t="s">
        <v>169</v>
      </c>
      <c r="BM1489" s="203" t="s">
        <v>1977</v>
      </c>
    </row>
    <row r="1490" spans="1:65" s="13" customFormat="1" ht="11.25">
      <c r="B1490" s="210"/>
      <c r="C1490" s="211"/>
      <c r="D1490" s="212" t="s">
        <v>250</v>
      </c>
      <c r="E1490" s="213" t="s">
        <v>1</v>
      </c>
      <c r="F1490" s="214" t="s">
        <v>1978</v>
      </c>
      <c r="G1490" s="211"/>
      <c r="H1490" s="213" t="s">
        <v>1</v>
      </c>
      <c r="I1490" s="215"/>
      <c r="J1490" s="211"/>
      <c r="K1490" s="211"/>
      <c r="L1490" s="216"/>
      <c r="M1490" s="217"/>
      <c r="N1490" s="218"/>
      <c r="O1490" s="218"/>
      <c r="P1490" s="218"/>
      <c r="Q1490" s="218"/>
      <c r="R1490" s="218"/>
      <c r="S1490" s="218"/>
      <c r="T1490" s="219"/>
      <c r="AT1490" s="220" t="s">
        <v>250</v>
      </c>
      <c r="AU1490" s="220" t="s">
        <v>86</v>
      </c>
      <c r="AV1490" s="13" t="s">
        <v>83</v>
      </c>
      <c r="AW1490" s="13" t="s">
        <v>31</v>
      </c>
      <c r="AX1490" s="13" t="s">
        <v>75</v>
      </c>
      <c r="AY1490" s="220" t="s">
        <v>239</v>
      </c>
    </row>
    <row r="1491" spans="1:65" s="13" customFormat="1" ht="11.25">
      <c r="B1491" s="210"/>
      <c r="C1491" s="211"/>
      <c r="D1491" s="212" t="s">
        <v>250</v>
      </c>
      <c r="E1491" s="213" t="s">
        <v>1</v>
      </c>
      <c r="F1491" s="214" t="s">
        <v>1979</v>
      </c>
      <c r="G1491" s="211"/>
      <c r="H1491" s="213" t="s">
        <v>1</v>
      </c>
      <c r="I1491" s="215"/>
      <c r="J1491" s="211"/>
      <c r="K1491" s="211"/>
      <c r="L1491" s="216"/>
      <c r="M1491" s="217"/>
      <c r="N1491" s="218"/>
      <c r="O1491" s="218"/>
      <c r="P1491" s="218"/>
      <c r="Q1491" s="218"/>
      <c r="R1491" s="218"/>
      <c r="S1491" s="218"/>
      <c r="T1491" s="219"/>
      <c r="AT1491" s="220" t="s">
        <v>250</v>
      </c>
      <c r="AU1491" s="220" t="s">
        <v>86</v>
      </c>
      <c r="AV1491" s="13" t="s">
        <v>83</v>
      </c>
      <c r="AW1491" s="13" t="s">
        <v>31</v>
      </c>
      <c r="AX1491" s="13" t="s">
        <v>75</v>
      </c>
      <c r="AY1491" s="220" t="s">
        <v>239</v>
      </c>
    </row>
    <row r="1492" spans="1:65" s="14" customFormat="1" ht="11.25">
      <c r="B1492" s="221"/>
      <c r="C1492" s="222"/>
      <c r="D1492" s="212" t="s">
        <v>250</v>
      </c>
      <c r="E1492" s="223" t="s">
        <v>1</v>
      </c>
      <c r="F1492" s="224" t="s">
        <v>1980</v>
      </c>
      <c r="G1492" s="222"/>
      <c r="H1492" s="225">
        <v>5.75</v>
      </c>
      <c r="I1492" s="226"/>
      <c r="J1492" s="222"/>
      <c r="K1492" s="222"/>
      <c r="L1492" s="227"/>
      <c r="M1492" s="228"/>
      <c r="N1492" s="229"/>
      <c r="O1492" s="229"/>
      <c r="P1492" s="229"/>
      <c r="Q1492" s="229"/>
      <c r="R1492" s="229"/>
      <c r="S1492" s="229"/>
      <c r="T1492" s="230"/>
      <c r="AT1492" s="231" t="s">
        <v>250</v>
      </c>
      <c r="AU1492" s="231" t="s">
        <v>86</v>
      </c>
      <c r="AV1492" s="14" t="s">
        <v>86</v>
      </c>
      <c r="AW1492" s="14" t="s">
        <v>31</v>
      </c>
      <c r="AX1492" s="14" t="s">
        <v>75</v>
      </c>
      <c r="AY1492" s="231" t="s">
        <v>239</v>
      </c>
    </row>
    <row r="1493" spans="1:65" s="13" customFormat="1" ht="11.25">
      <c r="B1493" s="210"/>
      <c r="C1493" s="211"/>
      <c r="D1493" s="212" t="s">
        <v>250</v>
      </c>
      <c r="E1493" s="213" t="s">
        <v>1</v>
      </c>
      <c r="F1493" s="214" t="s">
        <v>1981</v>
      </c>
      <c r="G1493" s="211"/>
      <c r="H1493" s="213" t="s">
        <v>1</v>
      </c>
      <c r="I1493" s="215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AT1493" s="220" t="s">
        <v>250</v>
      </c>
      <c r="AU1493" s="220" t="s">
        <v>86</v>
      </c>
      <c r="AV1493" s="13" t="s">
        <v>83</v>
      </c>
      <c r="AW1493" s="13" t="s">
        <v>31</v>
      </c>
      <c r="AX1493" s="13" t="s">
        <v>75</v>
      </c>
      <c r="AY1493" s="220" t="s">
        <v>239</v>
      </c>
    </row>
    <row r="1494" spans="1:65" s="14" customFormat="1" ht="11.25">
      <c r="B1494" s="221"/>
      <c r="C1494" s="222"/>
      <c r="D1494" s="212" t="s">
        <v>250</v>
      </c>
      <c r="E1494" s="223" t="s">
        <v>1</v>
      </c>
      <c r="F1494" s="224" t="s">
        <v>1982</v>
      </c>
      <c r="G1494" s="222"/>
      <c r="H1494" s="225">
        <v>0.55200000000000005</v>
      </c>
      <c r="I1494" s="226"/>
      <c r="J1494" s="222"/>
      <c r="K1494" s="222"/>
      <c r="L1494" s="227"/>
      <c r="M1494" s="228"/>
      <c r="N1494" s="229"/>
      <c r="O1494" s="229"/>
      <c r="P1494" s="229"/>
      <c r="Q1494" s="229"/>
      <c r="R1494" s="229"/>
      <c r="S1494" s="229"/>
      <c r="T1494" s="230"/>
      <c r="AT1494" s="231" t="s">
        <v>250</v>
      </c>
      <c r="AU1494" s="231" t="s">
        <v>86</v>
      </c>
      <c r="AV1494" s="14" t="s">
        <v>86</v>
      </c>
      <c r="AW1494" s="14" t="s">
        <v>31</v>
      </c>
      <c r="AX1494" s="14" t="s">
        <v>75</v>
      </c>
      <c r="AY1494" s="231" t="s">
        <v>239</v>
      </c>
    </row>
    <row r="1495" spans="1:65" s="13" customFormat="1" ht="11.25">
      <c r="B1495" s="210"/>
      <c r="C1495" s="211"/>
      <c r="D1495" s="212" t="s">
        <v>250</v>
      </c>
      <c r="E1495" s="213" t="s">
        <v>1</v>
      </c>
      <c r="F1495" s="214" t="s">
        <v>1983</v>
      </c>
      <c r="G1495" s="211"/>
      <c r="H1495" s="213" t="s">
        <v>1</v>
      </c>
      <c r="I1495" s="215"/>
      <c r="J1495" s="211"/>
      <c r="K1495" s="211"/>
      <c r="L1495" s="216"/>
      <c r="M1495" s="217"/>
      <c r="N1495" s="218"/>
      <c r="O1495" s="218"/>
      <c r="P1495" s="218"/>
      <c r="Q1495" s="218"/>
      <c r="R1495" s="218"/>
      <c r="S1495" s="218"/>
      <c r="T1495" s="219"/>
      <c r="AT1495" s="220" t="s">
        <v>250</v>
      </c>
      <c r="AU1495" s="220" t="s">
        <v>86</v>
      </c>
      <c r="AV1495" s="13" t="s">
        <v>83</v>
      </c>
      <c r="AW1495" s="13" t="s">
        <v>31</v>
      </c>
      <c r="AX1495" s="13" t="s">
        <v>75</v>
      </c>
      <c r="AY1495" s="220" t="s">
        <v>239</v>
      </c>
    </row>
    <row r="1496" spans="1:65" s="14" customFormat="1" ht="11.25">
      <c r="B1496" s="221"/>
      <c r="C1496" s="222"/>
      <c r="D1496" s="212" t="s">
        <v>250</v>
      </c>
      <c r="E1496" s="223" t="s">
        <v>1</v>
      </c>
      <c r="F1496" s="224" t="s">
        <v>1984</v>
      </c>
      <c r="G1496" s="222"/>
      <c r="H1496" s="225">
        <v>0.34499999999999997</v>
      </c>
      <c r="I1496" s="226"/>
      <c r="J1496" s="222"/>
      <c r="K1496" s="222"/>
      <c r="L1496" s="227"/>
      <c r="M1496" s="228"/>
      <c r="N1496" s="229"/>
      <c r="O1496" s="229"/>
      <c r="P1496" s="229"/>
      <c r="Q1496" s="229"/>
      <c r="R1496" s="229"/>
      <c r="S1496" s="229"/>
      <c r="T1496" s="230"/>
      <c r="AT1496" s="231" t="s">
        <v>250</v>
      </c>
      <c r="AU1496" s="231" t="s">
        <v>86</v>
      </c>
      <c r="AV1496" s="14" t="s">
        <v>86</v>
      </c>
      <c r="AW1496" s="14" t="s">
        <v>31</v>
      </c>
      <c r="AX1496" s="14" t="s">
        <v>75</v>
      </c>
      <c r="AY1496" s="231" t="s">
        <v>239</v>
      </c>
    </row>
    <row r="1497" spans="1:65" s="14" customFormat="1" ht="11.25">
      <c r="B1497" s="221"/>
      <c r="C1497" s="222"/>
      <c r="D1497" s="212" t="s">
        <v>250</v>
      </c>
      <c r="E1497" s="223" t="s">
        <v>1</v>
      </c>
      <c r="F1497" s="224" t="s">
        <v>1985</v>
      </c>
      <c r="G1497" s="222"/>
      <c r="H1497" s="225">
        <v>0.85299999999999998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250</v>
      </c>
      <c r="AU1497" s="231" t="s">
        <v>86</v>
      </c>
      <c r="AV1497" s="14" t="s">
        <v>86</v>
      </c>
      <c r="AW1497" s="14" t="s">
        <v>31</v>
      </c>
      <c r="AX1497" s="14" t="s">
        <v>75</v>
      </c>
      <c r="AY1497" s="231" t="s">
        <v>239</v>
      </c>
    </row>
    <row r="1498" spans="1:65" s="16" customFormat="1" ht="11.25">
      <c r="B1498" s="243"/>
      <c r="C1498" s="244"/>
      <c r="D1498" s="212" t="s">
        <v>250</v>
      </c>
      <c r="E1498" s="245" t="s">
        <v>1</v>
      </c>
      <c r="F1498" s="246" t="s">
        <v>264</v>
      </c>
      <c r="G1498" s="244"/>
      <c r="H1498" s="247">
        <v>7.4999999999999991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AT1498" s="253" t="s">
        <v>250</v>
      </c>
      <c r="AU1498" s="253" t="s">
        <v>86</v>
      </c>
      <c r="AV1498" s="16" t="s">
        <v>246</v>
      </c>
      <c r="AW1498" s="16" t="s">
        <v>31</v>
      </c>
      <c r="AX1498" s="16" t="s">
        <v>83</v>
      </c>
      <c r="AY1498" s="253" t="s">
        <v>239</v>
      </c>
    </row>
    <row r="1499" spans="1:65" s="2" customFormat="1" ht="24.2" customHeight="1">
      <c r="A1499" s="35"/>
      <c r="B1499" s="36"/>
      <c r="C1499" s="192" t="s">
        <v>1986</v>
      </c>
      <c r="D1499" s="192" t="s">
        <v>241</v>
      </c>
      <c r="E1499" s="193" t="s">
        <v>1987</v>
      </c>
      <c r="F1499" s="194" t="s">
        <v>1988</v>
      </c>
      <c r="G1499" s="195" t="s">
        <v>519</v>
      </c>
      <c r="H1499" s="196">
        <v>8</v>
      </c>
      <c r="I1499" s="197"/>
      <c r="J1499" s="198">
        <f>ROUND(I1499*H1499,2)</f>
        <v>0</v>
      </c>
      <c r="K1499" s="194" t="s">
        <v>245</v>
      </c>
      <c r="L1499" s="40"/>
      <c r="M1499" s="199" t="s">
        <v>1</v>
      </c>
      <c r="N1499" s="200" t="s">
        <v>40</v>
      </c>
      <c r="O1499" s="72"/>
      <c r="P1499" s="201">
        <f>O1499*H1499</f>
        <v>0</v>
      </c>
      <c r="Q1499" s="201">
        <v>0</v>
      </c>
      <c r="R1499" s="201">
        <f>Q1499*H1499</f>
        <v>0</v>
      </c>
      <c r="S1499" s="201">
        <v>0</v>
      </c>
      <c r="T1499" s="202">
        <f>S1499*H1499</f>
        <v>0</v>
      </c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R1499" s="203" t="s">
        <v>169</v>
      </c>
      <c r="AT1499" s="203" t="s">
        <v>241</v>
      </c>
      <c r="AU1499" s="203" t="s">
        <v>86</v>
      </c>
      <c r="AY1499" s="18" t="s">
        <v>239</v>
      </c>
      <c r="BE1499" s="204">
        <f>IF(N1499="základní",J1499,0)</f>
        <v>0</v>
      </c>
      <c r="BF1499" s="204">
        <f>IF(N1499="snížená",J1499,0)</f>
        <v>0</v>
      </c>
      <c r="BG1499" s="204">
        <f>IF(N1499="zákl. přenesená",J1499,0)</f>
        <v>0</v>
      </c>
      <c r="BH1499" s="204">
        <f>IF(N1499="sníž. přenesená",J1499,0)</f>
        <v>0</v>
      </c>
      <c r="BI1499" s="204">
        <f>IF(N1499="nulová",J1499,0)</f>
        <v>0</v>
      </c>
      <c r="BJ1499" s="18" t="s">
        <v>83</v>
      </c>
      <c r="BK1499" s="204">
        <f>ROUND(I1499*H1499,2)</f>
        <v>0</v>
      </c>
      <c r="BL1499" s="18" t="s">
        <v>169</v>
      </c>
      <c r="BM1499" s="203" t="s">
        <v>1989</v>
      </c>
    </row>
    <row r="1500" spans="1:65" s="2" customFormat="1" ht="11.25">
      <c r="A1500" s="35"/>
      <c r="B1500" s="36"/>
      <c r="C1500" s="37"/>
      <c r="D1500" s="205" t="s">
        <v>248</v>
      </c>
      <c r="E1500" s="37"/>
      <c r="F1500" s="206" t="s">
        <v>1990</v>
      </c>
      <c r="G1500" s="37"/>
      <c r="H1500" s="37"/>
      <c r="I1500" s="207"/>
      <c r="J1500" s="37"/>
      <c r="K1500" s="37"/>
      <c r="L1500" s="40"/>
      <c r="M1500" s="208"/>
      <c r="N1500" s="209"/>
      <c r="O1500" s="72"/>
      <c r="P1500" s="72"/>
      <c r="Q1500" s="72"/>
      <c r="R1500" s="72"/>
      <c r="S1500" s="72"/>
      <c r="T1500" s="73"/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T1500" s="18" t="s">
        <v>248</v>
      </c>
      <c r="AU1500" s="18" t="s">
        <v>86</v>
      </c>
    </row>
    <row r="1501" spans="1:65" s="2" customFormat="1" ht="24.2" customHeight="1">
      <c r="A1501" s="35"/>
      <c r="B1501" s="36"/>
      <c r="C1501" s="192" t="s">
        <v>1991</v>
      </c>
      <c r="D1501" s="192" t="s">
        <v>241</v>
      </c>
      <c r="E1501" s="193" t="s">
        <v>1992</v>
      </c>
      <c r="F1501" s="194" t="s">
        <v>1993</v>
      </c>
      <c r="G1501" s="195" t="s">
        <v>519</v>
      </c>
      <c r="H1501" s="196">
        <v>8</v>
      </c>
      <c r="I1501" s="197"/>
      <c r="J1501" s="198">
        <f>ROUND(I1501*H1501,2)</f>
        <v>0</v>
      </c>
      <c r="K1501" s="194" t="s">
        <v>245</v>
      </c>
      <c r="L1501" s="40"/>
      <c r="M1501" s="199" t="s">
        <v>1</v>
      </c>
      <c r="N1501" s="200" t="s">
        <v>40</v>
      </c>
      <c r="O1501" s="72"/>
      <c r="P1501" s="201">
        <f>O1501*H1501</f>
        <v>0</v>
      </c>
      <c r="Q1501" s="201">
        <v>0</v>
      </c>
      <c r="R1501" s="201">
        <f>Q1501*H1501</f>
        <v>0</v>
      </c>
      <c r="S1501" s="201">
        <v>0</v>
      </c>
      <c r="T1501" s="202">
        <f>S1501*H1501</f>
        <v>0</v>
      </c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R1501" s="203" t="s">
        <v>169</v>
      </c>
      <c r="AT1501" s="203" t="s">
        <v>241</v>
      </c>
      <c r="AU1501" s="203" t="s">
        <v>86</v>
      </c>
      <c r="AY1501" s="18" t="s">
        <v>239</v>
      </c>
      <c r="BE1501" s="204">
        <f>IF(N1501="základní",J1501,0)</f>
        <v>0</v>
      </c>
      <c r="BF1501" s="204">
        <f>IF(N1501="snížená",J1501,0)</f>
        <v>0</v>
      </c>
      <c r="BG1501" s="204">
        <f>IF(N1501="zákl. přenesená",J1501,0)</f>
        <v>0</v>
      </c>
      <c r="BH1501" s="204">
        <f>IF(N1501="sníž. přenesená",J1501,0)</f>
        <v>0</v>
      </c>
      <c r="BI1501" s="204">
        <f>IF(N1501="nulová",J1501,0)</f>
        <v>0</v>
      </c>
      <c r="BJ1501" s="18" t="s">
        <v>83</v>
      </c>
      <c r="BK1501" s="204">
        <f>ROUND(I1501*H1501,2)</f>
        <v>0</v>
      </c>
      <c r="BL1501" s="18" t="s">
        <v>169</v>
      </c>
      <c r="BM1501" s="203" t="s">
        <v>1994</v>
      </c>
    </row>
    <row r="1502" spans="1:65" s="2" customFormat="1" ht="11.25">
      <c r="A1502" s="35"/>
      <c r="B1502" s="36"/>
      <c r="C1502" s="37"/>
      <c r="D1502" s="205" t="s">
        <v>248</v>
      </c>
      <c r="E1502" s="37"/>
      <c r="F1502" s="206" t="s">
        <v>1995</v>
      </c>
      <c r="G1502" s="37"/>
      <c r="H1502" s="37"/>
      <c r="I1502" s="207"/>
      <c r="J1502" s="37"/>
      <c r="K1502" s="37"/>
      <c r="L1502" s="40"/>
      <c r="M1502" s="208"/>
      <c r="N1502" s="209"/>
      <c r="O1502" s="72"/>
      <c r="P1502" s="72"/>
      <c r="Q1502" s="72"/>
      <c r="R1502" s="72"/>
      <c r="S1502" s="72"/>
      <c r="T1502" s="73"/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T1502" s="18" t="s">
        <v>248</v>
      </c>
      <c r="AU1502" s="18" t="s">
        <v>86</v>
      </c>
    </row>
    <row r="1503" spans="1:65" s="13" customFormat="1" ht="11.25">
      <c r="B1503" s="210"/>
      <c r="C1503" s="211"/>
      <c r="D1503" s="212" t="s">
        <v>250</v>
      </c>
      <c r="E1503" s="213" t="s">
        <v>1</v>
      </c>
      <c r="F1503" s="214" t="s">
        <v>1996</v>
      </c>
      <c r="G1503" s="211"/>
      <c r="H1503" s="213" t="s">
        <v>1</v>
      </c>
      <c r="I1503" s="215"/>
      <c r="J1503" s="211"/>
      <c r="K1503" s="211"/>
      <c r="L1503" s="216"/>
      <c r="M1503" s="217"/>
      <c r="N1503" s="218"/>
      <c r="O1503" s="218"/>
      <c r="P1503" s="218"/>
      <c r="Q1503" s="218"/>
      <c r="R1503" s="218"/>
      <c r="S1503" s="218"/>
      <c r="T1503" s="219"/>
      <c r="AT1503" s="220" t="s">
        <v>250</v>
      </c>
      <c r="AU1503" s="220" t="s">
        <v>86</v>
      </c>
      <c r="AV1503" s="13" t="s">
        <v>83</v>
      </c>
      <c r="AW1503" s="13" t="s">
        <v>31</v>
      </c>
      <c r="AX1503" s="13" t="s">
        <v>75</v>
      </c>
      <c r="AY1503" s="220" t="s">
        <v>239</v>
      </c>
    </row>
    <row r="1504" spans="1:65" s="14" customFormat="1" ht="11.25">
      <c r="B1504" s="221"/>
      <c r="C1504" s="222"/>
      <c r="D1504" s="212" t="s">
        <v>250</v>
      </c>
      <c r="E1504" s="223" t="s">
        <v>1</v>
      </c>
      <c r="F1504" s="224" t="s">
        <v>1997</v>
      </c>
      <c r="G1504" s="222"/>
      <c r="H1504" s="225">
        <v>8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250</v>
      </c>
      <c r="AU1504" s="231" t="s">
        <v>86</v>
      </c>
      <c r="AV1504" s="14" t="s">
        <v>86</v>
      </c>
      <c r="AW1504" s="14" t="s">
        <v>31</v>
      </c>
      <c r="AX1504" s="14" t="s">
        <v>83</v>
      </c>
      <c r="AY1504" s="231" t="s">
        <v>239</v>
      </c>
    </row>
    <row r="1505" spans="1:65" s="2" customFormat="1" ht="24.2" customHeight="1">
      <c r="A1505" s="35"/>
      <c r="B1505" s="36"/>
      <c r="C1505" s="192" t="s">
        <v>1998</v>
      </c>
      <c r="D1505" s="192" t="s">
        <v>241</v>
      </c>
      <c r="E1505" s="193" t="s">
        <v>1999</v>
      </c>
      <c r="F1505" s="194" t="s">
        <v>2000</v>
      </c>
      <c r="G1505" s="195" t="s">
        <v>674</v>
      </c>
      <c r="H1505" s="196">
        <v>30</v>
      </c>
      <c r="I1505" s="197"/>
      <c r="J1505" s="198">
        <f>ROUND(I1505*H1505,2)</f>
        <v>0</v>
      </c>
      <c r="K1505" s="194" t="s">
        <v>245</v>
      </c>
      <c r="L1505" s="40"/>
      <c r="M1505" s="199" t="s">
        <v>1</v>
      </c>
      <c r="N1505" s="200" t="s">
        <v>40</v>
      </c>
      <c r="O1505" s="72"/>
      <c r="P1505" s="201">
        <f>O1505*H1505</f>
        <v>0</v>
      </c>
      <c r="Q1505" s="201">
        <v>0</v>
      </c>
      <c r="R1505" s="201">
        <f>Q1505*H1505</f>
        <v>0</v>
      </c>
      <c r="S1505" s="201">
        <v>0</v>
      </c>
      <c r="T1505" s="202">
        <f>S1505*H1505</f>
        <v>0</v>
      </c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R1505" s="203" t="s">
        <v>169</v>
      </c>
      <c r="AT1505" s="203" t="s">
        <v>241</v>
      </c>
      <c r="AU1505" s="203" t="s">
        <v>86</v>
      </c>
      <c r="AY1505" s="18" t="s">
        <v>239</v>
      </c>
      <c r="BE1505" s="204">
        <f>IF(N1505="základní",J1505,0)</f>
        <v>0</v>
      </c>
      <c r="BF1505" s="204">
        <f>IF(N1505="snížená",J1505,0)</f>
        <v>0</v>
      </c>
      <c r="BG1505" s="204">
        <f>IF(N1505="zákl. přenesená",J1505,0)</f>
        <v>0</v>
      </c>
      <c r="BH1505" s="204">
        <f>IF(N1505="sníž. přenesená",J1505,0)</f>
        <v>0</v>
      </c>
      <c r="BI1505" s="204">
        <f>IF(N1505="nulová",J1505,0)</f>
        <v>0</v>
      </c>
      <c r="BJ1505" s="18" t="s">
        <v>83</v>
      </c>
      <c r="BK1505" s="204">
        <f>ROUND(I1505*H1505,2)</f>
        <v>0</v>
      </c>
      <c r="BL1505" s="18" t="s">
        <v>169</v>
      </c>
      <c r="BM1505" s="203" t="s">
        <v>2001</v>
      </c>
    </row>
    <row r="1506" spans="1:65" s="2" customFormat="1" ht="11.25">
      <c r="A1506" s="35"/>
      <c r="B1506" s="36"/>
      <c r="C1506" s="37"/>
      <c r="D1506" s="205" t="s">
        <v>248</v>
      </c>
      <c r="E1506" s="37"/>
      <c r="F1506" s="206" t="s">
        <v>2002</v>
      </c>
      <c r="G1506" s="37"/>
      <c r="H1506" s="37"/>
      <c r="I1506" s="207"/>
      <c r="J1506" s="37"/>
      <c r="K1506" s="37"/>
      <c r="L1506" s="40"/>
      <c r="M1506" s="208"/>
      <c r="N1506" s="209"/>
      <c r="O1506" s="72"/>
      <c r="P1506" s="72"/>
      <c r="Q1506" s="72"/>
      <c r="R1506" s="72"/>
      <c r="S1506" s="72"/>
      <c r="T1506" s="73"/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T1506" s="18" t="s">
        <v>248</v>
      </c>
      <c r="AU1506" s="18" t="s">
        <v>86</v>
      </c>
    </row>
    <row r="1507" spans="1:65" s="14" customFormat="1" ht="11.25">
      <c r="B1507" s="221"/>
      <c r="C1507" s="222"/>
      <c r="D1507" s="212" t="s">
        <v>250</v>
      </c>
      <c r="E1507" s="223" t="s">
        <v>1</v>
      </c>
      <c r="F1507" s="224" t="s">
        <v>2003</v>
      </c>
      <c r="G1507" s="222"/>
      <c r="H1507" s="225">
        <v>30</v>
      </c>
      <c r="I1507" s="226"/>
      <c r="J1507" s="222"/>
      <c r="K1507" s="222"/>
      <c r="L1507" s="227"/>
      <c r="M1507" s="228"/>
      <c r="N1507" s="229"/>
      <c r="O1507" s="229"/>
      <c r="P1507" s="229"/>
      <c r="Q1507" s="229"/>
      <c r="R1507" s="229"/>
      <c r="S1507" s="229"/>
      <c r="T1507" s="230"/>
      <c r="AT1507" s="231" t="s">
        <v>250</v>
      </c>
      <c r="AU1507" s="231" t="s">
        <v>86</v>
      </c>
      <c r="AV1507" s="14" t="s">
        <v>86</v>
      </c>
      <c r="AW1507" s="14" t="s">
        <v>31</v>
      </c>
      <c r="AX1507" s="14" t="s">
        <v>83</v>
      </c>
      <c r="AY1507" s="231" t="s">
        <v>239</v>
      </c>
    </row>
    <row r="1508" spans="1:65" s="2" customFormat="1" ht="24.2" customHeight="1">
      <c r="A1508" s="35"/>
      <c r="B1508" s="36"/>
      <c r="C1508" s="192" t="s">
        <v>2004</v>
      </c>
      <c r="D1508" s="192" t="s">
        <v>241</v>
      </c>
      <c r="E1508" s="193" t="s">
        <v>2005</v>
      </c>
      <c r="F1508" s="194" t="s">
        <v>2006</v>
      </c>
      <c r="G1508" s="195" t="s">
        <v>674</v>
      </c>
      <c r="H1508" s="196">
        <v>30</v>
      </c>
      <c r="I1508" s="197"/>
      <c r="J1508" s="198">
        <f>ROUND(I1508*H1508,2)</f>
        <v>0</v>
      </c>
      <c r="K1508" s="194" t="s">
        <v>245</v>
      </c>
      <c r="L1508" s="40"/>
      <c r="M1508" s="199" t="s">
        <v>1</v>
      </c>
      <c r="N1508" s="200" t="s">
        <v>40</v>
      </c>
      <c r="O1508" s="72"/>
      <c r="P1508" s="201">
        <f>O1508*H1508</f>
        <v>0</v>
      </c>
      <c r="Q1508" s="201">
        <v>0</v>
      </c>
      <c r="R1508" s="201">
        <f>Q1508*H1508</f>
        <v>0</v>
      </c>
      <c r="S1508" s="201">
        <v>0</v>
      </c>
      <c r="T1508" s="202">
        <f>S1508*H1508</f>
        <v>0</v>
      </c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R1508" s="203" t="s">
        <v>169</v>
      </c>
      <c r="AT1508" s="203" t="s">
        <v>241</v>
      </c>
      <c r="AU1508" s="203" t="s">
        <v>86</v>
      </c>
      <c r="AY1508" s="18" t="s">
        <v>239</v>
      </c>
      <c r="BE1508" s="204">
        <f>IF(N1508="základní",J1508,0)</f>
        <v>0</v>
      </c>
      <c r="BF1508" s="204">
        <f>IF(N1508="snížená",J1508,0)</f>
        <v>0</v>
      </c>
      <c r="BG1508" s="204">
        <f>IF(N1508="zákl. přenesená",J1508,0)</f>
        <v>0</v>
      </c>
      <c r="BH1508" s="204">
        <f>IF(N1508="sníž. přenesená",J1508,0)</f>
        <v>0</v>
      </c>
      <c r="BI1508" s="204">
        <f>IF(N1508="nulová",J1508,0)</f>
        <v>0</v>
      </c>
      <c r="BJ1508" s="18" t="s">
        <v>83</v>
      </c>
      <c r="BK1508" s="204">
        <f>ROUND(I1508*H1508,2)</f>
        <v>0</v>
      </c>
      <c r="BL1508" s="18" t="s">
        <v>169</v>
      </c>
      <c r="BM1508" s="203" t="s">
        <v>2007</v>
      </c>
    </row>
    <row r="1509" spans="1:65" s="2" customFormat="1" ht="11.25">
      <c r="A1509" s="35"/>
      <c r="B1509" s="36"/>
      <c r="C1509" s="37"/>
      <c r="D1509" s="205" t="s">
        <v>248</v>
      </c>
      <c r="E1509" s="37"/>
      <c r="F1509" s="206" t="s">
        <v>2008</v>
      </c>
      <c r="G1509" s="37"/>
      <c r="H1509" s="37"/>
      <c r="I1509" s="207"/>
      <c r="J1509" s="37"/>
      <c r="K1509" s="37"/>
      <c r="L1509" s="40"/>
      <c r="M1509" s="208"/>
      <c r="N1509" s="209"/>
      <c r="O1509" s="72"/>
      <c r="P1509" s="72"/>
      <c r="Q1509" s="72"/>
      <c r="R1509" s="72"/>
      <c r="S1509" s="72"/>
      <c r="T1509" s="73"/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T1509" s="18" t="s">
        <v>248</v>
      </c>
      <c r="AU1509" s="18" t="s">
        <v>86</v>
      </c>
    </row>
    <row r="1510" spans="1:65" s="2" customFormat="1" ht="24.2" customHeight="1">
      <c r="A1510" s="35"/>
      <c r="B1510" s="36"/>
      <c r="C1510" s="254" t="s">
        <v>2009</v>
      </c>
      <c r="D1510" s="254" t="s">
        <v>340</v>
      </c>
      <c r="E1510" s="255" t="s">
        <v>2010</v>
      </c>
      <c r="F1510" s="256" t="s">
        <v>2011</v>
      </c>
      <c r="G1510" s="257" t="s">
        <v>674</v>
      </c>
      <c r="H1510" s="258">
        <v>33</v>
      </c>
      <c r="I1510" s="259"/>
      <c r="J1510" s="260">
        <f>ROUND(I1510*H1510,2)</f>
        <v>0</v>
      </c>
      <c r="K1510" s="256" t="s">
        <v>1</v>
      </c>
      <c r="L1510" s="261"/>
      <c r="M1510" s="262" t="s">
        <v>1</v>
      </c>
      <c r="N1510" s="263" t="s">
        <v>40</v>
      </c>
      <c r="O1510" s="72"/>
      <c r="P1510" s="201">
        <f>O1510*H1510</f>
        <v>0</v>
      </c>
      <c r="Q1510" s="201">
        <v>0</v>
      </c>
      <c r="R1510" s="201">
        <f>Q1510*H1510</f>
        <v>0</v>
      </c>
      <c r="S1510" s="201">
        <v>0</v>
      </c>
      <c r="T1510" s="202">
        <f>S1510*H1510</f>
        <v>0</v>
      </c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R1510" s="203" t="s">
        <v>531</v>
      </c>
      <c r="AT1510" s="203" t="s">
        <v>340</v>
      </c>
      <c r="AU1510" s="203" t="s">
        <v>86</v>
      </c>
      <c r="AY1510" s="18" t="s">
        <v>239</v>
      </c>
      <c r="BE1510" s="204">
        <f>IF(N1510="základní",J1510,0)</f>
        <v>0</v>
      </c>
      <c r="BF1510" s="204">
        <f>IF(N1510="snížená",J1510,0)</f>
        <v>0</v>
      </c>
      <c r="BG1510" s="204">
        <f>IF(N1510="zákl. přenesená",J1510,0)</f>
        <v>0</v>
      </c>
      <c r="BH1510" s="204">
        <f>IF(N1510="sníž. přenesená",J1510,0)</f>
        <v>0</v>
      </c>
      <c r="BI1510" s="204">
        <f>IF(N1510="nulová",J1510,0)</f>
        <v>0</v>
      </c>
      <c r="BJ1510" s="18" t="s">
        <v>83</v>
      </c>
      <c r="BK1510" s="204">
        <f>ROUND(I1510*H1510,2)</f>
        <v>0</v>
      </c>
      <c r="BL1510" s="18" t="s">
        <v>169</v>
      </c>
      <c r="BM1510" s="203" t="s">
        <v>2012</v>
      </c>
    </row>
    <row r="1511" spans="1:65" s="13" customFormat="1" ht="11.25">
      <c r="B1511" s="210"/>
      <c r="C1511" s="211"/>
      <c r="D1511" s="212" t="s">
        <v>250</v>
      </c>
      <c r="E1511" s="213" t="s">
        <v>1</v>
      </c>
      <c r="F1511" s="214" t="s">
        <v>2013</v>
      </c>
      <c r="G1511" s="211"/>
      <c r="H1511" s="213" t="s">
        <v>1</v>
      </c>
      <c r="I1511" s="215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AT1511" s="220" t="s">
        <v>250</v>
      </c>
      <c r="AU1511" s="220" t="s">
        <v>86</v>
      </c>
      <c r="AV1511" s="13" t="s">
        <v>83</v>
      </c>
      <c r="AW1511" s="13" t="s">
        <v>31</v>
      </c>
      <c r="AX1511" s="13" t="s">
        <v>75</v>
      </c>
      <c r="AY1511" s="220" t="s">
        <v>239</v>
      </c>
    </row>
    <row r="1512" spans="1:65" s="14" customFormat="1" ht="11.25">
      <c r="B1512" s="221"/>
      <c r="C1512" s="222"/>
      <c r="D1512" s="212" t="s">
        <v>250</v>
      </c>
      <c r="E1512" s="223" t="s">
        <v>1</v>
      </c>
      <c r="F1512" s="224" t="s">
        <v>2014</v>
      </c>
      <c r="G1512" s="222"/>
      <c r="H1512" s="225">
        <v>33</v>
      </c>
      <c r="I1512" s="226"/>
      <c r="J1512" s="222"/>
      <c r="K1512" s="222"/>
      <c r="L1512" s="227"/>
      <c r="M1512" s="228"/>
      <c r="N1512" s="229"/>
      <c r="O1512" s="229"/>
      <c r="P1512" s="229"/>
      <c r="Q1512" s="229"/>
      <c r="R1512" s="229"/>
      <c r="S1512" s="229"/>
      <c r="T1512" s="230"/>
      <c r="AT1512" s="231" t="s">
        <v>250</v>
      </c>
      <c r="AU1512" s="231" t="s">
        <v>86</v>
      </c>
      <c r="AV1512" s="14" t="s">
        <v>86</v>
      </c>
      <c r="AW1512" s="14" t="s">
        <v>31</v>
      </c>
      <c r="AX1512" s="14" t="s">
        <v>83</v>
      </c>
      <c r="AY1512" s="231" t="s">
        <v>239</v>
      </c>
    </row>
    <row r="1513" spans="1:65" s="2" customFormat="1" ht="33" customHeight="1">
      <c r="A1513" s="35"/>
      <c r="B1513" s="36"/>
      <c r="C1513" s="192" t="s">
        <v>2015</v>
      </c>
      <c r="D1513" s="192" t="s">
        <v>241</v>
      </c>
      <c r="E1513" s="193" t="s">
        <v>2016</v>
      </c>
      <c r="F1513" s="194" t="s">
        <v>2017</v>
      </c>
      <c r="G1513" s="195" t="s">
        <v>674</v>
      </c>
      <c r="H1513" s="196">
        <v>1</v>
      </c>
      <c r="I1513" s="197"/>
      <c r="J1513" s="198">
        <f>ROUND(I1513*H1513,2)</f>
        <v>0</v>
      </c>
      <c r="K1513" s="194" t="s">
        <v>1</v>
      </c>
      <c r="L1513" s="40"/>
      <c r="M1513" s="199" t="s">
        <v>1</v>
      </c>
      <c r="N1513" s="200" t="s">
        <v>40</v>
      </c>
      <c r="O1513" s="72"/>
      <c r="P1513" s="201">
        <f>O1513*H1513</f>
        <v>0</v>
      </c>
      <c r="Q1513" s="201">
        <v>0</v>
      </c>
      <c r="R1513" s="201">
        <f>Q1513*H1513</f>
        <v>0</v>
      </c>
      <c r="S1513" s="201">
        <v>0</v>
      </c>
      <c r="T1513" s="202">
        <f>S1513*H1513</f>
        <v>0</v>
      </c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R1513" s="203" t="s">
        <v>169</v>
      </c>
      <c r="AT1513" s="203" t="s">
        <v>241</v>
      </c>
      <c r="AU1513" s="203" t="s">
        <v>86</v>
      </c>
      <c r="AY1513" s="18" t="s">
        <v>239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8" t="s">
        <v>83</v>
      </c>
      <c r="BK1513" s="204">
        <f>ROUND(I1513*H1513,2)</f>
        <v>0</v>
      </c>
      <c r="BL1513" s="18" t="s">
        <v>169</v>
      </c>
      <c r="BM1513" s="203" t="s">
        <v>2018</v>
      </c>
    </row>
    <row r="1514" spans="1:65" s="2" customFormat="1" ht="24.2" customHeight="1">
      <c r="A1514" s="35"/>
      <c r="B1514" s="36"/>
      <c r="C1514" s="192" t="s">
        <v>2019</v>
      </c>
      <c r="D1514" s="192" t="s">
        <v>241</v>
      </c>
      <c r="E1514" s="193" t="s">
        <v>2020</v>
      </c>
      <c r="F1514" s="194" t="s">
        <v>2021</v>
      </c>
      <c r="G1514" s="195" t="s">
        <v>372</v>
      </c>
      <c r="H1514" s="196">
        <v>5</v>
      </c>
      <c r="I1514" s="197"/>
      <c r="J1514" s="198">
        <f>ROUND(I1514*H1514,2)</f>
        <v>0</v>
      </c>
      <c r="K1514" s="194" t="s">
        <v>245</v>
      </c>
      <c r="L1514" s="40"/>
      <c r="M1514" s="199" t="s">
        <v>1</v>
      </c>
      <c r="N1514" s="200" t="s">
        <v>40</v>
      </c>
      <c r="O1514" s="72"/>
      <c r="P1514" s="201">
        <f>O1514*H1514</f>
        <v>0</v>
      </c>
      <c r="Q1514" s="201">
        <v>0</v>
      </c>
      <c r="R1514" s="201">
        <f>Q1514*H1514</f>
        <v>0</v>
      </c>
      <c r="S1514" s="201">
        <v>0</v>
      </c>
      <c r="T1514" s="202">
        <f>S1514*H1514</f>
        <v>0</v>
      </c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R1514" s="203" t="s">
        <v>169</v>
      </c>
      <c r="AT1514" s="203" t="s">
        <v>241</v>
      </c>
      <c r="AU1514" s="203" t="s">
        <v>86</v>
      </c>
      <c r="AY1514" s="18" t="s">
        <v>239</v>
      </c>
      <c r="BE1514" s="204">
        <f>IF(N1514="základní",J1514,0)</f>
        <v>0</v>
      </c>
      <c r="BF1514" s="204">
        <f>IF(N1514="snížená",J1514,0)</f>
        <v>0</v>
      </c>
      <c r="BG1514" s="204">
        <f>IF(N1514="zákl. přenesená",J1514,0)</f>
        <v>0</v>
      </c>
      <c r="BH1514" s="204">
        <f>IF(N1514="sníž. přenesená",J1514,0)</f>
        <v>0</v>
      </c>
      <c r="BI1514" s="204">
        <f>IF(N1514="nulová",J1514,0)</f>
        <v>0</v>
      </c>
      <c r="BJ1514" s="18" t="s">
        <v>83</v>
      </c>
      <c r="BK1514" s="204">
        <f>ROUND(I1514*H1514,2)</f>
        <v>0</v>
      </c>
      <c r="BL1514" s="18" t="s">
        <v>169</v>
      </c>
      <c r="BM1514" s="203" t="s">
        <v>2022</v>
      </c>
    </row>
    <row r="1515" spans="1:65" s="2" customFormat="1" ht="11.25">
      <c r="A1515" s="35"/>
      <c r="B1515" s="36"/>
      <c r="C1515" s="37"/>
      <c r="D1515" s="205" t="s">
        <v>248</v>
      </c>
      <c r="E1515" s="37"/>
      <c r="F1515" s="206" t="s">
        <v>2023</v>
      </c>
      <c r="G1515" s="37"/>
      <c r="H1515" s="37"/>
      <c r="I1515" s="207"/>
      <c r="J1515" s="37"/>
      <c r="K1515" s="37"/>
      <c r="L1515" s="40"/>
      <c r="M1515" s="208"/>
      <c r="N1515" s="209"/>
      <c r="O1515" s="72"/>
      <c r="P1515" s="72"/>
      <c r="Q1515" s="72"/>
      <c r="R1515" s="72"/>
      <c r="S1515" s="72"/>
      <c r="T1515" s="73"/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T1515" s="18" t="s">
        <v>248</v>
      </c>
      <c r="AU1515" s="18" t="s">
        <v>86</v>
      </c>
    </row>
    <row r="1516" spans="1:65" s="13" customFormat="1" ht="11.25">
      <c r="B1516" s="210"/>
      <c r="C1516" s="211"/>
      <c r="D1516" s="212" t="s">
        <v>250</v>
      </c>
      <c r="E1516" s="213" t="s">
        <v>1</v>
      </c>
      <c r="F1516" s="214" t="s">
        <v>2024</v>
      </c>
      <c r="G1516" s="211"/>
      <c r="H1516" s="213" t="s">
        <v>1</v>
      </c>
      <c r="I1516" s="215"/>
      <c r="J1516" s="211"/>
      <c r="K1516" s="211"/>
      <c r="L1516" s="216"/>
      <c r="M1516" s="217"/>
      <c r="N1516" s="218"/>
      <c r="O1516" s="218"/>
      <c r="P1516" s="218"/>
      <c r="Q1516" s="218"/>
      <c r="R1516" s="218"/>
      <c r="S1516" s="218"/>
      <c r="T1516" s="219"/>
      <c r="AT1516" s="220" t="s">
        <v>250</v>
      </c>
      <c r="AU1516" s="220" t="s">
        <v>86</v>
      </c>
      <c r="AV1516" s="13" t="s">
        <v>83</v>
      </c>
      <c r="AW1516" s="13" t="s">
        <v>31</v>
      </c>
      <c r="AX1516" s="13" t="s">
        <v>75</v>
      </c>
      <c r="AY1516" s="220" t="s">
        <v>239</v>
      </c>
    </row>
    <row r="1517" spans="1:65" s="14" customFormat="1" ht="11.25">
      <c r="B1517" s="221"/>
      <c r="C1517" s="222"/>
      <c r="D1517" s="212" t="s">
        <v>250</v>
      </c>
      <c r="E1517" s="223" t="s">
        <v>1</v>
      </c>
      <c r="F1517" s="224" t="s">
        <v>1005</v>
      </c>
      <c r="G1517" s="222"/>
      <c r="H1517" s="225">
        <v>5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250</v>
      </c>
      <c r="AU1517" s="231" t="s">
        <v>86</v>
      </c>
      <c r="AV1517" s="14" t="s">
        <v>86</v>
      </c>
      <c r="AW1517" s="14" t="s">
        <v>31</v>
      </c>
      <c r="AX1517" s="14" t="s">
        <v>83</v>
      </c>
      <c r="AY1517" s="231" t="s">
        <v>239</v>
      </c>
    </row>
    <row r="1518" spans="1:65" s="2" customFormat="1" ht="24.2" customHeight="1">
      <c r="A1518" s="35"/>
      <c r="B1518" s="36"/>
      <c r="C1518" s="254" t="s">
        <v>2025</v>
      </c>
      <c r="D1518" s="254" t="s">
        <v>340</v>
      </c>
      <c r="E1518" s="255" t="s">
        <v>2026</v>
      </c>
      <c r="F1518" s="256" t="s">
        <v>2027</v>
      </c>
      <c r="G1518" s="257" t="s">
        <v>372</v>
      </c>
      <c r="H1518" s="258">
        <v>6</v>
      </c>
      <c r="I1518" s="259"/>
      <c r="J1518" s="260">
        <f>ROUND(I1518*H1518,2)</f>
        <v>0</v>
      </c>
      <c r="K1518" s="256" t="s">
        <v>245</v>
      </c>
      <c r="L1518" s="261"/>
      <c r="M1518" s="262" t="s">
        <v>1</v>
      </c>
      <c r="N1518" s="263" t="s">
        <v>40</v>
      </c>
      <c r="O1518" s="72"/>
      <c r="P1518" s="201">
        <f>O1518*H1518</f>
        <v>0</v>
      </c>
      <c r="Q1518" s="201">
        <v>2.0000000000000001E-4</v>
      </c>
      <c r="R1518" s="201">
        <f>Q1518*H1518</f>
        <v>1.2000000000000001E-3</v>
      </c>
      <c r="S1518" s="201">
        <v>0</v>
      </c>
      <c r="T1518" s="202">
        <f>S1518*H1518</f>
        <v>0</v>
      </c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R1518" s="203" t="s">
        <v>531</v>
      </c>
      <c r="AT1518" s="203" t="s">
        <v>340</v>
      </c>
      <c r="AU1518" s="203" t="s">
        <v>86</v>
      </c>
      <c r="AY1518" s="18" t="s">
        <v>239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8" t="s">
        <v>83</v>
      </c>
      <c r="BK1518" s="204">
        <f>ROUND(I1518*H1518,2)</f>
        <v>0</v>
      </c>
      <c r="BL1518" s="18" t="s">
        <v>169</v>
      </c>
      <c r="BM1518" s="203" t="s">
        <v>2028</v>
      </c>
    </row>
    <row r="1519" spans="1:65" s="13" customFormat="1" ht="11.25">
      <c r="B1519" s="210"/>
      <c r="C1519" s="211"/>
      <c r="D1519" s="212" t="s">
        <v>250</v>
      </c>
      <c r="E1519" s="213" t="s">
        <v>1</v>
      </c>
      <c r="F1519" s="214" t="s">
        <v>2029</v>
      </c>
      <c r="G1519" s="211"/>
      <c r="H1519" s="213" t="s">
        <v>1</v>
      </c>
      <c r="I1519" s="215"/>
      <c r="J1519" s="211"/>
      <c r="K1519" s="211"/>
      <c r="L1519" s="216"/>
      <c r="M1519" s="217"/>
      <c r="N1519" s="218"/>
      <c r="O1519" s="218"/>
      <c r="P1519" s="218"/>
      <c r="Q1519" s="218"/>
      <c r="R1519" s="218"/>
      <c r="S1519" s="218"/>
      <c r="T1519" s="219"/>
      <c r="AT1519" s="220" t="s">
        <v>250</v>
      </c>
      <c r="AU1519" s="220" t="s">
        <v>86</v>
      </c>
      <c r="AV1519" s="13" t="s">
        <v>83</v>
      </c>
      <c r="AW1519" s="13" t="s">
        <v>31</v>
      </c>
      <c r="AX1519" s="13" t="s">
        <v>75</v>
      </c>
      <c r="AY1519" s="220" t="s">
        <v>239</v>
      </c>
    </row>
    <row r="1520" spans="1:65" s="14" customFormat="1" ht="11.25">
      <c r="B1520" s="221"/>
      <c r="C1520" s="222"/>
      <c r="D1520" s="212" t="s">
        <v>250</v>
      </c>
      <c r="E1520" s="223" t="s">
        <v>1</v>
      </c>
      <c r="F1520" s="224" t="s">
        <v>2030</v>
      </c>
      <c r="G1520" s="222"/>
      <c r="H1520" s="225">
        <v>6</v>
      </c>
      <c r="I1520" s="226"/>
      <c r="J1520" s="222"/>
      <c r="K1520" s="222"/>
      <c r="L1520" s="227"/>
      <c r="M1520" s="228"/>
      <c r="N1520" s="229"/>
      <c r="O1520" s="229"/>
      <c r="P1520" s="229"/>
      <c r="Q1520" s="229"/>
      <c r="R1520" s="229"/>
      <c r="S1520" s="229"/>
      <c r="T1520" s="230"/>
      <c r="AT1520" s="231" t="s">
        <v>250</v>
      </c>
      <c r="AU1520" s="231" t="s">
        <v>86</v>
      </c>
      <c r="AV1520" s="14" t="s">
        <v>86</v>
      </c>
      <c r="AW1520" s="14" t="s">
        <v>31</v>
      </c>
      <c r="AX1520" s="14" t="s">
        <v>83</v>
      </c>
      <c r="AY1520" s="231" t="s">
        <v>239</v>
      </c>
    </row>
    <row r="1521" spans="1:65" s="2" customFormat="1" ht="24.2" customHeight="1">
      <c r="A1521" s="35"/>
      <c r="B1521" s="36"/>
      <c r="C1521" s="192" t="s">
        <v>2031</v>
      </c>
      <c r="D1521" s="192" t="s">
        <v>241</v>
      </c>
      <c r="E1521" s="193" t="s">
        <v>2032</v>
      </c>
      <c r="F1521" s="194" t="s">
        <v>2033</v>
      </c>
      <c r="G1521" s="195" t="s">
        <v>343</v>
      </c>
      <c r="H1521" s="196">
        <v>7.7130000000000001</v>
      </c>
      <c r="I1521" s="197"/>
      <c r="J1521" s="198">
        <f>ROUND(I1521*H1521,2)</f>
        <v>0</v>
      </c>
      <c r="K1521" s="194" t="s">
        <v>245</v>
      </c>
      <c r="L1521" s="40"/>
      <c r="M1521" s="199" t="s">
        <v>1</v>
      </c>
      <c r="N1521" s="200" t="s">
        <v>40</v>
      </c>
      <c r="O1521" s="72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5"/>
      <c r="V1521" s="35"/>
      <c r="W1521" s="35"/>
      <c r="X1521" s="35"/>
      <c r="Y1521" s="35"/>
      <c r="Z1521" s="35"/>
      <c r="AA1521" s="35"/>
      <c r="AB1521" s="35"/>
      <c r="AC1521" s="35"/>
      <c r="AD1521" s="35"/>
      <c r="AE1521" s="35"/>
      <c r="AR1521" s="203" t="s">
        <v>169</v>
      </c>
      <c r="AT1521" s="203" t="s">
        <v>241</v>
      </c>
      <c r="AU1521" s="203" t="s">
        <v>86</v>
      </c>
      <c r="AY1521" s="18" t="s">
        <v>239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8" t="s">
        <v>83</v>
      </c>
      <c r="BK1521" s="204">
        <f>ROUND(I1521*H1521,2)</f>
        <v>0</v>
      </c>
      <c r="BL1521" s="18" t="s">
        <v>169</v>
      </c>
      <c r="BM1521" s="203" t="s">
        <v>2034</v>
      </c>
    </row>
    <row r="1522" spans="1:65" s="2" customFormat="1" ht="11.25">
      <c r="A1522" s="35"/>
      <c r="B1522" s="36"/>
      <c r="C1522" s="37"/>
      <c r="D1522" s="205" t="s">
        <v>248</v>
      </c>
      <c r="E1522" s="37"/>
      <c r="F1522" s="206" t="s">
        <v>2035</v>
      </c>
      <c r="G1522" s="37"/>
      <c r="H1522" s="37"/>
      <c r="I1522" s="207"/>
      <c r="J1522" s="37"/>
      <c r="K1522" s="37"/>
      <c r="L1522" s="40"/>
      <c r="M1522" s="208"/>
      <c r="N1522" s="209"/>
      <c r="O1522" s="72"/>
      <c r="P1522" s="72"/>
      <c r="Q1522" s="72"/>
      <c r="R1522" s="72"/>
      <c r="S1522" s="72"/>
      <c r="T1522" s="73"/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T1522" s="18" t="s">
        <v>248</v>
      </c>
      <c r="AU1522" s="18" t="s">
        <v>86</v>
      </c>
    </row>
    <row r="1523" spans="1:65" s="12" customFormat="1" ht="22.9" customHeight="1">
      <c r="B1523" s="176"/>
      <c r="C1523" s="177"/>
      <c r="D1523" s="178" t="s">
        <v>74</v>
      </c>
      <c r="E1523" s="190" t="s">
        <v>2036</v>
      </c>
      <c r="F1523" s="190" t="s">
        <v>2037</v>
      </c>
      <c r="G1523" s="177"/>
      <c r="H1523" s="177"/>
      <c r="I1523" s="180"/>
      <c r="J1523" s="191">
        <f>BK1523</f>
        <v>0</v>
      </c>
      <c r="K1523" s="177"/>
      <c r="L1523" s="182"/>
      <c r="M1523" s="183"/>
      <c r="N1523" s="184"/>
      <c r="O1523" s="184"/>
      <c r="P1523" s="185">
        <f>SUM(P1524:P1639)</f>
        <v>0</v>
      </c>
      <c r="Q1523" s="184"/>
      <c r="R1523" s="185">
        <f>SUM(R1524:R1639)</f>
        <v>12.45255</v>
      </c>
      <c r="S1523" s="184"/>
      <c r="T1523" s="186">
        <f>SUM(T1524:T1639)</f>
        <v>0</v>
      </c>
      <c r="AR1523" s="187" t="s">
        <v>86</v>
      </c>
      <c r="AT1523" s="188" t="s">
        <v>74</v>
      </c>
      <c r="AU1523" s="188" t="s">
        <v>83</v>
      </c>
      <c r="AY1523" s="187" t="s">
        <v>239</v>
      </c>
      <c r="BK1523" s="189">
        <f>SUM(BK1524:BK1639)</f>
        <v>0</v>
      </c>
    </row>
    <row r="1524" spans="1:65" s="2" customFormat="1" ht="24.2" customHeight="1">
      <c r="A1524" s="35"/>
      <c r="B1524" s="36"/>
      <c r="C1524" s="192" t="s">
        <v>2038</v>
      </c>
      <c r="D1524" s="192" t="s">
        <v>241</v>
      </c>
      <c r="E1524" s="193" t="s">
        <v>2039</v>
      </c>
      <c r="F1524" s="194" t="s">
        <v>2040</v>
      </c>
      <c r="G1524" s="195" t="s">
        <v>372</v>
      </c>
      <c r="H1524" s="196">
        <v>2532</v>
      </c>
      <c r="I1524" s="197"/>
      <c r="J1524" s="198">
        <f>ROUND(I1524*H1524,2)</f>
        <v>0</v>
      </c>
      <c r="K1524" s="194" t="s">
        <v>245</v>
      </c>
      <c r="L1524" s="40"/>
      <c r="M1524" s="199" t="s">
        <v>1</v>
      </c>
      <c r="N1524" s="200" t="s">
        <v>40</v>
      </c>
      <c r="O1524" s="72"/>
      <c r="P1524" s="201">
        <f>O1524*H1524</f>
        <v>0</v>
      </c>
      <c r="Q1524" s="201">
        <v>0</v>
      </c>
      <c r="R1524" s="201">
        <f>Q1524*H1524</f>
        <v>0</v>
      </c>
      <c r="S1524" s="201">
        <v>0</v>
      </c>
      <c r="T1524" s="202">
        <f>S1524*H1524</f>
        <v>0</v>
      </c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R1524" s="203" t="s">
        <v>169</v>
      </c>
      <c r="AT1524" s="203" t="s">
        <v>241</v>
      </c>
      <c r="AU1524" s="203" t="s">
        <v>86</v>
      </c>
      <c r="AY1524" s="18" t="s">
        <v>239</v>
      </c>
      <c r="BE1524" s="204">
        <f>IF(N1524="základní",J1524,0)</f>
        <v>0</v>
      </c>
      <c r="BF1524" s="204">
        <f>IF(N1524="snížená",J1524,0)</f>
        <v>0</v>
      </c>
      <c r="BG1524" s="204">
        <f>IF(N1524="zákl. přenesená",J1524,0)</f>
        <v>0</v>
      </c>
      <c r="BH1524" s="204">
        <f>IF(N1524="sníž. přenesená",J1524,0)</f>
        <v>0</v>
      </c>
      <c r="BI1524" s="204">
        <f>IF(N1524="nulová",J1524,0)</f>
        <v>0</v>
      </c>
      <c r="BJ1524" s="18" t="s">
        <v>83</v>
      </c>
      <c r="BK1524" s="204">
        <f>ROUND(I1524*H1524,2)</f>
        <v>0</v>
      </c>
      <c r="BL1524" s="18" t="s">
        <v>169</v>
      </c>
      <c r="BM1524" s="203" t="s">
        <v>2041</v>
      </c>
    </row>
    <row r="1525" spans="1:65" s="2" customFormat="1" ht="11.25">
      <c r="A1525" s="35"/>
      <c r="B1525" s="36"/>
      <c r="C1525" s="37"/>
      <c r="D1525" s="205" t="s">
        <v>248</v>
      </c>
      <c r="E1525" s="37"/>
      <c r="F1525" s="206" t="s">
        <v>2042</v>
      </c>
      <c r="G1525" s="37"/>
      <c r="H1525" s="37"/>
      <c r="I1525" s="207"/>
      <c r="J1525" s="37"/>
      <c r="K1525" s="37"/>
      <c r="L1525" s="40"/>
      <c r="M1525" s="208"/>
      <c r="N1525" s="209"/>
      <c r="O1525" s="72"/>
      <c r="P1525" s="72"/>
      <c r="Q1525" s="72"/>
      <c r="R1525" s="72"/>
      <c r="S1525" s="72"/>
      <c r="T1525" s="73"/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T1525" s="18" t="s">
        <v>248</v>
      </c>
      <c r="AU1525" s="18" t="s">
        <v>86</v>
      </c>
    </row>
    <row r="1526" spans="1:65" s="13" customFormat="1" ht="11.25">
      <c r="B1526" s="210"/>
      <c r="C1526" s="211"/>
      <c r="D1526" s="212" t="s">
        <v>250</v>
      </c>
      <c r="E1526" s="213" t="s">
        <v>1</v>
      </c>
      <c r="F1526" s="214" t="s">
        <v>1910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250</v>
      </c>
      <c r="AU1526" s="220" t="s">
        <v>86</v>
      </c>
      <c r="AV1526" s="13" t="s">
        <v>83</v>
      </c>
      <c r="AW1526" s="13" t="s">
        <v>31</v>
      </c>
      <c r="AX1526" s="13" t="s">
        <v>75</v>
      </c>
      <c r="AY1526" s="220" t="s">
        <v>239</v>
      </c>
    </row>
    <row r="1527" spans="1:65" s="13" customFormat="1" ht="11.25">
      <c r="B1527" s="210"/>
      <c r="C1527" s="211"/>
      <c r="D1527" s="212" t="s">
        <v>250</v>
      </c>
      <c r="E1527" s="213" t="s">
        <v>1</v>
      </c>
      <c r="F1527" s="214" t="s">
        <v>2043</v>
      </c>
      <c r="G1527" s="211"/>
      <c r="H1527" s="213" t="s">
        <v>1</v>
      </c>
      <c r="I1527" s="215"/>
      <c r="J1527" s="211"/>
      <c r="K1527" s="211"/>
      <c r="L1527" s="216"/>
      <c r="M1527" s="217"/>
      <c r="N1527" s="218"/>
      <c r="O1527" s="218"/>
      <c r="P1527" s="218"/>
      <c r="Q1527" s="218"/>
      <c r="R1527" s="218"/>
      <c r="S1527" s="218"/>
      <c r="T1527" s="219"/>
      <c r="AT1527" s="220" t="s">
        <v>250</v>
      </c>
      <c r="AU1527" s="220" t="s">
        <v>86</v>
      </c>
      <c r="AV1527" s="13" t="s">
        <v>83</v>
      </c>
      <c r="AW1527" s="13" t="s">
        <v>31</v>
      </c>
      <c r="AX1527" s="13" t="s">
        <v>75</v>
      </c>
      <c r="AY1527" s="220" t="s">
        <v>239</v>
      </c>
    </row>
    <row r="1528" spans="1:65" s="14" customFormat="1" ht="11.25">
      <c r="B1528" s="221"/>
      <c r="C1528" s="222"/>
      <c r="D1528" s="212" t="s">
        <v>250</v>
      </c>
      <c r="E1528" s="223" t="s">
        <v>1</v>
      </c>
      <c r="F1528" s="224" t="s">
        <v>2044</v>
      </c>
      <c r="G1528" s="222"/>
      <c r="H1528" s="225">
        <v>436.63499999999999</v>
      </c>
      <c r="I1528" s="226"/>
      <c r="J1528" s="222"/>
      <c r="K1528" s="222"/>
      <c r="L1528" s="227"/>
      <c r="M1528" s="228"/>
      <c r="N1528" s="229"/>
      <c r="O1528" s="229"/>
      <c r="P1528" s="229"/>
      <c r="Q1528" s="229"/>
      <c r="R1528" s="229"/>
      <c r="S1528" s="229"/>
      <c r="T1528" s="230"/>
      <c r="AT1528" s="231" t="s">
        <v>250</v>
      </c>
      <c r="AU1528" s="231" t="s">
        <v>86</v>
      </c>
      <c r="AV1528" s="14" t="s">
        <v>86</v>
      </c>
      <c r="AW1528" s="14" t="s">
        <v>31</v>
      </c>
      <c r="AX1528" s="14" t="s">
        <v>75</v>
      </c>
      <c r="AY1528" s="231" t="s">
        <v>239</v>
      </c>
    </row>
    <row r="1529" spans="1:65" s="13" customFormat="1" ht="11.25">
      <c r="B1529" s="210"/>
      <c r="C1529" s="211"/>
      <c r="D1529" s="212" t="s">
        <v>250</v>
      </c>
      <c r="E1529" s="213" t="s">
        <v>1</v>
      </c>
      <c r="F1529" s="214" t="s">
        <v>2045</v>
      </c>
      <c r="G1529" s="211"/>
      <c r="H1529" s="213" t="s">
        <v>1</v>
      </c>
      <c r="I1529" s="215"/>
      <c r="J1529" s="211"/>
      <c r="K1529" s="211"/>
      <c r="L1529" s="216"/>
      <c r="M1529" s="217"/>
      <c r="N1529" s="218"/>
      <c r="O1529" s="218"/>
      <c r="P1529" s="218"/>
      <c r="Q1529" s="218"/>
      <c r="R1529" s="218"/>
      <c r="S1529" s="218"/>
      <c r="T1529" s="219"/>
      <c r="AT1529" s="220" t="s">
        <v>250</v>
      </c>
      <c r="AU1529" s="220" t="s">
        <v>86</v>
      </c>
      <c r="AV1529" s="13" t="s">
        <v>83</v>
      </c>
      <c r="AW1529" s="13" t="s">
        <v>31</v>
      </c>
      <c r="AX1529" s="13" t="s">
        <v>75</v>
      </c>
      <c r="AY1529" s="220" t="s">
        <v>239</v>
      </c>
    </row>
    <row r="1530" spans="1:65" s="14" customFormat="1" ht="11.25">
      <c r="B1530" s="221"/>
      <c r="C1530" s="222"/>
      <c r="D1530" s="212" t="s">
        <v>250</v>
      </c>
      <c r="E1530" s="223" t="s">
        <v>1</v>
      </c>
      <c r="F1530" s="224" t="s">
        <v>1911</v>
      </c>
      <c r="G1530" s="222"/>
      <c r="H1530" s="225">
        <v>371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250</v>
      </c>
      <c r="AU1530" s="231" t="s">
        <v>86</v>
      </c>
      <c r="AV1530" s="14" t="s">
        <v>86</v>
      </c>
      <c r="AW1530" s="14" t="s">
        <v>31</v>
      </c>
      <c r="AX1530" s="14" t="s">
        <v>75</v>
      </c>
      <c r="AY1530" s="231" t="s">
        <v>239</v>
      </c>
    </row>
    <row r="1531" spans="1:65" s="14" customFormat="1" ht="11.25">
      <c r="B1531" s="221"/>
      <c r="C1531" s="222"/>
      <c r="D1531" s="212" t="s">
        <v>250</v>
      </c>
      <c r="E1531" s="223" t="s">
        <v>1</v>
      </c>
      <c r="F1531" s="224" t="s">
        <v>2046</v>
      </c>
      <c r="G1531" s="222"/>
      <c r="H1531" s="225">
        <v>16.364999999999998</v>
      </c>
      <c r="I1531" s="226"/>
      <c r="J1531" s="222"/>
      <c r="K1531" s="222"/>
      <c r="L1531" s="227"/>
      <c r="M1531" s="228"/>
      <c r="N1531" s="229"/>
      <c r="O1531" s="229"/>
      <c r="P1531" s="229"/>
      <c r="Q1531" s="229"/>
      <c r="R1531" s="229"/>
      <c r="S1531" s="229"/>
      <c r="T1531" s="230"/>
      <c r="AT1531" s="231" t="s">
        <v>250</v>
      </c>
      <c r="AU1531" s="231" t="s">
        <v>86</v>
      </c>
      <c r="AV1531" s="14" t="s">
        <v>86</v>
      </c>
      <c r="AW1531" s="14" t="s">
        <v>31</v>
      </c>
      <c r="AX1531" s="14" t="s">
        <v>75</v>
      </c>
      <c r="AY1531" s="231" t="s">
        <v>239</v>
      </c>
    </row>
    <row r="1532" spans="1:65" s="15" customFormat="1" ht="11.25">
      <c r="B1532" s="232"/>
      <c r="C1532" s="233"/>
      <c r="D1532" s="212" t="s">
        <v>250</v>
      </c>
      <c r="E1532" s="234" t="s">
        <v>1</v>
      </c>
      <c r="F1532" s="235" t="s">
        <v>254</v>
      </c>
      <c r="G1532" s="233"/>
      <c r="H1532" s="236">
        <v>824</v>
      </c>
      <c r="I1532" s="237"/>
      <c r="J1532" s="233"/>
      <c r="K1532" s="233"/>
      <c r="L1532" s="238"/>
      <c r="M1532" s="239"/>
      <c r="N1532" s="240"/>
      <c r="O1532" s="240"/>
      <c r="P1532" s="240"/>
      <c r="Q1532" s="240"/>
      <c r="R1532" s="240"/>
      <c r="S1532" s="240"/>
      <c r="T1532" s="241"/>
      <c r="AT1532" s="242" t="s">
        <v>250</v>
      </c>
      <c r="AU1532" s="242" t="s">
        <v>86</v>
      </c>
      <c r="AV1532" s="15" t="s">
        <v>255</v>
      </c>
      <c r="AW1532" s="15" t="s">
        <v>31</v>
      </c>
      <c r="AX1532" s="15" t="s">
        <v>75</v>
      </c>
      <c r="AY1532" s="242" t="s">
        <v>239</v>
      </c>
    </row>
    <row r="1533" spans="1:65" s="13" customFormat="1" ht="11.25">
      <c r="B1533" s="210"/>
      <c r="C1533" s="211"/>
      <c r="D1533" s="212" t="s">
        <v>250</v>
      </c>
      <c r="E1533" s="213" t="s">
        <v>1</v>
      </c>
      <c r="F1533" s="214" t="s">
        <v>1912</v>
      </c>
      <c r="G1533" s="211"/>
      <c r="H1533" s="213" t="s">
        <v>1</v>
      </c>
      <c r="I1533" s="215"/>
      <c r="J1533" s="211"/>
      <c r="K1533" s="211"/>
      <c r="L1533" s="216"/>
      <c r="M1533" s="217"/>
      <c r="N1533" s="218"/>
      <c r="O1533" s="218"/>
      <c r="P1533" s="218"/>
      <c r="Q1533" s="218"/>
      <c r="R1533" s="218"/>
      <c r="S1533" s="218"/>
      <c r="T1533" s="219"/>
      <c r="AT1533" s="220" t="s">
        <v>250</v>
      </c>
      <c r="AU1533" s="220" t="s">
        <v>86</v>
      </c>
      <c r="AV1533" s="13" t="s">
        <v>83</v>
      </c>
      <c r="AW1533" s="13" t="s">
        <v>31</v>
      </c>
      <c r="AX1533" s="13" t="s">
        <v>75</v>
      </c>
      <c r="AY1533" s="220" t="s">
        <v>239</v>
      </c>
    </row>
    <row r="1534" spans="1:65" s="13" customFormat="1" ht="11.25">
      <c r="B1534" s="210"/>
      <c r="C1534" s="211"/>
      <c r="D1534" s="212" t="s">
        <v>250</v>
      </c>
      <c r="E1534" s="213" t="s">
        <v>1</v>
      </c>
      <c r="F1534" s="214" t="s">
        <v>2043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250</v>
      </c>
      <c r="AU1534" s="220" t="s">
        <v>86</v>
      </c>
      <c r="AV1534" s="13" t="s">
        <v>83</v>
      </c>
      <c r="AW1534" s="13" t="s">
        <v>31</v>
      </c>
      <c r="AX1534" s="13" t="s">
        <v>75</v>
      </c>
      <c r="AY1534" s="220" t="s">
        <v>239</v>
      </c>
    </row>
    <row r="1535" spans="1:65" s="14" customFormat="1" ht="11.25">
      <c r="B1535" s="221"/>
      <c r="C1535" s="222"/>
      <c r="D1535" s="212" t="s">
        <v>250</v>
      </c>
      <c r="E1535" s="223" t="s">
        <v>1</v>
      </c>
      <c r="F1535" s="224" t="s">
        <v>2047</v>
      </c>
      <c r="G1535" s="222"/>
      <c r="H1535" s="225">
        <v>603</v>
      </c>
      <c r="I1535" s="226"/>
      <c r="J1535" s="222"/>
      <c r="K1535" s="222"/>
      <c r="L1535" s="227"/>
      <c r="M1535" s="228"/>
      <c r="N1535" s="229"/>
      <c r="O1535" s="229"/>
      <c r="P1535" s="229"/>
      <c r="Q1535" s="229"/>
      <c r="R1535" s="229"/>
      <c r="S1535" s="229"/>
      <c r="T1535" s="230"/>
      <c r="AT1535" s="231" t="s">
        <v>250</v>
      </c>
      <c r="AU1535" s="231" t="s">
        <v>86</v>
      </c>
      <c r="AV1535" s="14" t="s">
        <v>86</v>
      </c>
      <c r="AW1535" s="14" t="s">
        <v>31</v>
      </c>
      <c r="AX1535" s="14" t="s">
        <v>75</v>
      </c>
      <c r="AY1535" s="231" t="s">
        <v>239</v>
      </c>
    </row>
    <row r="1536" spans="1:65" s="13" customFormat="1" ht="11.25">
      <c r="B1536" s="210"/>
      <c r="C1536" s="211"/>
      <c r="D1536" s="212" t="s">
        <v>250</v>
      </c>
      <c r="E1536" s="213" t="s">
        <v>1</v>
      </c>
      <c r="F1536" s="214" t="s">
        <v>2048</v>
      </c>
      <c r="G1536" s="211"/>
      <c r="H1536" s="213" t="s">
        <v>1</v>
      </c>
      <c r="I1536" s="215"/>
      <c r="J1536" s="211"/>
      <c r="K1536" s="211"/>
      <c r="L1536" s="216"/>
      <c r="M1536" s="217"/>
      <c r="N1536" s="218"/>
      <c r="O1536" s="218"/>
      <c r="P1536" s="218"/>
      <c r="Q1536" s="218"/>
      <c r="R1536" s="218"/>
      <c r="S1536" s="218"/>
      <c r="T1536" s="219"/>
      <c r="AT1536" s="220" t="s">
        <v>250</v>
      </c>
      <c r="AU1536" s="220" t="s">
        <v>86</v>
      </c>
      <c r="AV1536" s="13" t="s">
        <v>83</v>
      </c>
      <c r="AW1536" s="13" t="s">
        <v>31</v>
      </c>
      <c r="AX1536" s="13" t="s">
        <v>75</v>
      </c>
      <c r="AY1536" s="220" t="s">
        <v>239</v>
      </c>
    </row>
    <row r="1537" spans="1:65" s="14" customFormat="1" ht="11.25">
      <c r="B1537" s="221"/>
      <c r="C1537" s="222"/>
      <c r="D1537" s="212" t="s">
        <v>250</v>
      </c>
      <c r="E1537" s="223" t="s">
        <v>1</v>
      </c>
      <c r="F1537" s="224" t="s">
        <v>1913</v>
      </c>
      <c r="G1537" s="222"/>
      <c r="H1537" s="225">
        <v>535.4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250</v>
      </c>
      <c r="AU1537" s="231" t="s">
        <v>86</v>
      </c>
      <c r="AV1537" s="14" t="s">
        <v>86</v>
      </c>
      <c r="AW1537" s="14" t="s">
        <v>31</v>
      </c>
      <c r="AX1537" s="14" t="s">
        <v>75</v>
      </c>
      <c r="AY1537" s="231" t="s">
        <v>239</v>
      </c>
    </row>
    <row r="1538" spans="1:65" s="14" customFormat="1" ht="11.25">
      <c r="B1538" s="221"/>
      <c r="C1538" s="222"/>
      <c r="D1538" s="212" t="s">
        <v>250</v>
      </c>
      <c r="E1538" s="223" t="s">
        <v>1</v>
      </c>
      <c r="F1538" s="224" t="s">
        <v>1913</v>
      </c>
      <c r="G1538" s="222"/>
      <c r="H1538" s="225">
        <v>535.4</v>
      </c>
      <c r="I1538" s="226"/>
      <c r="J1538" s="222"/>
      <c r="K1538" s="222"/>
      <c r="L1538" s="227"/>
      <c r="M1538" s="228"/>
      <c r="N1538" s="229"/>
      <c r="O1538" s="229"/>
      <c r="P1538" s="229"/>
      <c r="Q1538" s="229"/>
      <c r="R1538" s="229"/>
      <c r="S1538" s="229"/>
      <c r="T1538" s="230"/>
      <c r="AT1538" s="231" t="s">
        <v>250</v>
      </c>
      <c r="AU1538" s="231" t="s">
        <v>86</v>
      </c>
      <c r="AV1538" s="14" t="s">
        <v>86</v>
      </c>
      <c r="AW1538" s="14" t="s">
        <v>31</v>
      </c>
      <c r="AX1538" s="14" t="s">
        <v>75</v>
      </c>
      <c r="AY1538" s="231" t="s">
        <v>239</v>
      </c>
    </row>
    <row r="1539" spans="1:65" s="14" customFormat="1" ht="11.25">
      <c r="B1539" s="221"/>
      <c r="C1539" s="222"/>
      <c r="D1539" s="212" t="s">
        <v>250</v>
      </c>
      <c r="E1539" s="223" t="s">
        <v>1</v>
      </c>
      <c r="F1539" s="224" t="s">
        <v>2049</v>
      </c>
      <c r="G1539" s="222"/>
      <c r="H1539" s="225">
        <v>34.200000000000003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250</v>
      </c>
      <c r="AU1539" s="231" t="s">
        <v>86</v>
      </c>
      <c r="AV1539" s="14" t="s">
        <v>86</v>
      </c>
      <c r="AW1539" s="14" t="s">
        <v>31</v>
      </c>
      <c r="AX1539" s="14" t="s">
        <v>75</v>
      </c>
      <c r="AY1539" s="231" t="s">
        <v>239</v>
      </c>
    </row>
    <row r="1540" spans="1:65" s="15" customFormat="1" ht="11.25">
      <c r="B1540" s="232"/>
      <c r="C1540" s="233"/>
      <c r="D1540" s="212" t="s">
        <v>250</v>
      </c>
      <c r="E1540" s="234" t="s">
        <v>1</v>
      </c>
      <c r="F1540" s="235" t="s">
        <v>260</v>
      </c>
      <c r="G1540" s="233"/>
      <c r="H1540" s="236">
        <v>1708.0000000000002</v>
      </c>
      <c r="I1540" s="237"/>
      <c r="J1540" s="233"/>
      <c r="K1540" s="233"/>
      <c r="L1540" s="238"/>
      <c r="M1540" s="239"/>
      <c r="N1540" s="240"/>
      <c r="O1540" s="240"/>
      <c r="P1540" s="240"/>
      <c r="Q1540" s="240"/>
      <c r="R1540" s="240"/>
      <c r="S1540" s="240"/>
      <c r="T1540" s="241"/>
      <c r="AT1540" s="242" t="s">
        <v>250</v>
      </c>
      <c r="AU1540" s="242" t="s">
        <v>86</v>
      </c>
      <c r="AV1540" s="15" t="s">
        <v>255</v>
      </c>
      <c r="AW1540" s="15" t="s">
        <v>31</v>
      </c>
      <c r="AX1540" s="15" t="s">
        <v>75</v>
      </c>
      <c r="AY1540" s="242" t="s">
        <v>239</v>
      </c>
    </row>
    <row r="1541" spans="1:65" s="16" customFormat="1" ht="11.25">
      <c r="B1541" s="243"/>
      <c r="C1541" s="244"/>
      <c r="D1541" s="212" t="s">
        <v>250</v>
      </c>
      <c r="E1541" s="245" t="s">
        <v>1</v>
      </c>
      <c r="F1541" s="246" t="s">
        <v>264</v>
      </c>
      <c r="G1541" s="244"/>
      <c r="H1541" s="247">
        <v>2532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AT1541" s="253" t="s">
        <v>250</v>
      </c>
      <c r="AU1541" s="253" t="s">
        <v>86</v>
      </c>
      <c r="AV1541" s="16" t="s">
        <v>246</v>
      </c>
      <c r="AW1541" s="16" t="s">
        <v>31</v>
      </c>
      <c r="AX1541" s="16" t="s">
        <v>83</v>
      </c>
      <c r="AY1541" s="253" t="s">
        <v>239</v>
      </c>
    </row>
    <row r="1542" spans="1:65" s="2" customFormat="1" ht="16.5" customHeight="1">
      <c r="A1542" s="35"/>
      <c r="B1542" s="36"/>
      <c r="C1542" s="254" t="s">
        <v>2050</v>
      </c>
      <c r="D1542" s="254" t="s">
        <v>340</v>
      </c>
      <c r="E1542" s="255" t="s">
        <v>2051</v>
      </c>
      <c r="F1542" s="256" t="s">
        <v>2052</v>
      </c>
      <c r="G1542" s="257" t="s">
        <v>372</v>
      </c>
      <c r="H1542" s="258">
        <v>2583</v>
      </c>
      <c r="I1542" s="259"/>
      <c r="J1542" s="260">
        <f>ROUND(I1542*H1542,2)</f>
        <v>0</v>
      </c>
      <c r="K1542" s="256" t="s">
        <v>1</v>
      </c>
      <c r="L1542" s="261"/>
      <c r="M1542" s="262" t="s">
        <v>1</v>
      </c>
      <c r="N1542" s="263" t="s">
        <v>40</v>
      </c>
      <c r="O1542" s="72"/>
      <c r="P1542" s="201">
        <f>O1542*H1542</f>
        <v>0</v>
      </c>
      <c r="Q1542" s="201">
        <v>3.5000000000000001E-3</v>
      </c>
      <c r="R1542" s="201">
        <f>Q1542*H1542</f>
        <v>9.0404999999999998</v>
      </c>
      <c r="S1542" s="201">
        <v>0</v>
      </c>
      <c r="T1542" s="202">
        <f>S1542*H1542</f>
        <v>0</v>
      </c>
      <c r="U1542" s="35"/>
      <c r="V1542" s="35"/>
      <c r="W1542" s="35"/>
      <c r="X1542" s="35"/>
      <c r="Y1542" s="35"/>
      <c r="Z1542" s="35"/>
      <c r="AA1542" s="35"/>
      <c r="AB1542" s="35"/>
      <c r="AC1542" s="35"/>
      <c r="AD1542" s="35"/>
      <c r="AE1542" s="35"/>
      <c r="AR1542" s="203" t="s">
        <v>531</v>
      </c>
      <c r="AT1542" s="203" t="s">
        <v>340</v>
      </c>
      <c r="AU1542" s="203" t="s">
        <v>86</v>
      </c>
      <c r="AY1542" s="18" t="s">
        <v>239</v>
      </c>
      <c r="BE1542" s="204">
        <f>IF(N1542="základní",J1542,0)</f>
        <v>0</v>
      </c>
      <c r="BF1542" s="204">
        <f>IF(N1542="snížená",J1542,0)</f>
        <v>0</v>
      </c>
      <c r="BG1542" s="204">
        <f>IF(N1542="zákl. přenesená",J1542,0)</f>
        <v>0</v>
      </c>
      <c r="BH1542" s="204">
        <f>IF(N1542="sníž. přenesená",J1542,0)</f>
        <v>0</v>
      </c>
      <c r="BI1542" s="204">
        <f>IF(N1542="nulová",J1542,0)</f>
        <v>0</v>
      </c>
      <c r="BJ1542" s="18" t="s">
        <v>83</v>
      </c>
      <c r="BK1542" s="204">
        <f>ROUND(I1542*H1542,2)</f>
        <v>0</v>
      </c>
      <c r="BL1542" s="18" t="s">
        <v>169</v>
      </c>
      <c r="BM1542" s="203" t="s">
        <v>2053</v>
      </c>
    </row>
    <row r="1543" spans="1:65" s="13" customFormat="1" ht="11.25">
      <c r="B1543" s="210"/>
      <c r="C1543" s="211"/>
      <c r="D1543" s="212" t="s">
        <v>250</v>
      </c>
      <c r="E1543" s="213" t="s">
        <v>1</v>
      </c>
      <c r="F1543" s="214" t="s">
        <v>2054</v>
      </c>
      <c r="G1543" s="211"/>
      <c r="H1543" s="213" t="s">
        <v>1</v>
      </c>
      <c r="I1543" s="215"/>
      <c r="J1543" s="211"/>
      <c r="K1543" s="211"/>
      <c r="L1543" s="216"/>
      <c r="M1543" s="217"/>
      <c r="N1543" s="218"/>
      <c r="O1543" s="218"/>
      <c r="P1543" s="218"/>
      <c r="Q1543" s="218"/>
      <c r="R1543" s="218"/>
      <c r="S1543" s="218"/>
      <c r="T1543" s="219"/>
      <c r="AT1543" s="220" t="s">
        <v>250</v>
      </c>
      <c r="AU1543" s="220" t="s">
        <v>86</v>
      </c>
      <c r="AV1543" s="13" t="s">
        <v>83</v>
      </c>
      <c r="AW1543" s="13" t="s">
        <v>31</v>
      </c>
      <c r="AX1543" s="13" t="s">
        <v>75</v>
      </c>
      <c r="AY1543" s="220" t="s">
        <v>239</v>
      </c>
    </row>
    <row r="1544" spans="1:65" s="14" customFormat="1" ht="11.25">
      <c r="B1544" s="221"/>
      <c r="C1544" s="222"/>
      <c r="D1544" s="212" t="s">
        <v>250</v>
      </c>
      <c r="E1544" s="223" t="s">
        <v>1</v>
      </c>
      <c r="F1544" s="224" t="s">
        <v>2055</v>
      </c>
      <c r="G1544" s="222"/>
      <c r="H1544" s="225">
        <v>2583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AT1544" s="231" t="s">
        <v>250</v>
      </c>
      <c r="AU1544" s="231" t="s">
        <v>86</v>
      </c>
      <c r="AV1544" s="14" t="s">
        <v>86</v>
      </c>
      <c r="AW1544" s="14" t="s">
        <v>31</v>
      </c>
      <c r="AX1544" s="14" t="s">
        <v>83</v>
      </c>
      <c r="AY1544" s="231" t="s">
        <v>239</v>
      </c>
    </row>
    <row r="1545" spans="1:65" s="2" customFormat="1" ht="24.2" customHeight="1">
      <c r="A1545" s="35"/>
      <c r="B1545" s="36"/>
      <c r="C1545" s="192" t="s">
        <v>2056</v>
      </c>
      <c r="D1545" s="192" t="s">
        <v>241</v>
      </c>
      <c r="E1545" s="193" t="s">
        <v>2057</v>
      </c>
      <c r="F1545" s="194" t="s">
        <v>2058</v>
      </c>
      <c r="G1545" s="195" t="s">
        <v>372</v>
      </c>
      <c r="H1545" s="196">
        <v>492</v>
      </c>
      <c r="I1545" s="197"/>
      <c r="J1545" s="198">
        <f>ROUND(I1545*H1545,2)</f>
        <v>0</v>
      </c>
      <c r="K1545" s="194" t="s">
        <v>245</v>
      </c>
      <c r="L1545" s="40"/>
      <c r="M1545" s="199" t="s">
        <v>1</v>
      </c>
      <c r="N1545" s="200" t="s">
        <v>40</v>
      </c>
      <c r="O1545" s="72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203" t="s">
        <v>169</v>
      </c>
      <c r="AT1545" s="203" t="s">
        <v>241</v>
      </c>
      <c r="AU1545" s="203" t="s">
        <v>86</v>
      </c>
      <c r="AY1545" s="18" t="s">
        <v>239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8" t="s">
        <v>83</v>
      </c>
      <c r="BK1545" s="204">
        <f>ROUND(I1545*H1545,2)</f>
        <v>0</v>
      </c>
      <c r="BL1545" s="18" t="s">
        <v>169</v>
      </c>
      <c r="BM1545" s="203" t="s">
        <v>2059</v>
      </c>
    </row>
    <row r="1546" spans="1:65" s="2" customFormat="1" ht="11.25">
      <c r="A1546" s="35"/>
      <c r="B1546" s="36"/>
      <c r="C1546" s="37"/>
      <c r="D1546" s="205" t="s">
        <v>248</v>
      </c>
      <c r="E1546" s="37"/>
      <c r="F1546" s="206" t="s">
        <v>2060</v>
      </c>
      <c r="G1546" s="37"/>
      <c r="H1546" s="37"/>
      <c r="I1546" s="207"/>
      <c r="J1546" s="37"/>
      <c r="K1546" s="37"/>
      <c r="L1546" s="40"/>
      <c r="M1546" s="208"/>
      <c r="N1546" s="209"/>
      <c r="O1546" s="72"/>
      <c r="P1546" s="72"/>
      <c r="Q1546" s="72"/>
      <c r="R1546" s="72"/>
      <c r="S1546" s="72"/>
      <c r="T1546" s="73"/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/>
      <c r="AT1546" s="18" t="s">
        <v>248</v>
      </c>
      <c r="AU1546" s="18" t="s">
        <v>86</v>
      </c>
    </row>
    <row r="1547" spans="1:65" s="13" customFormat="1" ht="11.25">
      <c r="B1547" s="210"/>
      <c r="C1547" s="211"/>
      <c r="D1547" s="212" t="s">
        <v>250</v>
      </c>
      <c r="E1547" s="213" t="s">
        <v>1</v>
      </c>
      <c r="F1547" s="214" t="s">
        <v>2061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250</v>
      </c>
      <c r="AU1547" s="220" t="s">
        <v>86</v>
      </c>
      <c r="AV1547" s="13" t="s">
        <v>83</v>
      </c>
      <c r="AW1547" s="13" t="s">
        <v>31</v>
      </c>
      <c r="AX1547" s="13" t="s">
        <v>75</v>
      </c>
      <c r="AY1547" s="220" t="s">
        <v>239</v>
      </c>
    </row>
    <row r="1548" spans="1:65" s="13" customFormat="1" ht="11.25">
      <c r="B1548" s="210"/>
      <c r="C1548" s="211"/>
      <c r="D1548" s="212" t="s">
        <v>250</v>
      </c>
      <c r="E1548" s="213" t="s">
        <v>1</v>
      </c>
      <c r="F1548" s="214" t="s">
        <v>2062</v>
      </c>
      <c r="G1548" s="211"/>
      <c r="H1548" s="213" t="s">
        <v>1</v>
      </c>
      <c r="I1548" s="215"/>
      <c r="J1548" s="211"/>
      <c r="K1548" s="211"/>
      <c r="L1548" s="216"/>
      <c r="M1548" s="217"/>
      <c r="N1548" s="218"/>
      <c r="O1548" s="218"/>
      <c r="P1548" s="218"/>
      <c r="Q1548" s="218"/>
      <c r="R1548" s="218"/>
      <c r="S1548" s="218"/>
      <c r="T1548" s="219"/>
      <c r="AT1548" s="220" t="s">
        <v>250</v>
      </c>
      <c r="AU1548" s="220" t="s">
        <v>86</v>
      </c>
      <c r="AV1548" s="13" t="s">
        <v>83</v>
      </c>
      <c r="AW1548" s="13" t="s">
        <v>31</v>
      </c>
      <c r="AX1548" s="13" t="s">
        <v>75</v>
      </c>
      <c r="AY1548" s="220" t="s">
        <v>239</v>
      </c>
    </row>
    <row r="1549" spans="1:65" s="14" customFormat="1" ht="11.25">
      <c r="B1549" s="221"/>
      <c r="C1549" s="222"/>
      <c r="D1549" s="212" t="s">
        <v>250</v>
      </c>
      <c r="E1549" s="223" t="s">
        <v>1</v>
      </c>
      <c r="F1549" s="224" t="s">
        <v>2063</v>
      </c>
      <c r="G1549" s="222"/>
      <c r="H1549" s="225">
        <v>139.03</v>
      </c>
      <c r="I1549" s="226"/>
      <c r="J1549" s="222"/>
      <c r="K1549" s="222"/>
      <c r="L1549" s="227"/>
      <c r="M1549" s="228"/>
      <c r="N1549" s="229"/>
      <c r="O1549" s="229"/>
      <c r="P1549" s="229"/>
      <c r="Q1549" s="229"/>
      <c r="R1549" s="229"/>
      <c r="S1549" s="229"/>
      <c r="T1549" s="230"/>
      <c r="AT1549" s="231" t="s">
        <v>250</v>
      </c>
      <c r="AU1549" s="231" t="s">
        <v>86</v>
      </c>
      <c r="AV1549" s="14" t="s">
        <v>86</v>
      </c>
      <c r="AW1549" s="14" t="s">
        <v>31</v>
      </c>
      <c r="AX1549" s="14" t="s">
        <v>75</v>
      </c>
      <c r="AY1549" s="231" t="s">
        <v>239</v>
      </c>
    </row>
    <row r="1550" spans="1:65" s="14" customFormat="1" ht="11.25">
      <c r="B1550" s="221"/>
      <c r="C1550" s="222"/>
      <c r="D1550" s="212" t="s">
        <v>250</v>
      </c>
      <c r="E1550" s="223" t="s">
        <v>1</v>
      </c>
      <c r="F1550" s="224" t="s">
        <v>2064</v>
      </c>
      <c r="G1550" s="222"/>
      <c r="H1550" s="225">
        <v>35.01</v>
      </c>
      <c r="I1550" s="226"/>
      <c r="J1550" s="222"/>
      <c r="K1550" s="222"/>
      <c r="L1550" s="227"/>
      <c r="M1550" s="228"/>
      <c r="N1550" s="229"/>
      <c r="O1550" s="229"/>
      <c r="P1550" s="229"/>
      <c r="Q1550" s="229"/>
      <c r="R1550" s="229"/>
      <c r="S1550" s="229"/>
      <c r="T1550" s="230"/>
      <c r="AT1550" s="231" t="s">
        <v>250</v>
      </c>
      <c r="AU1550" s="231" t="s">
        <v>86</v>
      </c>
      <c r="AV1550" s="14" t="s">
        <v>86</v>
      </c>
      <c r="AW1550" s="14" t="s">
        <v>31</v>
      </c>
      <c r="AX1550" s="14" t="s">
        <v>75</v>
      </c>
      <c r="AY1550" s="231" t="s">
        <v>239</v>
      </c>
    </row>
    <row r="1551" spans="1:65" s="14" customFormat="1" ht="11.25">
      <c r="B1551" s="221"/>
      <c r="C1551" s="222"/>
      <c r="D1551" s="212" t="s">
        <v>250</v>
      </c>
      <c r="E1551" s="223" t="s">
        <v>1</v>
      </c>
      <c r="F1551" s="224" t="s">
        <v>2065</v>
      </c>
      <c r="G1551" s="222"/>
      <c r="H1551" s="225">
        <v>6.96</v>
      </c>
      <c r="I1551" s="226"/>
      <c r="J1551" s="222"/>
      <c r="K1551" s="222"/>
      <c r="L1551" s="227"/>
      <c r="M1551" s="228"/>
      <c r="N1551" s="229"/>
      <c r="O1551" s="229"/>
      <c r="P1551" s="229"/>
      <c r="Q1551" s="229"/>
      <c r="R1551" s="229"/>
      <c r="S1551" s="229"/>
      <c r="T1551" s="230"/>
      <c r="AT1551" s="231" t="s">
        <v>250</v>
      </c>
      <c r="AU1551" s="231" t="s">
        <v>86</v>
      </c>
      <c r="AV1551" s="14" t="s">
        <v>86</v>
      </c>
      <c r="AW1551" s="14" t="s">
        <v>31</v>
      </c>
      <c r="AX1551" s="14" t="s">
        <v>75</v>
      </c>
      <c r="AY1551" s="231" t="s">
        <v>239</v>
      </c>
    </row>
    <row r="1552" spans="1:65" s="15" customFormat="1" ht="11.25">
      <c r="B1552" s="232"/>
      <c r="C1552" s="233"/>
      <c r="D1552" s="212" t="s">
        <v>250</v>
      </c>
      <c r="E1552" s="234" t="s">
        <v>1</v>
      </c>
      <c r="F1552" s="235" t="s">
        <v>2066</v>
      </c>
      <c r="G1552" s="233"/>
      <c r="H1552" s="236">
        <v>181</v>
      </c>
      <c r="I1552" s="237"/>
      <c r="J1552" s="233"/>
      <c r="K1552" s="233"/>
      <c r="L1552" s="238"/>
      <c r="M1552" s="239"/>
      <c r="N1552" s="240"/>
      <c r="O1552" s="240"/>
      <c r="P1552" s="240"/>
      <c r="Q1552" s="240"/>
      <c r="R1552" s="240"/>
      <c r="S1552" s="240"/>
      <c r="T1552" s="241"/>
      <c r="AT1552" s="242" t="s">
        <v>250</v>
      </c>
      <c r="AU1552" s="242" t="s">
        <v>86</v>
      </c>
      <c r="AV1552" s="15" t="s">
        <v>255</v>
      </c>
      <c r="AW1552" s="15" t="s">
        <v>31</v>
      </c>
      <c r="AX1552" s="15" t="s">
        <v>75</v>
      </c>
      <c r="AY1552" s="242" t="s">
        <v>239</v>
      </c>
    </row>
    <row r="1553" spans="2:51" s="13" customFormat="1" ht="11.25">
      <c r="B1553" s="210"/>
      <c r="C1553" s="211"/>
      <c r="D1553" s="212" t="s">
        <v>250</v>
      </c>
      <c r="E1553" s="213" t="s">
        <v>1</v>
      </c>
      <c r="F1553" s="214" t="s">
        <v>2067</v>
      </c>
      <c r="G1553" s="211"/>
      <c r="H1553" s="213" t="s">
        <v>1</v>
      </c>
      <c r="I1553" s="215"/>
      <c r="J1553" s="211"/>
      <c r="K1553" s="211"/>
      <c r="L1553" s="216"/>
      <c r="M1553" s="217"/>
      <c r="N1553" s="218"/>
      <c r="O1553" s="218"/>
      <c r="P1553" s="218"/>
      <c r="Q1553" s="218"/>
      <c r="R1553" s="218"/>
      <c r="S1553" s="218"/>
      <c r="T1553" s="219"/>
      <c r="AT1553" s="220" t="s">
        <v>250</v>
      </c>
      <c r="AU1553" s="220" t="s">
        <v>86</v>
      </c>
      <c r="AV1553" s="13" t="s">
        <v>83</v>
      </c>
      <c r="AW1553" s="13" t="s">
        <v>31</v>
      </c>
      <c r="AX1553" s="13" t="s">
        <v>75</v>
      </c>
      <c r="AY1553" s="220" t="s">
        <v>239</v>
      </c>
    </row>
    <row r="1554" spans="2:51" s="14" customFormat="1" ht="11.25">
      <c r="B1554" s="221"/>
      <c r="C1554" s="222"/>
      <c r="D1554" s="212" t="s">
        <v>250</v>
      </c>
      <c r="E1554" s="223" t="s">
        <v>1</v>
      </c>
      <c r="F1554" s="224" t="s">
        <v>2068</v>
      </c>
      <c r="G1554" s="222"/>
      <c r="H1554" s="225">
        <v>49.14</v>
      </c>
      <c r="I1554" s="226"/>
      <c r="J1554" s="222"/>
      <c r="K1554" s="222"/>
      <c r="L1554" s="227"/>
      <c r="M1554" s="228"/>
      <c r="N1554" s="229"/>
      <c r="O1554" s="229"/>
      <c r="P1554" s="229"/>
      <c r="Q1554" s="229"/>
      <c r="R1554" s="229"/>
      <c r="S1554" s="229"/>
      <c r="T1554" s="230"/>
      <c r="AT1554" s="231" t="s">
        <v>250</v>
      </c>
      <c r="AU1554" s="231" t="s">
        <v>86</v>
      </c>
      <c r="AV1554" s="14" t="s">
        <v>86</v>
      </c>
      <c r="AW1554" s="14" t="s">
        <v>31</v>
      </c>
      <c r="AX1554" s="14" t="s">
        <v>75</v>
      </c>
      <c r="AY1554" s="231" t="s">
        <v>239</v>
      </c>
    </row>
    <row r="1555" spans="2:51" s="14" customFormat="1" ht="11.25">
      <c r="B1555" s="221"/>
      <c r="C1555" s="222"/>
      <c r="D1555" s="212" t="s">
        <v>250</v>
      </c>
      <c r="E1555" s="223" t="s">
        <v>1</v>
      </c>
      <c r="F1555" s="224" t="s">
        <v>2069</v>
      </c>
      <c r="G1555" s="222"/>
      <c r="H1555" s="225">
        <v>2.86</v>
      </c>
      <c r="I1555" s="226"/>
      <c r="J1555" s="222"/>
      <c r="K1555" s="222"/>
      <c r="L1555" s="227"/>
      <c r="M1555" s="228"/>
      <c r="N1555" s="229"/>
      <c r="O1555" s="229"/>
      <c r="P1555" s="229"/>
      <c r="Q1555" s="229"/>
      <c r="R1555" s="229"/>
      <c r="S1555" s="229"/>
      <c r="T1555" s="230"/>
      <c r="AT1555" s="231" t="s">
        <v>250</v>
      </c>
      <c r="AU1555" s="231" t="s">
        <v>86</v>
      </c>
      <c r="AV1555" s="14" t="s">
        <v>86</v>
      </c>
      <c r="AW1555" s="14" t="s">
        <v>31</v>
      </c>
      <c r="AX1555" s="14" t="s">
        <v>75</v>
      </c>
      <c r="AY1555" s="231" t="s">
        <v>239</v>
      </c>
    </row>
    <row r="1556" spans="2:51" s="15" customFormat="1" ht="11.25">
      <c r="B1556" s="232"/>
      <c r="C1556" s="233"/>
      <c r="D1556" s="212" t="s">
        <v>250</v>
      </c>
      <c r="E1556" s="234" t="s">
        <v>1</v>
      </c>
      <c r="F1556" s="235" t="s">
        <v>2070</v>
      </c>
      <c r="G1556" s="233"/>
      <c r="H1556" s="236">
        <v>52</v>
      </c>
      <c r="I1556" s="237"/>
      <c r="J1556" s="233"/>
      <c r="K1556" s="233"/>
      <c r="L1556" s="238"/>
      <c r="M1556" s="239"/>
      <c r="N1556" s="240"/>
      <c r="O1556" s="240"/>
      <c r="P1556" s="240"/>
      <c r="Q1556" s="240"/>
      <c r="R1556" s="240"/>
      <c r="S1556" s="240"/>
      <c r="T1556" s="241"/>
      <c r="AT1556" s="242" t="s">
        <v>250</v>
      </c>
      <c r="AU1556" s="242" t="s">
        <v>86</v>
      </c>
      <c r="AV1556" s="15" t="s">
        <v>255</v>
      </c>
      <c r="AW1556" s="15" t="s">
        <v>31</v>
      </c>
      <c r="AX1556" s="15" t="s">
        <v>75</v>
      </c>
      <c r="AY1556" s="242" t="s">
        <v>239</v>
      </c>
    </row>
    <row r="1557" spans="2:51" s="13" customFormat="1" ht="11.25">
      <c r="B1557" s="210"/>
      <c r="C1557" s="211"/>
      <c r="D1557" s="212" t="s">
        <v>250</v>
      </c>
      <c r="E1557" s="213" t="s">
        <v>1</v>
      </c>
      <c r="F1557" s="214" t="s">
        <v>2071</v>
      </c>
      <c r="G1557" s="211"/>
      <c r="H1557" s="213" t="s">
        <v>1</v>
      </c>
      <c r="I1557" s="215"/>
      <c r="J1557" s="211"/>
      <c r="K1557" s="211"/>
      <c r="L1557" s="216"/>
      <c r="M1557" s="217"/>
      <c r="N1557" s="218"/>
      <c r="O1557" s="218"/>
      <c r="P1557" s="218"/>
      <c r="Q1557" s="218"/>
      <c r="R1557" s="218"/>
      <c r="S1557" s="218"/>
      <c r="T1557" s="219"/>
      <c r="AT1557" s="220" t="s">
        <v>250</v>
      </c>
      <c r="AU1557" s="220" t="s">
        <v>86</v>
      </c>
      <c r="AV1557" s="13" t="s">
        <v>83</v>
      </c>
      <c r="AW1557" s="13" t="s">
        <v>31</v>
      </c>
      <c r="AX1557" s="13" t="s">
        <v>75</v>
      </c>
      <c r="AY1557" s="220" t="s">
        <v>239</v>
      </c>
    </row>
    <row r="1558" spans="2:51" s="14" customFormat="1" ht="11.25">
      <c r="B1558" s="221"/>
      <c r="C1558" s="222"/>
      <c r="D1558" s="212" t="s">
        <v>250</v>
      </c>
      <c r="E1558" s="223" t="s">
        <v>1</v>
      </c>
      <c r="F1558" s="224" t="s">
        <v>2072</v>
      </c>
      <c r="G1558" s="222"/>
      <c r="H1558" s="225">
        <v>40.79</v>
      </c>
      <c r="I1558" s="226"/>
      <c r="J1558" s="222"/>
      <c r="K1558" s="222"/>
      <c r="L1558" s="227"/>
      <c r="M1558" s="228"/>
      <c r="N1558" s="229"/>
      <c r="O1558" s="229"/>
      <c r="P1558" s="229"/>
      <c r="Q1558" s="229"/>
      <c r="R1558" s="229"/>
      <c r="S1558" s="229"/>
      <c r="T1558" s="230"/>
      <c r="AT1558" s="231" t="s">
        <v>250</v>
      </c>
      <c r="AU1558" s="231" t="s">
        <v>86</v>
      </c>
      <c r="AV1558" s="14" t="s">
        <v>86</v>
      </c>
      <c r="AW1558" s="14" t="s">
        <v>31</v>
      </c>
      <c r="AX1558" s="14" t="s">
        <v>75</v>
      </c>
      <c r="AY1558" s="231" t="s">
        <v>239</v>
      </c>
    </row>
    <row r="1559" spans="2:51" s="14" customFormat="1" ht="11.25">
      <c r="B1559" s="221"/>
      <c r="C1559" s="222"/>
      <c r="D1559" s="212" t="s">
        <v>250</v>
      </c>
      <c r="E1559" s="223" t="s">
        <v>1</v>
      </c>
      <c r="F1559" s="224" t="s">
        <v>2073</v>
      </c>
      <c r="G1559" s="222"/>
      <c r="H1559" s="225">
        <v>2.21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250</v>
      </c>
      <c r="AU1559" s="231" t="s">
        <v>86</v>
      </c>
      <c r="AV1559" s="14" t="s">
        <v>86</v>
      </c>
      <c r="AW1559" s="14" t="s">
        <v>31</v>
      </c>
      <c r="AX1559" s="14" t="s">
        <v>75</v>
      </c>
      <c r="AY1559" s="231" t="s">
        <v>239</v>
      </c>
    </row>
    <row r="1560" spans="2:51" s="15" customFormat="1" ht="11.25">
      <c r="B1560" s="232"/>
      <c r="C1560" s="233"/>
      <c r="D1560" s="212" t="s">
        <v>250</v>
      </c>
      <c r="E1560" s="234" t="s">
        <v>1</v>
      </c>
      <c r="F1560" s="235" t="s">
        <v>2074</v>
      </c>
      <c r="G1560" s="233"/>
      <c r="H1560" s="236">
        <v>43</v>
      </c>
      <c r="I1560" s="237"/>
      <c r="J1560" s="233"/>
      <c r="K1560" s="233"/>
      <c r="L1560" s="238"/>
      <c r="M1560" s="239"/>
      <c r="N1560" s="240"/>
      <c r="O1560" s="240"/>
      <c r="P1560" s="240"/>
      <c r="Q1560" s="240"/>
      <c r="R1560" s="240"/>
      <c r="S1560" s="240"/>
      <c r="T1560" s="241"/>
      <c r="AT1560" s="242" t="s">
        <v>250</v>
      </c>
      <c r="AU1560" s="242" t="s">
        <v>86</v>
      </c>
      <c r="AV1560" s="15" t="s">
        <v>255</v>
      </c>
      <c r="AW1560" s="15" t="s">
        <v>31</v>
      </c>
      <c r="AX1560" s="15" t="s">
        <v>75</v>
      </c>
      <c r="AY1560" s="242" t="s">
        <v>239</v>
      </c>
    </row>
    <row r="1561" spans="2:51" s="13" customFormat="1" ht="11.25">
      <c r="B1561" s="210"/>
      <c r="C1561" s="211"/>
      <c r="D1561" s="212" t="s">
        <v>250</v>
      </c>
      <c r="E1561" s="213" t="s">
        <v>1</v>
      </c>
      <c r="F1561" s="214" t="s">
        <v>1858</v>
      </c>
      <c r="G1561" s="211"/>
      <c r="H1561" s="213" t="s">
        <v>1</v>
      </c>
      <c r="I1561" s="215"/>
      <c r="J1561" s="211"/>
      <c r="K1561" s="211"/>
      <c r="L1561" s="216"/>
      <c r="M1561" s="217"/>
      <c r="N1561" s="218"/>
      <c r="O1561" s="218"/>
      <c r="P1561" s="218"/>
      <c r="Q1561" s="218"/>
      <c r="R1561" s="218"/>
      <c r="S1561" s="218"/>
      <c r="T1561" s="219"/>
      <c r="AT1561" s="220" t="s">
        <v>250</v>
      </c>
      <c r="AU1561" s="220" t="s">
        <v>86</v>
      </c>
      <c r="AV1561" s="13" t="s">
        <v>83</v>
      </c>
      <c r="AW1561" s="13" t="s">
        <v>31</v>
      </c>
      <c r="AX1561" s="13" t="s">
        <v>75</v>
      </c>
      <c r="AY1561" s="220" t="s">
        <v>239</v>
      </c>
    </row>
    <row r="1562" spans="2:51" s="14" customFormat="1" ht="11.25">
      <c r="B1562" s="221"/>
      <c r="C1562" s="222"/>
      <c r="D1562" s="212" t="s">
        <v>250</v>
      </c>
      <c r="E1562" s="223" t="s">
        <v>1</v>
      </c>
      <c r="F1562" s="224" t="s">
        <v>2075</v>
      </c>
      <c r="G1562" s="222"/>
      <c r="H1562" s="225">
        <v>162.94999999999999</v>
      </c>
      <c r="I1562" s="226"/>
      <c r="J1562" s="222"/>
      <c r="K1562" s="222"/>
      <c r="L1562" s="227"/>
      <c r="M1562" s="228"/>
      <c r="N1562" s="229"/>
      <c r="O1562" s="229"/>
      <c r="P1562" s="229"/>
      <c r="Q1562" s="229"/>
      <c r="R1562" s="229"/>
      <c r="S1562" s="229"/>
      <c r="T1562" s="230"/>
      <c r="AT1562" s="231" t="s">
        <v>250</v>
      </c>
      <c r="AU1562" s="231" t="s">
        <v>86</v>
      </c>
      <c r="AV1562" s="14" t="s">
        <v>86</v>
      </c>
      <c r="AW1562" s="14" t="s">
        <v>31</v>
      </c>
      <c r="AX1562" s="14" t="s">
        <v>75</v>
      </c>
      <c r="AY1562" s="231" t="s">
        <v>239</v>
      </c>
    </row>
    <row r="1563" spans="2:51" s="14" customFormat="1" ht="11.25">
      <c r="B1563" s="221"/>
      <c r="C1563" s="222"/>
      <c r="D1563" s="212" t="s">
        <v>250</v>
      </c>
      <c r="E1563" s="223" t="s">
        <v>1</v>
      </c>
      <c r="F1563" s="224" t="s">
        <v>2076</v>
      </c>
      <c r="G1563" s="222"/>
      <c r="H1563" s="225">
        <v>7.05</v>
      </c>
      <c r="I1563" s="226"/>
      <c r="J1563" s="222"/>
      <c r="K1563" s="222"/>
      <c r="L1563" s="227"/>
      <c r="M1563" s="228"/>
      <c r="N1563" s="229"/>
      <c r="O1563" s="229"/>
      <c r="P1563" s="229"/>
      <c r="Q1563" s="229"/>
      <c r="R1563" s="229"/>
      <c r="S1563" s="229"/>
      <c r="T1563" s="230"/>
      <c r="AT1563" s="231" t="s">
        <v>250</v>
      </c>
      <c r="AU1563" s="231" t="s">
        <v>86</v>
      </c>
      <c r="AV1563" s="14" t="s">
        <v>86</v>
      </c>
      <c r="AW1563" s="14" t="s">
        <v>31</v>
      </c>
      <c r="AX1563" s="14" t="s">
        <v>75</v>
      </c>
      <c r="AY1563" s="231" t="s">
        <v>239</v>
      </c>
    </row>
    <row r="1564" spans="2:51" s="15" customFormat="1" ht="11.25">
      <c r="B1564" s="232"/>
      <c r="C1564" s="233"/>
      <c r="D1564" s="212" t="s">
        <v>250</v>
      </c>
      <c r="E1564" s="234" t="s">
        <v>1</v>
      </c>
      <c r="F1564" s="235" t="s">
        <v>2077</v>
      </c>
      <c r="G1564" s="233"/>
      <c r="H1564" s="236">
        <v>170</v>
      </c>
      <c r="I1564" s="237"/>
      <c r="J1564" s="233"/>
      <c r="K1564" s="233"/>
      <c r="L1564" s="238"/>
      <c r="M1564" s="239"/>
      <c r="N1564" s="240"/>
      <c r="O1564" s="240"/>
      <c r="P1564" s="240"/>
      <c r="Q1564" s="240"/>
      <c r="R1564" s="240"/>
      <c r="S1564" s="240"/>
      <c r="T1564" s="241"/>
      <c r="AT1564" s="242" t="s">
        <v>250</v>
      </c>
      <c r="AU1564" s="242" t="s">
        <v>86</v>
      </c>
      <c r="AV1564" s="15" t="s">
        <v>255</v>
      </c>
      <c r="AW1564" s="15" t="s">
        <v>31</v>
      </c>
      <c r="AX1564" s="15" t="s">
        <v>75</v>
      </c>
      <c r="AY1564" s="242" t="s">
        <v>239</v>
      </c>
    </row>
    <row r="1565" spans="2:51" s="13" customFormat="1" ht="11.25">
      <c r="B1565" s="210"/>
      <c r="C1565" s="211"/>
      <c r="D1565" s="212" t="s">
        <v>250</v>
      </c>
      <c r="E1565" s="213" t="s">
        <v>1</v>
      </c>
      <c r="F1565" s="214" t="s">
        <v>2078</v>
      </c>
      <c r="G1565" s="211"/>
      <c r="H1565" s="213" t="s">
        <v>1</v>
      </c>
      <c r="I1565" s="215"/>
      <c r="J1565" s="211"/>
      <c r="K1565" s="211"/>
      <c r="L1565" s="216"/>
      <c r="M1565" s="217"/>
      <c r="N1565" s="218"/>
      <c r="O1565" s="218"/>
      <c r="P1565" s="218"/>
      <c r="Q1565" s="218"/>
      <c r="R1565" s="218"/>
      <c r="S1565" s="218"/>
      <c r="T1565" s="219"/>
      <c r="AT1565" s="220" t="s">
        <v>250</v>
      </c>
      <c r="AU1565" s="220" t="s">
        <v>86</v>
      </c>
      <c r="AV1565" s="13" t="s">
        <v>83</v>
      </c>
      <c r="AW1565" s="13" t="s">
        <v>31</v>
      </c>
      <c r="AX1565" s="13" t="s">
        <v>75</v>
      </c>
      <c r="AY1565" s="220" t="s">
        <v>239</v>
      </c>
    </row>
    <row r="1566" spans="2:51" s="14" customFormat="1" ht="11.25">
      <c r="B1566" s="221"/>
      <c r="C1566" s="222"/>
      <c r="D1566" s="212" t="s">
        <v>250</v>
      </c>
      <c r="E1566" s="223" t="s">
        <v>1</v>
      </c>
      <c r="F1566" s="224" t="s">
        <v>2079</v>
      </c>
      <c r="G1566" s="222"/>
      <c r="H1566" s="225">
        <v>43.95</v>
      </c>
      <c r="I1566" s="226"/>
      <c r="J1566" s="222"/>
      <c r="K1566" s="222"/>
      <c r="L1566" s="227"/>
      <c r="M1566" s="228"/>
      <c r="N1566" s="229"/>
      <c r="O1566" s="229"/>
      <c r="P1566" s="229"/>
      <c r="Q1566" s="229"/>
      <c r="R1566" s="229"/>
      <c r="S1566" s="229"/>
      <c r="T1566" s="230"/>
      <c r="AT1566" s="231" t="s">
        <v>250</v>
      </c>
      <c r="AU1566" s="231" t="s">
        <v>86</v>
      </c>
      <c r="AV1566" s="14" t="s">
        <v>86</v>
      </c>
      <c r="AW1566" s="14" t="s">
        <v>31</v>
      </c>
      <c r="AX1566" s="14" t="s">
        <v>75</v>
      </c>
      <c r="AY1566" s="231" t="s">
        <v>239</v>
      </c>
    </row>
    <row r="1567" spans="2:51" s="14" customFormat="1" ht="11.25">
      <c r="B1567" s="221"/>
      <c r="C1567" s="222"/>
      <c r="D1567" s="212" t="s">
        <v>250</v>
      </c>
      <c r="E1567" s="223" t="s">
        <v>1</v>
      </c>
      <c r="F1567" s="224" t="s">
        <v>2080</v>
      </c>
      <c r="G1567" s="222"/>
      <c r="H1567" s="225">
        <v>2.0499999999999998</v>
      </c>
      <c r="I1567" s="226"/>
      <c r="J1567" s="222"/>
      <c r="K1567" s="222"/>
      <c r="L1567" s="227"/>
      <c r="M1567" s="228"/>
      <c r="N1567" s="229"/>
      <c r="O1567" s="229"/>
      <c r="P1567" s="229"/>
      <c r="Q1567" s="229"/>
      <c r="R1567" s="229"/>
      <c r="S1567" s="229"/>
      <c r="T1567" s="230"/>
      <c r="AT1567" s="231" t="s">
        <v>250</v>
      </c>
      <c r="AU1567" s="231" t="s">
        <v>86</v>
      </c>
      <c r="AV1567" s="14" t="s">
        <v>86</v>
      </c>
      <c r="AW1567" s="14" t="s">
        <v>31</v>
      </c>
      <c r="AX1567" s="14" t="s">
        <v>75</v>
      </c>
      <c r="AY1567" s="231" t="s">
        <v>239</v>
      </c>
    </row>
    <row r="1568" spans="2:51" s="15" customFormat="1" ht="11.25">
      <c r="B1568" s="232"/>
      <c r="C1568" s="233"/>
      <c r="D1568" s="212" t="s">
        <v>250</v>
      </c>
      <c r="E1568" s="234" t="s">
        <v>1</v>
      </c>
      <c r="F1568" s="235" t="s">
        <v>2081</v>
      </c>
      <c r="G1568" s="233"/>
      <c r="H1568" s="236">
        <v>46</v>
      </c>
      <c r="I1568" s="237"/>
      <c r="J1568" s="233"/>
      <c r="K1568" s="233"/>
      <c r="L1568" s="238"/>
      <c r="M1568" s="239"/>
      <c r="N1568" s="240"/>
      <c r="O1568" s="240"/>
      <c r="P1568" s="240"/>
      <c r="Q1568" s="240"/>
      <c r="R1568" s="240"/>
      <c r="S1568" s="240"/>
      <c r="T1568" s="241"/>
      <c r="AT1568" s="242" t="s">
        <v>250</v>
      </c>
      <c r="AU1568" s="242" t="s">
        <v>86</v>
      </c>
      <c r="AV1568" s="15" t="s">
        <v>255</v>
      </c>
      <c r="AW1568" s="15" t="s">
        <v>31</v>
      </c>
      <c r="AX1568" s="15" t="s">
        <v>75</v>
      </c>
      <c r="AY1568" s="242" t="s">
        <v>239</v>
      </c>
    </row>
    <row r="1569" spans="1:65" s="16" customFormat="1" ht="11.25">
      <c r="B1569" s="243"/>
      <c r="C1569" s="244"/>
      <c r="D1569" s="212" t="s">
        <v>250</v>
      </c>
      <c r="E1569" s="245" t="s">
        <v>1</v>
      </c>
      <c r="F1569" s="246" t="s">
        <v>264</v>
      </c>
      <c r="G1569" s="244"/>
      <c r="H1569" s="247">
        <v>492</v>
      </c>
      <c r="I1569" s="248"/>
      <c r="J1569" s="244"/>
      <c r="K1569" s="244"/>
      <c r="L1569" s="249"/>
      <c r="M1569" s="250"/>
      <c r="N1569" s="251"/>
      <c r="O1569" s="251"/>
      <c r="P1569" s="251"/>
      <c r="Q1569" s="251"/>
      <c r="R1569" s="251"/>
      <c r="S1569" s="251"/>
      <c r="T1569" s="252"/>
      <c r="AT1569" s="253" t="s">
        <v>250</v>
      </c>
      <c r="AU1569" s="253" t="s">
        <v>86</v>
      </c>
      <c r="AV1569" s="16" t="s">
        <v>246</v>
      </c>
      <c r="AW1569" s="16" t="s">
        <v>31</v>
      </c>
      <c r="AX1569" s="16" t="s">
        <v>83</v>
      </c>
      <c r="AY1569" s="253" t="s">
        <v>239</v>
      </c>
    </row>
    <row r="1570" spans="1:65" s="2" customFormat="1" ht="24.2" customHeight="1">
      <c r="A1570" s="35"/>
      <c r="B1570" s="36"/>
      <c r="C1570" s="254" t="s">
        <v>2082</v>
      </c>
      <c r="D1570" s="254" t="s">
        <v>340</v>
      </c>
      <c r="E1570" s="255" t="s">
        <v>2083</v>
      </c>
      <c r="F1570" s="256" t="s">
        <v>2084</v>
      </c>
      <c r="G1570" s="257" t="s">
        <v>372</v>
      </c>
      <c r="H1570" s="258">
        <v>502</v>
      </c>
      <c r="I1570" s="259"/>
      <c r="J1570" s="260">
        <f>ROUND(I1570*H1570,2)</f>
        <v>0</v>
      </c>
      <c r="K1570" s="256" t="s">
        <v>245</v>
      </c>
      <c r="L1570" s="261"/>
      <c r="M1570" s="262" t="s">
        <v>1</v>
      </c>
      <c r="N1570" s="263" t="s">
        <v>40</v>
      </c>
      <c r="O1570" s="72"/>
      <c r="P1570" s="201">
        <f>O1570*H1570</f>
        <v>0</v>
      </c>
      <c r="Q1570" s="201">
        <v>2.3999999999999998E-3</v>
      </c>
      <c r="R1570" s="201">
        <f>Q1570*H1570</f>
        <v>1.2047999999999999</v>
      </c>
      <c r="S1570" s="201">
        <v>0</v>
      </c>
      <c r="T1570" s="202">
        <f>S1570*H1570</f>
        <v>0</v>
      </c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R1570" s="203" t="s">
        <v>531</v>
      </c>
      <c r="AT1570" s="203" t="s">
        <v>340</v>
      </c>
      <c r="AU1570" s="203" t="s">
        <v>86</v>
      </c>
      <c r="AY1570" s="18" t="s">
        <v>239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8" t="s">
        <v>83</v>
      </c>
      <c r="BK1570" s="204">
        <f>ROUND(I1570*H1570,2)</f>
        <v>0</v>
      </c>
      <c r="BL1570" s="18" t="s">
        <v>169</v>
      </c>
      <c r="BM1570" s="203" t="s">
        <v>2085</v>
      </c>
    </row>
    <row r="1571" spans="1:65" s="13" customFormat="1" ht="11.25">
      <c r="B1571" s="210"/>
      <c r="C1571" s="211"/>
      <c r="D1571" s="212" t="s">
        <v>250</v>
      </c>
      <c r="E1571" s="213" t="s">
        <v>1</v>
      </c>
      <c r="F1571" s="214" t="s">
        <v>2086</v>
      </c>
      <c r="G1571" s="211"/>
      <c r="H1571" s="213" t="s">
        <v>1</v>
      </c>
      <c r="I1571" s="215"/>
      <c r="J1571" s="211"/>
      <c r="K1571" s="211"/>
      <c r="L1571" s="216"/>
      <c r="M1571" s="217"/>
      <c r="N1571" s="218"/>
      <c r="O1571" s="218"/>
      <c r="P1571" s="218"/>
      <c r="Q1571" s="218"/>
      <c r="R1571" s="218"/>
      <c r="S1571" s="218"/>
      <c r="T1571" s="219"/>
      <c r="AT1571" s="220" t="s">
        <v>250</v>
      </c>
      <c r="AU1571" s="220" t="s">
        <v>86</v>
      </c>
      <c r="AV1571" s="13" t="s">
        <v>83</v>
      </c>
      <c r="AW1571" s="13" t="s">
        <v>31</v>
      </c>
      <c r="AX1571" s="13" t="s">
        <v>75</v>
      </c>
      <c r="AY1571" s="220" t="s">
        <v>239</v>
      </c>
    </row>
    <row r="1572" spans="1:65" s="13" customFormat="1" ht="11.25">
      <c r="B1572" s="210"/>
      <c r="C1572" s="211"/>
      <c r="D1572" s="212" t="s">
        <v>250</v>
      </c>
      <c r="E1572" s="213" t="s">
        <v>1</v>
      </c>
      <c r="F1572" s="214" t="s">
        <v>2087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250</v>
      </c>
      <c r="AU1572" s="220" t="s">
        <v>86</v>
      </c>
      <c r="AV1572" s="13" t="s">
        <v>83</v>
      </c>
      <c r="AW1572" s="13" t="s">
        <v>31</v>
      </c>
      <c r="AX1572" s="13" t="s">
        <v>75</v>
      </c>
      <c r="AY1572" s="220" t="s">
        <v>239</v>
      </c>
    </row>
    <row r="1573" spans="1:65" s="14" customFormat="1" ht="11.25">
      <c r="B1573" s="221"/>
      <c r="C1573" s="222"/>
      <c r="D1573" s="212" t="s">
        <v>250</v>
      </c>
      <c r="E1573" s="223" t="s">
        <v>1</v>
      </c>
      <c r="F1573" s="224" t="s">
        <v>2088</v>
      </c>
      <c r="G1573" s="222"/>
      <c r="H1573" s="225">
        <v>502</v>
      </c>
      <c r="I1573" s="226"/>
      <c r="J1573" s="222"/>
      <c r="K1573" s="222"/>
      <c r="L1573" s="227"/>
      <c r="M1573" s="228"/>
      <c r="N1573" s="229"/>
      <c r="O1573" s="229"/>
      <c r="P1573" s="229"/>
      <c r="Q1573" s="229"/>
      <c r="R1573" s="229"/>
      <c r="S1573" s="229"/>
      <c r="T1573" s="230"/>
      <c r="AT1573" s="231" t="s">
        <v>250</v>
      </c>
      <c r="AU1573" s="231" t="s">
        <v>86</v>
      </c>
      <c r="AV1573" s="14" t="s">
        <v>86</v>
      </c>
      <c r="AW1573" s="14" t="s">
        <v>31</v>
      </c>
      <c r="AX1573" s="14" t="s">
        <v>83</v>
      </c>
      <c r="AY1573" s="231" t="s">
        <v>239</v>
      </c>
    </row>
    <row r="1574" spans="1:65" s="2" customFormat="1" ht="24.2" customHeight="1">
      <c r="A1574" s="35"/>
      <c r="B1574" s="36"/>
      <c r="C1574" s="192" t="s">
        <v>2089</v>
      </c>
      <c r="D1574" s="192" t="s">
        <v>241</v>
      </c>
      <c r="E1574" s="193" t="s">
        <v>2090</v>
      </c>
      <c r="F1574" s="194" t="s">
        <v>2091</v>
      </c>
      <c r="G1574" s="195" t="s">
        <v>372</v>
      </c>
      <c r="H1574" s="196">
        <v>542</v>
      </c>
      <c r="I1574" s="197"/>
      <c r="J1574" s="198">
        <f>ROUND(I1574*H1574,2)</f>
        <v>0</v>
      </c>
      <c r="K1574" s="194" t="s">
        <v>245</v>
      </c>
      <c r="L1574" s="40"/>
      <c r="M1574" s="199" t="s">
        <v>1</v>
      </c>
      <c r="N1574" s="200" t="s">
        <v>40</v>
      </c>
      <c r="O1574" s="72"/>
      <c r="P1574" s="201">
        <f>O1574*H1574</f>
        <v>0</v>
      </c>
      <c r="Q1574" s="201">
        <v>0</v>
      </c>
      <c r="R1574" s="201">
        <f>Q1574*H1574</f>
        <v>0</v>
      </c>
      <c r="S1574" s="201">
        <v>0</v>
      </c>
      <c r="T1574" s="202">
        <f>S1574*H1574</f>
        <v>0</v>
      </c>
      <c r="U1574" s="35"/>
      <c r="V1574" s="35"/>
      <c r="W1574" s="35"/>
      <c r="X1574" s="35"/>
      <c r="Y1574" s="35"/>
      <c r="Z1574" s="35"/>
      <c r="AA1574" s="35"/>
      <c r="AB1574" s="35"/>
      <c r="AC1574" s="35"/>
      <c r="AD1574" s="35"/>
      <c r="AE1574" s="35"/>
      <c r="AR1574" s="203" t="s">
        <v>169</v>
      </c>
      <c r="AT1574" s="203" t="s">
        <v>241</v>
      </c>
      <c r="AU1574" s="203" t="s">
        <v>86</v>
      </c>
      <c r="AY1574" s="18" t="s">
        <v>239</v>
      </c>
      <c r="BE1574" s="204">
        <f>IF(N1574="základní",J1574,0)</f>
        <v>0</v>
      </c>
      <c r="BF1574" s="204">
        <f>IF(N1574="snížená",J1574,0)</f>
        <v>0</v>
      </c>
      <c r="BG1574" s="204">
        <f>IF(N1574="zákl. přenesená",J1574,0)</f>
        <v>0</v>
      </c>
      <c r="BH1574" s="204">
        <f>IF(N1574="sníž. přenesená",J1574,0)</f>
        <v>0</v>
      </c>
      <c r="BI1574" s="204">
        <f>IF(N1574="nulová",J1574,0)</f>
        <v>0</v>
      </c>
      <c r="BJ1574" s="18" t="s">
        <v>83</v>
      </c>
      <c r="BK1574" s="204">
        <f>ROUND(I1574*H1574,2)</f>
        <v>0</v>
      </c>
      <c r="BL1574" s="18" t="s">
        <v>169</v>
      </c>
      <c r="BM1574" s="203" t="s">
        <v>2092</v>
      </c>
    </row>
    <row r="1575" spans="1:65" s="2" customFormat="1" ht="11.25">
      <c r="A1575" s="35"/>
      <c r="B1575" s="36"/>
      <c r="C1575" s="37"/>
      <c r="D1575" s="205" t="s">
        <v>248</v>
      </c>
      <c r="E1575" s="37"/>
      <c r="F1575" s="206" t="s">
        <v>2093</v>
      </c>
      <c r="G1575" s="37"/>
      <c r="H1575" s="37"/>
      <c r="I1575" s="207"/>
      <c r="J1575" s="37"/>
      <c r="K1575" s="37"/>
      <c r="L1575" s="40"/>
      <c r="M1575" s="208"/>
      <c r="N1575" s="209"/>
      <c r="O1575" s="72"/>
      <c r="P1575" s="72"/>
      <c r="Q1575" s="72"/>
      <c r="R1575" s="72"/>
      <c r="S1575" s="72"/>
      <c r="T1575" s="73"/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T1575" s="18" t="s">
        <v>248</v>
      </c>
      <c r="AU1575" s="18" t="s">
        <v>86</v>
      </c>
    </row>
    <row r="1576" spans="1:65" s="13" customFormat="1" ht="11.25">
      <c r="B1576" s="210"/>
      <c r="C1576" s="211"/>
      <c r="D1576" s="212" t="s">
        <v>250</v>
      </c>
      <c r="E1576" s="213" t="s">
        <v>1</v>
      </c>
      <c r="F1576" s="214" t="s">
        <v>2094</v>
      </c>
      <c r="G1576" s="211"/>
      <c r="H1576" s="213" t="s">
        <v>1</v>
      </c>
      <c r="I1576" s="215"/>
      <c r="J1576" s="211"/>
      <c r="K1576" s="211"/>
      <c r="L1576" s="216"/>
      <c r="M1576" s="217"/>
      <c r="N1576" s="218"/>
      <c r="O1576" s="218"/>
      <c r="P1576" s="218"/>
      <c r="Q1576" s="218"/>
      <c r="R1576" s="218"/>
      <c r="S1576" s="218"/>
      <c r="T1576" s="219"/>
      <c r="AT1576" s="220" t="s">
        <v>250</v>
      </c>
      <c r="AU1576" s="220" t="s">
        <v>86</v>
      </c>
      <c r="AV1576" s="13" t="s">
        <v>83</v>
      </c>
      <c r="AW1576" s="13" t="s">
        <v>31</v>
      </c>
      <c r="AX1576" s="13" t="s">
        <v>75</v>
      </c>
      <c r="AY1576" s="220" t="s">
        <v>239</v>
      </c>
    </row>
    <row r="1577" spans="1:65" s="13" customFormat="1" ht="11.25">
      <c r="B1577" s="210"/>
      <c r="C1577" s="211"/>
      <c r="D1577" s="212" t="s">
        <v>250</v>
      </c>
      <c r="E1577" s="213" t="s">
        <v>1</v>
      </c>
      <c r="F1577" s="214" t="s">
        <v>2095</v>
      </c>
      <c r="G1577" s="211"/>
      <c r="H1577" s="213" t="s">
        <v>1</v>
      </c>
      <c r="I1577" s="215"/>
      <c r="J1577" s="211"/>
      <c r="K1577" s="211"/>
      <c r="L1577" s="216"/>
      <c r="M1577" s="217"/>
      <c r="N1577" s="218"/>
      <c r="O1577" s="218"/>
      <c r="P1577" s="218"/>
      <c r="Q1577" s="218"/>
      <c r="R1577" s="218"/>
      <c r="S1577" s="218"/>
      <c r="T1577" s="219"/>
      <c r="AT1577" s="220" t="s">
        <v>250</v>
      </c>
      <c r="AU1577" s="220" t="s">
        <v>86</v>
      </c>
      <c r="AV1577" s="13" t="s">
        <v>83</v>
      </c>
      <c r="AW1577" s="13" t="s">
        <v>31</v>
      </c>
      <c r="AX1577" s="13" t="s">
        <v>75</v>
      </c>
      <c r="AY1577" s="220" t="s">
        <v>239</v>
      </c>
    </row>
    <row r="1578" spans="1:65" s="14" customFormat="1" ht="11.25">
      <c r="B1578" s="221"/>
      <c r="C1578" s="222"/>
      <c r="D1578" s="212" t="s">
        <v>250</v>
      </c>
      <c r="E1578" s="223" t="s">
        <v>1</v>
      </c>
      <c r="F1578" s="224" t="s">
        <v>2096</v>
      </c>
      <c r="G1578" s="222"/>
      <c r="H1578" s="225">
        <v>542</v>
      </c>
      <c r="I1578" s="226"/>
      <c r="J1578" s="222"/>
      <c r="K1578" s="222"/>
      <c r="L1578" s="227"/>
      <c r="M1578" s="228"/>
      <c r="N1578" s="229"/>
      <c r="O1578" s="229"/>
      <c r="P1578" s="229"/>
      <c r="Q1578" s="229"/>
      <c r="R1578" s="229"/>
      <c r="S1578" s="229"/>
      <c r="T1578" s="230"/>
      <c r="AT1578" s="231" t="s">
        <v>250</v>
      </c>
      <c r="AU1578" s="231" t="s">
        <v>86</v>
      </c>
      <c r="AV1578" s="14" t="s">
        <v>86</v>
      </c>
      <c r="AW1578" s="14" t="s">
        <v>31</v>
      </c>
      <c r="AX1578" s="14" t="s">
        <v>83</v>
      </c>
      <c r="AY1578" s="231" t="s">
        <v>239</v>
      </c>
    </row>
    <row r="1579" spans="1:65" s="2" customFormat="1" ht="24.2" customHeight="1">
      <c r="A1579" s="35"/>
      <c r="B1579" s="36"/>
      <c r="C1579" s="254" t="s">
        <v>2097</v>
      </c>
      <c r="D1579" s="254" t="s">
        <v>340</v>
      </c>
      <c r="E1579" s="255" t="s">
        <v>2098</v>
      </c>
      <c r="F1579" s="256" t="s">
        <v>2099</v>
      </c>
      <c r="G1579" s="257" t="s">
        <v>372</v>
      </c>
      <c r="H1579" s="258">
        <v>624</v>
      </c>
      <c r="I1579" s="259"/>
      <c r="J1579" s="260">
        <f>ROUND(I1579*H1579,2)</f>
        <v>0</v>
      </c>
      <c r="K1579" s="256" t="s">
        <v>245</v>
      </c>
      <c r="L1579" s="261"/>
      <c r="M1579" s="262" t="s">
        <v>1</v>
      </c>
      <c r="N1579" s="263" t="s">
        <v>40</v>
      </c>
      <c r="O1579" s="72"/>
      <c r="P1579" s="201">
        <f>O1579*H1579</f>
        <v>0</v>
      </c>
      <c r="Q1579" s="201">
        <v>5.0000000000000001E-4</v>
      </c>
      <c r="R1579" s="201">
        <f>Q1579*H1579</f>
        <v>0.312</v>
      </c>
      <c r="S1579" s="201">
        <v>0</v>
      </c>
      <c r="T1579" s="202">
        <f>S1579*H1579</f>
        <v>0</v>
      </c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R1579" s="203" t="s">
        <v>531</v>
      </c>
      <c r="AT1579" s="203" t="s">
        <v>340</v>
      </c>
      <c r="AU1579" s="203" t="s">
        <v>86</v>
      </c>
      <c r="AY1579" s="18" t="s">
        <v>239</v>
      </c>
      <c r="BE1579" s="204">
        <f>IF(N1579="základní",J1579,0)</f>
        <v>0</v>
      </c>
      <c r="BF1579" s="204">
        <f>IF(N1579="snížená",J1579,0)</f>
        <v>0</v>
      </c>
      <c r="BG1579" s="204">
        <f>IF(N1579="zákl. přenesená",J1579,0)</f>
        <v>0</v>
      </c>
      <c r="BH1579" s="204">
        <f>IF(N1579="sníž. přenesená",J1579,0)</f>
        <v>0</v>
      </c>
      <c r="BI1579" s="204">
        <f>IF(N1579="nulová",J1579,0)</f>
        <v>0</v>
      </c>
      <c r="BJ1579" s="18" t="s">
        <v>83</v>
      </c>
      <c r="BK1579" s="204">
        <f>ROUND(I1579*H1579,2)</f>
        <v>0</v>
      </c>
      <c r="BL1579" s="18" t="s">
        <v>169</v>
      </c>
      <c r="BM1579" s="203" t="s">
        <v>2100</v>
      </c>
    </row>
    <row r="1580" spans="1:65" s="13" customFormat="1" ht="22.5">
      <c r="B1580" s="210"/>
      <c r="C1580" s="211"/>
      <c r="D1580" s="212" t="s">
        <v>250</v>
      </c>
      <c r="E1580" s="213" t="s">
        <v>1</v>
      </c>
      <c r="F1580" s="214" t="s">
        <v>2101</v>
      </c>
      <c r="G1580" s="211"/>
      <c r="H1580" s="213" t="s">
        <v>1</v>
      </c>
      <c r="I1580" s="215"/>
      <c r="J1580" s="211"/>
      <c r="K1580" s="211"/>
      <c r="L1580" s="216"/>
      <c r="M1580" s="217"/>
      <c r="N1580" s="218"/>
      <c r="O1580" s="218"/>
      <c r="P1580" s="218"/>
      <c r="Q1580" s="218"/>
      <c r="R1580" s="218"/>
      <c r="S1580" s="218"/>
      <c r="T1580" s="219"/>
      <c r="AT1580" s="220" t="s">
        <v>250</v>
      </c>
      <c r="AU1580" s="220" t="s">
        <v>86</v>
      </c>
      <c r="AV1580" s="13" t="s">
        <v>83</v>
      </c>
      <c r="AW1580" s="13" t="s">
        <v>31</v>
      </c>
      <c r="AX1580" s="13" t="s">
        <v>75</v>
      </c>
      <c r="AY1580" s="220" t="s">
        <v>239</v>
      </c>
    </row>
    <row r="1581" spans="1:65" s="14" customFormat="1" ht="11.25">
      <c r="B1581" s="221"/>
      <c r="C1581" s="222"/>
      <c r="D1581" s="212" t="s">
        <v>250</v>
      </c>
      <c r="E1581" s="223" t="s">
        <v>1</v>
      </c>
      <c r="F1581" s="224" t="s">
        <v>2102</v>
      </c>
      <c r="G1581" s="222"/>
      <c r="H1581" s="225">
        <v>624</v>
      </c>
      <c r="I1581" s="226"/>
      <c r="J1581" s="222"/>
      <c r="K1581" s="222"/>
      <c r="L1581" s="227"/>
      <c r="M1581" s="228"/>
      <c r="N1581" s="229"/>
      <c r="O1581" s="229"/>
      <c r="P1581" s="229"/>
      <c r="Q1581" s="229"/>
      <c r="R1581" s="229"/>
      <c r="S1581" s="229"/>
      <c r="T1581" s="230"/>
      <c r="AT1581" s="231" t="s">
        <v>250</v>
      </c>
      <c r="AU1581" s="231" t="s">
        <v>86</v>
      </c>
      <c r="AV1581" s="14" t="s">
        <v>86</v>
      </c>
      <c r="AW1581" s="14" t="s">
        <v>31</v>
      </c>
      <c r="AX1581" s="14" t="s">
        <v>83</v>
      </c>
      <c r="AY1581" s="231" t="s">
        <v>239</v>
      </c>
    </row>
    <row r="1582" spans="1:65" s="2" customFormat="1" ht="24.2" customHeight="1">
      <c r="A1582" s="35"/>
      <c r="B1582" s="36"/>
      <c r="C1582" s="192" t="s">
        <v>2103</v>
      </c>
      <c r="D1582" s="192" t="s">
        <v>241</v>
      </c>
      <c r="E1582" s="193" t="s">
        <v>2104</v>
      </c>
      <c r="F1582" s="194" t="s">
        <v>2105</v>
      </c>
      <c r="G1582" s="195" t="s">
        <v>372</v>
      </c>
      <c r="H1582" s="196">
        <v>10</v>
      </c>
      <c r="I1582" s="197"/>
      <c r="J1582" s="198">
        <f>ROUND(I1582*H1582,2)</f>
        <v>0</v>
      </c>
      <c r="K1582" s="194" t="s">
        <v>245</v>
      </c>
      <c r="L1582" s="40"/>
      <c r="M1582" s="199" t="s">
        <v>1</v>
      </c>
      <c r="N1582" s="200" t="s">
        <v>40</v>
      </c>
      <c r="O1582" s="72"/>
      <c r="P1582" s="201">
        <f>O1582*H1582</f>
        <v>0</v>
      </c>
      <c r="Q1582" s="201">
        <v>6.0000000000000001E-3</v>
      </c>
      <c r="R1582" s="201">
        <f>Q1582*H1582</f>
        <v>0.06</v>
      </c>
      <c r="S1582" s="201">
        <v>0</v>
      </c>
      <c r="T1582" s="202">
        <f>S1582*H1582</f>
        <v>0</v>
      </c>
      <c r="U1582" s="35"/>
      <c r="V1582" s="35"/>
      <c r="W1582" s="35"/>
      <c r="X1582" s="35"/>
      <c r="Y1582" s="35"/>
      <c r="Z1582" s="35"/>
      <c r="AA1582" s="35"/>
      <c r="AB1582" s="35"/>
      <c r="AC1582" s="35"/>
      <c r="AD1582" s="35"/>
      <c r="AE1582" s="35"/>
      <c r="AR1582" s="203" t="s">
        <v>169</v>
      </c>
      <c r="AT1582" s="203" t="s">
        <v>241</v>
      </c>
      <c r="AU1582" s="203" t="s">
        <v>86</v>
      </c>
      <c r="AY1582" s="18" t="s">
        <v>239</v>
      </c>
      <c r="BE1582" s="204">
        <f>IF(N1582="základní",J1582,0)</f>
        <v>0</v>
      </c>
      <c r="BF1582" s="204">
        <f>IF(N1582="snížená",J1582,0)</f>
        <v>0</v>
      </c>
      <c r="BG1582" s="204">
        <f>IF(N1582="zákl. přenesená",J1582,0)</f>
        <v>0</v>
      </c>
      <c r="BH1582" s="204">
        <f>IF(N1582="sníž. přenesená",J1582,0)</f>
        <v>0</v>
      </c>
      <c r="BI1582" s="204">
        <f>IF(N1582="nulová",J1582,0)</f>
        <v>0</v>
      </c>
      <c r="BJ1582" s="18" t="s">
        <v>83</v>
      </c>
      <c r="BK1582" s="204">
        <f>ROUND(I1582*H1582,2)</f>
        <v>0</v>
      </c>
      <c r="BL1582" s="18" t="s">
        <v>169</v>
      </c>
      <c r="BM1582" s="203" t="s">
        <v>2106</v>
      </c>
    </row>
    <row r="1583" spans="1:65" s="2" customFormat="1" ht="11.25">
      <c r="A1583" s="35"/>
      <c r="B1583" s="36"/>
      <c r="C1583" s="37"/>
      <c r="D1583" s="205" t="s">
        <v>248</v>
      </c>
      <c r="E1583" s="37"/>
      <c r="F1583" s="206" t="s">
        <v>2107</v>
      </c>
      <c r="G1583" s="37"/>
      <c r="H1583" s="37"/>
      <c r="I1583" s="207"/>
      <c r="J1583" s="37"/>
      <c r="K1583" s="37"/>
      <c r="L1583" s="40"/>
      <c r="M1583" s="208"/>
      <c r="N1583" s="209"/>
      <c r="O1583" s="72"/>
      <c r="P1583" s="72"/>
      <c r="Q1583" s="72"/>
      <c r="R1583" s="72"/>
      <c r="S1583" s="72"/>
      <c r="T1583" s="73"/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T1583" s="18" t="s">
        <v>248</v>
      </c>
      <c r="AU1583" s="18" t="s">
        <v>86</v>
      </c>
    </row>
    <row r="1584" spans="1:65" s="13" customFormat="1" ht="11.25">
      <c r="B1584" s="210"/>
      <c r="C1584" s="211"/>
      <c r="D1584" s="212" t="s">
        <v>250</v>
      </c>
      <c r="E1584" s="213" t="s">
        <v>1</v>
      </c>
      <c r="F1584" s="214" t="s">
        <v>2108</v>
      </c>
      <c r="G1584" s="211"/>
      <c r="H1584" s="213" t="s">
        <v>1</v>
      </c>
      <c r="I1584" s="215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AT1584" s="220" t="s">
        <v>250</v>
      </c>
      <c r="AU1584" s="220" t="s">
        <v>86</v>
      </c>
      <c r="AV1584" s="13" t="s">
        <v>83</v>
      </c>
      <c r="AW1584" s="13" t="s">
        <v>31</v>
      </c>
      <c r="AX1584" s="13" t="s">
        <v>75</v>
      </c>
      <c r="AY1584" s="220" t="s">
        <v>239</v>
      </c>
    </row>
    <row r="1585" spans="1:65" s="14" customFormat="1" ht="11.25">
      <c r="B1585" s="221"/>
      <c r="C1585" s="222"/>
      <c r="D1585" s="212" t="s">
        <v>250</v>
      </c>
      <c r="E1585" s="223" t="s">
        <v>1</v>
      </c>
      <c r="F1585" s="224" t="s">
        <v>2109</v>
      </c>
      <c r="G1585" s="222"/>
      <c r="H1585" s="225">
        <v>5.25</v>
      </c>
      <c r="I1585" s="226"/>
      <c r="J1585" s="222"/>
      <c r="K1585" s="222"/>
      <c r="L1585" s="227"/>
      <c r="M1585" s="228"/>
      <c r="N1585" s="229"/>
      <c r="O1585" s="229"/>
      <c r="P1585" s="229"/>
      <c r="Q1585" s="229"/>
      <c r="R1585" s="229"/>
      <c r="S1585" s="229"/>
      <c r="T1585" s="230"/>
      <c r="AT1585" s="231" t="s">
        <v>250</v>
      </c>
      <c r="AU1585" s="231" t="s">
        <v>86</v>
      </c>
      <c r="AV1585" s="14" t="s">
        <v>86</v>
      </c>
      <c r="AW1585" s="14" t="s">
        <v>31</v>
      </c>
      <c r="AX1585" s="14" t="s">
        <v>75</v>
      </c>
      <c r="AY1585" s="231" t="s">
        <v>239</v>
      </c>
    </row>
    <row r="1586" spans="1:65" s="14" customFormat="1" ht="11.25">
      <c r="B1586" s="221"/>
      <c r="C1586" s="222"/>
      <c r="D1586" s="212" t="s">
        <v>250</v>
      </c>
      <c r="E1586" s="223" t="s">
        <v>1</v>
      </c>
      <c r="F1586" s="224" t="s">
        <v>2110</v>
      </c>
      <c r="G1586" s="222"/>
      <c r="H1586" s="225">
        <v>0.75</v>
      </c>
      <c r="I1586" s="226"/>
      <c r="J1586" s="222"/>
      <c r="K1586" s="222"/>
      <c r="L1586" s="227"/>
      <c r="M1586" s="228"/>
      <c r="N1586" s="229"/>
      <c r="O1586" s="229"/>
      <c r="P1586" s="229"/>
      <c r="Q1586" s="229"/>
      <c r="R1586" s="229"/>
      <c r="S1586" s="229"/>
      <c r="T1586" s="230"/>
      <c r="AT1586" s="231" t="s">
        <v>250</v>
      </c>
      <c r="AU1586" s="231" t="s">
        <v>86</v>
      </c>
      <c r="AV1586" s="14" t="s">
        <v>86</v>
      </c>
      <c r="AW1586" s="14" t="s">
        <v>31</v>
      </c>
      <c r="AX1586" s="14" t="s">
        <v>75</v>
      </c>
      <c r="AY1586" s="231" t="s">
        <v>239</v>
      </c>
    </row>
    <row r="1587" spans="1:65" s="15" customFormat="1" ht="11.25">
      <c r="B1587" s="232"/>
      <c r="C1587" s="233"/>
      <c r="D1587" s="212" t="s">
        <v>250</v>
      </c>
      <c r="E1587" s="234" t="s">
        <v>1</v>
      </c>
      <c r="F1587" s="235" t="s">
        <v>2111</v>
      </c>
      <c r="G1587" s="233"/>
      <c r="H1587" s="236">
        <v>6</v>
      </c>
      <c r="I1587" s="237"/>
      <c r="J1587" s="233"/>
      <c r="K1587" s="233"/>
      <c r="L1587" s="238"/>
      <c r="M1587" s="239"/>
      <c r="N1587" s="240"/>
      <c r="O1587" s="240"/>
      <c r="P1587" s="240"/>
      <c r="Q1587" s="240"/>
      <c r="R1587" s="240"/>
      <c r="S1587" s="240"/>
      <c r="T1587" s="241"/>
      <c r="AT1587" s="242" t="s">
        <v>250</v>
      </c>
      <c r="AU1587" s="242" t="s">
        <v>86</v>
      </c>
      <c r="AV1587" s="15" t="s">
        <v>255</v>
      </c>
      <c r="AW1587" s="15" t="s">
        <v>31</v>
      </c>
      <c r="AX1587" s="15" t="s">
        <v>75</v>
      </c>
      <c r="AY1587" s="242" t="s">
        <v>239</v>
      </c>
    </row>
    <row r="1588" spans="1:65" s="13" customFormat="1" ht="11.25">
      <c r="B1588" s="210"/>
      <c r="C1588" s="211"/>
      <c r="D1588" s="212" t="s">
        <v>250</v>
      </c>
      <c r="E1588" s="213" t="s">
        <v>1</v>
      </c>
      <c r="F1588" s="214" t="s">
        <v>1473</v>
      </c>
      <c r="G1588" s="211"/>
      <c r="H1588" s="213" t="s">
        <v>1</v>
      </c>
      <c r="I1588" s="215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AT1588" s="220" t="s">
        <v>250</v>
      </c>
      <c r="AU1588" s="220" t="s">
        <v>86</v>
      </c>
      <c r="AV1588" s="13" t="s">
        <v>83</v>
      </c>
      <c r="AW1588" s="13" t="s">
        <v>31</v>
      </c>
      <c r="AX1588" s="13" t="s">
        <v>75</v>
      </c>
      <c r="AY1588" s="220" t="s">
        <v>239</v>
      </c>
    </row>
    <row r="1589" spans="1:65" s="14" customFormat="1" ht="11.25">
      <c r="B1589" s="221"/>
      <c r="C1589" s="222"/>
      <c r="D1589" s="212" t="s">
        <v>250</v>
      </c>
      <c r="E1589" s="223" t="s">
        <v>1</v>
      </c>
      <c r="F1589" s="224" t="s">
        <v>1474</v>
      </c>
      <c r="G1589" s="222"/>
      <c r="H1589" s="225">
        <v>4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250</v>
      </c>
      <c r="AU1589" s="231" t="s">
        <v>86</v>
      </c>
      <c r="AV1589" s="14" t="s">
        <v>86</v>
      </c>
      <c r="AW1589" s="14" t="s">
        <v>31</v>
      </c>
      <c r="AX1589" s="14" t="s">
        <v>75</v>
      </c>
      <c r="AY1589" s="231" t="s">
        <v>239</v>
      </c>
    </row>
    <row r="1590" spans="1:65" s="15" customFormat="1" ht="11.25">
      <c r="B1590" s="232"/>
      <c r="C1590" s="233"/>
      <c r="D1590" s="212" t="s">
        <v>250</v>
      </c>
      <c r="E1590" s="234" t="s">
        <v>1</v>
      </c>
      <c r="F1590" s="235" t="s">
        <v>260</v>
      </c>
      <c r="G1590" s="233"/>
      <c r="H1590" s="236">
        <v>4</v>
      </c>
      <c r="I1590" s="237"/>
      <c r="J1590" s="233"/>
      <c r="K1590" s="233"/>
      <c r="L1590" s="238"/>
      <c r="M1590" s="239"/>
      <c r="N1590" s="240"/>
      <c r="O1590" s="240"/>
      <c r="P1590" s="240"/>
      <c r="Q1590" s="240"/>
      <c r="R1590" s="240"/>
      <c r="S1590" s="240"/>
      <c r="T1590" s="241"/>
      <c r="AT1590" s="242" t="s">
        <v>250</v>
      </c>
      <c r="AU1590" s="242" t="s">
        <v>86</v>
      </c>
      <c r="AV1590" s="15" t="s">
        <v>255</v>
      </c>
      <c r="AW1590" s="15" t="s">
        <v>31</v>
      </c>
      <c r="AX1590" s="15" t="s">
        <v>75</v>
      </c>
      <c r="AY1590" s="242" t="s">
        <v>239</v>
      </c>
    </row>
    <row r="1591" spans="1:65" s="16" customFormat="1" ht="11.25">
      <c r="B1591" s="243"/>
      <c r="C1591" s="244"/>
      <c r="D1591" s="212" t="s">
        <v>250</v>
      </c>
      <c r="E1591" s="245" t="s">
        <v>1</v>
      </c>
      <c r="F1591" s="246" t="s">
        <v>264</v>
      </c>
      <c r="G1591" s="244"/>
      <c r="H1591" s="247">
        <v>10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AT1591" s="253" t="s">
        <v>250</v>
      </c>
      <c r="AU1591" s="253" t="s">
        <v>86</v>
      </c>
      <c r="AV1591" s="16" t="s">
        <v>246</v>
      </c>
      <c r="AW1591" s="16" t="s">
        <v>31</v>
      </c>
      <c r="AX1591" s="16" t="s">
        <v>83</v>
      </c>
      <c r="AY1591" s="253" t="s">
        <v>239</v>
      </c>
    </row>
    <row r="1592" spans="1:65" s="2" customFormat="1" ht="24.2" customHeight="1">
      <c r="A1592" s="35"/>
      <c r="B1592" s="36"/>
      <c r="C1592" s="254" t="s">
        <v>2112</v>
      </c>
      <c r="D1592" s="254" t="s">
        <v>340</v>
      </c>
      <c r="E1592" s="255" t="s">
        <v>1088</v>
      </c>
      <c r="F1592" s="256" t="s">
        <v>1089</v>
      </c>
      <c r="G1592" s="257" t="s">
        <v>372</v>
      </c>
      <c r="H1592" s="258">
        <v>6.3</v>
      </c>
      <c r="I1592" s="259"/>
      <c r="J1592" s="260">
        <f>ROUND(I1592*H1592,2)</f>
        <v>0</v>
      </c>
      <c r="K1592" s="256" t="s">
        <v>245</v>
      </c>
      <c r="L1592" s="261"/>
      <c r="M1592" s="262" t="s">
        <v>1</v>
      </c>
      <c r="N1592" s="263" t="s">
        <v>40</v>
      </c>
      <c r="O1592" s="72"/>
      <c r="P1592" s="201">
        <f>O1592*H1592</f>
        <v>0</v>
      </c>
      <c r="Q1592" s="201">
        <v>3.0000000000000001E-3</v>
      </c>
      <c r="R1592" s="201">
        <f>Q1592*H1592</f>
        <v>1.89E-2</v>
      </c>
      <c r="S1592" s="201">
        <v>0</v>
      </c>
      <c r="T1592" s="202">
        <f>S1592*H1592</f>
        <v>0</v>
      </c>
      <c r="U1592" s="35"/>
      <c r="V1592" s="35"/>
      <c r="W1592" s="35"/>
      <c r="X1592" s="35"/>
      <c r="Y1592" s="35"/>
      <c r="Z1592" s="35"/>
      <c r="AA1592" s="35"/>
      <c r="AB1592" s="35"/>
      <c r="AC1592" s="35"/>
      <c r="AD1592" s="35"/>
      <c r="AE1592" s="35"/>
      <c r="AR1592" s="203" t="s">
        <v>531</v>
      </c>
      <c r="AT1592" s="203" t="s">
        <v>340</v>
      </c>
      <c r="AU1592" s="203" t="s">
        <v>86</v>
      </c>
      <c r="AY1592" s="18" t="s">
        <v>239</v>
      </c>
      <c r="BE1592" s="204">
        <f>IF(N1592="základní",J1592,0)</f>
        <v>0</v>
      </c>
      <c r="BF1592" s="204">
        <f>IF(N1592="snížená",J1592,0)</f>
        <v>0</v>
      </c>
      <c r="BG1592" s="204">
        <f>IF(N1592="zákl. přenesená",J1592,0)</f>
        <v>0</v>
      </c>
      <c r="BH1592" s="204">
        <f>IF(N1592="sníž. přenesená",J1592,0)</f>
        <v>0</v>
      </c>
      <c r="BI1592" s="204">
        <f>IF(N1592="nulová",J1592,0)</f>
        <v>0</v>
      </c>
      <c r="BJ1592" s="18" t="s">
        <v>83</v>
      </c>
      <c r="BK1592" s="204">
        <f>ROUND(I1592*H1592,2)</f>
        <v>0</v>
      </c>
      <c r="BL1592" s="18" t="s">
        <v>169</v>
      </c>
      <c r="BM1592" s="203" t="s">
        <v>2113</v>
      </c>
    </row>
    <row r="1593" spans="1:65" s="13" customFormat="1" ht="11.25">
      <c r="B1593" s="210"/>
      <c r="C1593" s="211"/>
      <c r="D1593" s="212" t="s">
        <v>250</v>
      </c>
      <c r="E1593" s="213" t="s">
        <v>1</v>
      </c>
      <c r="F1593" s="214" t="s">
        <v>2114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250</v>
      </c>
      <c r="AU1593" s="220" t="s">
        <v>86</v>
      </c>
      <c r="AV1593" s="13" t="s">
        <v>83</v>
      </c>
      <c r="AW1593" s="13" t="s">
        <v>31</v>
      </c>
      <c r="AX1593" s="13" t="s">
        <v>75</v>
      </c>
      <c r="AY1593" s="220" t="s">
        <v>239</v>
      </c>
    </row>
    <row r="1594" spans="1:65" s="14" customFormat="1" ht="11.25">
      <c r="B1594" s="221"/>
      <c r="C1594" s="222"/>
      <c r="D1594" s="212" t="s">
        <v>250</v>
      </c>
      <c r="E1594" s="223" t="s">
        <v>1</v>
      </c>
      <c r="F1594" s="224" t="s">
        <v>2115</v>
      </c>
      <c r="G1594" s="222"/>
      <c r="H1594" s="225">
        <v>6.3</v>
      </c>
      <c r="I1594" s="226"/>
      <c r="J1594" s="222"/>
      <c r="K1594" s="222"/>
      <c r="L1594" s="227"/>
      <c r="M1594" s="228"/>
      <c r="N1594" s="229"/>
      <c r="O1594" s="229"/>
      <c r="P1594" s="229"/>
      <c r="Q1594" s="229"/>
      <c r="R1594" s="229"/>
      <c r="S1594" s="229"/>
      <c r="T1594" s="230"/>
      <c r="AT1594" s="231" t="s">
        <v>250</v>
      </c>
      <c r="AU1594" s="231" t="s">
        <v>86</v>
      </c>
      <c r="AV1594" s="14" t="s">
        <v>86</v>
      </c>
      <c r="AW1594" s="14" t="s">
        <v>31</v>
      </c>
      <c r="AX1594" s="14" t="s">
        <v>83</v>
      </c>
      <c r="AY1594" s="231" t="s">
        <v>239</v>
      </c>
    </row>
    <row r="1595" spans="1:65" s="2" customFormat="1" ht="24.2" customHeight="1">
      <c r="A1595" s="35"/>
      <c r="B1595" s="36"/>
      <c r="C1595" s="254" t="s">
        <v>2116</v>
      </c>
      <c r="D1595" s="254" t="s">
        <v>340</v>
      </c>
      <c r="E1595" s="255" t="s">
        <v>2117</v>
      </c>
      <c r="F1595" s="256" t="s">
        <v>2118</v>
      </c>
      <c r="G1595" s="257" t="s">
        <v>372</v>
      </c>
      <c r="H1595" s="258">
        <v>4.2</v>
      </c>
      <c r="I1595" s="259"/>
      <c r="J1595" s="260">
        <f>ROUND(I1595*H1595,2)</f>
        <v>0</v>
      </c>
      <c r="K1595" s="256" t="s">
        <v>245</v>
      </c>
      <c r="L1595" s="261"/>
      <c r="M1595" s="262" t="s">
        <v>1</v>
      </c>
      <c r="N1595" s="263" t="s">
        <v>40</v>
      </c>
      <c r="O1595" s="72"/>
      <c r="P1595" s="201">
        <f>O1595*H1595</f>
        <v>0</v>
      </c>
      <c r="Q1595" s="201">
        <v>7.5000000000000002E-4</v>
      </c>
      <c r="R1595" s="201">
        <f>Q1595*H1595</f>
        <v>3.15E-3</v>
      </c>
      <c r="S1595" s="201">
        <v>0</v>
      </c>
      <c r="T1595" s="202">
        <f>S1595*H1595</f>
        <v>0</v>
      </c>
      <c r="U1595" s="35"/>
      <c r="V1595" s="35"/>
      <c r="W1595" s="35"/>
      <c r="X1595" s="35"/>
      <c r="Y1595" s="35"/>
      <c r="Z1595" s="35"/>
      <c r="AA1595" s="35"/>
      <c r="AB1595" s="35"/>
      <c r="AC1595" s="35"/>
      <c r="AD1595" s="35"/>
      <c r="AE1595" s="35"/>
      <c r="AR1595" s="203" t="s">
        <v>531</v>
      </c>
      <c r="AT1595" s="203" t="s">
        <v>340</v>
      </c>
      <c r="AU1595" s="203" t="s">
        <v>86</v>
      </c>
      <c r="AY1595" s="18" t="s">
        <v>239</v>
      </c>
      <c r="BE1595" s="204">
        <f>IF(N1595="základní",J1595,0)</f>
        <v>0</v>
      </c>
      <c r="BF1595" s="204">
        <f>IF(N1595="snížená",J1595,0)</f>
        <v>0</v>
      </c>
      <c r="BG1595" s="204">
        <f>IF(N1595="zákl. přenesená",J1595,0)</f>
        <v>0</v>
      </c>
      <c r="BH1595" s="204">
        <f>IF(N1595="sníž. přenesená",J1595,0)</f>
        <v>0</v>
      </c>
      <c r="BI1595" s="204">
        <f>IF(N1595="nulová",J1595,0)</f>
        <v>0</v>
      </c>
      <c r="BJ1595" s="18" t="s">
        <v>83</v>
      </c>
      <c r="BK1595" s="204">
        <f>ROUND(I1595*H1595,2)</f>
        <v>0</v>
      </c>
      <c r="BL1595" s="18" t="s">
        <v>169</v>
      </c>
      <c r="BM1595" s="203" t="s">
        <v>2119</v>
      </c>
    </row>
    <row r="1596" spans="1:65" s="13" customFormat="1" ht="11.25">
      <c r="B1596" s="210"/>
      <c r="C1596" s="211"/>
      <c r="D1596" s="212" t="s">
        <v>250</v>
      </c>
      <c r="E1596" s="213" t="s">
        <v>1</v>
      </c>
      <c r="F1596" s="214" t="s">
        <v>2120</v>
      </c>
      <c r="G1596" s="211"/>
      <c r="H1596" s="213" t="s">
        <v>1</v>
      </c>
      <c r="I1596" s="215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AT1596" s="220" t="s">
        <v>250</v>
      </c>
      <c r="AU1596" s="220" t="s">
        <v>86</v>
      </c>
      <c r="AV1596" s="13" t="s">
        <v>83</v>
      </c>
      <c r="AW1596" s="13" t="s">
        <v>31</v>
      </c>
      <c r="AX1596" s="13" t="s">
        <v>75</v>
      </c>
      <c r="AY1596" s="220" t="s">
        <v>239</v>
      </c>
    </row>
    <row r="1597" spans="1:65" s="14" customFormat="1" ht="11.25">
      <c r="B1597" s="221"/>
      <c r="C1597" s="222"/>
      <c r="D1597" s="212" t="s">
        <v>250</v>
      </c>
      <c r="E1597" s="223" t="s">
        <v>1</v>
      </c>
      <c r="F1597" s="224" t="s">
        <v>2121</v>
      </c>
      <c r="G1597" s="222"/>
      <c r="H1597" s="225">
        <v>4.2</v>
      </c>
      <c r="I1597" s="226"/>
      <c r="J1597" s="222"/>
      <c r="K1597" s="222"/>
      <c r="L1597" s="227"/>
      <c r="M1597" s="228"/>
      <c r="N1597" s="229"/>
      <c r="O1597" s="229"/>
      <c r="P1597" s="229"/>
      <c r="Q1597" s="229"/>
      <c r="R1597" s="229"/>
      <c r="S1597" s="229"/>
      <c r="T1597" s="230"/>
      <c r="AT1597" s="231" t="s">
        <v>250</v>
      </c>
      <c r="AU1597" s="231" t="s">
        <v>86</v>
      </c>
      <c r="AV1597" s="14" t="s">
        <v>86</v>
      </c>
      <c r="AW1597" s="14" t="s">
        <v>31</v>
      </c>
      <c r="AX1597" s="14" t="s">
        <v>83</v>
      </c>
      <c r="AY1597" s="231" t="s">
        <v>239</v>
      </c>
    </row>
    <row r="1598" spans="1:65" s="2" customFormat="1" ht="24.2" customHeight="1">
      <c r="A1598" s="35"/>
      <c r="B1598" s="36"/>
      <c r="C1598" s="192" t="s">
        <v>2122</v>
      </c>
      <c r="D1598" s="192" t="s">
        <v>241</v>
      </c>
      <c r="E1598" s="193" t="s">
        <v>2123</v>
      </c>
      <c r="F1598" s="194" t="s">
        <v>2124</v>
      </c>
      <c r="G1598" s="195" t="s">
        <v>519</v>
      </c>
      <c r="H1598" s="196">
        <v>733</v>
      </c>
      <c r="I1598" s="197"/>
      <c r="J1598" s="198">
        <f>ROUND(I1598*H1598,2)</f>
        <v>0</v>
      </c>
      <c r="K1598" s="194" t="s">
        <v>245</v>
      </c>
      <c r="L1598" s="40"/>
      <c r="M1598" s="199" t="s">
        <v>1</v>
      </c>
      <c r="N1598" s="200" t="s">
        <v>40</v>
      </c>
      <c r="O1598" s="72"/>
      <c r="P1598" s="201">
        <f>O1598*H1598</f>
        <v>0</v>
      </c>
      <c r="Q1598" s="201">
        <v>0</v>
      </c>
      <c r="R1598" s="201">
        <f>Q1598*H1598</f>
        <v>0</v>
      </c>
      <c r="S1598" s="201">
        <v>0</v>
      </c>
      <c r="T1598" s="202">
        <f>S1598*H1598</f>
        <v>0</v>
      </c>
      <c r="U1598" s="35"/>
      <c r="V1598" s="35"/>
      <c r="W1598" s="35"/>
      <c r="X1598" s="35"/>
      <c r="Y1598" s="35"/>
      <c r="Z1598" s="35"/>
      <c r="AA1598" s="35"/>
      <c r="AB1598" s="35"/>
      <c r="AC1598" s="35"/>
      <c r="AD1598" s="35"/>
      <c r="AE1598" s="35"/>
      <c r="AR1598" s="203" t="s">
        <v>169</v>
      </c>
      <c r="AT1598" s="203" t="s">
        <v>241</v>
      </c>
      <c r="AU1598" s="203" t="s">
        <v>86</v>
      </c>
      <c r="AY1598" s="18" t="s">
        <v>239</v>
      </c>
      <c r="BE1598" s="204">
        <f>IF(N1598="základní",J1598,0)</f>
        <v>0</v>
      </c>
      <c r="BF1598" s="204">
        <f>IF(N1598="snížená",J1598,0)</f>
        <v>0</v>
      </c>
      <c r="BG1598" s="204">
        <f>IF(N1598="zákl. přenesená",J1598,0)</f>
        <v>0</v>
      </c>
      <c r="BH1598" s="204">
        <f>IF(N1598="sníž. přenesená",J1598,0)</f>
        <v>0</v>
      </c>
      <c r="BI1598" s="204">
        <f>IF(N1598="nulová",J1598,0)</f>
        <v>0</v>
      </c>
      <c r="BJ1598" s="18" t="s">
        <v>83</v>
      </c>
      <c r="BK1598" s="204">
        <f>ROUND(I1598*H1598,2)</f>
        <v>0</v>
      </c>
      <c r="BL1598" s="18" t="s">
        <v>169</v>
      </c>
      <c r="BM1598" s="203" t="s">
        <v>2125</v>
      </c>
    </row>
    <row r="1599" spans="1:65" s="2" customFormat="1" ht="11.25">
      <c r="A1599" s="35"/>
      <c r="B1599" s="36"/>
      <c r="C1599" s="37"/>
      <c r="D1599" s="205" t="s">
        <v>248</v>
      </c>
      <c r="E1599" s="37"/>
      <c r="F1599" s="206" t="s">
        <v>2126</v>
      </c>
      <c r="G1599" s="37"/>
      <c r="H1599" s="37"/>
      <c r="I1599" s="207"/>
      <c r="J1599" s="37"/>
      <c r="K1599" s="37"/>
      <c r="L1599" s="40"/>
      <c r="M1599" s="208"/>
      <c r="N1599" s="209"/>
      <c r="O1599" s="72"/>
      <c r="P1599" s="72"/>
      <c r="Q1599" s="72"/>
      <c r="R1599" s="72"/>
      <c r="S1599" s="72"/>
      <c r="T1599" s="73"/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T1599" s="18" t="s">
        <v>248</v>
      </c>
      <c r="AU1599" s="18" t="s">
        <v>86</v>
      </c>
    </row>
    <row r="1600" spans="1:65" s="13" customFormat="1" ht="11.25">
      <c r="B1600" s="210"/>
      <c r="C1600" s="211"/>
      <c r="D1600" s="212" t="s">
        <v>250</v>
      </c>
      <c r="E1600" s="213" t="s">
        <v>1</v>
      </c>
      <c r="F1600" s="214" t="s">
        <v>2127</v>
      </c>
      <c r="G1600" s="211"/>
      <c r="H1600" s="213" t="s">
        <v>1</v>
      </c>
      <c r="I1600" s="215"/>
      <c r="J1600" s="211"/>
      <c r="K1600" s="211"/>
      <c r="L1600" s="216"/>
      <c r="M1600" s="217"/>
      <c r="N1600" s="218"/>
      <c r="O1600" s="218"/>
      <c r="P1600" s="218"/>
      <c r="Q1600" s="218"/>
      <c r="R1600" s="218"/>
      <c r="S1600" s="218"/>
      <c r="T1600" s="219"/>
      <c r="AT1600" s="220" t="s">
        <v>250</v>
      </c>
      <c r="AU1600" s="220" t="s">
        <v>86</v>
      </c>
      <c r="AV1600" s="13" t="s">
        <v>83</v>
      </c>
      <c r="AW1600" s="13" t="s">
        <v>31</v>
      </c>
      <c r="AX1600" s="13" t="s">
        <v>75</v>
      </c>
      <c r="AY1600" s="220" t="s">
        <v>239</v>
      </c>
    </row>
    <row r="1601" spans="1:65" s="13" customFormat="1" ht="11.25">
      <c r="B1601" s="210"/>
      <c r="C1601" s="211"/>
      <c r="D1601" s="212" t="s">
        <v>250</v>
      </c>
      <c r="E1601" s="213" t="s">
        <v>1</v>
      </c>
      <c r="F1601" s="214" t="s">
        <v>2128</v>
      </c>
      <c r="G1601" s="211"/>
      <c r="H1601" s="213" t="s">
        <v>1</v>
      </c>
      <c r="I1601" s="215"/>
      <c r="J1601" s="211"/>
      <c r="K1601" s="211"/>
      <c r="L1601" s="216"/>
      <c r="M1601" s="217"/>
      <c r="N1601" s="218"/>
      <c r="O1601" s="218"/>
      <c r="P1601" s="218"/>
      <c r="Q1601" s="218"/>
      <c r="R1601" s="218"/>
      <c r="S1601" s="218"/>
      <c r="T1601" s="219"/>
      <c r="AT1601" s="220" t="s">
        <v>250</v>
      </c>
      <c r="AU1601" s="220" t="s">
        <v>86</v>
      </c>
      <c r="AV1601" s="13" t="s">
        <v>83</v>
      </c>
      <c r="AW1601" s="13" t="s">
        <v>31</v>
      </c>
      <c r="AX1601" s="13" t="s">
        <v>75</v>
      </c>
      <c r="AY1601" s="220" t="s">
        <v>239</v>
      </c>
    </row>
    <row r="1602" spans="1:65" s="14" customFormat="1" ht="11.25">
      <c r="B1602" s="221"/>
      <c r="C1602" s="222"/>
      <c r="D1602" s="212" t="s">
        <v>250</v>
      </c>
      <c r="E1602" s="223" t="s">
        <v>1</v>
      </c>
      <c r="F1602" s="224" t="s">
        <v>2129</v>
      </c>
      <c r="G1602" s="222"/>
      <c r="H1602" s="225">
        <v>124.9</v>
      </c>
      <c r="I1602" s="226"/>
      <c r="J1602" s="222"/>
      <c r="K1602" s="222"/>
      <c r="L1602" s="227"/>
      <c r="M1602" s="228"/>
      <c r="N1602" s="229"/>
      <c r="O1602" s="229"/>
      <c r="P1602" s="229"/>
      <c r="Q1602" s="229"/>
      <c r="R1602" s="229"/>
      <c r="S1602" s="229"/>
      <c r="T1602" s="230"/>
      <c r="AT1602" s="231" t="s">
        <v>250</v>
      </c>
      <c r="AU1602" s="231" t="s">
        <v>86</v>
      </c>
      <c r="AV1602" s="14" t="s">
        <v>86</v>
      </c>
      <c r="AW1602" s="14" t="s">
        <v>31</v>
      </c>
      <c r="AX1602" s="14" t="s">
        <v>75</v>
      </c>
      <c r="AY1602" s="231" t="s">
        <v>239</v>
      </c>
    </row>
    <row r="1603" spans="1:65" s="14" customFormat="1" ht="11.25">
      <c r="B1603" s="221"/>
      <c r="C1603" s="222"/>
      <c r="D1603" s="212" t="s">
        <v>250</v>
      </c>
      <c r="E1603" s="223" t="s">
        <v>1</v>
      </c>
      <c r="F1603" s="224" t="s">
        <v>2130</v>
      </c>
      <c r="G1603" s="222"/>
      <c r="H1603" s="225">
        <v>13.1</v>
      </c>
      <c r="I1603" s="226"/>
      <c r="J1603" s="222"/>
      <c r="K1603" s="222"/>
      <c r="L1603" s="227"/>
      <c r="M1603" s="228"/>
      <c r="N1603" s="229"/>
      <c r="O1603" s="229"/>
      <c r="P1603" s="229"/>
      <c r="Q1603" s="229"/>
      <c r="R1603" s="229"/>
      <c r="S1603" s="229"/>
      <c r="T1603" s="230"/>
      <c r="AT1603" s="231" t="s">
        <v>250</v>
      </c>
      <c r="AU1603" s="231" t="s">
        <v>86</v>
      </c>
      <c r="AV1603" s="14" t="s">
        <v>86</v>
      </c>
      <c r="AW1603" s="14" t="s">
        <v>31</v>
      </c>
      <c r="AX1603" s="14" t="s">
        <v>75</v>
      </c>
      <c r="AY1603" s="231" t="s">
        <v>239</v>
      </c>
    </row>
    <row r="1604" spans="1:65" s="15" customFormat="1" ht="11.25">
      <c r="B1604" s="232"/>
      <c r="C1604" s="233"/>
      <c r="D1604" s="212" t="s">
        <v>250</v>
      </c>
      <c r="E1604" s="234" t="s">
        <v>1</v>
      </c>
      <c r="F1604" s="235" t="s">
        <v>254</v>
      </c>
      <c r="G1604" s="233"/>
      <c r="H1604" s="236">
        <v>138</v>
      </c>
      <c r="I1604" s="237"/>
      <c r="J1604" s="233"/>
      <c r="K1604" s="233"/>
      <c r="L1604" s="238"/>
      <c r="M1604" s="239"/>
      <c r="N1604" s="240"/>
      <c r="O1604" s="240"/>
      <c r="P1604" s="240"/>
      <c r="Q1604" s="240"/>
      <c r="R1604" s="240"/>
      <c r="S1604" s="240"/>
      <c r="T1604" s="241"/>
      <c r="AT1604" s="242" t="s">
        <v>250</v>
      </c>
      <c r="AU1604" s="242" t="s">
        <v>86</v>
      </c>
      <c r="AV1604" s="15" t="s">
        <v>255</v>
      </c>
      <c r="AW1604" s="15" t="s">
        <v>31</v>
      </c>
      <c r="AX1604" s="15" t="s">
        <v>75</v>
      </c>
      <c r="AY1604" s="242" t="s">
        <v>239</v>
      </c>
    </row>
    <row r="1605" spans="1:65" s="13" customFormat="1" ht="11.25">
      <c r="B1605" s="210"/>
      <c r="C1605" s="211"/>
      <c r="D1605" s="212" t="s">
        <v>250</v>
      </c>
      <c r="E1605" s="213" t="s">
        <v>1</v>
      </c>
      <c r="F1605" s="214" t="s">
        <v>2131</v>
      </c>
      <c r="G1605" s="211"/>
      <c r="H1605" s="213" t="s">
        <v>1</v>
      </c>
      <c r="I1605" s="215"/>
      <c r="J1605" s="211"/>
      <c r="K1605" s="211"/>
      <c r="L1605" s="216"/>
      <c r="M1605" s="217"/>
      <c r="N1605" s="218"/>
      <c r="O1605" s="218"/>
      <c r="P1605" s="218"/>
      <c r="Q1605" s="218"/>
      <c r="R1605" s="218"/>
      <c r="S1605" s="218"/>
      <c r="T1605" s="219"/>
      <c r="AT1605" s="220" t="s">
        <v>250</v>
      </c>
      <c r="AU1605" s="220" t="s">
        <v>86</v>
      </c>
      <c r="AV1605" s="13" t="s">
        <v>83</v>
      </c>
      <c r="AW1605" s="13" t="s">
        <v>31</v>
      </c>
      <c r="AX1605" s="13" t="s">
        <v>75</v>
      </c>
      <c r="AY1605" s="220" t="s">
        <v>239</v>
      </c>
    </row>
    <row r="1606" spans="1:65" s="13" customFormat="1" ht="11.25">
      <c r="B1606" s="210"/>
      <c r="C1606" s="211"/>
      <c r="D1606" s="212" t="s">
        <v>250</v>
      </c>
      <c r="E1606" s="213" t="s">
        <v>1</v>
      </c>
      <c r="F1606" s="214" t="s">
        <v>2132</v>
      </c>
      <c r="G1606" s="211"/>
      <c r="H1606" s="213" t="s">
        <v>1</v>
      </c>
      <c r="I1606" s="215"/>
      <c r="J1606" s="211"/>
      <c r="K1606" s="211"/>
      <c r="L1606" s="216"/>
      <c r="M1606" s="217"/>
      <c r="N1606" s="218"/>
      <c r="O1606" s="218"/>
      <c r="P1606" s="218"/>
      <c r="Q1606" s="218"/>
      <c r="R1606" s="218"/>
      <c r="S1606" s="218"/>
      <c r="T1606" s="219"/>
      <c r="AT1606" s="220" t="s">
        <v>250</v>
      </c>
      <c r="AU1606" s="220" t="s">
        <v>86</v>
      </c>
      <c r="AV1606" s="13" t="s">
        <v>83</v>
      </c>
      <c r="AW1606" s="13" t="s">
        <v>31</v>
      </c>
      <c r="AX1606" s="13" t="s">
        <v>75</v>
      </c>
      <c r="AY1606" s="220" t="s">
        <v>239</v>
      </c>
    </row>
    <row r="1607" spans="1:65" s="14" customFormat="1" ht="22.5">
      <c r="B1607" s="221"/>
      <c r="C1607" s="222"/>
      <c r="D1607" s="212" t="s">
        <v>250</v>
      </c>
      <c r="E1607" s="223" t="s">
        <v>1</v>
      </c>
      <c r="F1607" s="224" t="s">
        <v>2133</v>
      </c>
      <c r="G1607" s="222"/>
      <c r="H1607" s="225">
        <v>203.15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250</v>
      </c>
      <c r="AU1607" s="231" t="s">
        <v>86</v>
      </c>
      <c r="AV1607" s="14" t="s">
        <v>86</v>
      </c>
      <c r="AW1607" s="14" t="s">
        <v>31</v>
      </c>
      <c r="AX1607" s="14" t="s">
        <v>75</v>
      </c>
      <c r="AY1607" s="231" t="s">
        <v>239</v>
      </c>
    </row>
    <row r="1608" spans="1:65" s="14" customFormat="1" ht="11.25">
      <c r="B1608" s="221"/>
      <c r="C1608" s="222"/>
      <c r="D1608" s="212" t="s">
        <v>250</v>
      </c>
      <c r="E1608" s="223" t="s">
        <v>1</v>
      </c>
      <c r="F1608" s="224" t="s">
        <v>2134</v>
      </c>
      <c r="G1608" s="222"/>
      <c r="H1608" s="225">
        <v>182.1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250</v>
      </c>
      <c r="AU1608" s="231" t="s">
        <v>86</v>
      </c>
      <c r="AV1608" s="14" t="s">
        <v>86</v>
      </c>
      <c r="AW1608" s="14" t="s">
        <v>31</v>
      </c>
      <c r="AX1608" s="14" t="s">
        <v>75</v>
      </c>
      <c r="AY1608" s="231" t="s">
        <v>239</v>
      </c>
    </row>
    <row r="1609" spans="1:65" s="14" customFormat="1" ht="11.25">
      <c r="B1609" s="221"/>
      <c r="C1609" s="222"/>
      <c r="D1609" s="212" t="s">
        <v>250</v>
      </c>
      <c r="E1609" s="223" t="s">
        <v>1</v>
      </c>
      <c r="F1609" s="224" t="s">
        <v>2135</v>
      </c>
      <c r="G1609" s="222"/>
      <c r="H1609" s="225">
        <v>181.3</v>
      </c>
      <c r="I1609" s="226"/>
      <c r="J1609" s="222"/>
      <c r="K1609" s="222"/>
      <c r="L1609" s="227"/>
      <c r="M1609" s="228"/>
      <c r="N1609" s="229"/>
      <c r="O1609" s="229"/>
      <c r="P1609" s="229"/>
      <c r="Q1609" s="229"/>
      <c r="R1609" s="229"/>
      <c r="S1609" s="229"/>
      <c r="T1609" s="230"/>
      <c r="AT1609" s="231" t="s">
        <v>250</v>
      </c>
      <c r="AU1609" s="231" t="s">
        <v>86</v>
      </c>
      <c r="AV1609" s="14" t="s">
        <v>86</v>
      </c>
      <c r="AW1609" s="14" t="s">
        <v>31</v>
      </c>
      <c r="AX1609" s="14" t="s">
        <v>75</v>
      </c>
      <c r="AY1609" s="231" t="s">
        <v>239</v>
      </c>
    </row>
    <row r="1610" spans="1:65" s="14" customFormat="1" ht="11.25">
      <c r="B1610" s="221"/>
      <c r="C1610" s="222"/>
      <c r="D1610" s="212" t="s">
        <v>250</v>
      </c>
      <c r="E1610" s="223" t="s">
        <v>1</v>
      </c>
      <c r="F1610" s="224" t="s">
        <v>2136</v>
      </c>
      <c r="G1610" s="222"/>
      <c r="H1610" s="225">
        <v>28.45</v>
      </c>
      <c r="I1610" s="226"/>
      <c r="J1610" s="222"/>
      <c r="K1610" s="222"/>
      <c r="L1610" s="227"/>
      <c r="M1610" s="228"/>
      <c r="N1610" s="229"/>
      <c r="O1610" s="229"/>
      <c r="P1610" s="229"/>
      <c r="Q1610" s="229"/>
      <c r="R1610" s="229"/>
      <c r="S1610" s="229"/>
      <c r="T1610" s="230"/>
      <c r="AT1610" s="231" t="s">
        <v>250</v>
      </c>
      <c r="AU1610" s="231" t="s">
        <v>86</v>
      </c>
      <c r="AV1610" s="14" t="s">
        <v>86</v>
      </c>
      <c r="AW1610" s="14" t="s">
        <v>31</v>
      </c>
      <c r="AX1610" s="14" t="s">
        <v>75</v>
      </c>
      <c r="AY1610" s="231" t="s">
        <v>239</v>
      </c>
    </row>
    <row r="1611" spans="1:65" s="15" customFormat="1" ht="11.25">
      <c r="B1611" s="232"/>
      <c r="C1611" s="233"/>
      <c r="D1611" s="212" t="s">
        <v>250</v>
      </c>
      <c r="E1611" s="234" t="s">
        <v>1</v>
      </c>
      <c r="F1611" s="235" t="s">
        <v>260</v>
      </c>
      <c r="G1611" s="233"/>
      <c r="H1611" s="236">
        <v>595</v>
      </c>
      <c r="I1611" s="237"/>
      <c r="J1611" s="233"/>
      <c r="K1611" s="233"/>
      <c r="L1611" s="238"/>
      <c r="M1611" s="239"/>
      <c r="N1611" s="240"/>
      <c r="O1611" s="240"/>
      <c r="P1611" s="240"/>
      <c r="Q1611" s="240"/>
      <c r="R1611" s="240"/>
      <c r="S1611" s="240"/>
      <c r="T1611" s="241"/>
      <c r="AT1611" s="242" t="s">
        <v>250</v>
      </c>
      <c r="AU1611" s="242" t="s">
        <v>86</v>
      </c>
      <c r="AV1611" s="15" t="s">
        <v>255</v>
      </c>
      <c r="AW1611" s="15" t="s">
        <v>31</v>
      </c>
      <c r="AX1611" s="15" t="s">
        <v>75</v>
      </c>
      <c r="AY1611" s="242" t="s">
        <v>239</v>
      </c>
    </row>
    <row r="1612" spans="1:65" s="16" customFormat="1" ht="11.25">
      <c r="B1612" s="243"/>
      <c r="C1612" s="244"/>
      <c r="D1612" s="212" t="s">
        <v>250</v>
      </c>
      <c r="E1612" s="245" t="s">
        <v>1</v>
      </c>
      <c r="F1612" s="246" t="s">
        <v>264</v>
      </c>
      <c r="G1612" s="244"/>
      <c r="H1612" s="247">
        <v>733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AT1612" s="253" t="s">
        <v>250</v>
      </c>
      <c r="AU1612" s="253" t="s">
        <v>86</v>
      </c>
      <c r="AV1612" s="16" t="s">
        <v>246</v>
      </c>
      <c r="AW1612" s="16" t="s">
        <v>31</v>
      </c>
      <c r="AX1612" s="16" t="s">
        <v>83</v>
      </c>
      <c r="AY1612" s="253" t="s">
        <v>239</v>
      </c>
    </row>
    <row r="1613" spans="1:65" s="2" customFormat="1" ht="16.5" customHeight="1">
      <c r="A1613" s="35"/>
      <c r="B1613" s="36"/>
      <c r="C1613" s="254" t="s">
        <v>2137</v>
      </c>
      <c r="D1613" s="254" t="s">
        <v>340</v>
      </c>
      <c r="E1613" s="255" t="s">
        <v>2138</v>
      </c>
      <c r="F1613" s="256" t="s">
        <v>2139</v>
      </c>
      <c r="G1613" s="257" t="s">
        <v>519</v>
      </c>
      <c r="H1613" s="258">
        <v>625</v>
      </c>
      <c r="I1613" s="259"/>
      <c r="J1613" s="260">
        <f>ROUND(I1613*H1613,2)</f>
        <v>0</v>
      </c>
      <c r="K1613" s="256" t="s">
        <v>1</v>
      </c>
      <c r="L1613" s="261"/>
      <c r="M1613" s="262" t="s">
        <v>1</v>
      </c>
      <c r="N1613" s="263" t="s">
        <v>40</v>
      </c>
      <c r="O1613" s="72"/>
      <c r="P1613" s="201">
        <f>O1613*H1613</f>
        <v>0</v>
      </c>
      <c r="Q1613" s="201">
        <v>2.9999999999999997E-4</v>
      </c>
      <c r="R1613" s="201">
        <f>Q1613*H1613</f>
        <v>0.18749999999999997</v>
      </c>
      <c r="S1613" s="201">
        <v>0</v>
      </c>
      <c r="T1613" s="202">
        <f>S1613*H1613</f>
        <v>0</v>
      </c>
      <c r="U1613" s="35"/>
      <c r="V1613" s="35"/>
      <c r="W1613" s="35"/>
      <c r="X1613" s="35"/>
      <c r="Y1613" s="35"/>
      <c r="Z1613" s="35"/>
      <c r="AA1613" s="35"/>
      <c r="AB1613" s="35"/>
      <c r="AC1613" s="35"/>
      <c r="AD1613" s="35"/>
      <c r="AE1613" s="35"/>
      <c r="AR1613" s="203" t="s">
        <v>531</v>
      </c>
      <c r="AT1613" s="203" t="s">
        <v>340</v>
      </c>
      <c r="AU1613" s="203" t="s">
        <v>86</v>
      </c>
      <c r="AY1613" s="18" t="s">
        <v>239</v>
      </c>
      <c r="BE1613" s="204">
        <f>IF(N1613="základní",J1613,0)</f>
        <v>0</v>
      </c>
      <c r="BF1613" s="204">
        <f>IF(N1613="snížená",J1613,0)</f>
        <v>0</v>
      </c>
      <c r="BG1613" s="204">
        <f>IF(N1613="zákl. přenesená",J1613,0)</f>
        <v>0</v>
      </c>
      <c r="BH1613" s="204">
        <f>IF(N1613="sníž. přenesená",J1613,0)</f>
        <v>0</v>
      </c>
      <c r="BI1613" s="204">
        <f>IF(N1613="nulová",J1613,0)</f>
        <v>0</v>
      </c>
      <c r="BJ1613" s="18" t="s">
        <v>83</v>
      </c>
      <c r="BK1613" s="204">
        <f>ROUND(I1613*H1613,2)</f>
        <v>0</v>
      </c>
      <c r="BL1613" s="18" t="s">
        <v>169</v>
      </c>
      <c r="BM1613" s="203" t="s">
        <v>2140</v>
      </c>
    </row>
    <row r="1614" spans="1:65" s="13" customFormat="1" ht="22.5">
      <c r="B1614" s="210"/>
      <c r="C1614" s="211"/>
      <c r="D1614" s="212" t="s">
        <v>250</v>
      </c>
      <c r="E1614" s="213" t="s">
        <v>1</v>
      </c>
      <c r="F1614" s="214" t="s">
        <v>2141</v>
      </c>
      <c r="G1614" s="211"/>
      <c r="H1614" s="213" t="s">
        <v>1</v>
      </c>
      <c r="I1614" s="215"/>
      <c r="J1614" s="211"/>
      <c r="K1614" s="211"/>
      <c r="L1614" s="216"/>
      <c r="M1614" s="217"/>
      <c r="N1614" s="218"/>
      <c r="O1614" s="218"/>
      <c r="P1614" s="218"/>
      <c r="Q1614" s="218"/>
      <c r="R1614" s="218"/>
      <c r="S1614" s="218"/>
      <c r="T1614" s="219"/>
      <c r="AT1614" s="220" t="s">
        <v>250</v>
      </c>
      <c r="AU1614" s="220" t="s">
        <v>86</v>
      </c>
      <c r="AV1614" s="13" t="s">
        <v>83</v>
      </c>
      <c r="AW1614" s="13" t="s">
        <v>31</v>
      </c>
      <c r="AX1614" s="13" t="s">
        <v>75</v>
      </c>
      <c r="AY1614" s="220" t="s">
        <v>239</v>
      </c>
    </row>
    <row r="1615" spans="1:65" s="14" customFormat="1" ht="11.25">
      <c r="B1615" s="221"/>
      <c r="C1615" s="222"/>
      <c r="D1615" s="212" t="s">
        <v>250</v>
      </c>
      <c r="E1615" s="223" t="s">
        <v>1</v>
      </c>
      <c r="F1615" s="224" t="s">
        <v>2142</v>
      </c>
      <c r="G1615" s="222"/>
      <c r="H1615" s="225">
        <v>625</v>
      </c>
      <c r="I1615" s="226"/>
      <c r="J1615" s="222"/>
      <c r="K1615" s="222"/>
      <c r="L1615" s="227"/>
      <c r="M1615" s="228"/>
      <c r="N1615" s="229"/>
      <c r="O1615" s="229"/>
      <c r="P1615" s="229"/>
      <c r="Q1615" s="229"/>
      <c r="R1615" s="229"/>
      <c r="S1615" s="229"/>
      <c r="T1615" s="230"/>
      <c r="AT1615" s="231" t="s">
        <v>250</v>
      </c>
      <c r="AU1615" s="231" t="s">
        <v>86</v>
      </c>
      <c r="AV1615" s="14" t="s">
        <v>86</v>
      </c>
      <c r="AW1615" s="14" t="s">
        <v>31</v>
      </c>
      <c r="AX1615" s="14" t="s">
        <v>83</v>
      </c>
      <c r="AY1615" s="231" t="s">
        <v>239</v>
      </c>
    </row>
    <row r="1616" spans="1:65" s="2" customFormat="1" ht="16.5" customHeight="1">
      <c r="A1616" s="35"/>
      <c r="B1616" s="36"/>
      <c r="C1616" s="254" t="s">
        <v>2143</v>
      </c>
      <c r="D1616" s="254" t="s">
        <v>340</v>
      </c>
      <c r="E1616" s="255" t="s">
        <v>2144</v>
      </c>
      <c r="F1616" s="256" t="s">
        <v>2145</v>
      </c>
      <c r="G1616" s="257" t="s">
        <v>519</v>
      </c>
      <c r="H1616" s="258">
        <v>145</v>
      </c>
      <c r="I1616" s="259"/>
      <c r="J1616" s="260">
        <f>ROUND(I1616*H1616,2)</f>
        <v>0</v>
      </c>
      <c r="K1616" s="256" t="s">
        <v>1</v>
      </c>
      <c r="L1616" s="261"/>
      <c r="M1616" s="262" t="s">
        <v>1</v>
      </c>
      <c r="N1616" s="263" t="s">
        <v>40</v>
      </c>
      <c r="O1616" s="72"/>
      <c r="P1616" s="201">
        <f>O1616*H1616</f>
        <v>0</v>
      </c>
      <c r="Q1616" s="201">
        <v>2.9999999999999997E-4</v>
      </c>
      <c r="R1616" s="201">
        <f>Q1616*H1616</f>
        <v>4.3499999999999997E-2</v>
      </c>
      <c r="S1616" s="201">
        <v>0</v>
      </c>
      <c r="T1616" s="202">
        <f>S1616*H1616</f>
        <v>0</v>
      </c>
      <c r="U1616" s="35"/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R1616" s="203" t="s">
        <v>531</v>
      </c>
      <c r="AT1616" s="203" t="s">
        <v>340</v>
      </c>
      <c r="AU1616" s="203" t="s">
        <v>86</v>
      </c>
      <c r="AY1616" s="18" t="s">
        <v>239</v>
      </c>
      <c r="BE1616" s="204">
        <f>IF(N1616="základní",J1616,0)</f>
        <v>0</v>
      </c>
      <c r="BF1616" s="204">
        <f>IF(N1616="snížená",J1616,0)</f>
        <v>0</v>
      </c>
      <c r="BG1616" s="204">
        <f>IF(N1616="zákl. přenesená",J1616,0)</f>
        <v>0</v>
      </c>
      <c r="BH1616" s="204">
        <f>IF(N1616="sníž. přenesená",J1616,0)</f>
        <v>0</v>
      </c>
      <c r="BI1616" s="204">
        <f>IF(N1616="nulová",J1616,0)</f>
        <v>0</v>
      </c>
      <c r="BJ1616" s="18" t="s">
        <v>83</v>
      </c>
      <c r="BK1616" s="204">
        <f>ROUND(I1616*H1616,2)</f>
        <v>0</v>
      </c>
      <c r="BL1616" s="18" t="s">
        <v>169</v>
      </c>
      <c r="BM1616" s="203" t="s">
        <v>2146</v>
      </c>
    </row>
    <row r="1617" spans="1:65" s="13" customFormat="1" ht="22.5">
      <c r="B1617" s="210"/>
      <c r="C1617" s="211"/>
      <c r="D1617" s="212" t="s">
        <v>250</v>
      </c>
      <c r="E1617" s="213" t="s">
        <v>1</v>
      </c>
      <c r="F1617" s="214" t="s">
        <v>2147</v>
      </c>
      <c r="G1617" s="211"/>
      <c r="H1617" s="213" t="s">
        <v>1</v>
      </c>
      <c r="I1617" s="215"/>
      <c r="J1617" s="211"/>
      <c r="K1617" s="211"/>
      <c r="L1617" s="216"/>
      <c r="M1617" s="217"/>
      <c r="N1617" s="218"/>
      <c r="O1617" s="218"/>
      <c r="P1617" s="218"/>
      <c r="Q1617" s="218"/>
      <c r="R1617" s="218"/>
      <c r="S1617" s="218"/>
      <c r="T1617" s="219"/>
      <c r="AT1617" s="220" t="s">
        <v>250</v>
      </c>
      <c r="AU1617" s="220" t="s">
        <v>86</v>
      </c>
      <c r="AV1617" s="13" t="s">
        <v>83</v>
      </c>
      <c r="AW1617" s="13" t="s">
        <v>31</v>
      </c>
      <c r="AX1617" s="13" t="s">
        <v>75</v>
      </c>
      <c r="AY1617" s="220" t="s">
        <v>239</v>
      </c>
    </row>
    <row r="1618" spans="1:65" s="14" customFormat="1" ht="11.25">
      <c r="B1618" s="221"/>
      <c r="C1618" s="222"/>
      <c r="D1618" s="212" t="s">
        <v>250</v>
      </c>
      <c r="E1618" s="223" t="s">
        <v>1</v>
      </c>
      <c r="F1618" s="224" t="s">
        <v>2148</v>
      </c>
      <c r="G1618" s="222"/>
      <c r="H1618" s="225">
        <v>145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250</v>
      </c>
      <c r="AU1618" s="231" t="s">
        <v>86</v>
      </c>
      <c r="AV1618" s="14" t="s">
        <v>86</v>
      </c>
      <c r="AW1618" s="14" t="s">
        <v>31</v>
      </c>
      <c r="AX1618" s="14" t="s">
        <v>83</v>
      </c>
      <c r="AY1618" s="231" t="s">
        <v>239</v>
      </c>
    </row>
    <row r="1619" spans="1:65" s="2" customFormat="1" ht="24.2" customHeight="1">
      <c r="A1619" s="35"/>
      <c r="B1619" s="36"/>
      <c r="C1619" s="192" t="s">
        <v>2149</v>
      </c>
      <c r="D1619" s="192" t="s">
        <v>241</v>
      </c>
      <c r="E1619" s="193" t="s">
        <v>2104</v>
      </c>
      <c r="F1619" s="194" t="s">
        <v>2105</v>
      </c>
      <c r="G1619" s="195" t="s">
        <v>372</v>
      </c>
      <c r="H1619" s="196">
        <v>159</v>
      </c>
      <c r="I1619" s="197"/>
      <c r="J1619" s="198">
        <f>ROUND(I1619*H1619,2)</f>
        <v>0</v>
      </c>
      <c r="K1619" s="194" t="s">
        <v>245</v>
      </c>
      <c r="L1619" s="40"/>
      <c r="M1619" s="199" t="s">
        <v>1</v>
      </c>
      <c r="N1619" s="200" t="s">
        <v>40</v>
      </c>
      <c r="O1619" s="72"/>
      <c r="P1619" s="201">
        <f>O1619*H1619</f>
        <v>0</v>
      </c>
      <c r="Q1619" s="201">
        <v>6.0000000000000001E-3</v>
      </c>
      <c r="R1619" s="201">
        <f>Q1619*H1619</f>
        <v>0.95400000000000007</v>
      </c>
      <c r="S1619" s="201">
        <v>0</v>
      </c>
      <c r="T1619" s="202">
        <f>S1619*H1619</f>
        <v>0</v>
      </c>
      <c r="U1619" s="35"/>
      <c r="V1619" s="35"/>
      <c r="W1619" s="35"/>
      <c r="X1619" s="35"/>
      <c r="Y1619" s="35"/>
      <c r="Z1619" s="35"/>
      <c r="AA1619" s="35"/>
      <c r="AB1619" s="35"/>
      <c r="AC1619" s="35"/>
      <c r="AD1619" s="35"/>
      <c r="AE1619" s="35"/>
      <c r="AR1619" s="203" t="s">
        <v>169</v>
      </c>
      <c r="AT1619" s="203" t="s">
        <v>241</v>
      </c>
      <c r="AU1619" s="203" t="s">
        <v>86</v>
      </c>
      <c r="AY1619" s="18" t="s">
        <v>239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8" t="s">
        <v>83</v>
      </c>
      <c r="BK1619" s="204">
        <f>ROUND(I1619*H1619,2)</f>
        <v>0</v>
      </c>
      <c r="BL1619" s="18" t="s">
        <v>169</v>
      </c>
      <c r="BM1619" s="203" t="s">
        <v>2150</v>
      </c>
    </row>
    <row r="1620" spans="1:65" s="2" customFormat="1" ht="11.25">
      <c r="A1620" s="35"/>
      <c r="B1620" s="36"/>
      <c r="C1620" s="37"/>
      <c r="D1620" s="205" t="s">
        <v>248</v>
      </c>
      <c r="E1620" s="37"/>
      <c r="F1620" s="206" t="s">
        <v>2107</v>
      </c>
      <c r="G1620" s="37"/>
      <c r="H1620" s="37"/>
      <c r="I1620" s="207"/>
      <c r="J1620" s="37"/>
      <c r="K1620" s="37"/>
      <c r="L1620" s="40"/>
      <c r="M1620" s="208"/>
      <c r="N1620" s="209"/>
      <c r="O1620" s="72"/>
      <c r="P1620" s="72"/>
      <c r="Q1620" s="72"/>
      <c r="R1620" s="72"/>
      <c r="S1620" s="72"/>
      <c r="T1620" s="73"/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T1620" s="18" t="s">
        <v>248</v>
      </c>
      <c r="AU1620" s="18" t="s">
        <v>86</v>
      </c>
    </row>
    <row r="1621" spans="1:65" s="13" customFormat="1" ht="11.25">
      <c r="B1621" s="210"/>
      <c r="C1621" s="211"/>
      <c r="D1621" s="212" t="s">
        <v>250</v>
      </c>
      <c r="E1621" s="213" t="s">
        <v>1</v>
      </c>
      <c r="F1621" s="214" t="s">
        <v>2151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250</v>
      </c>
      <c r="AU1621" s="220" t="s">
        <v>86</v>
      </c>
      <c r="AV1621" s="13" t="s">
        <v>83</v>
      </c>
      <c r="AW1621" s="13" t="s">
        <v>31</v>
      </c>
      <c r="AX1621" s="13" t="s">
        <v>75</v>
      </c>
      <c r="AY1621" s="220" t="s">
        <v>239</v>
      </c>
    </row>
    <row r="1622" spans="1:65" s="14" customFormat="1" ht="11.25">
      <c r="B1622" s="221"/>
      <c r="C1622" s="222"/>
      <c r="D1622" s="212" t="s">
        <v>250</v>
      </c>
      <c r="E1622" s="223" t="s">
        <v>1</v>
      </c>
      <c r="F1622" s="224" t="s">
        <v>1834</v>
      </c>
      <c r="G1622" s="222"/>
      <c r="H1622" s="225">
        <v>41.7</v>
      </c>
      <c r="I1622" s="226"/>
      <c r="J1622" s="222"/>
      <c r="K1622" s="222"/>
      <c r="L1622" s="227"/>
      <c r="M1622" s="228"/>
      <c r="N1622" s="229"/>
      <c r="O1622" s="229"/>
      <c r="P1622" s="229"/>
      <c r="Q1622" s="229"/>
      <c r="R1622" s="229"/>
      <c r="S1622" s="229"/>
      <c r="T1622" s="230"/>
      <c r="AT1622" s="231" t="s">
        <v>250</v>
      </c>
      <c r="AU1622" s="231" t="s">
        <v>86</v>
      </c>
      <c r="AV1622" s="14" t="s">
        <v>86</v>
      </c>
      <c r="AW1622" s="14" t="s">
        <v>31</v>
      </c>
      <c r="AX1622" s="14" t="s">
        <v>75</v>
      </c>
      <c r="AY1622" s="231" t="s">
        <v>239</v>
      </c>
    </row>
    <row r="1623" spans="1:65" s="14" customFormat="1" ht="11.25">
      <c r="B1623" s="221"/>
      <c r="C1623" s="222"/>
      <c r="D1623" s="212" t="s">
        <v>250</v>
      </c>
      <c r="E1623" s="223" t="s">
        <v>1</v>
      </c>
      <c r="F1623" s="224" t="s">
        <v>819</v>
      </c>
      <c r="G1623" s="222"/>
      <c r="H1623" s="225">
        <v>4.3</v>
      </c>
      <c r="I1623" s="226"/>
      <c r="J1623" s="222"/>
      <c r="K1623" s="222"/>
      <c r="L1623" s="227"/>
      <c r="M1623" s="228"/>
      <c r="N1623" s="229"/>
      <c r="O1623" s="229"/>
      <c r="P1623" s="229"/>
      <c r="Q1623" s="229"/>
      <c r="R1623" s="229"/>
      <c r="S1623" s="229"/>
      <c r="T1623" s="230"/>
      <c r="AT1623" s="231" t="s">
        <v>250</v>
      </c>
      <c r="AU1623" s="231" t="s">
        <v>86</v>
      </c>
      <c r="AV1623" s="14" t="s">
        <v>86</v>
      </c>
      <c r="AW1623" s="14" t="s">
        <v>31</v>
      </c>
      <c r="AX1623" s="14" t="s">
        <v>75</v>
      </c>
      <c r="AY1623" s="231" t="s">
        <v>239</v>
      </c>
    </row>
    <row r="1624" spans="1:65" s="15" customFormat="1" ht="11.25">
      <c r="B1624" s="232"/>
      <c r="C1624" s="233"/>
      <c r="D1624" s="212" t="s">
        <v>250</v>
      </c>
      <c r="E1624" s="234" t="s">
        <v>1</v>
      </c>
      <c r="F1624" s="235" t="s">
        <v>254</v>
      </c>
      <c r="G1624" s="233"/>
      <c r="H1624" s="236">
        <v>46</v>
      </c>
      <c r="I1624" s="237"/>
      <c r="J1624" s="233"/>
      <c r="K1624" s="233"/>
      <c r="L1624" s="238"/>
      <c r="M1624" s="239"/>
      <c r="N1624" s="240"/>
      <c r="O1624" s="240"/>
      <c r="P1624" s="240"/>
      <c r="Q1624" s="240"/>
      <c r="R1624" s="240"/>
      <c r="S1624" s="240"/>
      <c r="T1624" s="241"/>
      <c r="AT1624" s="242" t="s">
        <v>250</v>
      </c>
      <c r="AU1624" s="242" t="s">
        <v>86</v>
      </c>
      <c r="AV1624" s="15" t="s">
        <v>255</v>
      </c>
      <c r="AW1624" s="15" t="s">
        <v>31</v>
      </c>
      <c r="AX1624" s="15" t="s">
        <v>75</v>
      </c>
      <c r="AY1624" s="242" t="s">
        <v>239</v>
      </c>
    </row>
    <row r="1625" spans="1:65" s="13" customFormat="1" ht="11.25">
      <c r="B1625" s="210"/>
      <c r="C1625" s="211"/>
      <c r="D1625" s="212" t="s">
        <v>250</v>
      </c>
      <c r="E1625" s="213" t="s">
        <v>1</v>
      </c>
      <c r="F1625" s="214" t="s">
        <v>2152</v>
      </c>
      <c r="G1625" s="211"/>
      <c r="H1625" s="213" t="s">
        <v>1</v>
      </c>
      <c r="I1625" s="215"/>
      <c r="J1625" s="211"/>
      <c r="K1625" s="211"/>
      <c r="L1625" s="216"/>
      <c r="M1625" s="217"/>
      <c r="N1625" s="218"/>
      <c r="O1625" s="218"/>
      <c r="P1625" s="218"/>
      <c r="Q1625" s="218"/>
      <c r="R1625" s="218"/>
      <c r="S1625" s="218"/>
      <c r="T1625" s="219"/>
      <c r="AT1625" s="220" t="s">
        <v>250</v>
      </c>
      <c r="AU1625" s="220" t="s">
        <v>86</v>
      </c>
      <c r="AV1625" s="13" t="s">
        <v>83</v>
      </c>
      <c r="AW1625" s="13" t="s">
        <v>31</v>
      </c>
      <c r="AX1625" s="13" t="s">
        <v>75</v>
      </c>
      <c r="AY1625" s="220" t="s">
        <v>239</v>
      </c>
    </row>
    <row r="1626" spans="1:65" s="14" customFormat="1" ht="11.25">
      <c r="B1626" s="221"/>
      <c r="C1626" s="222"/>
      <c r="D1626" s="212" t="s">
        <v>250</v>
      </c>
      <c r="E1626" s="223" t="s">
        <v>1</v>
      </c>
      <c r="F1626" s="224" t="s">
        <v>1833</v>
      </c>
      <c r="G1626" s="222"/>
      <c r="H1626" s="225">
        <v>102</v>
      </c>
      <c r="I1626" s="226"/>
      <c r="J1626" s="222"/>
      <c r="K1626" s="222"/>
      <c r="L1626" s="227"/>
      <c r="M1626" s="228"/>
      <c r="N1626" s="229"/>
      <c r="O1626" s="229"/>
      <c r="P1626" s="229"/>
      <c r="Q1626" s="229"/>
      <c r="R1626" s="229"/>
      <c r="S1626" s="229"/>
      <c r="T1626" s="230"/>
      <c r="AT1626" s="231" t="s">
        <v>250</v>
      </c>
      <c r="AU1626" s="231" t="s">
        <v>86</v>
      </c>
      <c r="AV1626" s="14" t="s">
        <v>86</v>
      </c>
      <c r="AW1626" s="14" t="s">
        <v>31</v>
      </c>
      <c r="AX1626" s="14" t="s">
        <v>75</v>
      </c>
      <c r="AY1626" s="231" t="s">
        <v>239</v>
      </c>
    </row>
    <row r="1627" spans="1:65" s="14" customFormat="1" ht="11.25">
      <c r="B1627" s="221"/>
      <c r="C1627" s="222"/>
      <c r="D1627" s="212" t="s">
        <v>250</v>
      </c>
      <c r="E1627" s="223" t="s">
        <v>1</v>
      </c>
      <c r="F1627" s="224" t="s">
        <v>2153</v>
      </c>
      <c r="G1627" s="222"/>
      <c r="H1627" s="225">
        <v>11</v>
      </c>
      <c r="I1627" s="226"/>
      <c r="J1627" s="222"/>
      <c r="K1627" s="222"/>
      <c r="L1627" s="227"/>
      <c r="M1627" s="228"/>
      <c r="N1627" s="229"/>
      <c r="O1627" s="229"/>
      <c r="P1627" s="229"/>
      <c r="Q1627" s="229"/>
      <c r="R1627" s="229"/>
      <c r="S1627" s="229"/>
      <c r="T1627" s="230"/>
      <c r="AT1627" s="231" t="s">
        <v>250</v>
      </c>
      <c r="AU1627" s="231" t="s">
        <v>86</v>
      </c>
      <c r="AV1627" s="14" t="s">
        <v>86</v>
      </c>
      <c r="AW1627" s="14" t="s">
        <v>31</v>
      </c>
      <c r="AX1627" s="14" t="s">
        <v>75</v>
      </c>
      <c r="AY1627" s="231" t="s">
        <v>239</v>
      </c>
    </row>
    <row r="1628" spans="1:65" s="15" customFormat="1" ht="11.25">
      <c r="B1628" s="232"/>
      <c r="C1628" s="233"/>
      <c r="D1628" s="212" t="s">
        <v>250</v>
      </c>
      <c r="E1628" s="234" t="s">
        <v>1</v>
      </c>
      <c r="F1628" s="235" t="s">
        <v>260</v>
      </c>
      <c r="G1628" s="233"/>
      <c r="H1628" s="236">
        <v>113</v>
      </c>
      <c r="I1628" s="237"/>
      <c r="J1628" s="233"/>
      <c r="K1628" s="233"/>
      <c r="L1628" s="238"/>
      <c r="M1628" s="239"/>
      <c r="N1628" s="240"/>
      <c r="O1628" s="240"/>
      <c r="P1628" s="240"/>
      <c r="Q1628" s="240"/>
      <c r="R1628" s="240"/>
      <c r="S1628" s="240"/>
      <c r="T1628" s="241"/>
      <c r="AT1628" s="242" t="s">
        <v>250</v>
      </c>
      <c r="AU1628" s="242" t="s">
        <v>86</v>
      </c>
      <c r="AV1628" s="15" t="s">
        <v>255</v>
      </c>
      <c r="AW1628" s="15" t="s">
        <v>31</v>
      </c>
      <c r="AX1628" s="15" t="s">
        <v>75</v>
      </c>
      <c r="AY1628" s="242" t="s">
        <v>239</v>
      </c>
    </row>
    <row r="1629" spans="1:65" s="16" customFormat="1" ht="11.25">
      <c r="B1629" s="243"/>
      <c r="C1629" s="244"/>
      <c r="D1629" s="212" t="s">
        <v>250</v>
      </c>
      <c r="E1629" s="245" t="s">
        <v>1</v>
      </c>
      <c r="F1629" s="246" t="s">
        <v>264</v>
      </c>
      <c r="G1629" s="244"/>
      <c r="H1629" s="247">
        <v>159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AT1629" s="253" t="s">
        <v>250</v>
      </c>
      <c r="AU1629" s="253" t="s">
        <v>86</v>
      </c>
      <c r="AV1629" s="16" t="s">
        <v>246</v>
      </c>
      <c r="AW1629" s="16" t="s">
        <v>31</v>
      </c>
      <c r="AX1629" s="16" t="s">
        <v>83</v>
      </c>
      <c r="AY1629" s="253" t="s">
        <v>239</v>
      </c>
    </row>
    <row r="1630" spans="1:65" s="2" customFormat="1" ht="24.2" customHeight="1">
      <c r="A1630" s="35"/>
      <c r="B1630" s="36"/>
      <c r="C1630" s="254" t="s">
        <v>2154</v>
      </c>
      <c r="D1630" s="254" t="s">
        <v>340</v>
      </c>
      <c r="E1630" s="255" t="s">
        <v>1088</v>
      </c>
      <c r="F1630" s="256" t="s">
        <v>1089</v>
      </c>
      <c r="G1630" s="257" t="s">
        <v>372</v>
      </c>
      <c r="H1630" s="258">
        <v>47</v>
      </c>
      <c r="I1630" s="259"/>
      <c r="J1630" s="260">
        <f>ROUND(I1630*H1630,2)</f>
        <v>0</v>
      </c>
      <c r="K1630" s="256" t="s">
        <v>245</v>
      </c>
      <c r="L1630" s="261"/>
      <c r="M1630" s="262" t="s">
        <v>1</v>
      </c>
      <c r="N1630" s="263" t="s">
        <v>40</v>
      </c>
      <c r="O1630" s="72"/>
      <c r="P1630" s="201">
        <f>O1630*H1630</f>
        <v>0</v>
      </c>
      <c r="Q1630" s="201">
        <v>3.0000000000000001E-3</v>
      </c>
      <c r="R1630" s="201">
        <f>Q1630*H1630</f>
        <v>0.14100000000000001</v>
      </c>
      <c r="S1630" s="201">
        <v>0</v>
      </c>
      <c r="T1630" s="202">
        <f>S1630*H1630</f>
        <v>0</v>
      </c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R1630" s="203" t="s">
        <v>319</v>
      </c>
      <c r="AT1630" s="203" t="s">
        <v>340</v>
      </c>
      <c r="AU1630" s="203" t="s">
        <v>86</v>
      </c>
      <c r="AY1630" s="18" t="s">
        <v>239</v>
      </c>
      <c r="BE1630" s="204">
        <f>IF(N1630="základní",J1630,0)</f>
        <v>0</v>
      </c>
      <c r="BF1630" s="204">
        <f>IF(N1630="snížená",J1630,0)</f>
        <v>0</v>
      </c>
      <c r="BG1630" s="204">
        <f>IF(N1630="zákl. přenesená",J1630,0)</f>
        <v>0</v>
      </c>
      <c r="BH1630" s="204">
        <f>IF(N1630="sníž. přenesená",J1630,0)</f>
        <v>0</v>
      </c>
      <c r="BI1630" s="204">
        <f>IF(N1630="nulová",J1630,0)</f>
        <v>0</v>
      </c>
      <c r="BJ1630" s="18" t="s">
        <v>83</v>
      </c>
      <c r="BK1630" s="204">
        <f>ROUND(I1630*H1630,2)</f>
        <v>0</v>
      </c>
      <c r="BL1630" s="18" t="s">
        <v>246</v>
      </c>
      <c r="BM1630" s="203" t="s">
        <v>2155</v>
      </c>
    </row>
    <row r="1631" spans="1:65" s="13" customFormat="1" ht="11.25">
      <c r="B1631" s="210"/>
      <c r="C1631" s="211"/>
      <c r="D1631" s="212" t="s">
        <v>250</v>
      </c>
      <c r="E1631" s="213" t="s">
        <v>1</v>
      </c>
      <c r="F1631" s="214" t="s">
        <v>1049</v>
      </c>
      <c r="G1631" s="211"/>
      <c r="H1631" s="213" t="s">
        <v>1</v>
      </c>
      <c r="I1631" s="215"/>
      <c r="J1631" s="211"/>
      <c r="K1631" s="211"/>
      <c r="L1631" s="216"/>
      <c r="M1631" s="217"/>
      <c r="N1631" s="218"/>
      <c r="O1631" s="218"/>
      <c r="P1631" s="218"/>
      <c r="Q1631" s="218"/>
      <c r="R1631" s="218"/>
      <c r="S1631" s="218"/>
      <c r="T1631" s="219"/>
      <c r="AT1631" s="220" t="s">
        <v>250</v>
      </c>
      <c r="AU1631" s="220" t="s">
        <v>86</v>
      </c>
      <c r="AV1631" s="13" t="s">
        <v>83</v>
      </c>
      <c r="AW1631" s="13" t="s">
        <v>31</v>
      </c>
      <c r="AX1631" s="13" t="s">
        <v>75</v>
      </c>
      <c r="AY1631" s="220" t="s">
        <v>239</v>
      </c>
    </row>
    <row r="1632" spans="1:65" s="13" customFormat="1" ht="11.25">
      <c r="B1632" s="210"/>
      <c r="C1632" s="211"/>
      <c r="D1632" s="212" t="s">
        <v>250</v>
      </c>
      <c r="E1632" s="213" t="s">
        <v>1</v>
      </c>
      <c r="F1632" s="214" t="s">
        <v>2156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250</v>
      </c>
      <c r="AU1632" s="220" t="s">
        <v>86</v>
      </c>
      <c r="AV1632" s="13" t="s">
        <v>83</v>
      </c>
      <c r="AW1632" s="13" t="s">
        <v>31</v>
      </c>
      <c r="AX1632" s="13" t="s">
        <v>75</v>
      </c>
      <c r="AY1632" s="220" t="s">
        <v>239</v>
      </c>
    </row>
    <row r="1633" spans="1:65" s="14" customFormat="1" ht="11.25">
      <c r="B1633" s="221"/>
      <c r="C1633" s="222"/>
      <c r="D1633" s="212" t="s">
        <v>250</v>
      </c>
      <c r="E1633" s="223" t="s">
        <v>1</v>
      </c>
      <c r="F1633" s="224" t="s">
        <v>2157</v>
      </c>
      <c r="G1633" s="222"/>
      <c r="H1633" s="225">
        <v>47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250</v>
      </c>
      <c r="AU1633" s="231" t="s">
        <v>86</v>
      </c>
      <c r="AV1633" s="14" t="s">
        <v>86</v>
      </c>
      <c r="AW1633" s="14" t="s">
        <v>31</v>
      </c>
      <c r="AX1633" s="14" t="s">
        <v>83</v>
      </c>
      <c r="AY1633" s="231" t="s">
        <v>239</v>
      </c>
    </row>
    <row r="1634" spans="1:65" s="2" customFormat="1" ht="24.2" customHeight="1">
      <c r="A1634" s="35"/>
      <c r="B1634" s="36"/>
      <c r="C1634" s="254" t="s">
        <v>2158</v>
      </c>
      <c r="D1634" s="254" t="s">
        <v>340</v>
      </c>
      <c r="E1634" s="255" t="s">
        <v>1120</v>
      </c>
      <c r="F1634" s="256" t="s">
        <v>1121</v>
      </c>
      <c r="G1634" s="257" t="s">
        <v>372</v>
      </c>
      <c r="H1634" s="258">
        <v>116</v>
      </c>
      <c r="I1634" s="259"/>
      <c r="J1634" s="260">
        <f>ROUND(I1634*H1634,2)</f>
        <v>0</v>
      </c>
      <c r="K1634" s="256" t="s">
        <v>245</v>
      </c>
      <c r="L1634" s="261"/>
      <c r="M1634" s="262" t="s">
        <v>1</v>
      </c>
      <c r="N1634" s="263" t="s">
        <v>40</v>
      </c>
      <c r="O1634" s="72"/>
      <c r="P1634" s="201">
        <f>O1634*H1634</f>
        <v>0</v>
      </c>
      <c r="Q1634" s="201">
        <v>4.1999999999999997E-3</v>
      </c>
      <c r="R1634" s="201">
        <f>Q1634*H1634</f>
        <v>0.48719999999999997</v>
      </c>
      <c r="S1634" s="201">
        <v>0</v>
      </c>
      <c r="T1634" s="202">
        <f>S1634*H1634</f>
        <v>0</v>
      </c>
      <c r="U1634" s="35"/>
      <c r="V1634" s="35"/>
      <c r="W1634" s="35"/>
      <c r="X1634" s="35"/>
      <c r="Y1634" s="35"/>
      <c r="Z1634" s="35"/>
      <c r="AA1634" s="35"/>
      <c r="AB1634" s="35"/>
      <c r="AC1634" s="35"/>
      <c r="AD1634" s="35"/>
      <c r="AE1634" s="35"/>
      <c r="AR1634" s="203" t="s">
        <v>319</v>
      </c>
      <c r="AT1634" s="203" t="s">
        <v>340</v>
      </c>
      <c r="AU1634" s="203" t="s">
        <v>86</v>
      </c>
      <c r="AY1634" s="18" t="s">
        <v>239</v>
      </c>
      <c r="BE1634" s="204">
        <f>IF(N1634="základní",J1634,0)</f>
        <v>0</v>
      </c>
      <c r="BF1634" s="204">
        <f>IF(N1634="snížená",J1634,0)</f>
        <v>0</v>
      </c>
      <c r="BG1634" s="204">
        <f>IF(N1634="zákl. přenesená",J1634,0)</f>
        <v>0</v>
      </c>
      <c r="BH1634" s="204">
        <f>IF(N1634="sníž. přenesená",J1634,0)</f>
        <v>0</v>
      </c>
      <c r="BI1634" s="204">
        <f>IF(N1634="nulová",J1634,0)</f>
        <v>0</v>
      </c>
      <c r="BJ1634" s="18" t="s">
        <v>83</v>
      </c>
      <c r="BK1634" s="204">
        <f>ROUND(I1634*H1634,2)</f>
        <v>0</v>
      </c>
      <c r="BL1634" s="18" t="s">
        <v>246</v>
      </c>
      <c r="BM1634" s="203" t="s">
        <v>2159</v>
      </c>
    </row>
    <row r="1635" spans="1:65" s="13" customFormat="1" ht="11.25">
      <c r="B1635" s="210"/>
      <c r="C1635" s="211"/>
      <c r="D1635" s="212" t="s">
        <v>250</v>
      </c>
      <c r="E1635" s="213" t="s">
        <v>1</v>
      </c>
      <c r="F1635" s="214" t="s">
        <v>1049</v>
      </c>
      <c r="G1635" s="211"/>
      <c r="H1635" s="213" t="s">
        <v>1</v>
      </c>
      <c r="I1635" s="215"/>
      <c r="J1635" s="211"/>
      <c r="K1635" s="211"/>
      <c r="L1635" s="216"/>
      <c r="M1635" s="217"/>
      <c r="N1635" s="218"/>
      <c r="O1635" s="218"/>
      <c r="P1635" s="218"/>
      <c r="Q1635" s="218"/>
      <c r="R1635" s="218"/>
      <c r="S1635" s="218"/>
      <c r="T1635" s="219"/>
      <c r="AT1635" s="220" t="s">
        <v>250</v>
      </c>
      <c r="AU1635" s="220" t="s">
        <v>86</v>
      </c>
      <c r="AV1635" s="13" t="s">
        <v>83</v>
      </c>
      <c r="AW1635" s="13" t="s">
        <v>31</v>
      </c>
      <c r="AX1635" s="13" t="s">
        <v>75</v>
      </c>
      <c r="AY1635" s="220" t="s">
        <v>239</v>
      </c>
    </row>
    <row r="1636" spans="1:65" s="13" customFormat="1" ht="11.25">
      <c r="B1636" s="210"/>
      <c r="C1636" s="211"/>
      <c r="D1636" s="212" t="s">
        <v>250</v>
      </c>
      <c r="E1636" s="213" t="s">
        <v>1</v>
      </c>
      <c r="F1636" s="214" t="s">
        <v>2160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250</v>
      </c>
      <c r="AU1636" s="220" t="s">
        <v>86</v>
      </c>
      <c r="AV1636" s="13" t="s">
        <v>83</v>
      </c>
      <c r="AW1636" s="13" t="s">
        <v>31</v>
      </c>
      <c r="AX1636" s="13" t="s">
        <v>75</v>
      </c>
      <c r="AY1636" s="220" t="s">
        <v>239</v>
      </c>
    </row>
    <row r="1637" spans="1:65" s="14" customFormat="1" ht="11.25">
      <c r="B1637" s="221"/>
      <c r="C1637" s="222"/>
      <c r="D1637" s="212" t="s">
        <v>250</v>
      </c>
      <c r="E1637" s="223" t="s">
        <v>1</v>
      </c>
      <c r="F1637" s="224" t="s">
        <v>2161</v>
      </c>
      <c r="G1637" s="222"/>
      <c r="H1637" s="225">
        <v>116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250</v>
      </c>
      <c r="AU1637" s="231" t="s">
        <v>86</v>
      </c>
      <c r="AV1637" s="14" t="s">
        <v>86</v>
      </c>
      <c r="AW1637" s="14" t="s">
        <v>31</v>
      </c>
      <c r="AX1637" s="14" t="s">
        <v>83</v>
      </c>
      <c r="AY1637" s="231" t="s">
        <v>239</v>
      </c>
    </row>
    <row r="1638" spans="1:65" s="2" customFormat="1" ht="24.2" customHeight="1">
      <c r="A1638" s="35"/>
      <c r="B1638" s="36"/>
      <c r="C1638" s="192" t="s">
        <v>2162</v>
      </c>
      <c r="D1638" s="192" t="s">
        <v>241</v>
      </c>
      <c r="E1638" s="193" t="s">
        <v>2163</v>
      </c>
      <c r="F1638" s="194" t="s">
        <v>2164</v>
      </c>
      <c r="G1638" s="195" t="s">
        <v>343</v>
      </c>
      <c r="H1638" s="196">
        <v>11.824</v>
      </c>
      <c r="I1638" s="197"/>
      <c r="J1638" s="198">
        <f>ROUND(I1638*H1638,2)</f>
        <v>0</v>
      </c>
      <c r="K1638" s="194" t="s">
        <v>245</v>
      </c>
      <c r="L1638" s="40"/>
      <c r="M1638" s="199" t="s">
        <v>1</v>
      </c>
      <c r="N1638" s="200" t="s">
        <v>40</v>
      </c>
      <c r="O1638" s="72"/>
      <c r="P1638" s="201">
        <f>O1638*H1638</f>
        <v>0</v>
      </c>
      <c r="Q1638" s="201">
        <v>0</v>
      </c>
      <c r="R1638" s="201">
        <f>Q1638*H1638</f>
        <v>0</v>
      </c>
      <c r="S1638" s="201">
        <v>0</v>
      </c>
      <c r="T1638" s="202">
        <f>S1638*H1638</f>
        <v>0</v>
      </c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/>
      <c r="AR1638" s="203" t="s">
        <v>246</v>
      </c>
      <c r="AT1638" s="203" t="s">
        <v>241</v>
      </c>
      <c r="AU1638" s="203" t="s">
        <v>86</v>
      </c>
      <c r="AY1638" s="18" t="s">
        <v>239</v>
      </c>
      <c r="BE1638" s="204">
        <f>IF(N1638="základní",J1638,0)</f>
        <v>0</v>
      </c>
      <c r="BF1638" s="204">
        <f>IF(N1638="snížená",J1638,0)</f>
        <v>0</v>
      </c>
      <c r="BG1638" s="204">
        <f>IF(N1638="zákl. přenesená",J1638,0)</f>
        <v>0</v>
      </c>
      <c r="BH1638" s="204">
        <f>IF(N1638="sníž. přenesená",J1638,0)</f>
        <v>0</v>
      </c>
      <c r="BI1638" s="204">
        <f>IF(N1638="nulová",J1638,0)</f>
        <v>0</v>
      </c>
      <c r="BJ1638" s="18" t="s">
        <v>83</v>
      </c>
      <c r="BK1638" s="204">
        <f>ROUND(I1638*H1638,2)</f>
        <v>0</v>
      </c>
      <c r="BL1638" s="18" t="s">
        <v>246</v>
      </c>
      <c r="BM1638" s="203" t="s">
        <v>2165</v>
      </c>
    </row>
    <row r="1639" spans="1:65" s="2" customFormat="1" ht="11.25">
      <c r="A1639" s="35"/>
      <c r="B1639" s="36"/>
      <c r="C1639" s="37"/>
      <c r="D1639" s="205" t="s">
        <v>248</v>
      </c>
      <c r="E1639" s="37"/>
      <c r="F1639" s="206" t="s">
        <v>2166</v>
      </c>
      <c r="G1639" s="37"/>
      <c r="H1639" s="37"/>
      <c r="I1639" s="207"/>
      <c r="J1639" s="37"/>
      <c r="K1639" s="37"/>
      <c r="L1639" s="40"/>
      <c r="M1639" s="208"/>
      <c r="N1639" s="209"/>
      <c r="O1639" s="72"/>
      <c r="P1639" s="72"/>
      <c r="Q1639" s="72"/>
      <c r="R1639" s="72"/>
      <c r="S1639" s="72"/>
      <c r="T1639" s="73"/>
      <c r="U1639" s="35"/>
      <c r="V1639" s="35"/>
      <c r="W1639" s="35"/>
      <c r="X1639" s="35"/>
      <c r="Y1639" s="35"/>
      <c r="Z1639" s="35"/>
      <c r="AA1639" s="35"/>
      <c r="AB1639" s="35"/>
      <c r="AC1639" s="35"/>
      <c r="AD1639" s="35"/>
      <c r="AE1639" s="35"/>
      <c r="AT1639" s="18" t="s">
        <v>248</v>
      </c>
      <c r="AU1639" s="18" t="s">
        <v>86</v>
      </c>
    </row>
    <row r="1640" spans="1:65" s="12" customFormat="1" ht="22.9" customHeight="1">
      <c r="B1640" s="176"/>
      <c r="C1640" s="177"/>
      <c r="D1640" s="178" t="s">
        <v>74</v>
      </c>
      <c r="E1640" s="190" t="s">
        <v>2167</v>
      </c>
      <c r="F1640" s="190" t="s">
        <v>2168</v>
      </c>
      <c r="G1640" s="177"/>
      <c r="H1640" s="177"/>
      <c r="I1640" s="180"/>
      <c r="J1640" s="191">
        <f>BK1640</f>
        <v>0</v>
      </c>
      <c r="K1640" s="177"/>
      <c r="L1640" s="182"/>
      <c r="M1640" s="183"/>
      <c r="N1640" s="184"/>
      <c r="O1640" s="184"/>
      <c r="P1640" s="185">
        <f>SUM(P1641:P1893)</f>
        <v>0</v>
      </c>
      <c r="Q1640" s="184"/>
      <c r="R1640" s="185">
        <f>SUM(R1641:R1893)</f>
        <v>36.249894050000002</v>
      </c>
      <c r="S1640" s="184"/>
      <c r="T1640" s="186">
        <f>SUM(T1641:T1893)</f>
        <v>0</v>
      </c>
      <c r="AR1640" s="187" t="s">
        <v>86</v>
      </c>
      <c r="AT1640" s="188" t="s">
        <v>74</v>
      </c>
      <c r="AU1640" s="188" t="s">
        <v>83</v>
      </c>
      <c r="AY1640" s="187" t="s">
        <v>239</v>
      </c>
      <c r="BK1640" s="189">
        <f>SUM(BK1641:BK1893)</f>
        <v>0</v>
      </c>
    </row>
    <row r="1641" spans="1:65" s="2" customFormat="1" ht="33" customHeight="1">
      <c r="A1641" s="35"/>
      <c r="B1641" s="36"/>
      <c r="C1641" s="192" t="s">
        <v>2169</v>
      </c>
      <c r="D1641" s="192" t="s">
        <v>241</v>
      </c>
      <c r="E1641" s="193" t="s">
        <v>2170</v>
      </c>
      <c r="F1641" s="194" t="s">
        <v>2171</v>
      </c>
      <c r="G1641" s="195" t="s">
        <v>372</v>
      </c>
      <c r="H1641" s="196">
        <v>1110</v>
      </c>
      <c r="I1641" s="197"/>
      <c r="J1641" s="198">
        <f>ROUND(I1641*H1641,2)</f>
        <v>0</v>
      </c>
      <c r="K1641" s="194" t="s">
        <v>245</v>
      </c>
      <c r="L1641" s="40"/>
      <c r="M1641" s="199" t="s">
        <v>1</v>
      </c>
      <c r="N1641" s="200" t="s">
        <v>40</v>
      </c>
      <c r="O1641" s="72"/>
      <c r="P1641" s="201">
        <f>O1641*H1641</f>
        <v>0</v>
      </c>
      <c r="Q1641" s="201">
        <v>0</v>
      </c>
      <c r="R1641" s="201">
        <f>Q1641*H1641</f>
        <v>0</v>
      </c>
      <c r="S1641" s="201">
        <v>0</v>
      </c>
      <c r="T1641" s="202">
        <f>S1641*H1641</f>
        <v>0</v>
      </c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R1641" s="203" t="s">
        <v>169</v>
      </c>
      <c r="AT1641" s="203" t="s">
        <v>241</v>
      </c>
      <c r="AU1641" s="203" t="s">
        <v>86</v>
      </c>
      <c r="AY1641" s="18" t="s">
        <v>239</v>
      </c>
      <c r="BE1641" s="204">
        <f>IF(N1641="základní",J1641,0)</f>
        <v>0</v>
      </c>
      <c r="BF1641" s="204">
        <f>IF(N1641="snížená",J1641,0)</f>
        <v>0</v>
      </c>
      <c r="BG1641" s="204">
        <f>IF(N1641="zákl. přenesená",J1641,0)</f>
        <v>0</v>
      </c>
      <c r="BH1641" s="204">
        <f>IF(N1641="sníž. přenesená",J1641,0)</f>
        <v>0</v>
      </c>
      <c r="BI1641" s="204">
        <f>IF(N1641="nulová",J1641,0)</f>
        <v>0</v>
      </c>
      <c r="BJ1641" s="18" t="s">
        <v>83</v>
      </c>
      <c r="BK1641" s="204">
        <f>ROUND(I1641*H1641,2)</f>
        <v>0</v>
      </c>
      <c r="BL1641" s="18" t="s">
        <v>169</v>
      </c>
      <c r="BM1641" s="203" t="s">
        <v>2172</v>
      </c>
    </row>
    <row r="1642" spans="1:65" s="2" customFormat="1" ht="11.25">
      <c r="A1642" s="35"/>
      <c r="B1642" s="36"/>
      <c r="C1642" s="37"/>
      <c r="D1642" s="205" t="s">
        <v>248</v>
      </c>
      <c r="E1642" s="37"/>
      <c r="F1642" s="206" t="s">
        <v>2173</v>
      </c>
      <c r="G1642" s="37"/>
      <c r="H1642" s="37"/>
      <c r="I1642" s="207"/>
      <c r="J1642" s="37"/>
      <c r="K1642" s="37"/>
      <c r="L1642" s="40"/>
      <c r="M1642" s="208"/>
      <c r="N1642" s="209"/>
      <c r="O1642" s="72"/>
      <c r="P1642" s="72"/>
      <c r="Q1642" s="72"/>
      <c r="R1642" s="72"/>
      <c r="S1642" s="72"/>
      <c r="T1642" s="73"/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/>
      <c r="AT1642" s="18" t="s">
        <v>248</v>
      </c>
      <c r="AU1642" s="18" t="s">
        <v>86</v>
      </c>
    </row>
    <row r="1643" spans="1:65" s="13" customFormat="1" ht="11.25">
      <c r="B1643" s="210"/>
      <c r="C1643" s="211"/>
      <c r="D1643" s="212" t="s">
        <v>250</v>
      </c>
      <c r="E1643" s="213" t="s">
        <v>1</v>
      </c>
      <c r="F1643" s="214" t="s">
        <v>1910</v>
      </c>
      <c r="G1643" s="211"/>
      <c r="H1643" s="213" t="s">
        <v>1</v>
      </c>
      <c r="I1643" s="215"/>
      <c r="J1643" s="211"/>
      <c r="K1643" s="211"/>
      <c r="L1643" s="216"/>
      <c r="M1643" s="217"/>
      <c r="N1643" s="218"/>
      <c r="O1643" s="218"/>
      <c r="P1643" s="218"/>
      <c r="Q1643" s="218"/>
      <c r="R1643" s="218"/>
      <c r="S1643" s="218"/>
      <c r="T1643" s="219"/>
      <c r="AT1643" s="220" t="s">
        <v>250</v>
      </c>
      <c r="AU1643" s="220" t="s">
        <v>86</v>
      </c>
      <c r="AV1643" s="13" t="s">
        <v>83</v>
      </c>
      <c r="AW1643" s="13" t="s">
        <v>31</v>
      </c>
      <c r="AX1643" s="13" t="s">
        <v>75</v>
      </c>
      <c r="AY1643" s="220" t="s">
        <v>239</v>
      </c>
    </row>
    <row r="1644" spans="1:65" s="14" customFormat="1" ht="11.25">
      <c r="B1644" s="221"/>
      <c r="C1644" s="222"/>
      <c r="D1644" s="212" t="s">
        <v>250</v>
      </c>
      <c r="E1644" s="223" t="s">
        <v>1</v>
      </c>
      <c r="F1644" s="224" t="s">
        <v>2174</v>
      </c>
      <c r="G1644" s="222"/>
      <c r="H1644" s="225">
        <v>324.22500000000002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AT1644" s="231" t="s">
        <v>250</v>
      </c>
      <c r="AU1644" s="231" t="s">
        <v>86</v>
      </c>
      <c r="AV1644" s="14" t="s">
        <v>86</v>
      </c>
      <c r="AW1644" s="14" t="s">
        <v>31</v>
      </c>
      <c r="AX1644" s="14" t="s">
        <v>75</v>
      </c>
      <c r="AY1644" s="231" t="s">
        <v>239</v>
      </c>
    </row>
    <row r="1645" spans="1:65" s="14" customFormat="1" ht="11.25">
      <c r="B1645" s="221"/>
      <c r="C1645" s="222"/>
      <c r="D1645" s="212" t="s">
        <v>250</v>
      </c>
      <c r="E1645" s="223" t="s">
        <v>1</v>
      </c>
      <c r="F1645" s="224" t="s">
        <v>2175</v>
      </c>
      <c r="G1645" s="222"/>
      <c r="H1645" s="225">
        <v>127.997</v>
      </c>
      <c r="I1645" s="226"/>
      <c r="J1645" s="222"/>
      <c r="K1645" s="222"/>
      <c r="L1645" s="227"/>
      <c r="M1645" s="228"/>
      <c r="N1645" s="229"/>
      <c r="O1645" s="229"/>
      <c r="P1645" s="229"/>
      <c r="Q1645" s="229"/>
      <c r="R1645" s="229"/>
      <c r="S1645" s="229"/>
      <c r="T1645" s="230"/>
      <c r="AT1645" s="231" t="s">
        <v>250</v>
      </c>
      <c r="AU1645" s="231" t="s">
        <v>86</v>
      </c>
      <c r="AV1645" s="14" t="s">
        <v>86</v>
      </c>
      <c r="AW1645" s="14" t="s">
        <v>31</v>
      </c>
      <c r="AX1645" s="14" t="s">
        <v>75</v>
      </c>
      <c r="AY1645" s="231" t="s">
        <v>239</v>
      </c>
    </row>
    <row r="1646" spans="1:65" s="14" customFormat="1" ht="11.25">
      <c r="B1646" s="221"/>
      <c r="C1646" s="222"/>
      <c r="D1646" s="212" t="s">
        <v>250</v>
      </c>
      <c r="E1646" s="223" t="s">
        <v>1</v>
      </c>
      <c r="F1646" s="224" t="s">
        <v>2176</v>
      </c>
      <c r="G1646" s="222"/>
      <c r="H1646" s="225">
        <v>9.7780000000000005</v>
      </c>
      <c r="I1646" s="226"/>
      <c r="J1646" s="222"/>
      <c r="K1646" s="222"/>
      <c r="L1646" s="227"/>
      <c r="M1646" s="228"/>
      <c r="N1646" s="229"/>
      <c r="O1646" s="229"/>
      <c r="P1646" s="229"/>
      <c r="Q1646" s="229"/>
      <c r="R1646" s="229"/>
      <c r="S1646" s="229"/>
      <c r="T1646" s="230"/>
      <c r="AT1646" s="231" t="s">
        <v>250</v>
      </c>
      <c r="AU1646" s="231" t="s">
        <v>86</v>
      </c>
      <c r="AV1646" s="14" t="s">
        <v>86</v>
      </c>
      <c r="AW1646" s="14" t="s">
        <v>31</v>
      </c>
      <c r="AX1646" s="14" t="s">
        <v>75</v>
      </c>
      <c r="AY1646" s="231" t="s">
        <v>239</v>
      </c>
    </row>
    <row r="1647" spans="1:65" s="15" customFormat="1" ht="11.25">
      <c r="B1647" s="232"/>
      <c r="C1647" s="233"/>
      <c r="D1647" s="212" t="s">
        <v>250</v>
      </c>
      <c r="E1647" s="234" t="s">
        <v>1</v>
      </c>
      <c r="F1647" s="235" t="s">
        <v>254</v>
      </c>
      <c r="G1647" s="233"/>
      <c r="H1647" s="236">
        <v>462.00000000000006</v>
      </c>
      <c r="I1647" s="237"/>
      <c r="J1647" s="233"/>
      <c r="K1647" s="233"/>
      <c r="L1647" s="238"/>
      <c r="M1647" s="239"/>
      <c r="N1647" s="240"/>
      <c r="O1647" s="240"/>
      <c r="P1647" s="240"/>
      <c r="Q1647" s="240"/>
      <c r="R1647" s="240"/>
      <c r="S1647" s="240"/>
      <c r="T1647" s="241"/>
      <c r="AT1647" s="242" t="s">
        <v>250</v>
      </c>
      <c r="AU1647" s="242" t="s">
        <v>86</v>
      </c>
      <c r="AV1647" s="15" t="s">
        <v>255</v>
      </c>
      <c r="AW1647" s="15" t="s">
        <v>31</v>
      </c>
      <c r="AX1647" s="15" t="s">
        <v>75</v>
      </c>
      <c r="AY1647" s="242" t="s">
        <v>239</v>
      </c>
    </row>
    <row r="1648" spans="1:65" s="13" customFormat="1" ht="11.25">
      <c r="B1648" s="210"/>
      <c r="C1648" s="211"/>
      <c r="D1648" s="212" t="s">
        <v>250</v>
      </c>
      <c r="E1648" s="213" t="s">
        <v>1</v>
      </c>
      <c r="F1648" s="214" t="s">
        <v>1912</v>
      </c>
      <c r="G1648" s="211"/>
      <c r="H1648" s="213" t="s">
        <v>1</v>
      </c>
      <c r="I1648" s="215"/>
      <c r="J1648" s="211"/>
      <c r="K1648" s="211"/>
      <c r="L1648" s="216"/>
      <c r="M1648" s="217"/>
      <c r="N1648" s="218"/>
      <c r="O1648" s="218"/>
      <c r="P1648" s="218"/>
      <c r="Q1648" s="218"/>
      <c r="R1648" s="218"/>
      <c r="S1648" s="218"/>
      <c r="T1648" s="219"/>
      <c r="AT1648" s="220" t="s">
        <v>250</v>
      </c>
      <c r="AU1648" s="220" t="s">
        <v>86</v>
      </c>
      <c r="AV1648" s="13" t="s">
        <v>83</v>
      </c>
      <c r="AW1648" s="13" t="s">
        <v>31</v>
      </c>
      <c r="AX1648" s="13" t="s">
        <v>75</v>
      </c>
      <c r="AY1648" s="220" t="s">
        <v>239</v>
      </c>
    </row>
    <row r="1649" spans="1:65" s="14" customFormat="1" ht="11.25">
      <c r="B1649" s="221"/>
      <c r="C1649" s="222"/>
      <c r="D1649" s="212" t="s">
        <v>250</v>
      </c>
      <c r="E1649" s="223" t="s">
        <v>1</v>
      </c>
      <c r="F1649" s="224" t="s">
        <v>2177</v>
      </c>
      <c r="G1649" s="222"/>
      <c r="H1649" s="225">
        <v>332.46499999999997</v>
      </c>
      <c r="I1649" s="226"/>
      <c r="J1649" s="222"/>
      <c r="K1649" s="222"/>
      <c r="L1649" s="227"/>
      <c r="M1649" s="228"/>
      <c r="N1649" s="229"/>
      <c r="O1649" s="229"/>
      <c r="P1649" s="229"/>
      <c r="Q1649" s="229"/>
      <c r="R1649" s="229"/>
      <c r="S1649" s="229"/>
      <c r="T1649" s="230"/>
      <c r="AT1649" s="231" t="s">
        <v>250</v>
      </c>
      <c r="AU1649" s="231" t="s">
        <v>86</v>
      </c>
      <c r="AV1649" s="14" t="s">
        <v>86</v>
      </c>
      <c r="AW1649" s="14" t="s">
        <v>31</v>
      </c>
      <c r="AX1649" s="14" t="s">
        <v>75</v>
      </c>
      <c r="AY1649" s="231" t="s">
        <v>239</v>
      </c>
    </row>
    <row r="1650" spans="1:65" s="14" customFormat="1" ht="11.25">
      <c r="B1650" s="221"/>
      <c r="C1650" s="222"/>
      <c r="D1650" s="212" t="s">
        <v>250</v>
      </c>
      <c r="E1650" s="223" t="s">
        <v>1</v>
      </c>
      <c r="F1650" s="224" t="s">
        <v>2178</v>
      </c>
      <c r="G1650" s="222"/>
      <c r="H1650" s="225">
        <v>65.021000000000001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AT1650" s="231" t="s">
        <v>250</v>
      </c>
      <c r="AU1650" s="231" t="s">
        <v>86</v>
      </c>
      <c r="AV1650" s="14" t="s">
        <v>86</v>
      </c>
      <c r="AW1650" s="14" t="s">
        <v>31</v>
      </c>
      <c r="AX1650" s="14" t="s">
        <v>75</v>
      </c>
      <c r="AY1650" s="231" t="s">
        <v>239</v>
      </c>
    </row>
    <row r="1651" spans="1:65" s="14" customFormat="1" ht="11.25">
      <c r="B1651" s="221"/>
      <c r="C1651" s="222"/>
      <c r="D1651" s="212" t="s">
        <v>250</v>
      </c>
      <c r="E1651" s="223" t="s">
        <v>1</v>
      </c>
      <c r="F1651" s="224" t="s">
        <v>2179</v>
      </c>
      <c r="G1651" s="222"/>
      <c r="H1651" s="225">
        <v>221.13200000000001</v>
      </c>
      <c r="I1651" s="226"/>
      <c r="J1651" s="222"/>
      <c r="K1651" s="222"/>
      <c r="L1651" s="227"/>
      <c r="M1651" s="228"/>
      <c r="N1651" s="229"/>
      <c r="O1651" s="229"/>
      <c r="P1651" s="229"/>
      <c r="Q1651" s="229"/>
      <c r="R1651" s="229"/>
      <c r="S1651" s="229"/>
      <c r="T1651" s="230"/>
      <c r="AT1651" s="231" t="s">
        <v>250</v>
      </c>
      <c r="AU1651" s="231" t="s">
        <v>86</v>
      </c>
      <c r="AV1651" s="14" t="s">
        <v>86</v>
      </c>
      <c r="AW1651" s="14" t="s">
        <v>31</v>
      </c>
      <c r="AX1651" s="14" t="s">
        <v>75</v>
      </c>
      <c r="AY1651" s="231" t="s">
        <v>239</v>
      </c>
    </row>
    <row r="1652" spans="1:65" s="14" customFormat="1" ht="11.25">
      <c r="B1652" s="221"/>
      <c r="C1652" s="222"/>
      <c r="D1652" s="212" t="s">
        <v>250</v>
      </c>
      <c r="E1652" s="223" t="s">
        <v>1</v>
      </c>
      <c r="F1652" s="224" t="s">
        <v>2180</v>
      </c>
      <c r="G1652" s="222"/>
      <c r="H1652" s="225">
        <v>12.382</v>
      </c>
      <c r="I1652" s="226"/>
      <c r="J1652" s="222"/>
      <c r="K1652" s="222"/>
      <c r="L1652" s="227"/>
      <c r="M1652" s="228"/>
      <c r="N1652" s="229"/>
      <c r="O1652" s="229"/>
      <c r="P1652" s="229"/>
      <c r="Q1652" s="229"/>
      <c r="R1652" s="229"/>
      <c r="S1652" s="229"/>
      <c r="T1652" s="230"/>
      <c r="AT1652" s="231" t="s">
        <v>250</v>
      </c>
      <c r="AU1652" s="231" t="s">
        <v>86</v>
      </c>
      <c r="AV1652" s="14" t="s">
        <v>86</v>
      </c>
      <c r="AW1652" s="14" t="s">
        <v>31</v>
      </c>
      <c r="AX1652" s="14" t="s">
        <v>75</v>
      </c>
      <c r="AY1652" s="231" t="s">
        <v>239</v>
      </c>
    </row>
    <row r="1653" spans="1:65" s="15" customFormat="1" ht="11.25">
      <c r="B1653" s="232"/>
      <c r="C1653" s="233"/>
      <c r="D1653" s="212" t="s">
        <v>250</v>
      </c>
      <c r="E1653" s="234" t="s">
        <v>1</v>
      </c>
      <c r="F1653" s="235" t="s">
        <v>260</v>
      </c>
      <c r="G1653" s="233"/>
      <c r="H1653" s="236">
        <v>630.99999999999989</v>
      </c>
      <c r="I1653" s="237"/>
      <c r="J1653" s="233"/>
      <c r="K1653" s="233"/>
      <c r="L1653" s="238"/>
      <c r="M1653" s="239"/>
      <c r="N1653" s="240"/>
      <c r="O1653" s="240"/>
      <c r="P1653" s="240"/>
      <c r="Q1653" s="240"/>
      <c r="R1653" s="240"/>
      <c r="S1653" s="240"/>
      <c r="T1653" s="241"/>
      <c r="AT1653" s="242" t="s">
        <v>250</v>
      </c>
      <c r="AU1653" s="242" t="s">
        <v>86</v>
      </c>
      <c r="AV1653" s="15" t="s">
        <v>255</v>
      </c>
      <c r="AW1653" s="15" t="s">
        <v>31</v>
      </c>
      <c r="AX1653" s="15" t="s">
        <v>75</v>
      </c>
      <c r="AY1653" s="242" t="s">
        <v>239</v>
      </c>
    </row>
    <row r="1654" spans="1:65" s="13" customFormat="1" ht="11.25">
      <c r="B1654" s="210"/>
      <c r="C1654" s="211"/>
      <c r="D1654" s="212" t="s">
        <v>250</v>
      </c>
      <c r="E1654" s="213" t="s">
        <v>1</v>
      </c>
      <c r="F1654" s="214" t="s">
        <v>2181</v>
      </c>
      <c r="G1654" s="211"/>
      <c r="H1654" s="213" t="s">
        <v>1</v>
      </c>
      <c r="I1654" s="215"/>
      <c r="J1654" s="211"/>
      <c r="K1654" s="211"/>
      <c r="L1654" s="216"/>
      <c r="M1654" s="217"/>
      <c r="N1654" s="218"/>
      <c r="O1654" s="218"/>
      <c r="P1654" s="218"/>
      <c r="Q1654" s="218"/>
      <c r="R1654" s="218"/>
      <c r="S1654" s="218"/>
      <c r="T1654" s="219"/>
      <c r="AT1654" s="220" t="s">
        <v>250</v>
      </c>
      <c r="AU1654" s="220" t="s">
        <v>86</v>
      </c>
      <c r="AV1654" s="13" t="s">
        <v>83</v>
      </c>
      <c r="AW1654" s="13" t="s">
        <v>31</v>
      </c>
      <c r="AX1654" s="13" t="s">
        <v>75</v>
      </c>
      <c r="AY1654" s="220" t="s">
        <v>239</v>
      </c>
    </row>
    <row r="1655" spans="1:65" s="14" customFormat="1" ht="11.25">
      <c r="B1655" s="221"/>
      <c r="C1655" s="222"/>
      <c r="D1655" s="212" t="s">
        <v>250</v>
      </c>
      <c r="E1655" s="223" t="s">
        <v>1</v>
      </c>
      <c r="F1655" s="224" t="s">
        <v>2182</v>
      </c>
      <c r="G1655" s="222"/>
      <c r="H1655" s="225">
        <v>16.797000000000001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250</v>
      </c>
      <c r="AU1655" s="231" t="s">
        <v>86</v>
      </c>
      <c r="AV1655" s="14" t="s">
        <v>86</v>
      </c>
      <c r="AW1655" s="14" t="s">
        <v>31</v>
      </c>
      <c r="AX1655" s="14" t="s">
        <v>75</v>
      </c>
      <c r="AY1655" s="231" t="s">
        <v>239</v>
      </c>
    </row>
    <row r="1656" spans="1:65" s="14" customFormat="1" ht="11.25">
      <c r="B1656" s="221"/>
      <c r="C1656" s="222"/>
      <c r="D1656" s="212" t="s">
        <v>250</v>
      </c>
      <c r="E1656" s="223" t="s">
        <v>1</v>
      </c>
      <c r="F1656" s="224" t="s">
        <v>2183</v>
      </c>
      <c r="G1656" s="222"/>
      <c r="H1656" s="225">
        <v>0.20300000000000001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AT1656" s="231" t="s">
        <v>250</v>
      </c>
      <c r="AU1656" s="231" t="s">
        <v>86</v>
      </c>
      <c r="AV1656" s="14" t="s">
        <v>86</v>
      </c>
      <c r="AW1656" s="14" t="s">
        <v>31</v>
      </c>
      <c r="AX1656" s="14" t="s">
        <v>75</v>
      </c>
      <c r="AY1656" s="231" t="s">
        <v>239</v>
      </c>
    </row>
    <row r="1657" spans="1:65" s="15" customFormat="1" ht="11.25">
      <c r="B1657" s="232"/>
      <c r="C1657" s="233"/>
      <c r="D1657" s="212" t="s">
        <v>250</v>
      </c>
      <c r="E1657" s="234" t="s">
        <v>1</v>
      </c>
      <c r="F1657" s="235" t="s">
        <v>263</v>
      </c>
      <c r="G1657" s="233"/>
      <c r="H1657" s="236">
        <v>17</v>
      </c>
      <c r="I1657" s="237"/>
      <c r="J1657" s="233"/>
      <c r="K1657" s="233"/>
      <c r="L1657" s="238"/>
      <c r="M1657" s="239"/>
      <c r="N1657" s="240"/>
      <c r="O1657" s="240"/>
      <c r="P1657" s="240"/>
      <c r="Q1657" s="240"/>
      <c r="R1657" s="240"/>
      <c r="S1657" s="240"/>
      <c r="T1657" s="241"/>
      <c r="AT1657" s="242" t="s">
        <v>250</v>
      </c>
      <c r="AU1657" s="242" t="s">
        <v>86</v>
      </c>
      <c r="AV1657" s="15" t="s">
        <v>255</v>
      </c>
      <c r="AW1657" s="15" t="s">
        <v>31</v>
      </c>
      <c r="AX1657" s="15" t="s">
        <v>75</v>
      </c>
      <c r="AY1657" s="242" t="s">
        <v>239</v>
      </c>
    </row>
    <row r="1658" spans="1:65" s="16" customFormat="1" ht="11.25">
      <c r="B1658" s="243"/>
      <c r="C1658" s="244"/>
      <c r="D1658" s="212" t="s">
        <v>250</v>
      </c>
      <c r="E1658" s="245" t="s">
        <v>1</v>
      </c>
      <c r="F1658" s="246" t="s">
        <v>264</v>
      </c>
      <c r="G1658" s="244"/>
      <c r="H1658" s="247">
        <v>1110</v>
      </c>
      <c r="I1658" s="248"/>
      <c r="J1658" s="244"/>
      <c r="K1658" s="244"/>
      <c r="L1658" s="249"/>
      <c r="M1658" s="250"/>
      <c r="N1658" s="251"/>
      <c r="O1658" s="251"/>
      <c r="P1658" s="251"/>
      <c r="Q1658" s="251"/>
      <c r="R1658" s="251"/>
      <c r="S1658" s="251"/>
      <c r="T1658" s="252"/>
      <c r="AT1658" s="253" t="s">
        <v>250</v>
      </c>
      <c r="AU1658" s="253" t="s">
        <v>86</v>
      </c>
      <c r="AV1658" s="16" t="s">
        <v>246</v>
      </c>
      <c r="AW1658" s="16" t="s">
        <v>31</v>
      </c>
      <c r="AX1658" s="16" t="s">
        <v>83</v>
      </c>
      <c r="AY1658" s="253" t="s">
        <v>239</v>
      </c>
    </row>
    <row r="1659" spans="1:65" s="2" customFormat="1" ht="24.2" customHeight="1">
      <c r="A1659" s="35"/>
      <c r="B1659" s="36"/>
      <c r="C1659" s="192" t="s">
        <v>2184</v>
      </c>
      <c r="D1659" s="192" t="s">
        <v>241</v>
      </c>
      <c r="E1659" s="193" t="s">
        <v>2185</v>
      </c>
      <c r="F1659" s="194" t="s">
        <v>2186</v>
      </c>
      <c r="G1659" s="195" t="s">
        <v>519</v>
      </c>
      <c r="H1659" s="196">
        <v>256</v>
      </c>
      <c r="I1659" s="197"/>
      <c r="J1659" s="198">
        <f>ROUND(I1659*H1659,2)</f>
        <v>0</v>
      </c>
      <c r="K1659" s="194" t="s">
        <v>1</v>
      </c>
      <c r="L1659" s="40"/>
      <c r="M1659" s="199" t="s">
        <v>1</v>
      </c>
      <c r="N1659" s="200" t="s">
        <v>40</v>
      </c>
      <c r="O1659" s="72"/>
      <c r="P1659" s="201">
        <f>O1659*H1659</f>
        <v>0</v>
      </c>
      <c r="Q1659" s="201">
        <v>0</v>
      </c>
      <c r="R1659" s="201">
        <f>Q1659*H1659</f>
        <v>0</v>
      </c>
      <c r="S1659" s="201">
        <v>0</v>
      </c>
      <c r="T1659" s="202">
        <f>S1659*H1659</f>
        <v>0</v>
      </c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R1659" s="203" t="s">
        <v>169</v>
      </c>
      <c r="AT1659" s="203" t="s">
        <v>241</v>
      </c>
      <c r="AU1659" s="203" t="s">
        <v>86</v>
      </c>
      <c r="AY1659" s="18" t="s">
        <v>239</v>
      </c>
      <c r="BE1659" s="204">
        <f>IF(N1659="základní",J1659,0)</f>
        <v>0</v>
      </c>
      <c r="BF1659" s="204">
        <f>IF(N1659="snížená",J1659,0)</f>
        <v>0</v>
      </c>
      <c r="BG1659" s="204">
        <f>IF(N1659="zákl. přenesená",J1659,0)</f>
        <v>0</v>
      </c>
      <c r="BH1659" s="204">
        <f>IF(N1659="sníž. přenesená",J1659,0)</f>
        <v>0</v>
      </c>
      <c r="BI1659" s="204">
        <f>IF(N1659="nulová",J1659,0)</f>
        <v>0</v>
      </c>
      <c r="BJ1659" s="18" t="s">
        <v>83</v>
      </c>
      <c r="BK1659" s="204">
        <f>ROUND(I1659*H1659,2)</f>
        <v>0</v>
      </c>
      <c r="BL1659" s="18" t="s">
        <v>169</v>
      </c>
      <c r="BM1659" s="203" t="s">
        <v>2187</v>
      </c>
    </row>
    <row r="1660" spans="1:65" s="14" customFormat="1" ht="11.25">
      <c r="B1660" s="221"/>
      <c r="C1660" s="222"/>
      <c r="D1660" s="212" t="s">
        <v>250</v>
      </c>
      <c r="E1660" s="223" t="s">
        <v>1</v>
      </c>
      <c r="F1660" s="224" t="s">
        <v>2188</v>
      </c>
      <c r="G1660" s="222"/>
      <c r="H1660" s="225">
        <v>82</v>
      </c>
      <c r="I1660" s="226"/>
      <c r="J1660" s="222"/>
      <c r="K1660" s="222"/>
      <c r="L1660" s="227"/>
      <c r="M1660" s="228"/>
      <c r="N1660" s="229"/>
      <c r="O1660" s="229"/>
      <c r="P1660" s="229"/>
      <c r="Q1660" s="229"/>
      <c r="R1660" s="229"/>
      <c r="S1660" s="229"/>
      <c r="T1660" s="230"/>
      <c r="AT1660" s="231" t="s">
        <v>250</v>
      </c>
      <c r="AU1660" s="231" t="s">
        <v>86</v>
      </c>
      <c r="AV1660" s="14" t="s">
        <v>86</v>
      </c>
      <c r="AW1660" s="14" t="s">
        <v>31</v>
      </c>
      <c r="AX1660" s="14" t="s">
        <v>75</v>
      </c>
      <c r="AY1660" s="231" t="s">
        <v>239</v>
      </c>
    </row>
    <row r="1661" spans="1:65" s="14" customFormat="1" ht="11.25">
      <c r="B1661" s="221"/>
      <c r="C1661" s="222"/>
      <c r="D1661" s="212" t="s">
        <v>250</v>
      </c>
      <c r="E1661" s="223" t="s">
        <v>1</v>
      </c>
      <c r="F1661" s="224" t="s">
        <v>2189</v>
      </c>
      <c r="G1661" s="222"/>
      <c r="H1661" s="225">
        <v>147.5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AT1661" s="231" t="s">
        <v>250</v>
      </c>
      <c r="AU1661" s="231" t="s">
        <v>86</v>
      </c>
      <c r="AV1661" s="14" t="s">
        <v>86</v>
      </c>
      <c r="AW1661" s="14" t="s">
        <v>31</v>
      </c>
      <c r="AX1661" s="14" t="s">
        <v>75</v>
      </c>
      <c r="AY1661" s="231" t="s">
        <v>239</v>
      </c>
    </row>
    <row r="1662" spans="1:65" s="14" customFormat="1" ht="11.25">
      <c r="B1662" s="221"/>
      <c r="C1662" s="222"/>
      <c r="D1662" s="212" t="s">
        <v>250</v>
      </c>
      <c r="E1662" s="223" t="s">
        <v>1</v>
      </c>
      <c r="F1662" s="224" t="s">
        <v>2190</v>
      </c>
      <c r="G1662" s="222"/>
      <c r="H1662" s="225">
        <v>14.3</v>
      </c>
      <c r="I1662" s="226"/>
      <c r="J1662" s="222"/>
      <c r="K1662" s="222"/>
      <c r="L1662" s="227"/>
      <c r="M1662" s="228"/>
      <c r="N1662" s="229"/>
      <c r="O1662" s="229"/>
      <c r="P1662" s="229"/>
      <c r="Q1662" s="229"/>
      <c r="R1662" s="229"/>
      <c r="S1662" s="229"/>
      <c r="T1662" s="230"/>
      <c r="AT1662" s="231" t="s">
        <v>250</v>
      </c>
      <c r="AU1662" s="231" t="s">
        <v>86</v>
      </c>
      <c r="AV1662" s="14" t="s">
        <v>86</v>
      </c>
      <c r="AW1662" s="14" t="s">
        <v>31</v>
      </c>
      <c r="AX1662" s="14" t="s">
        <v>75</v>
      </c>
      <c r="AY1662" s="231" t="s">
        <v>239</v>
      </c>
    </row>
    <row r="1663" spans="1:65" s="14" customFormat="1" ht="11.25">
      <c r="B1663" s="221"/>
      <c r="C1663" s="222"/>
      <c r="D1663" s="212" t="s">
        <v>250</v>
      </c>
      <c r="E1663" s="223" t="s">
        <v>1</v>
      </c>
      <c r="F1663" s="224" t="s">
        <v>2191</v>
      </c>
      <c r="G1663" s="222"/>
      <c r="H1663" s="225">
        <v>12.2</v>
      </c>
      <c r="I1663" s="226"/>
      <c r="J1663" s="222"/>
      <c r="K1663" s="222"/>
      <c r="L1663" s="227"/>
      <c r="M1663" s="228"/>
      <c r="N1663" s="229"/>
      <c r="O1663" s="229"/>
      <c r="P1663" s="229"/>
      <c r="Q1663" s="229"/>
      <c r="R1663" s="229"/>
      <c r="S1663" s="229"/>
      <c r="T1663" s="230"/>
      <c r="AT1663" s="231" t="s">
        <v>250</v>
      </c>
      <c r="AU1663" s="231" t="s">
        <v>86</v>
      </c>
      <c r="AV1663" s="14" t="s">
        <v>86</v>
      </c>
      <c r="AW1663" s="14" t="s">
        <v>31</v>
      </c>
      <c r="AX1663" s="14" t="s">
        <v>75</v>
      </c>
      <c r="AY1663" s="231" t="s">
        <v>239</v>
      </c>
    </row>
    <row r="1664" spans="1:65" s="16" customFormat="1" ht="11.25">
      <c r="B1664" s="243"/>
      <c r="C1664" s="244"/>
      <c r="D1664" s="212" t="s">
        <v>250</v>
      </c>
      <c r="E1664" s="245" t="s">
        <v>1</v>
      </c>
      <c r="F1664" s="246" t="s">
        <v>264</v>
      </c>
      <c r="G1664" s="244"/>
      <c r="H1664" s="247">
        <v>256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AT1664" s="253" t="s">
        <v>250</v>
      </c>
      <c r="AU1664" s="253" t="s">
        <v>86</v>
      </c>
      <c r="AV1664" s="16" t="s">
        <v>246</v>
      </c>
      <c r="AW1664" s="16" t="s">
        <v>31</v>
      </c>
      <c r="AX1664" s="16" t="s">
        <v>83</v>
      </c>
      <c r="AY1664" s="253" t="s">
        <v>239</v>
      </c>
    </row>
    <row r="1665" spans="1:65" s="2" customFormat="1" ht="24.2" customHeight="1">
      <c r="A1665" s="35"/>
      <c r="B1665" s="36"/>
      <c r="C1665" s="192" t="s">
        <v>2192</v>
      </c>
      <c r="D1665" s="192" t="s">
        <v>241</v>
      </c>
      <c r="E1665" s="193" t="s">
        <v>2193</v>
      </c>
      <c r="F1665" s="194" t="s">
        <v>2194</v>
      </c>
      <c r="G1665" s="195" t="s">
        <v>519</v>
      </c>
      <c r="H1665" s="196">
        <v>5</v>
      </c>
      <c r="I1665" s="197"/>
      <c r="J1665" s="198">
        <f>ROUND(I1665*H1665,2)</f>
        <v>0</v>
      </c>
      <c r="K1665" s="194" t="s">
        <v>1</v>
      </c>
      <c r="L1665" s="40"/>
      <c r="M1665" s="199" t="s">
        <v>1</v>
      </c>
      <c r="N1665" s="200" t="s">
        <v>40</v>
      </c>
      <c r="O1665" s="72"/>
      <c r="P1665" s="201">
        <f>O1665*H1665</f>
        <v>0</v>
      </c>
      <c r="Q1665" s="201">
        <v>0</v>
      </c>
      <c r="R1665" s="201">
        <f>Q1665*H1665</f>
        <v>0</v>
      </c>
      <c r="S1665" s="201">
        <v>0</v>
      </c>
      <c r="T1665" s="202">
        <f>S1665*H1665</f>
        <v>0</v>
      </c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R1665" s="203" t="s">
        <v>169</v>
      </c>
      <c r="AT1665" s="203" t="s">
        <v>241</v>
      </c>
      <c r="AU1665" s="203" t="s">
        <v>86</v>
      </c>
      <c r="AY1665" s="18" t="s">
        <v>239</v>
      </c>
      <c r="BE1665" s="204">
        <f>IF(N1665="základní",J1665,0)</f>
        <v>0</v>
      </c>
      <c r="BF1665" s="204">
        <f>IF(N1665="snížená",J1665,0)</f>
        <v>0</v>
      </c>
      <c r="BG1665" s="204">
        <f>IF(N1665="zákl. přenesená",J1665,0)</f>
        <v>0</v>
      </c>
      <c r="BH1665" s="204">
        <f>IF(N1665="sníž. přenesená",J1665,0)</f>
        <v>0</v>
      </c>
      <c r="BI1665" s="204">
        <f>IF(N1665="nulová",J1665,0)</f>
        <v>0</v>
      </c>
      <c r="BJ1665" s="18" t="s">
        <v>83</v>
      </c>
      <c r="BK1665" s="204">
        <f>ROUND(I1665*H1665,2)</f>
        <v>0</v>
      </c>
      <c r="BL1665" s="18" t="s">
        <v>169</v>
      </c>
      <c r="BM1665" s="203" t="s">
        <v>2195</v>
      </c>
    </row>
    <row r="1666" spans="1:65" s="13" customFormat="1" ht="11.25">
      <c r="B1666" s="210"/>
      <c r="C1666" s="211"/>
      <c r="D1666" s="212" t="s">
        <v>250</v>
      </c>
      <c r="E1666" s="213" t="s">
        <v>1</v>
      </c>
      <c r="F1666" s="214" t="s">
        <v>2196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250</v>
      </c>
      <c r="AU1666" s="220" t="s">
        <v>86</v>
      </c>
      <c r="AV1666" s="13" t="s">
        <v>83</v>
      </c>
      <c r="AW1666" s="13" t="s">
        <v>31</v>
      </c>
      <c r="AX1666" s="13" t="s">
        <v>75</v>
      </c>
      <c r="AY1666" s="220" t="s">
        <v>239</v>
      </c>
    </row>
    <row r="1667" spans="1:65" s="13" customFormat="1" ht="11.25">
      <c r="B1667" s="210"/>
      <c r="C1667" s="211"/>
      <c r="D1667" s="212" t="s">
        <v>250</v>
      </c>
      <c r="E1667" s="213" t="s">
        <v>1</v>
      </c>
      <c r="F1667" s="214" t="s">
        <v>2197</v>
      </c>
      <c r="G1667" s="211"/>
      <c r="H1667" s="213" t="s">
        <v>1</v>
      </c>
      <c r="I1667" s="215"/>
      <c r="J1667" s="211"/>
      <c r="K1667" s="211"/>
      <c r="L1667" s="216"/>
      <c r="M1667" s="217"/>
      <c r="N1667" s="218"/>
      <c r="O1667" s="218"/>
      <c r="P1667" s="218"/>
      <c r="Q1667" s="218"/>
      <c r="R1667" s="218"/>
      <c r="S1667" s="218"/>
      <c r="T1667" s="219"/>
      <c r="AT1667" s="220" t="s">
        <v>250</v>
      </c>
      <c r="AU1667" s="220" t="s">
        <v>86</v>
      </c>
      <c r="AV1667" s="13" t="s">
        <v>83</v>
      </c>
      <c r="AW1667" s="13" t="s">
        <v>31</v>
      </c>
      <c r="AX1667" s="13" t="s">
        <v>75</v>
      </c>
      <c r="AY1667" s="220" t="s">
        <v>239</v>
      </c>
    </row>
    <row r="1668" spans="1:65" s="14" customFormat="1" ht="11.25">
      <c r="B1668" s="221"/>
      <c r="C1668" s="222"/>
      <c r="D1668" s="212" t="s">
        <v>250</v>
      </c>
      <c r="E1668" s="223" t="s">
        <v>1</v>
      </c>
      <c r="F1668" s="224" t="s">
        <v>2198</v>
      </c>
      <c r="G1668" s="222"/>
      <c r="H1668" s="225">
        <v>5</v>
      </c>
      <c r="I1668" s="226"/>
      <c r="J1668" s="222"/>
      <c r="K1668" s="222"/>
      <c r="L1668" s="227"/>
      <c r="M1668" s="228"/>
      <c r="N1668" s="229"/>
      <c r="O1668" s="229"/>
      <c r="P1668" s="229"/>
      <c r="Q1668" s="229"/>
      <c r="R1668" s="229"/>
      <c r="S1668" s="229"/>
      <c r="T1668" s="230"/>
      <c r="AT1668" s="231" t="s">
        <v>250</v>
      </c>
      <c r="AU1668" s="231" t="s">
        <v>86</v>
      </c>
      <c r="AV1668" s="14" t="s">
        <v>86</v>
      </c>
      <c r="AW1668" s="14" t="s">
        <v>31</v>
      </c>
      <c r="AX1668" s="14" t="s">
        <v>83</v>
      </c>
      <c r="AY1668" s="231" t="s">
        <v>239</v>
      </c>
    </row>
    <row r="1669" spans="1:65" s="2" customFormat="1" ht="24.2" customHeight="1">
      <c r="A1669" s="35"/>
      <c r="B1669" s="36"/>
      <c r="C1669" s="192" t="s">
        <v>2199</v>
      </c>
      <c r="D1669" s="192" t="s">
        <v>241</v>
      </c>
      <c r="E1669" s="193" t="s">
        <v>2200</v>
      </c>
      <c r="F1669" s="194" t="s">
        <v>2201</v>
      </c>
      <c r="G1669" s="195" t="s">
        <v>519</v>
      </c>
      <c r="H1669" s="196">
        <v>12.5</v>
      </c>
      <c r="I1669" s="197"/>
      <c r="J1669" s="198">
        <f>ROUND(I1669*H1669,2)</f>
        <v>0</v>
      </c>
      <c r="K1669" s="194" t="s">
        <v>1</v>
      </c>
      <c r="L1669" s="40"/>
      <c r="M1669" s="199" t="s">
        <v>1</v>
      </c>
      <c r="N1669" s="200" t="s">
        <v>40</v>
      </c>
      <c r="O1669" s="72"/>
      <c r="P1669" s="201">
        <f>O1669*H1669</f>
        <v>0</v>
      </c>
      <c r="Q1669" s="201">
        <v>0</v>
      </c>
      <c r="R1669" s="201">
        <f>Q1669*H1669</f>
        <v>0</v>
      </c>
      <c r="S1669" s="201">
        <v>0</v>
      </c>
      <c r="T1669" s="202">
        <f>S1669*H1669</f>
        <v>0</v>
      </c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R1669" s="203" t="s">
        <v>169</v>
      </c>
      <c r="AT1669" s="203" t="s">
        <v>241</v>
      </c>
      <c r="AU1669" s="203" t="s">
        <v>86</v>
      </c>
      <c r="AY1669" s="18" t="s">
        <v>239</v>
      </c>
      <c r="BE1669" s="204">
        <f>IF(N1669="základní",J1669,0)</f>
        <v>0</v>
      </c>
      <c r="BF1669" s="204">
        <f>IF(N1669="snížená",J1669,0)</f>
        <v>0</v>
      </c>
      <c r="BG1669" s="204">
        <f>IF(N1669="zákl. přenesená",J1669,0)</f>
        <v>0</v>
      </c>
      <c r="BH1669" s="204">
        <f>IF(N1669="sníž. přenesená",J1669,0)</f>
        <v>0</v>
      </c>
      <c r="BI1669" s="204">
        <f>IF(N1669="nulová",J1669,0)</f>
        <v>0</v>
      </c>
      <c r="BJ1669" s="18" t="s">
        <v>83</v>
      </c>
      <c r="BK1669" s="204">
        <f>ROUND(I1669*H1669,2)</f>
        <v>0</v>
      </c>
      <c r="BL1669" s="18" t="s">
        <v>169</v>
      </c>
      <c r="BM1669" s="203" t="s">
        <v>2202</v>
      </c>
    </row>
    <row r="1670" spans="1:65" s="13" customFormat="1" ht="11.25">
      <c r="B1670" s="210"/>
      <c r="C1670" s="211"/>
      <c r="D1670" s="212" t="s">
        <v>250</v>
      </c>
      <c r="E1670" s="213" t="s">
        <v>1</v>
      </c>
      <c r="F1670" s="214" t="s">
        <v>2203</v>
      </c>
      <c r="G1670" s="211"/>
      <c r="H1670" s="213" t="s">
        <v>1</v>
      </c>
      <c r="I1670" s="215"/>
      <c r="J1670" s="211"/>
      <c r="K1670" s="211"/>
      <c r="L1670" s="216"/>
      <c r="M1670" s="217"/>
      <c r="N1670" s="218"/>
      <c r="O1670" s="218"/>
      <c r="P1670" s="218"/>
      <c r="Q1670" s="218"/>
      <c r="R1670" s="218"/>
      <c r="S1670" s="218"/>
      <c r="T1670" s="219"/>
      <c r="AT1670" s="220" t="s">
        <v>250</v>
      </c>
      <c r="AU1670" s="220" t="s">
        <v>86</v>
      </c>
      <c r="AV1670" s="13" t="s">
        <v>83</v>
      </c>
      <c r="AW1670" s="13" t="s">
        <v>31</v>
      </c>
      <c r="AX1670" s="13" t="s">
        <v>75</v>
      </c>
      <c r="AY1670" s="220" t="s">
        <v>239</v>
      </c>
    </row>
    <row r="1671" spans="1:65" s="13" customFormat="1" ht="11.25">
      <c r="B1671" s="210"/>
      <c r="C1671" s="211"/>
      <c r="D1671" s="212" t="s">
        <v>250</v>
      </c>
      <c r="E1671" s="213" t="s">
        <v>1</v>
      </c>
      <c r="F1671" s="214" t="s">
        <v>2204</v>
      </c>
      <c r="G1671" s="211"/>
      <c r="H1671" s="213" t="s">
        <v>1</v>
      </c>
      <c r="I1671" s="215"/>
      <c r="J1671" s="211"/>
      <c r="K1671" s="211"/>
      <c r="L1671" s="216"/>
      <c r="M1671" s="217"/>
      <c r="N1671" s="218"/>
      <c r="O1671" s="218"/>
      <c r="P1671" s="218"/>
      <c r="Q1671" s="218"/>
      <c r="R1671" s="218"/>
      <c r="S1671" s="218"/>
      <c r="T1671" s="219"/>
      <c r="AT1671" s="220" t="s">
        <v>250</v>
      </c>
      <c r="AU1671" s="220" t="s">
        <v>86</v>
      </c>
      <c r="AV1671" s="13" t="s">
        <v>83</v>
      </c>
      <c r="AW1671" s="13" t="s">
        <v>31</v>
      </c>
      <c r="AX1671" s="13" t="s">
        <v>75</v>
      </c>
      <c r="AY1671" s="220" t="s">
        <v>239</v>
      </c>
    </row>
    <row r="1672" spans="1:65" s="14" customFormat="1" ht="11.25">
      <c r="B1672" s="221"/>
      <c r="C1672" s="222"/>
      <c r="D1672" s="212" t="s">
        <v>250</v>
      </c>
      <c r="E1672" s="223" t="s">
        <v>1</v>
      </c>
      <c r="F1672" s="224" t="s">
        <v>2205</v>
      </c>
      <c r="G1672" s="222"/>
      <c r="H1672" s="225">
        <v>12.5</v>
      </c>
      <c r="I1672" s="226"/>
      <c r="J1672" s="222"/>
      <c r="K1672" s="222"/>
      <c r="L1672" s="227"/>
      <c r="M1672" s="228"/>
      <c r="N1672" s="229"/>
      <c r="O1672" s="229"/>
      <c r="P1672" s="229"/>
      <c r="Q1672" s="229"/>
      <c r="R1672" s="229"/>
      <c r="S1672" s="229"/>
      <c r="T1672" s="230"/>
      <c r="AT1672" s="231" t="s">
        <v>250</v>
      </c>
      <c r="AU1672" s="231" t="s">
        <v>86</v>
      </c>
      <c r="AV1672" s="14" t="s">
        <v>86</v>
      </c>
      <c r="AW1672" s="14" t="s">
        <v>31</v>
      </c>
      <c r="AX1672" s="14" t="s">
        <v>83</v>
      </c>
      <c r="AY1672" s="231" t="s">
        <v>239</v>
      </c>
    </row>
    <row r="1673" spans="1:65" s="2" customFormat="1" ht="24.2" customHeight="1">
      <c r="A1673" s="35"/>
      <c r="B1673" s="36"/>
      <c r="C1673" s="192" t="s">
        <v>2206</v>
      </c>
      <c r="D1673" s="192" t="s">
        <v>241</v>
      </c>
      <c r="E1673" s="193" t="s">
        <v>2207</v>
      </c>
      <c r="F1673" s="194" t="s">
        <v>2208</v>
      </c>
      <c r="G1673" s="195" t="s">
        <v>372</v>
      </c>
      <c r="H1673" s="196">
        <v>1093</v>
      </c>
      <c r="I1673" s="197"/>
      <c r="J1673" s="198">
        <f>ROUND(I1673*H1673,2)</f>
        <v>0</v>
      </c>
      <c r="K1673" s="194" t="s">
        <v>245</v>
      </c>
      <c r="L1673" s="40"/>
      <c r="M1673" s="199" t="s">
        <v>1</v>
      </c>
      <c r="N1673" s="200" t="s">
        <v>40</v>
      </c>
      <c r="O1673" s="72"/>
      <c r="P1673" s="201">
        <f>O1673*H1673</f>
        <v>0</v>
      </c>
      <c r="Q1673" s="201">
        <v>0</v>
      </c>
      <c r="R1673" s="201">
        <f>Q1673*H1673</f>
        <v>0</v>
      </c>
      <c r="S1673" s="201">
        <v>0</v>
      </c>
      <c r="T1673" s="202">
        <f>S1673*H1673</f>
        <v>0</v>
      </c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R1673" s="203" t="s">
        <v>169</v>
      </c>
      <c r="AT1673" s="203" t="s">
        <v>241</v>
      </c>
      <c r="AU1673" s="203" t="s">
        <v>86</v>
      </c>
      <c r="AY1673" s="18" t="s">
        <v>239</v>
      </c>
      <c r="BE1673" s="204">
        <f>IF(N1673="základní",J1673,0)</f>
        <v>0</v>
      </c>
      <c r="BF1673" s="204">
        <f>IF(N1673="snížená",J1673,0)</f>
        <v>0</v>
      </c>
      <c r="BG1673" s="204">
        <f>IF(N1673="zákl. přenesená",J1673,0)</f>
        <v>0</v>
      </c>
      <c r="BH1673" s="204">
        <f>IF(N1673="sníž. přenesená",J1673,0)</f>
        <v>0</v>
      </c>
      <c r="BI1673" s="204">
        <f>IF(N1673="nulová",J1673,0)</f>
        <v>0</v>
      </c>
      <c r="BJ1673" s="18" t="s">
        <v>83</v>
      </c>
      <c r="BK1673" s="204">
        <f>ROUND(I1673*H1673,2)</f>
        <v>0</v>
      </c>
      <c r="BL1673" s="18" t="s">
        <v>169</v>
      </c>
      <c r="BM1673" s="203" t="s">
        <v>2209</v>
      </c>
    </row>
    <row r="1674" spans="1:65" s="2" customFormat="1" ht="11.25">
      <c r="A1674" s="35"/>
      <c r="B1674" s="36"/>
      <c r="C1674" s="37"/>
      <c r="D1674" s="205" t="s">
        <v>248</v>
      </c>
      <c r="E1674" s="37"/>
      <c r="F1674" s="206" t="s">
        <v>2210</v>
      </c>
      <c r="G1674" s="37"/>
      <c r="H1674" s="37"/>
      <c r="I1674" s="207"/>
      <c r="J1674" s="37"/>
      <c r="K1674" s="37"/>
      <c r="L1674" s="40"/>
      <c r="M1674" s="208"/>
      <c r="N1674" s="209"/>
      <c r="O1674" s="72"/>
      <c r="P1674" s="72"/>
      <c r="Q1674" s="72"/>
      <c r="R1674" s="72"/>
      <c r="S1674" s="72"/>
      <c r="T1674" s="73"/>
      <c r="U1674" s="35"/>
      <c r="V1674" s="35"/>
      <c r="W1674" s="35"/>
      <c r="X1674" s="35"/>
      <c r="Y1674" s="35"/>
      <c r="Z1674" s="35"/>
      <c r="AA1674" s="35"/>
      <c r="AB1674" s="35"/>
      <c r="AC1674" s="35"/>
      <c r="AD1674" s="35"/>
      <c r="AE1674" s="35"/>
      <c r="AT1674" s="18" t="s">
        <v>248</v>
      </c>
      <c r="AU1674" s="18" t="s">
        <v>86</v>
      </c>
    </row>
    <row r="1675" spans="1:65" s="13" customFormat="1" ht="11.25">
      <c r="B1675" s="210"/>
      <c r="C1675" s="211"/>
      <c r="D1675" s="212" t="s">
        <v>250</v>
      </c>
      <c r="E1675" s="213" t="s">
        <v>1</v>
      </c>
      <c r="F1675" s="214" t="s">
        <v>2211</v>
      </c>
      <c r="G1675" s="211"/>
      <c r="H1675" s="213" t="s">
        <v>1</v>
      </c>
      <c r="I1675" s="215"/>
      <c r="J1675" s="211"/>
      <c r="K1675" s="211"/>
      <c r="L1675" s="216"/>
      <c r="M1675" s="217"/>
      <c r="N1675" s="218"/>
      <c r="O1675" s="218"/>
      <c r="P1675" s="218"/>
      <c r="Q1675" s="218"/>
      <c r="R1675" s="218"/>
      <c r="S1675" s="218"/>
      <c r="T1675" s="219"/>
      <c r="AT1675" s="220" t="s">
        <v>250</v>
      </c>
      <c r="AU1675" s="220" t="s">
        <v>86</v>
      </c>
      <c r="AV1675" s="13" t="s">
        <v>83</v>
      </c>
      <c r="AW1675" s="13" t="s">
        <v>31</v>
      </c>
      <c r="AX1675" s="13" t="s">
        <v>75</v>
      </c>
      <c r="AY1675" s="220" t="s">
        <v>239</v>
      </c>
    </row>
    <row r="1676" spans="1:65" s="13" customFormat="1" ht="22.5">
      <c r="B1676" s="210"/>
      <c r="C1676" s="211"/>
      <c r="D1676" s="212" t="s">
        <v>250</v>
      </c>
      <c r="E1676" s="213" t="s">
        <v>1</v>
      </c>
      <c r="F1676" s="214" t="s">
        <v>2212</v>
      </c>
      <c r="G1676" s="211"/>
      <c r="H1676" s="213" t="s">
        <v>1</v>
      </c>
      <c r="I1676" s="215"/>
      <c r="J1676" s="211"/>
      <c r="K1676" s="211"/>
      <c r="L1676" s="216"/>
      <c r="M1676" s="217"/>
      <c r="N1676" s="218"/>
      <c r="O1676" s="218"/>
      <c r="P1676" s="218"/>
      <c r="Q1676" s="218"/>
      <c r="R1676" s="218"/>
      <c r="S1676" s="218"/>
      <c r="T1676" s="219"/>
      <c r="AT1676" s="220" t="s">
        <v>250</v>
      </c>
      <c r="AU1676" s="220" t="s">
        <v>86</v>
      </c>
      <c r="AV1676" s="13" t="s">
        <v>83</v>
      </c>
      <c r="AW1676" s="13" t="s">
        <v>31</v>
      </c>
      <c r="AX1676" s="13" t="s">
        <v>75</v>
      </c>
      <c r="AY1676" s="220" t="s">
        <v>239</v>
      </c>
    </row>
    <row r="1677" spans="1:65" s="14" customFormat="1" ht="11.25">
      <c r="B1677" s="221"/>
      <c r="C1677" s="222"/>
      <c r="D1677" s="212" t="s">
        <v>250</v>
      </c>
      <c r="E1677" s="223" t="s">
        <v>1</v>
      </c>
      <c r="F1677" s="224" t="s">
        <v>2213</v>
      </c>
      <c r="G1677" s="222"/>
      <c r="H1677" s="225">
        <v>1093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250</v>
      </c>
      <c r="AU1677" s="231" t="s">
        <v>86</v>
      </c>
      <c r="AV1677" s="14" t="s">
        <v>86</v>
      </c>
      <c r="AW1677" s="14" t="s">
        <v>31</v>
      </c>
      <c r="AX1677" s="14" t="s">
        <v>83</v>
      </c>
      <c r="AY1677" s="231" t="s">
        <v>239</v>
      </c>
    </row>
    <row r="1678" spans="1:65" s="2" customFormat="1" ht="24.2" customHeight="1">
      <c r="A1678" s="35"/>
      <c r="B1678" s="36"/>
      <c r="C1678" s="192" t="s">
        <v>2214</v>
      </c>
      <c r="D1678" s="192" t="s">
        <v>241</v>
      </c>
      <c r="E1678" s="193" t="s">
        <v>2215</v>
      </c>
      <c r="F1678" s="194" t="s">
        <v>2216</v>
      </c>
      <c r="G1678" s="195" t="s">
        <v>372</v>
      </c>
      <c r="H1678" s="196">
        <v>107</v>
      </c>
      <c r="I1678" s="197"/>
      <c r="J1678" s="198">
        <f>ROUND(I1678*H1678,2)</f>
        <v>0</v>
      </c>
      <c r="K1678" s="194" t="s">
        <v>245</v>
      </c>
      <c r="L1678" s="40"/>
      <c r="M1678" s="199" t="s">
        <v>1</v>
      </c>
      <c r="N1678" s="200" t="s">
        <v>40</v>
      </c>
      <c r="O1678" s="72"/>
      <c r="P1678" s="201">
        <f>O1678*H1678</f>
        <v>0</v>
      </c>
      <c r="Q1678" s="201">
        <v>0</v>
      </c>
      <c r="R1678" s="201">
        <f>Q1678*H1678</f>
        <v>0</v>
      </c>
      <c r="S1678" s="201">
        <v>0</v>
      </c>
      <c r="T1678" s="202">
        <f>S1678*H1678</f>
        <v>0</v>
      </c>
      <c r="U1678" s="35"/>
      <c r="V1678" s="35"/>
      <c r="W1678" s="35"/>
      <c r="X1678" s="35"/>
      <c r="Y1678" s="35"/>
      <c r="Z1678" s="35"/>
      <c r="AA1678" s="35"/>
      <c r="AB1678" s="35"/>
      <c r="AC1678" s="35"/>
      <c r="AD1678" s="35"/>
      <c r="AE1678" s="35"/>
      <c r="AR1678" s="203" t="s">
        <v>169</v>
      </c>
      <c r="AT1678" s="203" t="s">
        <v>241</v>
      </c>
      <c r="AU1678" s="203" t="s">
        <v>86</v>
      </c>
      <c r="AY1678" s="18" t="s">
        <v>239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8" t="s">
        <v>83</v>
      </c>
      <c r="BK1678" s="204">
        <f>ROUND(I1678*H1678,2)</f>
        <v>0</v>
      </c>
      <c r="BL1678" s="18" t="s">
        <v>169</v>
      </c>
      <c r="BM1678" s="203" t="s">
        <v>2217</v>
      </c>
    </row>
    <row r="1679" spans="1:65" s="2" customFormat="1" ht="11.25">
      <c r="A1679" s="35"/>
      <c r="B1679" s="36"/>
      <c r="C1679" s="37"/>
      <c r="D1679" s="205" t="s">
        <v>248</v>
      </c>
      <c r="E1679" s="37"/>
      <c r="F1679" s="206" t="s">
        <v>2218</v>
      </c>
      <c r="G1679" s="37"/>
      <c r="H1679" s="37"/>
      <c r="I1679" s="207"/>
      <c r="J1679" s="37"/>
      <c r="K1679" s="37"/>
      <c r="L1679" s="40"/>
      <c r="M1679" s="208"/>
      <c r="N1679" s="209"/>
      <c r="O1679" s="72"/>
      <c r="P1679" s="72"/>
      <c r="Q1679" s="72"/>
      <c r="R1679" s="72"/>
      <c r="S1679" s="72"/>
      <c r="T1679" s="73"/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T1679" s="18" t="s">
        <v>248</v>
      </c>
      <c r="AU1679" s="18" t="s">
        <v>86</v>
      </c>
    </row>
    <row r="1680" spans="1:65" s="13" customFormat="1" ht="11.25">
      <c r="B1680" s="210"/>
      <c r="C1680" s="211"/>
      <c r="D1680" s="212" t="s">
        <v>250</v>
      </c>
      <c r="E1680" s="213" t="s">
        <v>1</v>
      </c>
      <c r="F1680" s="214" t="s">
        <v>2219</v>
      </c>
      <c r="G1680" s="211"/>
      <c r="H1680" s="213" t="s">
        <v>1</v>
      </c>
      <c r="I1680" s="215"/>
      <c r="J1680" s="211"/>
      <c r="K1680" s="211"/>
      <c r="L1680" s="216"/>
      <c r="M1680" s="217"/>
      <c r="N1680" s="218"/>
      <c r="O1680" s="218"/>
      <c r="P1680" s="218"/>
      <c r="Q1680" s="218"/>
      <c r="R1680" s="218"/>
      <c r="S1680" s="218"/>
      <c r="T1680" s="219"/>
      <c r="AT1680" s="220" t="s">
        <v>250</v>
      </c>
      <c r="AU1680" s="220" t="s">
        <v>86</v>
      </c>
      <c r="AV1680" s="13" t="s">
        <v>83</v>
      </c>
      <c r="AW1680" s="13" t="s">
        <v>31</v>
      </c>
      <c r="AX1680" s="13" t="s">
        <v>75</v>
      </c>
      <c r="AY1680" s="220" t="s">
        <v>239</v>
      </c>
    </row>
    <row r="1681" spans="1:65" s="13" customFormat="1" ht="11.25">
      <c r="B1681" s="210"/>
      <c r="C1681" s="211"/>
      <c r="D1681" s="212" t="s">
        <v>250</v>
      </c>
      <c r="E1681" s="213" t="s">
        <v>1</v>
      </c>
      <c r="F1681" s="214" t="s">
        <v>2220</v>
      </c>
      <c r="G1681" s="211"/>
      <c r="H1681" s="213" t="s">
        <v>1</v>
      </c>
      <c r="I1681" s="215"/>
      <c r="J1681" s="211"/>
      <c r="K1681" s="211"/>
      <c r="L1681" s="216"/>
      <c r="M1681" s="217"/>
      <c r="N1681" s="218"/>
      <c r="O1681" s="218"/>
      <c r="P1681" s="218"/>
      <c r="Q1681" s="218"/>
      <c r="R1681" s="218"/>
      <c r="S1681" s="218"/>
      <c r="T1681" s="219"/>
      <c r="AT1681" s="220" t="s">
        <v>250</v>
      </c>
      <c r="AU1681" s="220" t="s">
        <v>86</v>
      </c>
      <c r="AV1681" s="13" t="s">
        <v>83</v>
      </c>
      <c r="AW1681" s="13" t="s">
        <v>31</v>
      </c>
      <c r="AX1681" s="13" t="s">
        <v>75</v>
      </c>
      <c r="AY1681" s="220" t="s">
        <v>239</v>
      </c>
    </row>
    <row r="1682" spans="1:65" s="14" customFormat="1" ht="11.25">
      <c r="B1682" s="221"/>
      <c r="C1682" s="222"/>
      <c r="D1682" s="212" t="s">
        <v>250</v>
      </c>
      <c r="E1682" s="223" t="s">
        <v>1</v>
      </c>
      <c r="F1682" s="224" t="s">
        <v>2221</v>
      </c>
      <c r="G1682" s="222"/>
      <c r="H1682" s="225">
        <v>57</v>
      </c>
      <c r="I1682" s="226"/>
      <c r="J1682" s="222"/>
      <c r="K1682" s="222"/>
      <c r="L1682" s="227"/>
      <c r="M1682" s="228"/>
      <c r="N1682" s="229"/>
      <c r="O1682" s="229"/>
      <c r="P1682" s="229"/>
      <c r="Q1682" s="229"/>
      <c r="R1682" s="229"/>
      <c r="S1682" s="229"/>
      <c r="T1682" s="230"/>
      <c r="AT1682" s="231" t="s">
        <v>250</v>
      </c>
      <c r="AU1682" s="231" t="s">
        <v>86</v>
      </c>
      <c r="AV1682" s="14" t="s">
        <v>86</v>
      </c>
      <c r="AW1682" s="14" t="s">
        <v>31</v>
      </c>
      <c r="AX1682" s="14" t="s">
        <v>75</v>
      </c>
      <c r="AY1682" s="231" t="s">
        <v>239</v>
      </c>
    </row>
    <row r="1683" spans="1:65" s="13" customFormat="1" ht="11.25">
      <c r="B1683" s="210"/>
      <c r="C1683" s="211"/>
      <c r="D1683" s="212" t="s">
        <v>250</v>
      </c>
      <c r="E1683" s="213" t="s">
        <v>1</v>
      </c>
      <c r="F1683" s="214" t="s">
        <v>2222</v>
      </c>
      <c r="G1683" s="211"/>
      <c r="H1683" s="213" t="s">
        <v>1</v>
      </c>
      <c r="I1683" s="215"/>
      <c r="J1683" s="211"/>
      <c r="K1683" s="211"/>
      <c r="L1683" s="216"/>
      <c r="M1683" s="217"/>
      <c r="N1683" s="218"/>
      <c r="O1683" s="218"/>
      <c r="P1683" s="218"/>
      <c r="Q1683" s="218"/>
      <c r="R1683" s="218"/>
      <c r="S1683" s="218"/>
      <c r="T1683" s="219"/>
      <c r="AT1683" s="220" t="s">
        <v>250</v>
      </c>
      <c r="AU1683" s="220" t="s">
        <v>86</v>
      </c>
      <c r="AV1683" s="13" t="s">
        <v>83</v>
      </c>
      <c r="AW1683" s="13" t="s">
        <v>31</v>
      </c>
      <c r="AX1683" s="13" t="s">
        <v>75</v>
      </c>
      <c r="AY1683" s="220" t="s">
        <v>239</v>
      </c>
    </row>
    <row r="1684" spans="1:65" s="13" customFormat="1" ht="11.25">
      <c r="B1684" s="210"/>
      <c r="C1684" s="211"/>
      <c r="D1684" s="212" t="s">
        <v>250</v>
      </c>
      <c r="E1684" s="213" t="s">
        <v>1</v>
      </c>
      <c r="F1684" s="214" t="s">
        <v>2223</v>
      </c>
      <c r="G1684" s="211"/>
      <c r="H1684" s="213" t="s">
        <v>1</v>
      </c>
      <c r="I1684" s="215"/>
      <c r="J1684" s="211"/>
      <c r="K1684" s="211"/>
      <c r="L1684" s="216"/>
      <c r="M1684" s="217"/>
      <c r="N1684" s="218"/>
      <c r="O1684" s="218"/>
      <c r="P1684" s="218"/>
      <c r="Q1684" s="218"/>
      <c r="R1684" s="218"/>
      <c r="S1684" s="218"/>
      <c r="T1684" s="219"/>
      <c r="AT1684" s="220" t="s">
        <v>250</v>
      </c>
      <c r="AU1684" s="220" t="s">
        <v>86</v>
      </c>
      <c r="AV1684" s="13" t="s">
        <v>83</v>
      </c>
      <c r="AW1684" s="13" t="s">
        <v>31</v>
      </c>
      <c r="AX1684" s="13" t="s">
        <v>75</v>
      </c>
      <c r="AY1684" s="220" t="s">
        <v>239</v>
      </c>
    </row>
    <row r="1685" spans="1:65" s="14" customFormat="1" ht="11.25">
      <c r="B1685" s="221"/>
      <c r="C1685" s="222"/>
      <c r="D1685" s="212" t="s">
        <v>250</v>
      </c>
      <c r="E1685" s="223" t="s">
        <v>1</v>
      </c>
      <c r="F1685" s="224" t="s">
        <v>826</v>
      </c>
      <c r="G1685" s="222"/>
      <c r="H1685" s="225">
        <v>2</v>
      </c>
      <c r="I1685" s="226"/>
      <c r="J1685" s="222"/>
      <c r="K1685" s="222"/>
      <c r="L1685" s="227"/>
      <c r="M1685" s="228"/>
      <c r="N1685" s="229"/>
      <c r="O1685" s="229"/>
      <c r="P1685" s="229"/>
      <c r="Q1685" s="229"/>
      <c r="R1685" s="229"/>
      <c r="S1685" s="229"/>
      <c r="T1685" s="230"/>
      <c r="AT1685" s="231" t="s">
        <v>250</v>
      </c>
      <c r="AU1685" s="231" t="s">
        <v>86</v>
      </c>
      <c r="AV1685" s="14" t="s">
        <v>86</v>
      </c>
      <c r="AW1685" s="14" t="s">
        <v>31</v>
      </c>
      <c r="AX1685" s="14" t="s">
        <v>75</v>
      </c>
      <c r="AY1685" s="231" t="s">
        <v>239</v>
      </c>
    </row>
    <row r="1686" spans="1:65" s="13" customFormat="1" ht="11.25">
      <c r="B1686" s="210"/>
      <c r="C1686" s="211"/>
      <c r="D1686" s="212" t="s">
        <v>250</v>
      </c>
      <c r="E1686" s="213" t="s">
        <v>1</v>
      </c>
      <c r="F1686" s="214" t="s">
        <v>2224</v>
      </c>
      <c r="G1686" s="211"/>
      <c r="H1686" s="213" t="s">
        <v>1</v>
      </c>
      <c r="I1686" s="215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AT1686" s="220" t="s">
        <v>250</v>
      </c>
      <c r="AU1686" s="220" t="s">
        <v>86</v>
      </c>
      <c r="AV1686" s="13" t="s">
        <v>83</v>
      </c>
      <c r="AW1686" s="13" t="s">
        <v>31</v>
      </c>
      <c r="AX1686" s="13" t="s">
        <v>75</v>
      </c>
      <c r="AY1686" s="220" t="s">
        <v>239</v>
      </c>
    </row>
    <row r="1687" spans="1:65" s="14" customFormat="1" ht="11.25">
      <c r="B1687" s="221"/>
      <c r="C1687" s="222"/>
      <c r="D1687" s="212" t="s">
        <v>250</v>
      </c>
      <c r="E1687" s="223" t="s">
        <v>1</v>
      </c>
      <c r="F1687" s="224" t="s">
        <v>2225</v>
      </c>
      <c r="G1687" s="222"/>
      <c r="H1687" s="225">
        <v>3.7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250</v>
      </c>
      <c r="AU1687" s="231" t="s">
        <v>86</v>
      </c>
      <c r="AV1687" s="14" t="s">
        <v>86</v>
      </c>
      <c r="AW1687" s="14" t="s">
        <v>31</v>
      </c>
      <c r="AX1687" s="14" t="s">
        <v>75</v>
      </c>
      <c r="AY1687" s="231" t="s">
        <v>239</v>
      </c>
    </row>
    <row r="1688" spans="1:65" s="13" customFormat="1" ht="11.25">
      <c r="B1688" s="210"/>
      <c r="C1688" s="211"/>
      <c r="D1688" s="212" t="s">
        <v>250</v>
      </c>
      <c r="E1688" s="213" t="s">
        <v>1</v>
      </c>
      <c r="F1688" s="214" t="s">
        <v>2226</v>
      </c>
      <c r="G1688" s="211"/>
      <c r="H1688" s="213" t="s">
        <v>1</v>
      </c>
      <c r="I1688" s="215"/>
      <c r="J1688" s="211"/>
      <c r="K1688" s="211"/>
      <c r="L1688" s="216"/>
      <c r="M1688" s="217"/>
      <c r="N1688" s="218"/>
      <c r="O1688" s="218"/>
      <c r="P1688" s="218"/>
      <c r="Q1688" s="218"/>
      <c r="R1688" s="218"/>
      <c r="S1688" s="218"/>
      <c r="T1688" s="219"/>
      <c r="AT1688" s="220" t="s">
        <v>250</v>
      </c>
      <c r="AU1688" s="220" t="s">
        <v>86</v>
      </c>
      <c r="AV1688" s="13" t="s">
        <v>83</v>
      </c>
      <c r="AW1688" s="13" t="s">
        <v>31</v>
      </c>
      <c r="AX1688" s="13" t="s">
        <v>75</v>
      </c>
      <c r="AY1688" s="220" t="s">
        <v>239</v>
      </c>
    </row>
    <row r="1689" spans="1:65" s="13" customFormat="1" ht="11.25">
      <c r="B1689" s="210"/>
      <c r="C1689" s="211"/>
      <c r="D1689" s="212" t="s">
        <v>250</v>
      </c>
      <c r="E1689" s="213" t="s">
        <v>1</v>
      </c>
      <c r="F1689" s="214" t="s">
        <v>2227</v>
      </c>
      <c r="G1689" s="211"/>
      <c r="H1689" s="213" t="s">
        <v>1</v>
      </c>
      <c r="I1689" s="215"/>
      <c r="J1689" s="211"/>
      <c r="K1689" s="211"/>
      <c r="L1689" s="216"/>
      <c r="M1689" s="217"/>
      <c r="N1689" s="218"/>
      <c r="O1689" s="218"/>
      <c r="P1689" s="218"/>
      <c r="Q1689" s="218"/>
      <c r="R1689" s="218"/>
      <c r="S1689" s="218"/>
      <c r="T1689" s="219"/>
      <c r="AT1689" s="220" t="s">
        <v>250</v>
      </c>
      <c r="AU1689" s="220" t="s">
        <v>86</v>
      </c>
      <c r="AV1689" s="13" t="s">
        <v>83</v>
      </c>
      <c r="AW1689" s="13" t="s">
        <v>31</v>
      </c>
      <c r="AX1689" s="13" t="s">
        <v>75</v>
      </c>
      <c r="AY1689" s="220" t="s">
        <v>239</v>
      </c>
    </row>
    <row r="1690" spans="1:65" s="14" customFormat="1" ht="11.25">
      <c r="B1690" s="221"/>
      <c r="C1690" s="222"/>
      <c r="D1690" s="212" t="s">
        <v>250</v>
      </c>
      <c r="E1690" s="223" t="s">
        <v>1</v>
      </c>
      <c r="F1690" s="224" t="s">
        <v>2228</v>
      </c>
      <c r="G1690" s="222"/>
      <c r="H1690" s="225">
        <v>42</v>
      </c>
      <c r="I1690" s="226"/>
      <c r="J1690" s="222"/>
      <c r="K1690" s="222"/>
      <c r="L1690" s="227"/>
      <c r="M1690" s="228"/>
      <c r="N1690" s="229"/>
      <c r="O1690" s="229"/>
      <c r="P1690" s="229"/>
      <c r="Q1690" s="229"/>
      <c r="R1690" s="229"/>
      <c r="S1690" s="229"/>
      <c r="T1690" s="230"/>
      <c r="AT1690" s="231" t="s">
        <v>250</v>
      </c>
      <c r="AU1690" s="231" t="s">
        <v>86</v>
      </c>
      <c r="AV1690" s="14" t="s">
        <v>86</v>
      </c>
      <c r="AW1690" s="14" t="s">
        <v>31</v>
      </c>
      <c r="AX1690" s="14" t="s">
        <v>75</v>
      </c>
      <c r="AY1690" s="231" t="s">
        <v>239</v>
      </c>
    </row>
    <row r="1691" spans="1:65" s="13" customFormat="1" ht="11.25">
      <c r="B1691" s="210"/>
      <c r="C1691" s="211"/>
      <c r="D1691" s="212" t="s">
        <v>250</v>
      </c>
      <c r="E1691" s="213" t="s">
        <v>1</v>
      </c>
      <c r="F1691" s="214" t="s">
        <v>2229</v>
      </c>
      <c r="G1691" s="211"/>
      <c r="H1691" s="213" t="s">
        <v>1</v>
      </c>
      <c r="I1691" s="215"/>
      <c r="J1691" s="211"/>
      <c r="K1691" s="211"/>
      <c r="L1691" s="216"/>
      <c r="M1691" s="217"/>
      <c r="N1691" s="218"/>
      <c r="O1691" s="218"/>
      <c r="P1691" s="218"/>
      <c r="Q1691" s="218"/>
      <c r="R1691" s="218"/>
      <c r="S1691" s="218"/>
      <c r="T1691" s="219"/>
      <c r="AT1691" s="220" t="s">
        <v>250</v>
      </c>
      <c r="AU1691" s="220" t="s">
        <v>86</v>
      </c>
      <c r="AV1691" s="13" t="s">
        <v>83</v>
      </c>
      <c r="AW1691" s="13" t="s">
        <v>31</v>
      </c>
      <c r="AX1691" s="13" t="s">
        <v>75</v>
      </c>
      <c r="AY1691" s="220" t="s">
        <v>239</v>
      </c>
    </row>
    <row r="1692" spans="1:65" s="14" customFormat="1" ht="11.25">
      <c r="B1692" s="221"/>
      <c r="C1692" s="222"/>
      <c r="D1692" s="212" t="s">
        <v>250</v>
      </c>
      <c r="E1692" s="223" t="s">
        <v>1</v>
      </c>
      <c r="F1692" s="224" t="s">
        <v>826</v>
      </c>
      <c r="G1692" s="222"/>
      <c r="H1692" s="225">
        <v>2</v>
      </c>
      <c r="I1692" s="226"/>
      <c r="J1692" s="222"/>
      <c r="K1692" s="222"/>
      <c r="L1692" s="227"/>
      <c r="M1692" s="228"/>
      <c r="N1692" s="229"/>
      <c r="O1692" s="229"/>
      <c r="P1692" s="229"/>
      <c r="Q1692" s="229"/>
      <c r="R1692" s="229"/>
      <c r="S1692" s="229"/>
      <c r="T1692" s="230"/>
      <c r="AT1692" s="231" t="s">
        <v>250</v>
      </c>
      <c r="AU1692" s="231" t="s">
        <v>86</v>
      </c>
      <c r="AV1692" s="14" t="s">
        <v>86</v>
      </c>
      <c r="AW1692" s="14" t="s">
        <v>31</v>
      </c>
      <c r="AX1692" s="14" t="s">
        <v>75</v>
      </c>
      <c r="AY1692" s="231" t="s">
        <v>239</v>
      </c>
    </row>
    <row r="1693" spans="1:65" s="14" customFormat="1" ht="11.25">
      <c r="B1693" s="221"/>
      <c r="C1693" s="222"/>
      <c r="D1693" s="212" t="s">
        <v>250</v>
      </c>
      <c r="E1693" s="223" t="s">
        <v>1</v>
      </c>
      <c r="F1693" s="224" t="s">
        <v>440</v>
      </c>
      <c r="G1693" s="222"/>
      <c r="H1693" s="225">
        <v>0.3</v>
      </c>
      <c r="I1693" s="226"/>
      <c r="J1693" s="222"/>
      <c r="K1693" s="222"/>
      <c r="L1693" s="227"/>
      <c r="M1693" s="228"/>
      <c r="N1693" s="229"/>
      <c r="O1693" s="229"/>
      <c r="P1693" s="229"/>
      <c r="Q1693" s="229"/>
      <c r="R1693" s="229"/>
      <c r="S1693" s="229"/>
      <c r="T1693" s="230"/>
      <c r="AT1693" s="231" t="s">
        <v>250</v>
      </c>
      <c r="AU1693" s="231" t="s">
        <v>86</v>
      </c>
      <c r="AV1693" s="14" t="s">
        <v>86</v>
      </c>
      <c r="AW1693" s="14" t="s">
        <v>31</v>
      </c>
      <c r="AX1693" s="14" t="s">
        <v>75</v>
      </c>
      <c r="AY1693" s="231" t="s">
        <v>239</v>
      </c>
    </row>
    <row r="1694" spans="1:65" s="16" customFormat="1" ht="11.25">
      <c r="B1694" s="243"/>
      <c r="C1694" s="244"/>
      <c r="D1694" s="212" t="s">
        <v>250</v>
      </c>
      <c r="E1694" s="245" t="s">
        <v>1</v>
      </c>
      <c r="F1694" s="246" t="s">
        <v>264</v>
      </c>
      <c r="G1694" s="244"/>
      <c r="H1694" s="247">
        <v>107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AT1694" s="253" t="s">
        <v>250</v>
      </c>
      <c r="AU1694" s="253" t="s">
        <v>86</v>
      </c>
      <c r="AV1694" s="16" t="s">
        <v>246</v>
      </c>
      <c r="AW1694" s="16" t="s">
        <v>31</v>
      </c>
      <c r="AX1694" s="16" t="s">
        <v>83</v>
      </c>
      <c r="AY1694" s="253" t="s">
        <v>239</v>
      </c>
    </row>
    <row r="1695" spans="1:65" s="2" customFormat="1" ht="16.5" customHeight="1">
      <c r="A1695" s="35"/>
      <c r="B1695" s="36"/>
      <c r="C1695" s="192" t="s">
        <v>2230</v>
      </c>
      <c r="D1695" s="192" t="s">
        <v>241</v>
      </c>
      <c r="E1695" s="193" t="s">
        <v>2231</v>
      </c>
      <c r="F1695" s="194" t="s">
        <v>2232</v>
      </c>
      <c r="G1695" s="195" t="s">
        <v>519</v>
      </c>
      <c r="H1695" s="196">
        <v>1323</v>
      </c>
      <c r="I1695" s="197"/>
      <c r="J1695" s="198">
        <f>ROUND(I1695*H1695,2)</f>
        <v>0</v>
      </c>
      <c r="K1695" s="194" t="s">
        <v>245</v>
      </c>
      <c r="L1695" s="40"/>
      <c r="M1695" s="199" t="s">
        <v>1</v>
      </c>
      <c r="N1695" s="200" t="s">
        <v>40</v>
      </c>
      <c r="O1695" s="72"/>
      <c r="P1695" s="201">
        <f>O1695*H1695</f>
        <v>0</v>
      </c>
      <c r="Q1695" s="201">
        <v>0</v>
      </c>
      <c r="R1695" s="201">
        <f>Q1695*H1695</f>
        <v>0</v>
      </c>
      <c r="S1695" s="201">
        <v>0</v>
      </c>
      <c r="T1695" s="202">
        <f>S1695*H1695</f>
        <v>0</v>
      </c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R1695" s="203" t="s">
        <v>169</v>
      </c>
      <c r="AT1695" s="203" t="s">
        <v>241</v>
      </c>
      <c r="AU1695" s="203" t="s">
        <v>86</v>
      </c>
      <c r="AY1695" s="18" t="s">
        <v>239</v>
      </c>
      <c r="BE1695" s="204">
        <f>IF(N1695="základní",J1695,0)</f>
        <v>0</v>
      </c>
      <c r="BF1695" s="204">
        <f>IF(N1695="snížená",J1695,0)</f>
        <v>0</v>
      </c>
      <c r="BG1695" s="204">
        <f>IF(N1695="zákl. přenesená",J1695,0)</f>
        <v>0</v>
      </c>
      <c r="BH1695" s="204">
        <f>IF(N1695="sníž. přenesená",J1695,0)</f>
        <v>0</v>
      </c>
      <c r="BI1695" s="204">
        <f>IF(N1695="nulová",J1695,0)</f>
        <v>0</v>
      </c>
      <c r="BJ1695" s="18" t="s">
        <v>83</v>
      </c>
      <c r="BK1695" s="204">
        <f>ROUND(I1695*H1695,2)</f>
        <v>0</v>
      </c>
      <c r="BL1695" s="18" t="s">
        <v>169</v>
      </c>
      <c r="BM1695" s="203" t="s">
        <v>2233</v>
      </c>
    </row>
    <row r="1696" spans="1:65" s="2" customFormat="1" ht="11.25">
      <c r="A1696" s="35"/>
      <c r="B1696" s="36"/>
      <c r="C1696" s="37"/>
      <c r="D1696" s="205" t="s">
        <v>248</v>
      </c>
      <c r="E1696" s="37"/>
      <c r="F1696" s="206" t="s">
        <v>2234</v>
      </c>
      <c r="G1696" s="37"/>
      <c r="H1696" s="37"/>
      <c r="I1696" s="207"/>
      <c r="J1696" s="37"/>
      <c r="K1696" s="37"/>
      <c r="L1696" s="40"/>
      <c r="M1696" s="208"/>
      <c r="N1696" s="209"/>
      <c r="O1696" s="72"/>
      <c r="P1696" s="72"/>
      <c r="Q1696" s="72"/>
      <c r="R1696" s="72"/>
      <c r="S1696" s="72"/>
      <c r="T1696" s="73"/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T1696" s="18" t="s">
        <v>248</v>
      </c>
      <c r="AU1696" s="18" t="s">
        <v>86</v>
      </c>
    </row>
    <row r="1697" spans="1:65" s="14" customFormat="1" ht="11.25">
      <c r="B1697" s="221"/>
      <c r="C1697" s="222"/>
      <c r="D1697" s="212" t="s">
        <v>250</v>
      </c>
      <c r="E1697" s="223" t="s">
        <v>1</v>
      </c>
      <c r="F1697" s="224" t="s">
        <v>2235</v>
      </c>
      <c r="G1697" s="222"/>
      <c r="H1697" s="225">
        <v>1260</v>
      </c>
      <c r="I1697" s="226"/>
      <c r="J1697" s="222"/>
      <c r="K1697" s="222"/>
      <c r="L1697" s="227"/>
      <c r="M1697" s="228"/>
      <c r="N1697" s="229"/>
      <c r="O1697" s="229"/>
      <c r="P1697" s="229"/>
      <c r="Q1697" s="229"/>
      <c r="R1697" s="229"/>
      <c r="S1697" s="229"/>
      <c r="T1697" s="230"/>
      <c r="AT1697" s="231" t="s">
        <v>250</v>
      </c>
      <c r="AU1697" s="231" t="s">
        <v>86</v>
      </c>
      <c r="AV1697" s="14" t="s">
        <v>86</v>
      </c>
      <c r="AW1697" s="14" t="s">
        <v>31</v>
      </c>
      <c r="AX1697" s="14" t="s">
        <v>75</v>
      </c>
      <c r="AY1697" s="231" t="s">
        <v>239</v>
      </c>
    </row>
    <row r="1698" spans="1:65" s="14" customFormat="1" ht="11.25">
      <c r="B1698" s="221"/>
      <c r="C1698" s="222"/>
      <c r="D1698" s="212" t="s">
        <v>250</v>
      </c>
      <c r="E1698" s="223" t="s">
        <v>1</v>
      </c>
      <c r="F1698" s="224" t="s">
        <v>2236</v>
      </c>
      <c r="G1698" s="222"/>
      <c r="H1698" s="225">
        <v>63</v>
      </c>
      <c r="I1698" s="226"/>
      <c r="J1698" s="222"/>
      <c r="K1698" s="222"/>
      <c r="L1698" s="227"/>
      <c r="M1698" s="228"/>
      <c r="N1698" s="229"/>
      <c r="O1698" s="229"/>
      <c r="P1698" s="229"/>
      <c r="Q1698" s="229"/>
      <c r="R1698" s="229"/>
      <c r="S1698" s="229"/>
      <c r="T1698" s="230"/>
      <c r="AT1698" s="231" t="s">
        <v>250</v>
      </c>
      <c r="AU1698" s="231" t="s">
        <v>86</v>
      </c>
      <c r="AV1698" s="14" t="s">
        <v>86</v>
      </c>
      <c r="AW1698" s="14" t="s">
        <v>31</v>
      </c>
      <c r="AX1698" s="14" t="s">
        <v>75</v>
      </c>
      <c r="AY1698" s="231" t="s">
        <v>239</v>
      </c>
    </row>
    <row r="1699" spans="1:65" s="16" customFormat="1" ht="11.25">
      <c r="B1699" s="243"/>
      <c r="C1699" s="244"/>
      <c r="D1699" s="212" t="s">
        <v>250</v>
      </c>
      <c r="E1699" s="245" t="s">
        <v>1</v>
      </c>
      <c r="F1699" s="246" t="s">
        <v>264</v>
      </c>
      <c r="G1699" s="244"/>
      <c r="H1699" s="247">
        <v>1323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AT1699" s="253" t="s">
        <v>250</v>
      </c>
      <c r="AU1699" s="253" t="s">
        <v>86</v>
      </c>
      <c r="AV1699" s="16" t="s">
        <v>246</v>
      </c>
      <c r="AW1699" s="16" t="s">
        <v>31</v>
      </c>
      <c r="AX1699" s="16" t="s">
        <v>83</v>
      </c>
      <c r="AY1699" s="253" t="s">
        <v>239</v>
      </c>
    </row>
    <row r="1700" spans="1:65" s="2" customFormat="1" ht="24.2" customHeight="1">
      <c r="A1700" s="35"/>
      <c r="B1700" s="36"/>
      <c r="C1700" s="192" t="s">
        <v>2237</v>
      </c>
      <c r="D1700" s="192" t="s">
        <v>241</v>
      </c>
      <c r="E1700" s="193" t="s">
        <v>2238</v>
      </c>
      <c r="F1700" s="194" t="s">
        <v>2239</v>
      </c>
      <c r="G1700" s="195" t="s">
        <v>244</v>
      </c>
      <c r="H1700" s="196">
        <v>39.412999999999997</v>
      </c>
      <c r="I1700" s="197"/>
      <c r="J1700" s="198">
        <f>ROUND(I1700*H1700,2)</f>
        <v>0</v>
      </c>
      <c r="K1700" s="194" t="s">
        <v>245</v>
      </c>
      <c r="L1700" s="40"/>
      <c r="M1700" s="199" t="s">
        <v>1</v>
      </c>
      <c r="N1700" s="200" t="s">
        <v>40</v>
      </c>
      <c r="O1700" s="72"/>
      <c r="P1700" s="201">
        <f>O1700*H1700</f>
        <v>0</v>
      </c>
      <c r="Q1700" s="201">
        <v>2.3369999999999998E-2</v>
      </c>
      <c r="R1700" s="201">
        <f>Q1700*H1700</f>
        <v>0.92108180999999989</v>
      </c>
      <c r="S1700" s="201">
        <v>0</v>
      </c>
      <c r="T1700" s="202">
        <f>S1700*H1700</f>
        <v>0</v>
      </c>
      <c r="U1700" s="35"/>
      <c r="V1700" s="35"/>
      <c r="W1700" s="35"/>
      <c r="X1700" s="35"/>
      <c r="Y1700" s="35"/>
      <c r="Z1700" s="35"/>
      <c r="AA1700" s="35"/>
      <c r="AB1700" s="35"/>
      <c r="AC1700" s="35"/>
      <c r="AD1700" s="35"/>
      <c r="AE1700" s="35"/>
      <c r="AR1700" s="203" t="s">
        <v>169</v>
      </c>
      <c r="AT1700" s="203" t="s">
        <v>241</v>
      </c>
      <c r="AU1700" s="203" t="s">
        <v>86</v>
      </c>
      <c r="AY1700" s="18" t="s">
        <v>239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8" t="s">
        <v>83</v>
      </c>
      <c r="BK1700" s="204">
        <f>ROUND(I1700*H1700,2)</f>
        <v>0</v>
      </c>
      <c r="BL1700" s="18" t="s">
        <v>169</v>
      </c>
      <c r="BM1700" s="203" t="s">
        <v>2240</v>
      </c>
    </row>
    <row r="1701" spans="1:65" s="2" customFormat="1" ht="11.25">
      <c r="A1701" s="35"/>
      <c r="B1701" s="36"/>
      <c r="C1701" s="37"/>
      <c r="D1701" s="205" t="s">
        <v>248</v>
      </c>
      <c r="E1701" s="37"/>
      <c r="F1701" s="206" t="s">
        <v>2241</v>
      </c>
      <c r="G1701" s="37"/>
      <c r="H1701" s="37"/>
      <c r="I1701" s="207"/>
      <c r="J1701" s="37"/>
      <c r="K1701" s="37"/>
      <c r="L1701" s="40"/>
      <c r="M1701" s="208"/>
      <c r="N1701" s="209"/>
      <c r="O1701" s="72"/>
      <c r="P1701" s="72"/>
      <c r="Q1701" s="72"/>
      <c r="R1701" s="72"/>
      <c r="S1701" s="72"/>
      <c r="T1701" s="73"/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T1701" s="18" t="s">
        <v>248</v>
      </c>
      <c r="AU1701" s="18" t="s">
        <v>86</v>
      </c>
    </row>
    <row r="1702" spans="1:65" s="13" customFormat="1" ht="11.25">
      <c r="B1702" s="210"/>
      <c r="C1702" s="211"/>
      <c r="D1702" s="212" t="s">
        <v>250</v>
      </c>
      <c r="E1702" s="213" t="s">
        <v>1</v>
      </c>
      <c r="F1702" s="214" t="s">
        <v>2242</v>
      </c>
      <c r="G1702" s="211"/>
      <c r="H1702" s="213" t="s">
        <v>1</v>
      </c>
      <c r="I1702" s="215"/>
      <c r="J1702" s="211"/>
      <c r="K1702" s="211"/>
      <c r="L1702" s="216"/>
      <c r="M1702" s="217"/>
      <c r="N1702" s="218"/>
      <c r="O1702" s="218"/>
      <c r="P1702" s="218"/>
      <c r="Q1702" s="218"/>
      <c r="R1702" s="218"/>
      <c r="S1702" s="218"/>
      <c r="T1702" s="219"/>
      <c r="AT1702" s="220" t="s">
        <v>250</v>
      </c>
      <c r="AU1702" s="220" t="s">
        <v>86</v>
      </c>
      <c r="AV1702" s="13" t="s">
        <v>83</v>
      </c>
      <c r="AW1702" s="13" t="s">
        <v>31</v>
      </c>
      <c r="AX1702" s="13" t="s">
        <v>75</v>
      </c>
      <c r="AY1702" s="220" t="s">
        <v>239</v>
      </c>
    </row>
    <row r="1703" spans="1:65" s="14" customFormat="1" ht="11.25">
      <c r="B1703" s="221"/>
      <c r="C1703" s="222"/>
      <c r="D1703" s="212" t="s">
        <v>250</v>
      </c>
      <c r="E1703" s="223" t="s">
        <v>1</v>
      </c>
      <c r="F1703" s="224" t="s">
        <v>2243</v>
      </c>
      <c r="G1703" s="222"/>
      <c r="H1703" s="225">
        <v>31.184000000000001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250</v>
      </c>
      <c r="AU1703" s="231" t="s">
        <v>86</v>
      </c>
      <c r="AV1703" s="14" t="s">
        <v>86</v>
      </c>
      <c r="AW1703" s="14" t="s">
        <v>31</v>
      </c>
      <c r="AX1703" s="14" t="s">
        <v>75</v>
      </c>
      <c r="AY1703" s="231" t="s">
        <v>239</v>
      </c>
    </row>
    <row r="1704" spans="1:65" s="13" customFormat="1" ht="11.25">
      <c r="B1704" s="210"/>
      <c r="C1704" s="211"/>
      <c r="D1704" s="212" t="s">
        <v>250</v>
      </c>
      <c r="E1704" s="213" t="s">
        <v>1</v>
      </c>
      <c r="F1704" s="214" t="s">
        <v>2244</v>
      </c>
      <c r="G1704" s="211"/>
      <c r="H1704" s="213" t="s">
        <v>1</v>
      </c>
      <c r="I1704" s="215"/>
      <c r="J1704" s="211"/>
      <c r="K1704" s="211"/>
      <c r="L1704" s="216"/>
      <c r="M1704" s="217"/>
      <c r="N1704" s="218"/>
      <c r="O1704" s="218"/>
      <c r="P1704" s="218"/>
      <c r="Q1704" s="218"/>
      <c r="R1704" s="218"/>
      <c r="S1704" s="218"/>
      <c r="T1704" s="219"/>
      <c r="AT1704" s="220" t="s">
        <v>250</v>
      </c>
      <c r="AU1704" s="220" t="s">
        <v>86</v>
      </c>
      <c r="AV1704" s="13" t="s">
        <v>83</v>
      </c>
      <c r="AW1704" s="13" t="s">
        <v>31</v>
      </c>
      <c r="AX1704" s="13" t="s">
        <v>75</v>
      </c>
      <c r="AY1704" s="220" t="s">
        <v>239</v>
      </c>
    </row>
    <row r="1705" spans="1:65" s="14" customFormat="1" ht="11.25">
      <c r="B1705" s="221"/>
      <c r="C1705" s="222"/>
      <c r="D1705" s="212" t="s">
        <v>250</v>
      </c>
      <c r="E1705" s="223" t="s">
        <v>1</v>
      </c>
      <c r="F1705" s="224" t="s">
        <v>2245</v>
      </c>
      <c r="G1705" s="222"/>
      <c r="H1705" s="225">
        <v>7.9729999999999999</v>
      </c>
      <c r="I1705" s="226"/>
      <c r="J1705" s="222"/>
      <c r="K1705" s="222"/>
      <c r="L1705" s="227"/>
      <c r="M1705" s="228"/>
      <c r="N1705" s="229"/>
      <c r="O1705" s="229"/>
      <c r="P1705" s="229"/>
      <c r="Q1705" s="229"/>
      <c r="R1705" s="229"/>
      <c r="S1705" s="229"/>
      <c r="T1705" s="230"/>
      <c r="AT1705" s="231" t="s">
        <v>250</v>
      </c>
      <c r="AU1705" s="231" t="s">
        <v>86</v>
      </c>
      <c r="AV1705" s="14" t="s">
        <v>86</v>
      </c>
      <c r="AW1705" s="14" t="s">
        <v>31</v>
      </c>
      <c r="AX1705" s="14" t="s">
        <v>75</v>
      </c>
      <c r="AY1705" s="231" t="s">
        <v>239</v>
      </c>
    </row>
    <row r="1706" spans="1:65" s="13" customFormat="1" ht="11.25">
      <c r="B1706" s="210"/>
      <c r="C1706" s="211"/>
      <c r="D1706" s="212" t="s">
        <v>250</v>
      </c>
      <c r="E1706" s="213" t="s">
        <v>1</v>
      </c>
      <c r="F1706" s="214" t="s">
        <v>2246</v>
      </c>
      <c r="G1706" s="211"/>
      <c r="H1706" s="213" t="s">
        <v>1</v>
      </c>
      <c r="I1706" s="215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AT1706" s="220" t="s">
        <v>250</v>
      </c>
      <c r="AU1706" s="220" t="s">
        <v>86</v>
      </c>
      <c r="AV1706" s="13" t="s">
        <v>83</v>
      </c>
      <c r="AW1706" s="13" t="s">
        <v>31</v>
      </c>
      <c r="AX1706" s="13" t="s">
        <v>75</v>
      </c>
      <c r="AY1706" s="220" t="s">
        <v>239</v>
      </c>
    </row>
    <row r="1707" spans="1:65" s="14" customFormat="1" ht="11.25">
      <c r="B1707" s="221"/>
      <c r="C1707" s="222"/>
      <c r="D1707" s="212" t="s">
        <v>250</v>
      </c>
      <c r="E1707" s="223" t="s">
        <v>1</v>
      </c>
      <c r="F1707" s="224" t="s">
        <v>2247</v>
      </c>
      <c r="G1707" s="222"/>
      <c r="H1707" s="225">
        <v>0.1</v>
      </c>
      <c r="I1707" s="226"/>
      <c r="J1707" s="222"/>
      <c r="K1707" s="222"/>
      <c r="L1707" s="227"/>
      <c r="M1707" s="228"/>
      <c r="N1707" s="229"/>
      <c r="O1707" s="229"/>
      <c r="P1707" s="229"/>
      <c r="Q1707" s="229"/>
      <c r="R1707" s="229"/>
      <c r="S1707" s="229"/>
      <c r="T1707" s="230"/>
      <c r="AT1707" s="231" t="s">
        <v>250</v>
      </c>
      <c r="AU1707" s="231" t="s">
        <v>86</v>
      </c>
      <c r="AV1707" s="14" t="s">
        <v>86</v>
      </c>
      <c r="AW1707" s="14" t="s">
        <v>31</v>
      </c>
      <c r="AX1707" s="14" t="s">
        <v>75</v>
      </c>
      <c r="AY1707" s="231" t="s">
        <v>239</v>
      </c>
    </row>
    <row r="1708" spans="1:65" s="13" customFormat="1" ht="11.25">
      <c r="B1708" s="210"/>
      <c r="C1708" s="211"/>
      <c r="D1708" s="212" t="s">
        <v>250</v>
      </c>
      <c r="E1708" s="213" t="s">
        <v>1</v>
      </c>
      <c r="F1708" s="214" t="s">
        <v>2248</v>
      </c>
      <c r="G1708" s="211"/>
      <c r="H1708" s="213" t="s">
        <v>1</v>
      </c>
      <c r="I1708" s="215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AT1708" s="220" t="s">
        <v>250</v>
      </c>
      <c r="AU1708" s="220" t="s">
        <v>86</v>
      </c>
      <c r="AV1708" s="13" t="s">
        <v>83</v>
      </c>
      <c r="AW1708" s="13" t="s">
        <v>31</v>
      </c>
      <c r="AX1708" s="13" t="s">
        <v>75</v>
      </c>
      <c r="AY1708" s="220" t="s">
        <v>239</v>
      </c>
    </row>
    <row r="1709" spans="1:65" s="14" customFormat="1" ht="11.25">
      <c r="B1709" s="221"/>
      <c r="C1709" s="222"/>
      <c r="D1709" s="212" t="s">
        <v>250</v>
      </c>
      <c r="E1709" s="223" t="s">
        <v>1</v>
      </c>
      <c r="F1709" s="224" t="s">
        <v>2249</v>
      </c>
      <c r="G1709" s="222"/>
      <c r="H1709" s="225">
        <v>8.4000000000000005E-2</v>
      </c>
      <c r="I1709" s="226"/>
      <c r="J1709" s="222"/>
      <c r="K1709" s="222"/>
      <c r="L1709" s="227"/>
      <c r="M1709" s="228"/>
      <c r="N1709" s="229"/>
      <c r="O1709" s="229"/>
      <c r="P1709" s="229"/>
      <c r="Q1709" s="229"/>
      <c r="R1709" s="229"/>
      <c r="S1709" s="229"/>
      <c r="T1709" s="230"/>
      <c r="AT1709" s="231" t="s">
        <v>250</v>
      </c>
      <c r="AU1709" s="231" t="s">
        <v>86</v>
      </c>
      <c r="AV1709" s="14" t="s">
        <v>86</v>
      </c>
      <c r="AW1709" s="14" t="s">
        <v>31</v>
      </c>
      <c r="AX1709" s="14" t="s">
        <v>75</v>
      </c>
      <c r="AY1709" s="231" t="s">
        <v>239</v>
      </c>
    </row>
    <row r="1710" spans="1:65" s="13" customFormat="1" ht="11.25">
      <c r="B1710" s="210"/>
      <c r="C1710" s="211"/>
      <c r="D1710" s="212" t="s">
        <v>250</v>
      </c>
      <c r="E1710" s="213" t="s">
        <v>1</v>
      </c>
      <c r="F1710" s="214" t="s">
        <v>2250</v>
      </c>
      <c r="G1710" s="211"/>
      <c r="H1710" s="213" t="s">
        <v>1</v>
      </c>
      <c r="I1710" s="215"/>
      <c r="J1710" s="211"/>
      <c r="K1710" s="211"/>
      <c r="L1710" s="216"/>
      <c r="M1710" s="217"/>
      <c r="N1710" s="218"/>
      <c r="O1710" s="218"/>
      <c r="P1710" s="218"/>
      <c r="Q1710" s="218"/>
      <c r="R1710" s="218"/>
      <c r="S1710" s="218"/>
      <c r="T1710" s="219"/>
      <c r="AT1710" s="220" t="s">
        <v>250</v>
      </c>
      <c r="AU1710" s="220" t="s">
        <v>86</v>
      </c>
      <c r="AV1710" s="13" t="s">
        <v>83</v>
      </c>
      <c r="AW1710" s="13" t="s">
        <v>31</v>
      </c>
      <c r="AX1710" s="13" t="s">
        <v>75</v>
      </c>
      <c r="AY1710" s="220" t="s">
        <v>239</v>
      </c>
    </row>
    <row r="1711" spans="1:65" s="14" customFormat="1" ht="11.25">
      <c r="B1711" s="221"/>
      <c r="C1711" s="222"/>
      <c r="D1711" s="212" t="s">
        <v>250</v>
      </c>
      <c r="E1711" s="223" t="s">
        <v>1</v>
      </c>
      <c r="F1711" s="224" t="s">
        <v>2251</v>
      </c>
      <c r="G1711" s="222"/>
      <c r="H1711" s="225">
        <v>7.1999999999999995E-2</v>
      </c>
      <c r="I1711" s="226"/>
      <c r="J1711" s="222"/>
      <c r="K1711" s="222"/>
      <c r="L1711" s="227"/>
      <c r="M1711" s="228"/>
      <c r="N1711" s="229"/>
      <c r="O1711" s="229"/>
      <c r="P1711" s="229"/>
      <c r="Q1711" s="229"/>
      <c r="R1711" s="229"/>
      <c r="S1711" s="229"/>
      <c r="T1711" s="230"/>
      <c r="AT1711" s="231" t="s">
        <v>250</v>
      </c>
      <c r="AU1711" s="231" t="s">
        <v>86</v>
      </c>
      <c r="AV1711" s="14" t="s">
        <v>86</v>
      </c>
      <c r="AW1711" s="14" t="s">
        <v>31</v>
      </c>
      <c r="AX1711" s="14" t="s">
        <v>75</v>
      </c>
      <c r="AY1711" s="231" t="s">
        <v>239</v>
      </c>
    </row>
    <row r="1712" spans="1:65" s="16" customFormat="1" ht="11.25">
      <c r="B1712" s="243"/>
      <c r="C1712" s="244"/>
      <c r="D1712" s="212" t="s">
        <v>250</v>
      </c>
      <c r="E1712" s="245" t="s">
        <v>1</v>
      </c>
      <c r="F1712" s="246" t="s">
        <v>264</v>
      </c>
      <c r="G1712" s="244"/>
      <c r="H1712" s="247">
        <v>39.413000000000011</v>
      </c>
      <c r="I1712" s="248"/>
      <c r="J1712" s="244"/>
      <c r="K1712" s="244"/>
      <c r="L1712" s="249"/>
      <c r="M1712" s="250"/>
      <c r="N1712" s="251"/>
      <c r="O1712" s="251"/>
      <c r="P1712" s="251"/>
      <c r="Q1712" s="251"/>
      <c r="R1712" s="251"/>
      <c r="S1712" s="251"/>
      <c r="T1712" s="252"/>
      <c r="AT1712" s="253" t="s">
        <v>250</v>
      </c>
      <c r="AU1712" s="253" t="s">
        <v>86</v>
      </c>
      <c r="AV1712" s="16" t="s">
        <v>246</v>
      </c>
      <c r="AW1712" s="16" t="s">
        <v>31</v>
      </c>
      <c r="AX1712" s="16" t="s">
        <v>83</v>
      </c>
      <c r="AY1712" s="253" t="s">
        <v>239</v>
      </c>
    </row>
    <row r="1713" spans="1:65" s="2" customFormat="1" ht="16.5" customHeight="1">
      <c r="A1713" s="35"/>
      <c r="B1713" s="36"/>
      <c r="C1713" s="192" t="s">
        <v>2252</v>
      </c>
      <c r="D1713" s="192" t="s">
        <v>241</v>
      </c>
      <c r="E1713" s="193" t="s">
        <v>2253</v>
      </c>
      <c r="F1713" s="194" t="s">
        <v>2254</v>
      </c>
      <c r="G1713" s="195" t="s">
        <v>372</v>
      </c>
      <c r="H1713" s="196">
        <v>34</v>
      </c>
      <c r="I1713" s="197"/>
      <c r="J1713" s="198">
        <f>ROUND(I1713*H1713,2)</f>
        <v>0</v>
      </c>
      <c r="K1713" s="194" t="s">
        <v>245</v>
      </c>
      <c r="L1713" s="40"/>
      <c r="M1713" s="199" t="s">
        <v>1</v>
      </c>
      <c r="N1713" s="200" t="s">
        <v>40</v>
      </c>
      <c r="O1713" s="72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R1713" s="203" t="s">
        <v>169</v>
      </c>
      <c r="AT1713" s="203" t="s">
        <v>241</v>
      </c>
      <c r="AU1713" s="203" t="s">
        <v>86</v>
      </c>
      <c r="AY1713" s="18" t="s">
        <v>239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8" t="s">
        <v>83</v>
      </c>
      <c r="BK1713" s="204">
        <f>ROUND(I1713*H1713,2)</f>
        <v>0</v>
      </c>
      <c r="BL1713" s="18" t="s">
        <v>169</v>
      </c>
      <c r="BM1713" s="203" t="s">
        <v>2255</v>
      </c>
    </row>
    <row r="1714" spans="1:65" s="2" customFormat="1" ht="11.25">
      <c r="A1714" s="35"/>
      <c r="B1714" s="36"/>
      <c r="C1714" s="37"/>
      <c r="D1714" s="205" t="s">
        <v>248</v>
      </c>
      <c r="E1714" s="37"/>
      <c r="F1714" s="206" t="s">
        <v>2256</v>
      </c>
      <c r="G1714" s="37"/>
      <c r="H1714" s="37"/>
      <c r="I1714" s="207"/>
      <c r="J1714" s="37"/>
      <c r="K1714" s="37"/>
      <c r="L1714" s="40"/>
      <c r="M1714" s="208"/>
      <c r="N1714" s="209"/>
      <c r="O1714" s="72"/>
      <c r="P1714" s="72"/>
      <c r="Q1714" s="72"/>
      <c r="R1714" s="72"/>
      <c r="S1714" s="72"/>
      <c r="T1714" s="73"/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T1714" s="18" t="s">
        <v>248</v>
      </c>
      <c r="AU1714" s="18" t="s">
        <v>86</v>
      </c>
    </row>
    <row r="1715" spans="1:65" s="13" customFormat="1" ht="11.25">
      <c r="B1715" s="210"/>
      <c r="C1715" s="211"/>
      <c r="D1715" s="212" t="s">
        <v>250</v>
      </c>
      <c r="E1715" s="213" t="s">
        <v>1</v>
      </c>
      <c r="F1715" s="214" t="s">
        <v>2257</v>
      </c>
      <c r="G1715" s="211"/>
      <c r="H1715" s="213" t="s">
        <v>1</v>
      </c>
      <c r="I1715" s="215"/>
      <c r="J1715" s="211"/>
      <c r="K1715" s="211"/>
      <c r="L1715" s="216"/>
      <c r="M1715" s="217"/>
      <c r="N1715" s="218"/>
      <c r="O1715" s="218"/>
      <c r="P1715" s="218"/>
      <c r="Q1715" s="218"/>
      <c r="R1715" s="218"/>
      <c r="S1715" s="218"/>
      <c r="T1715" s="219"/>
      <c r="AT1715" s="220" t="s">
        <v>250</v>
      </c>
      <c r="AU1715" s="220" t="s">
        <v>86</v>
      </c>
      <c r="AV1715" s="13" t="s">
        <v>83</v>
      </c>
      <c r="AW1715" s="13" t="s">
        <v>31</v>
      </c>
      <c r="AX1715" s="13" t="s">
        <v>75</v>
      </c>
      <c r="AY1715" s="220" t="s">
        <v>239</v>
      </c>
    </row>
    <row r="1716" spans="1:65" s="14" customFormat="1" ht="11.25">
      <c r="B1716" s="221"/>
      <c r="C1716" s="222"/>
      <c r="D1716" s="212" t="s">
        <v>250</v>
      </c>
      <c r="E1716" s="223" t="s">
        <v>1</v>
      </c>
      <c r="F1716" s="224" t="s">
        <v>2258</v>
      </c>
      <c r="G1716" s="222"/>
      <c r="H1716" s="225">
        <v>32.369999999999997</v>
      </c>
      <c r="I1716" s="226"/>
      <c r="J1716" s="222"/>
      <c r="K1716" s="222"/>
      <c r="L1716" s="227"/>
      <c r="M1716" s="228"/>
      <c r="N1716" s="229"/>
      <c r="O1716" s="229"/>
      <c r="P1716" s="229"/>
      <c r="Q1716" s="229"/>
      <c r="R1716" s="229"/>
      <c r="S1716" s="229"/>
      <c r="T1716" s="230"/>
      <c r="AT1716" s="231" t="s">
        <v>250</v>
      </c>
      <c r="AU1716" s="231" t="s">
        <v>86</v>
      </c>
      <c r="AV1716" s="14" t="s">
        <v>86</v>
      </c>
      <c r="AW1716" s="14" t="s">
        <v>31</v>
      </c>
      <c r="AX1716" s="14" t="s">
        <v>75</v>
      </c>
      <c r="AY1716" s="231" t="s">
        <v>239</v>
      </c>
    </row>
    <row r="1717" spans="1:65" s="14" customFormat="1" ht="11.25">
      <c r="B1717" s="221"/>
      <c r="C1717" s="222"/>
      <c r="D1717" s="212" t="s">
        <v>250</v>
      </c>
      <c r="E1717" s="223" t="s">
        <v>1</v>
      </c>
      <c r="F1717" s="224" t="s">
        <v>2259</v>
      </c>
      <c r="G1717" s="222"/>
      <c r="H1717" s="225">
        <v>1.63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250</v>
      </c>
      <c r="AU1717" s="231" t="s">
        <v>86</v>
      </c>
      <c r="AV1717" s="14" t="s">
        <v>86</v>
      </c>
      <c r="AW1717" s="14" t="s">
        <v>31</v>
      </c>
      <c r="AX1717" s="14" t="s">
        <v>75</v>
      </c>
      <c r="AY1717" s="231" t="s">
        <v>239</v>
      </c>
    </row>
    <row r="1718" spans="1:65" s="16" customFormat="1" ht="11.25">
      <c r="B1718" s="243"/>
      <c r="C1718" s="244"/>
      <c r="D1718" s="212" t="s">
        <v>250</v>
      </c>
      <c r="E1718" s="245" t="s">
        <v>1</v>
      </c>
      <c r="F1718" s="246" t="s">
        <v>264</v>
      </c>
      <c r="G1718" s="244"/>
      <c r="H1718" s="247">
        <v>34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AT1718" s="253" t="s">
        <v>250</v>
      </c>
      <c r="AU1718" s="253" t="s">
        <v>86</v>
      </c>
      <c r="AV1718" s="16" t="s">
        <v>246</v>
      </c>
      <c r="AW1718" s="16" t="s">
        <v>31</v>
      </c>
      <c r="AX1718" s="16" t="s">
        <v>83</v>
      </c>
      <c r="AY1718" s="253" t="s">
        <v>239</v>
      </c>
    </row>
    <row r="1719" spans="1:65" s="2" customFormat="1" ht="24.2" customHeight="1">
      <c r="A1719" s="35"/>
      <c r="B1719" s="36"/>
      <c r="C1719" s="192" t="s">
        <v>2260</v>
      </c>
      <c r="D1719" s="192" t="s">
        <v>241</v>
      </c>
      <c r="E1719" s="193" t="s">
        <v>2261</v>
      </c>
      <c r="F1719" s="194" t="s">
        <v>2262</v>
      </c>
      <c r="G1719" s="195" t="s">
        <v>372</v>
      </c>
      <c r="H1719" s="196">
        <v>34</v>
      </c>
      <c r="I1719" s="197"/>
      <c r="J1719" s="198">
        <f>ROUND(I1719*H1719,2)</f>
        <v>0</v>
      </c>
      <c r="K1719" s="194" t="s">
        <v>245</v>
      </c>
      <c r="L1719" s="40"/>
      <c r="M1719" s="199" t="s">
        <v>1</v>
      </c>
      <c r="N1719" s="200" t="s">
        <v>40</v>
      </c>
      <c r="O1719" s="72"/>
      <c r="P1719" s="201">
        <f>O1719*H1719</f>
        <v>0</v>
      </c>
      <c r="Q1719" s="201">
        <v>1.8000000000000001E-4</v>
      </c>
      <c r="R1719" s="201">
        <f>Q1719*H1719</f>
        <v>6.1200000000000004E-3</v>
      </c>
      <c r="S1719" s="201">
        <v>0</v>
      </c>
      <c r="T1719" s="202">
        <f>S1719*H1719</f>
        <v>0</v>
      </c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R1719" s="203" t="s">
        <v>169</v>
      </c>
      <c r="AT1719" s="203" t="s">
        <v>241</v>
      </c>
      <c r="AU1719" s="203" t="s">
        <v>86</v>
      </c>
      <c r="AY1719" s="18" t="s">
        <v>239</v>
      </c>
      <c r="BE1719" s="204">
        <f>IF(N1719="základní",J1719,0)</f>
        <v>0</v>
      </c>
      <c r="BF1719" s="204">
        <f>IF(N1719="snížená",J1719,0)</f>
        <v>0</v>
      </c>
      <c r="BG1719" s="204">
        <f>IF(N1719="zákl. přenesená",J1719,0)</f>
        <v>0</v>
      </c>
      <c r="BH1719" s="204">
        <f>IF(N1719="sníž. přenesená",J1719,0)</f>
        <v>0</v>
      </c>
      <c r="BI1719" s="204">
        <f>IF(N1719="nulová",J1719,0)</f>
        <v>0</v>
      </c>
      <c r="BJ1719" s="18" t="s">
        <v>83</v>
      </c>
      <c r="BK1719" s="204">
        <f>ROUND(I1719*H1719,2)</f>
        <v>0</v>
      </c>
      <c r="BL1719" s="18" t="s">
        <v>169</v>
      </c>
      <c r="BM1719" s="203" t="s">
        <v>2263</v>
      </c>
    </row>
    <row r="1720" spans="1:65" s="2" customFormat="1" ht="11.25">
      <c r="A1720" s="35"/>
      <c r="B1720" s="36"/>
      <c r="C1720" s="37"/>
      <c r="D1720" s="205" t="s">
        <v>248</v>
      </c>
      <c r="E1720" s="37"/>
      <c r="F1720" s="206" t="s">
        <v>2264</v>
      </c>
      <c r="G1720" s="37"/>
      <c r="H1720" s="37"/>
      <c r="I1720" s="207"/>
      <c r="J1720" s="37"/>
      <c r="K1720" s="37"/>
      <c r="L1720" s="40"/>
      <c r="M1720" s="208"/>
      <c r="N1720" s="209"/>
      <c r="O1720" s="72"/>
      <c r="P1720" s="72"/>
      <c r="Q1720" s="72"/>
      <c r="R1720" s="72"/>
      <c r="S1720" s="72"/>
      <c r="T1720" s="73"/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T1720" s="18" t="s">
        <v>248</v>
      </c>
      <c r="AU1720" s="18" t="s">
        <v>86</v>
      </c>
    </row>
    <row r="1721" spans="1:65" s="13" customFormat="1" ht="11.25">
      <c r="B1721" s="210"/>
      <c r="C1721" s="211"/>
      <c r="D1721" s="212" t="s">
        <v>250</v>
      </c>
      <c r="E1721" s="213" t="s">
        <v>1</v>
      </c>
      <c r="F1721" s="214" t="s">
        <v>2265</v>
      </c>
      <c r="G1721" s="211"/>
      <c r="H1721" s="213" t="s">
        <v>1</v>
      </c>
      <c r="I1721" s="215"/>
      <c r="J1721" s="211"/>
      <c r="K1721" s="211"/>
      <c r="L1721" s="216"/>
      <c r="M1721" s="217"/>
      <c r="N1721" s="218"/>
      <c r="O1721" s="218"/>
      <c r="P1721" s="218"/>
      <c r="Q1721" s="218"/>
      <c r="R1721" s="218"/>
      <c r="S1721" s="218"/>
      <c r="T1721" s="219"/>
      <c r="AT1721" s="220" t="s">
        <v>250</v>
      </c>
      <c r="AU1721" s="220" t="s">
        <v>86</v>
      </c>
      <c r="AV1721" s="13" t="s">
        <v>83</v>
      </c>
      <c r="AW1721" s="13" t="s">
        <v>31</v>
      </c>
      <c r="AX1721" s="13" t="s">
        <v>75</v>
      </c>
      <c r="AY1721" s="220" t="s">
        <v>239</v>
      </c>
    </row>
    <row r="1722" spans="1:65" s="14" customFormat="1" ht="11.25">
      <c r="B1722" s="221"/>
      <c r="C1722" s="222"/>
      <c r="D1722" s="212" t="s">
        <v>250</v>
      </c>
      <c r="E1722" s="223" t="s">
        <v>1</v>
      </c>
      <c r="F1722" s="224" t="s">
        <v>541</v>
      </c>
      <c r="G1722" s="222"/>
      <c r="H1722" s="225">
        <v>34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250</v>
      </c>
      <c r="AU1722" s="231" t="s">
        <v>86</v>
      </c>
      <c r="AV1722" s="14" t="s">
        <v>86</v>
      </c>
      <c r="AW1722" s="14" t="s">
        <v>31</v>
      </c>
      <c r="AX1722" s="14" t="s">
        <v>83</v>
      </c>
      <c r="AY1722" s="231" t="s">
        <v>239</v>
      </c>
    </row>
    <row r="1723" spans="1:65" s="2" customFormat="1" ht="21.75" customHeight="1">
      <c r="A1723" s="35"/>
      <c r="B1723" s="36"/>
      <c r="C1723" s="254" t="s">
        <v>2266</v>
      </c>
      <c r="D1723" s="254" t="s">
        <v>340</v>
      </c>
      <c r="E1723" s="255" t="s">
        <v>2267</v>
      </c>
      <c r="F1723" s="256" t="s">
        <v>2268</v>
      </c>
      <c r="G1723" s="257" t="s">
        <v>244</v>
      </c>
      <c r="H1723" s="258">
        <v>35.529000000000003</v>
      </c>
      <c r="I1723" s="259"/>
      <c r="J1723" s="260">
        <f>ROUND(I1723*H1723,2)</f>
        <v>0</v>
      </c>
      <c r="K1723" s="256" t="s">
        <v>245</v>
      </c>
      <c r="L1723" s="261"/>
      <c r="M1723" s="262" t="s">
        <v>1</v>
      </c>
      <c r="N1723" s="263" t="s">
        <v>40</v>
      </c>
      <c r="O1723" s="72"/>
      <c r="P1723" s="201">
        <f>O1723*H1723</f>
        <v>0</v>
      </c>
      <c r="Q1723" s="201">
        <v>0.55000000000000004</v>
      </c>
      <c r="R1723" s="201">
        <f>Q1723*H1723</f>
        <v>19.540950000000002</v>
      </c>
      <c r="S1723" s="201">
        <v>0</v>
      </c>
      <c r="T1723" s="202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3" t="s">
        <v>531</v>
      </c>
      <c r="AT1723" s="203" t="s">
        <v>340</v>
      </c>
      <c r="AU1723" s="203" t="s">
        <v>86</v>
      </c>
      <c r="AY1723" s="18" t="s">
        <v>239</v>
      </c>
      <c r="BE1723" s="204">
        <f>IF(N1723="základní",J1723,0)</f>
        <v>0</v>
      </c>
      <c r="BF1723" s="204">
        <f>IF(N1723="snížená",J1723,0)</f>
        <v>0</v>
      </c>
      <c r="BG1723" s="204">
        <f>IF(N1723="zákl. přenesená",J1723,0)</f>
        <v>0</v>
      </c>
      <c r="BH1723" s="204">
        <f>IF(N1723="sníž. přenesená",J1723,0)</f>
        <v>0</v>
      </c>
      <c r="BI1723" s="204">
        <f>IF(N1723="nulová",J1723,0)</f>
        <v>0</v>
      </c>
      <c r="BJ1723" s="18" t="s">
        <v>83</v>
      </c>
      <c r="BK1723" s="204">
        <f>ROUND(I1723*H1723,2)</f>
        <v>0</v>
      </c>
      <c r="BL1723" s="18" t="s">
        <v>169</v>
      </c>
      <c r="BM1723" s="203" t="s">
        <v>2269</v>
      </c>
    </row>
    <row r="1724" spans="1:65" s="13" customFormat="1" ht="11.25">
      <c r="B1724" s="210"/>
      <c r="C1724" s="211"/>
      <c r="D1724" s="212" t="s">
        <v>250</v>
      </c>
      <c r="E1724" s="213" t="s">
        <v>1</v>
      </c>
      <c r="F1724" s="214" t="s">
        <v>2270</v>
      </c>
      <c r="G1724" s="211"/>
      <c r="H1724" s="213" t="s">
        <v>1</v>
      </c>
      <c r="I1724" s="215"/>
      <c r="J1724" s="211"/>
      <c r="K1724" s="211"/>
      <c r="L1724" s="216"/>
      <c r="M1724" s="217"/>
      <c r="N1724" s="218"/>
      <c r="O1724" s="218"/>
      <c r="P1724" s="218"/>
      <c r="Q1724" s="218"/>
      <c r="R1724" s="218"/>
      <c r="S1724" s="218"/>
      <c r="T1724" s="219"/>
      <c r="AT1724" s="220" t="s">
        <v>250</v>
      </c>
      <c r="AU1724" s="220" t="s">
        <v>86</v>
      </c>
      <c r="AV1724" s="13" t="s">
        <v>83</v>
      </c>
      <c r="AW1724" s="13" t="s">
        <v>31</v>
      </c>
      <c r="AX1724" s="13" t="s">
        <v>75</v>
      </c>
      <c r="AY1724" s="220" t="s">
        <v>239</v>
      </c>
    </row>
    <row r="1725" spans="1:65" s="14" customFormat="1" ht="11.25">
      <c r="B1725" s="221"/>
      <c r="C1725" s="222"/>
      <c r="D1725" s="212" t="s">
        <v>250</v>
      </c>
      <c r="E1725" s="223" t="s">
        <v>1</v>
      </c>
      <c r="F1725" s="224" t="s">
        <v>2271</v>
      </c>
      <c r="G1725" s="222"/>
      <c r="H1725" s="225">
        <v>30.524999999999999</v>
      </c>
      <c r="I1725" s="226"/>
      <c r="J1725" s="222"/>
      <c r="K1725" s="222"/>
      <c r="L1725" s="227"/>
      <c r="M1725" s="228"/>
      <c r="N1725" s="229"/>
      <c r="O1725" s="229"/>
      <c r="P1725" s="229"/>
      <c r="Q1725" s="229"/>
      <c r="R1725" s="229"/>
      <c r="S1725" s="229"/>
      <c r="T1725" s="230"/>
      <c r="AT1725" s="231" t="s">
        <v>250</v>
      </c>
      <c r="AU1725" s="231" t="s">
        <v>86</v>
      </c>
      <c r="AV1725" s="14" t="s">
        <v>86</v>
      </c>
      <c r="AW1725" s="14" t="s">
        <v>31</v>
      </c>
      <c r="AX1725" s="14" t="s">
        <v>75</v>
      </c>
      <c r="AY1725" s="231" t="s">
        <v>239</v>
      </c>
    </row>
    <row r="1726" spans="1:65" s="13" customFormat="1" ht="11.25">
      <c r="B1726" s="210"/>
      <c r="C1726" s="211"/>
      <c r="D1726" s="212" t="s">
        <v>250</v>
      </c>
      <c r="E1726" s="213" t="s">
        <v>1</v>
      </c>
      <c r="F1726" s="214" t="s">
        <v>2272</v>
      </c>
      <c r="G1726" s="211"/>
      <c r="H1726" s="213" t="s">
        <v>1</v>
      </c>
      <c r="I1726" s="215"/>
      <c r="J1726" s="211"/>
      <c r="K1726" s="211"/>
      <c r="L1726" s="216"/>
      <c r="M1726" s="217"/>
      <c r="N1726" s="218"/>
      <c r="O1726" s="218"/>
      <c r="P1726" s="218"/>
      <c r="Q1726" s="218"/>
      <c r="R1726" s="218"/>
      <c r="S1726" s="218"/>
      <c r="T1726" s="219"/>
      <c r="AT1726" s="220" t="s">
        <v>250</v>
      </c>
      <c r="AU1726" s="220" t="s">
        <v>86</v>
      </c>
      <c r="AV1726" s="13" t="s">
        <v>83</v>
      </c>
      <c r="AW1726" s="13" t="s">
        <v>31</v>
      </c>
      <c r="AX1726" s="13" t="s">
        <v>75</v>
      </c>
      <c r="AY1726" s="220" t="s">
        <v>239</v>
      </c>
    </row>
    <row r="1727" spans="1:65" s="14" customFormat="1" ht="11.25">
      <c r="B1727" s="221"/>
      <c r="C1727" s="222"/>
      <c r="D1727" s="212" t="s">
        <v>250</v>
      </c>
      <c r="E1727" s="223" t="s">
        <v>1</v>
      </c>
      <c r="F1727" s="224" t="s">
        <v>2273</v>
      </c>
      <c r="G1727" s="222"/>
      <c r="H1727" s="225">
        <v>1.1259999999999999</v>
      </c>
      <c r="I1727" s="226"/>
      <c r="J1727" s="222"/>
      <c r="K1727" s="222"/>
      <c r="L1727" s="227"/>
      <c r="M1727" s="228"/>
      <c r="N1727" s="229"/>
      <c r="O1727" s="229"/>
      <c r="P1727" s="229"/>
      <c r="Q1727" s="229"/>
      <c r="R1727" s="229"/>
      <c r="S1727" s="229"/>
      <c r="T1727" s="230"/>
      <c r="AT1727" s="231" t="s">
        <v>250</v>
      </c>
      <c r="AU1727" s="231" t="s">
        <v>86</v>
      </c>
      <c r="AV1727" s="14" t="s">
        <v>86</v>
      </c>
      <c r="AW1727" s="14" t="s">
        <v>31</v>
      </c>
      <c r="AX1727" s="14" t="s">
        <v>75</v>
      </c>
      <c r="AY1727" s="231" t="s">
        <v>239</v>
      </c>
    </row>
    <row r="1728" spans="1:65" s="15" customFormat="1" ht="11.25">
      <c r="B1728" s="232"/>
      <c r="C1728" s="233"/>
      <c r="D1728" s="212" t="s">
        <v>250</v>
      </c>
      <c r="E1728" s="234" t="s">
        <v>1</v>
      </c>
      <c r="F1728" s="235" t="s">
        <v>254</v>
      </c>
      <c r="G1728" s="233"/>
      <c r="H1728" s="236">
        <v>31.651</v>
      </c>
      <c r="I1728" s="237"/>
      <c r="J1728" s="233"/>
      <c r="K1728" s="233"/>
      <c r="L1728" s="238"/>
      <c r="M1728" s="239"/>
      <c r="N1728" s="240"/>
      <c r="O1728" s="240"/>
      <c r="P1728" s="240"/>
      <c r="Q1728" s="240"/>
      <c r="R1728" s="240"/>
      <c r="S1728" s="240"/>
      <c r="T1728" s="241"/>
      <c r="AT1728" s="242" t="s">
        <v>250</v>
      </c>
      <c r="AU1728" s="242" t="s">
        <v>86</v>
      </c>
      <c r="AV1728" s="15" t="s">
        <v>255</v>
      </c>
      <c r="AW1728" s="15" t="s">
        <v>31</v>
      </c>
      <c r="AX1728" s="15" t="s">
        <v>75</v>
      </c>
      <c r="AY1728" s="242" t="s">
        <v>239</v>
      </c>
    </row>
    <row r="1729" spans="1:65" s="13" customFormat="1" ht="11.25">
      <c r="B1729" s="210"/>
      <c r="C1729" s="211"/>
      <c r="D1729" s="212" t="s">
        <v>250</v>
      </c>
      <c r="E1729" s="213" t="s">
        <v>1</v>
      </c>
      <c r="F1729" s="214" t="s">
        <v>2274</v>
      </c>
      <c r="G1729" s="211"/>
      <c r="H1729" s="213" t="s">
        <v>1</v>
      </c>
      <c r="I1729" s="215"/>
      <c r="J1729" s="211"/>
      <c r="K1729" s="211"/>
      <c r="L1729" s="216"/>
      <c r="M1729" s="217"/>
      <c r="N1729" s="218"/>
      <c r="O1729" s="218"/>
      <c r="P1729" s="218"/>
      <c r="Q1729" s="218"/>
      <c r="R1729" s="218"/>
      <c r="S1729" s="218"/>
      <c r="T1729" s="219"/>
      <c r="AT1729" s="220" t="s">
        <v>250</v>
      </c>
      <c r="AU1729" s="220" t="s">
        <v>86</v>
      </c>
      <c r="AV1729" s="13" t="s">
        <v>83</v>
      </c>
      <c r="AW1729" s="13" t="s">
        <v>31</v>
      </c>
      <c r="AX1729" s="13" t="s">
        <v>75</v>
      </c>
      <c r="AY1729" s="220" t="s">
        <v>239</v>
      </c>
    </row>
    <row r="1730" spans="1:65" s="14" customFormat="1" ht="11.25">
      <c r="B1730" s="221"/>
      <c r="C1730" s="222"/>
      <c r="D1730" s="212" t="s">
        <v>250</v>
      </c>
      <c r="E1730" s="223" t="s">
        <v>1</v>
      </c>
      <c r="F1730" s="224" t="s">
        <v>2275</v>
      </c>
      <c r="G1730" s="222"/>
      <c r="H1730" s="225">
        <v>0.93500000000000005</v>
      </c>
      <c r="I1730" s="226"/>
      <c r="J1730" s="222"/>
      <c r="K1730" s="222"/>
      <c r="L1730" s="227"/>
      <c r="M1730" s="228"/>
      <c r="N1730" s="229"/>
      <c r="O1730" s="229"/>
      <c r="P1730" s="229"/>
      <c r="Q1730" s="229"/>
      <c r="R1730" s="229"/>
      <c r="S1730" s="229"/>
      <c r="T1730" s="230"/>
      <c r="AT1730" s="231" t="s">
        <v>250</v>
      </c>
      <c r="AU1730" s="231" t="s">
        <v>86</v>
      </c>
      <c r="AV1730" s="14" t="s">
        <v>86</v>
      </c>
      <c r="AW1730" s="14" t="s">
        <v>31</v>
      </c>
      <c r="AX1730" s="14" t="s">
        <v>75</v>
      </c>
      <c r="AY1730" s="231" t="s">
        <v>239</v>
      </c>
    </row>
    <row r="1731" spans="1:65" s="15" customFormat="1" ht="11.25">
      <c r="B1731" s="232"/>
      <c r="C1731" s="233"/>
      <c r="D1731" s="212" t="s">
        <v>250</v>
      </c>
      <c r="E1731" s="234" t="s">
        <v>1</v>
      </c>
      <c r="F1731" s="235" t="s">
        <v>2276</v>
      </c>
      <c r="G1731" s="233"/>
      <c r="H1731" s="236">
        <v>0.93500000000000005</v>
      </c>
      <c r="I1731" s="237"/>
      <c r="J1731" s="233"/>
      <c r="K1731" s="233"/>
      <c r="L1731" s="238"/>
      <c r="M1731" s="239"/>
      <c r="N1731" s="240"/>
      <c r="O1731" s="240"/>
      <c r="P1731" s="240"/>
      <c r="Q1731" s="240"/>
      <c r="R1731" s="240"/>
      <c r="S1731" s="240"/>
      <c r="T1731" s="241"/>
      <c r="AT1731" s="242" t="s">
        <v>250</v>
      </c>
      <c r="AU1731" s="242" t="s">
        <v>86</v>
      </c>
      <c r="AV1731" s="15" t="s">
        <v>255</v>
      </c>
      <c r="AW1731" s="15" t="s">
        <v>31</v>
      </c>
      <c r="AX1731" s="15" t="s">
        <v>75</v>
      </c>
      <c r="AY1731" s="242" t="s">
        <v>239</v>
      </c>
    </row>
    <row r="1732" spans="1:65" s="13" customFormat="1" ht="11.25">
      <c r="B1732" s="210"/>
      <c r="C1732" s="211"/>
      <c r="D1732" s="212" t="s">
        <v>250</v>
      </c>
      <c r="E1732" s="213" t="s">
        <v>1</v>
      </c>
      <c r="F1732" s="214" t="s">
        <v>2277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250</v>
      </c>
      <c r="AU1732" s="220" t="s">
        <v>86</v>
      </c>
      <c r="AV1732" s="13" t="s">
        <v>83</v>
      </c>
      <c r="AW1732" s="13" t="s">
        <v>31</v>
      </c>
      <c r="AX1732" s="13" t="s">
        <v>75</v>
      </c>
      <c r="AY1732" s="220" t="s">
        <v>239</v>
      </c>
    </row>
    <row r="1733" spans="1:65" s="14" customFormat="1" ht="11.25">
      <c r="B1733" s="221"/>
      <c r="C1733" s="222"/>
      <c r="D1733" s="212" t="s">
        <v>250</v>
      </c>
      <c r="E1733" s="223" t="s">
        <v>1</v>
      </c>
      <c r="F1733" s="224" t="s">
        <v>2278</v>
      </c>
      <c r="G1733" s="222"/>
      <c r="H1733" s="225">
        <v>2.9430000000000001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250</v>
      </c>
      <c r="AU1733" s="231" t="s">
        <v>86</v>
      </c>
      <c r="AV1733" s="14" t="s">
        <v>86</v>
      </c>
      <c r="AW1733" s="14" t="s">
        <v>31</v>
      </c>
      <c r="AX1733" s="14" t="s">
        <v>75</v>
      </c>
      <c r="AY1733" s="231" t="s">
        <v>239</v>
      </c>
    </row>
    <row r="1734" spans="1:65" s="16" customFormat="1" ht="11.25">
      <c r="B1734" s="243"/>
      <c r="C1734" s="244"/>
      <c r="D1734" s="212" t="s">
        <v>250</v>
      </c>
      <c r="E1734" s="245" t="s">
        <v>1</v>
      </c>
      <c r="F1734" s="246" t="s">
        <v>264</v>
      </c>
      <c r="G1734" s="244"/>
      <c r="H1734" s="247">
        <v>35.528999999999996</v>
      </c>
      <c r="I1734" s="248"/>
      <c r="J1734" s="244"/>
      <c r="K1734" s="244"/>
      <c r="L1734" s="249"/>
      <c r="M1734" s="250"/>
      <c r="N1734" s="251"/>
      <c r="O1734" s="251"/>
      <c r="P1734" s="251"/>
      <c r="Q1734" s="251"/>
      <c r="R1734" s="251"/>
      <c r="S1734" s="251"/>
      <c r="T1734" s="252"/>
      <c r="AT1734" s="253" t="s">
        <v>250</v>
      </c>
      <c r="AU1734" s="253" t="s">
        <v>86</v>
      </c>
      <c r="AV1734" s="16" t="s">
        <v>246</v>
      </c>
      <c r="AW1734" s="16" t="s">
        <v>31</v>
      </c>
      <c r="AX1734" s="16" t="s">
        <v>83</v>
      </c>
      <c r="AY1734" s="253" t="s">
        <v>239</v>
      </c>
    </row>
    <row r="1735" spans="1:65" s="2" customFormat="1" ht="16.5" customHeight="1">
      <c r="A1735" s="35"/>
      <c r="B1735" s="36"/>
      <c r="C1735" s="254" t="s">
        <v>2279</v>
      </c>
      <c r="D1735" s="254" t="s">
        <v>340</v>
      </c>
      <c r="E1735" s="255" t="s">
        <v>2280</v>
      </c>
      <c r="F1735" s="256" t="s">
        <v>2281</v>
      </c>
      <c r="G1735" s="257" t="s">
        <v>244</v>
      </c>
      <c r="H1735" s="258">
        <v>7.9729999999999999</v>
      </c>
      <c r="I1735" s="259"/>
      <c r="J1735" s="260">
        <f>ROUND(I1735*H1735,2)</f>
        <v>0</v>
      </c>
      <c r="K1735" s="256" t="s">
        <v>245</v>
      </c>
      <c r="L1735" s="261"/>
      <c r="M1735" s="262" t="s">
        <v>1</v>
      </c>
      <c r="N1735" s="263" t="s">
        <v>40</v>
      </c>
      <c r="O1735" s="72"/>
      <c r="P1735" s="201">
        <f>O1735*H1735</f>
        <v>0</v>
      </c>
      <c r="Q1735" s="201">
        <v>0.55000000000000004</v>
      </c>
      <c r="R1735" s="201">
        <f>Q1735*H1735</f>
        <v>4.3851500000000003</v>
      </c>
      <c r="S1735" s="201">
        <v>0</v>
      </c>
      <c r="T1735" s="202">
        <f>S1735*H1735</f>
        <v>0</v>
      </c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R1735" s="203" t="s">
        <v>531</v>
      </c>
      <c r="AT1735" s="203" t="s">
        <v>340</v>
      </c>
      <c r="AU1735" s="203" t="s">
        <v>86</v>
      </c>
      <c r="AY1735" s="18" t="s">
        <v>239</v>
      </c>
      <c r="BE1735" s="204">
        <f>IF(N1735="základní",J1735,0)</f>
        <v>0</v>
      </c>
      <c r="BF1735" s="204">
        <f>IF(N1735="snížená",J1735,0)</f>
        <v>0</v>
      </c>
      <c r="BG1735" s="204">
        <f>IF(N1735="zákl. přenesená",J1735,0)</f>
        <v>0</v>
      </c>
      <c r="BH1735" s="204">
        <f>IF(N1735="sníž. přenesená",J1735,0)</f>
        <v>0</v>
      </c>
      <c r="BI1735" s="204">
        <f>IF(N1735="nulová",J1735,0)</f>
        <v>0</v>
      </c>
      <c r="BJ1735" s="18" t="s">
        <v>83</v>
      </c>
      <c r="BK1735" s="204">
        <f>ROUND(I1735*H1735,2)</f>
        <v>0</v>
      </c>
      <c r="BL1735" s="18" t="s">
        <v>169</v>
      </c>
      <c r="BM1735" s="203" t="s">
        <v>2282</v>
      </c>
    </row>
    <row r="1736" spans="1:65" s="13" customFormat="1" ht="22.5">
      <c r="B1736" s="210"/>
      <c r="C1736" s="211"/>
      <c r="D1736" s="212" t="s">
        <v>250</v>
      </c>
      <c r="E1736" s="213" t="s">
        <v>1</v>
      </c>
      <c r="F1736" s="214" t="s">
        <v>2283</v>
      </c>
      <c r="G1736" s="211"/>
      <c r="H1736" s="213" t="s">
        <v>1</v>
      </c>
      <c r="I1736" s="215"/>
      <c r="J1736" s="211"/>
      <c r="K1736" s="211"/>
      <c r="L1736" s="216"/>
      <c r="M1736" s="217"/>
      <c r="N1736" s="218"/>
      <c r="O1736" s="218"/>
      <c r="P1736" s="218"/>
      <c r="Q1736" s="218"/>
      <c r="R1736" s="218"/>
      <c r="S1736" s="218"/>
      <c r="T1736" s="219"/>
      <c r="AT1736" s="220" t="s">
        <v>250</v>
      </c>
      <c r="AU1736" s="220" t="s">
        <v>86</v>
      </c>
      <c r="AV1736" s="13" t="s">
        <v>83</v>
      </c>
      <c r="AW1736" s="13" t="s">
        <v>31</v>
      </c>
      <c r="AX1736" s="13" t="s">
        <v>75</v>
      </c>
      <c r="AY1736" s="220" t="s">
        <v>239</v>
      </c>
    </row>
    <row r="1737" spans="1:65" s="13" customFormat="1" ht="11.25">
      <c r="B1737" s="210"/>
      <c r="C1737" s="211"/>
      <c r="D1737" s="212" t="s">
        <v>250</v>
      </c>
      <c r="E1737" s="213" t="s">
        <v>1</v>
      </c>
      <c r="F1737" s="214" t="s">
        <v>2284</v>
      </c>
      <c r="G1737" s="211"/>
      <c r="H1737" s="213" t="s">
        <v>1</v>
      </c>
      <c r="I1737" s="215"/>
      <c r="J1737" s="211"/>
      <c r="K1737" s="211"/>
      <c r="L1737" s="216"/>
      <c r="M1737" s="217"/>
      <c r="N1737" s="218"/>
      <c r="O1737" s="218"/>
      <c r="P1737" s="218"/>
      <c r="Q1737" s="218"/>
      <c r="R1737" s="218"/>
      <c r="S1737" s="218"/>
      <c r="T1737" s="219"/>
      <c r="AT1737" s="220" t="s">
        <v>250</v>
      </c>
      <c r="AU1737" s="220" t="s">
        <v>86</v>
      </c>
      <c r="AV1737" s="13" t="s">
        <v>83</v>
      </c>
      <c r="AW1737" s="13" t="s">
        <v>31</v>
      </c>
      <c r="AX1737" s="13" t="s">
        <v>75</v>
      </c>
      <c r="AY1737" s="220" t="s">
        <v>239</v>
      </c>
    </row>
    <row r="1738" spans="1:65" s="14" customFormat="1" ht="11.25">
      <c r="B1738" s="221"/>
      <c r="C1738" s="222"/>
      <c r="D1738" s="212" t="s">
        <v>250</v>
      </c>
      <c r="E1738" s="223" t="s">
        <v>1</v>
      </c>
      <c r="F1738" s="224" t="s">
        <v>2285</v>
      </c>
      <c r="G1738" s="222"/>
      <c r="H1738" s="225">
        <v>3.6070000000000002</v>
      </c>
      <c r="I1738" s="226"/>
      <c r="J1738" s="222"/>
      <c r="K1738" s="222"/>
      <c r="L1738" s="227"/>
      <c r="M1738" s="228"/>
      <c r="N1738" s="229"/>
      <c r="O1738" s="229"/>
      <c r="P1738" s="229"/>
      <c r="Q1738" s="229"/>
      <c r="R1738" s="229"/>
      <c r="S1738" s="229"/>
      <c r="T1738" s="230"/>
      <c r="AT1738" s="231" t="s">
        <v>250</v>
      </c>
      <c r="AU1738" s="231" t="s">
        <v>86</v>
      </c>
      <c r="AV1738" s="14" t="s">
        <v>86</v>
      </c>
      <c r="AW1738" s="14" t="s">
        <v>31</v>
      </c>
      <c r="AX1738" s="14" t="s">
        <v>75</v>
      </c>
      <c r="AY1738" s="231" t="s">
        <v>239</v>
      </c>
    </row>
    <row r="1739" spans="1:65" s="13" customFormat="1" ht="22.5">
      <c r="B1739" s="210"/>
      <c r="C1739" s="211"/>
      <c r="D1739" s="212" t="s">
        <v>250</v>
      </c>
      <c r="E1739" s="213" t="s">
        <v>1</v>
      </c>
      <c r="F1739" s="214" t="s">
        <v>2286</v>
      </c>
      <c r="G1739" s="211"/>
      <c r="H1739" s="213" t="s">
        <v>1</v>
      </c>
      <c r="I1739" s="215"/>
      <c r="J1739" s="211"/>
      <c r="K1739" s="211"/>
      <c r="L1739" s="216"/>
      <c r="M1739" s="217"/>
      <c r="N1739" s="218"/>
      <c r="O1739" s="218"/>
      <c r="P1739" s="218"/>
      <c r="Q1739" s="218"/>
      <c r="R1739" s="218"/>
      <c r="S1739" s="218"/>
      <c r="T1739" s="219"/>
      <c r="AT1739" s="220" t="s">
        <v>250</v>
      </c>
      <c r="AU1739" s="220" t="s">
        <v>86</v>
      </c>
      <c r="AV1739" s="13" t="s">
        <v>83</v>
      </c>
      <c r="AW1739" s="13" t="s">
        <v>31</v>
      </c>
      <c r="AX1739" s="13" t="s">
        <v>75</v>
      </c>
      <c r="AY1739" s="220" t="s">
        <v>239</v>
      </c>
    </row>
    <row r="1740" spans="1:65" s="14" customFormat="1" ht="11.25">
      <c r="B1740" s="221"/>
      <c r="C1740" s="222"/>
      <c r="D1740" s="212" t="s">
        <v>250</v>
      </c>
      <c r="E1740" s="223" t="s">
        <v>1</v>
      </c>
      <c r="F1740" s="224" t="s">
        <v>2287</v>
      </c>
      <c r="G1740" s="222"/>
      <c r="H1740" s="225">
        <v>4.3659999999999997</v>
      </c>
      <c r="I1740" s="226"/>
      <c r="J1740" s="222"/>
      <c r="K1740" s="222"/>
      <c r="L1740" s="227"/>
      <c r="M1740" s="228"/>
      <c r="N1740" s="229"/>
      <c r="O1740" s="229"/>
      <c r="P1740" s="229"/>
      <c r="Q1740" s="229"/>
      <c r="R1740" s="229"/>
      <c r="S1740" s="229"/>
      <c r="T1740" s="230"/>
      <c r="AT1740" s="231" t="s">
        <v>250</v>
      </c>
      <c r="AU1740" s="231" t="s">
        <v>86</v>
      </c>
      <c r="AV1740" s="14" t="s">
        <v>86</v>
      </c>
      <c r="AW1740" s="14" t="s">
        <v>31</v>
      </c>
      <c r="AX1740" s="14" t="s">
        <v>75</v>
      </c>
      <c r="AY1740" s="231" t="s">
        <v>239</v>
      </c>
    </row>
    <row r="1741" spans="1:65" s="16" customFormat="1" ht="11.25">
      <c r="B1741" s="243"/>
      <c r="C1741" s="244"/>
      <c r="D1741" s="212" t="s">
        <v>250</v>
      </c>
      <c r="E1741" s="245" t="s">
        <v>1</v>
      </c>
      <c r="F1741" s="246" t="s">
        <v>264</v>
      </c>
      <c r="G1741" s="244"/>
      <c r="H1741" s="247">
        <v>7.9729999999999999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AT1741" s="253" t="s">
        <v>250</v>
      </c>
      <c r="AU1741" s="253" t="s">
        <v>86</v>
      </c>
      <c r="AV1741" s="16" t="s">
        <v>246</v>
      </c>
      <c r="AW1741" s="16" t="s">
        <v>31</v>
      </c>
      <c r="AX1741" s="16" t="s">
        <v>83</v>
      </c>
      <c r="AY1741" s="253" t="s">
        <v>239</v>
      </c>
    </row>
    <row r="1742" spans="1:65" s="2" customFormat="1" ht="16.5" customHeight="1">
      <c r="A1742" s="35"/>
      <c r="B1742" s="36"/>
      <c r="C1742" s="192" t="s">
        <v>2288</v>
      </c>
      <c r="D1742" s="192" t="s">
        <v>241</v>
      </c>
      <c r="E1742" s="193" t="s">
        <v>2289</v>
      </c>
      <c r="F1742" s="194" t="s">
        <v>2290</v>
      </c>
      <c r="G1742" s="195" t="s">
        <v>519</v>
      </c>
      <c r="H1742" s="196">
        <v>1804</v>
      </c>
      <c r="I1742" s="197"/>
      <c r="J1742" s="198">
        <f>ROUND(I1742*H1742,2)</f>
        <v>0</v>
      </c>
      <c r="K1742" s="194" t="s">
        <v>245</v>
      </c>
      <c r="L1742" s="40"/>
      <c r="M1742" s="199" t="s">
        <v>1</v>
      </c>
      <c r="N1742" s="200" t="s">
        <v>40</v>
      </c>
      <c r="O1742" s="72"/>
      <c r="P1742" s="201">
        <f>O1742*H1742</f>
        <v>0</v>
      </c>
      <c r="Q1742" s="201">
        <v>1.0000000000000001E-5</v>
      </c>
      <c r="R1742" s="201">
        <f>Q1742*H1742</f>
        <v>1.804E-2</v>
      </c>
      <c r="S1742" s="201">
        <v>0</v>
      </c>
      <c r="T1742" s="202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3" t="s">
        <v>169</v>
      </c>
      <c r="AT1742" s="203" t="s">
        <v>241</v>
      </c>
      <c r="AU1742" s="203" t="s">
        <v>86</v>
      </c>
      <c r="AY1742" s="18" t="s">
        <v>239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8" t="s">
        <v>83</v>
      </c>
      <c r="BK1742" s="204">
        <f>ROUND(I1742*H1742,2)</f>
        <v>0</v>
      </c>
      <c r="BL1742" s="18" t="s">
        <v>169</v>
      </c>
      <c r="BM1742" s="203" t="s">
        <v>2291</v>
      </c>
    </row>
    <row r="1743" spans="1:65" s="2" customFormat="1" ht="11.25">
      <c r="A1743" s="35"/>
      <c r="B1743" s="36"/>
      <c r="C1743" s="37"/>
      <c r="D1743" s="205" t="s">
        <v>248</v>
      </c>
      <c r="E1743" s="37"/>
      <c r="F1743" s="206" t="s">
        <v>2292</v>
      </c>
      <c r="G1743" s="37"/>
      <c r="H1743" s="37"/>
      <c r="I1743" s="207"/>
      <c r="J1743" s="37"/>
      <c r="K1743" s="37"/>
      <c r="L1743" s="40"/>
      <c r="M1743" s="208"/>
      <c r="N1743" s="209"/>
      <c r="O1743" s="72"/>
      <c r="P1743" s="72"/>
      <c r="Q1743" s="72"/>
      <c r="R1743" s="72"/>
      <c r="S1743" s="72"/>
      <c r="T1743" s="73"/>
      <c r="U1743" s="35"/>
      <c r="V1743" s="35"/>
      <c r="W1743" s="35"/>
      <c r="X1743" s="35"/>
      <c r="Y1743" s="35"/>
      <c r="Z1743" s="35"/>
      <c r="AA1743" s="35"/>
      <c r="AB1743" s="35"/>
      <c r="AC1743" s="35"/>
      <c r="AD1743" s="35"/>
      <c r="AE1743" s="35"/>
      <c r="AT1743" s="18" t="s">
        <v>248</v>
      </c>
      <c r="AU1743" s="18" t="s">
        <v>86</v>
      </c>
    </row>
    <row r="1744" spans="1:65" s="13" customFormat="1" ht="11.25">
      <c r="B1744" s="210"/>
      <c r="C1744" s="211"/>
      <c r="D1744" s="212" t="s">
        <v>250</v>
      </c>
      <c r="E1744" s="213" t="s">
        <v>1</v>
      </c>
      <c r="F1744" s="214" t="s">
        <v>2293</v>
      </c>
      <c r="G1744" s="211"/>
      <c r="H1744" s="213" t="s">
        <v>1</v>
      </c>
      <c r="I1744" s="215"/>
      <c r="J1744" s="211"/>
      <c r="K1744" s="211"/>
      <c r="L1744" s="216"/>
      <c r="M1744" s="217"/>
      <c r="N1744" s="218"/>
      <c r="O1744" s="218"/>
      <c r="P1744" s="218"/>
      <c r="Q1744" s="218"/>
      <c r="R1744" s="218"/>
      <c r="S1744" s="218"/>
      <c r="T1744" s="219"/>
      <c r="AT1744" s="220" t="s">
        <v>250</v>
      </c>
      <c r="AU1744" s="220" t="s">
        <v>86</v>
      </c>
      <c r="AV1744" s="13" t="s">
        <v>83</v>
      </c>
      <c r="AW1744" s="13" t="s">
        <v>31</v>
      </c>
      <c r="AX1744" s="13" t="s">
        <v>75</v>
      </c>
      <c r="AY1744" s="220" t="s">
        <v>239</v>
      </c>
    </row>
    <row r="1745" spans="1:65" s="13" customFormat="1" ht="11.25">
      <c r="B1745" s="210"/>
      <c r="C1745" s="211"/>
      <c r="D1745" s="212" t="s">
        <v>250</v>
      </c>
      <c r="E1745" s="213" t="s">
        <v>1</v>
      </c>
      <c r="F1745" s="214" t="s">
        <v>2294</v>
      </c>
      <c r="G1745" s="211"/>
      <c r="H1745" s="213" t="s">
        <v>1</v>
      </c>
      <c r="I1745" s="215"/>
      <c r="J1745" s="211"/>
      <c r="K1745" s="211"/>
      <c r="L1745" s="216"/>
      <c r="M1745" s="217"/>
      <c r="N1745" s="218"/>
      <c r="O1745" s="218"/>
      <c r="P1745" s="218"/>
      <c r="Q1745" s="218"/>
      <c r="R1745" s="218"/>
      <c r="S1745" s="218"/>
      <c r="T1745" s="219"/>
      <c r="AT1745" s="220" t="s">
        <v>250</v>
      </c>
      <c r="AU1745" s="220" t="s">
        <v>86</v>
      </c>
      <c r="AV1745" s="13" t="s">
        <v>83</v>
      </c>
      <c r="AW1745" s="13" t="s">
        <v>31</v>
      </c>
      <c r="AX1745" s="13" t="s">
        <v>75</v>
      </c>
      <c r="AY1745" s="220" t="s">
        <v>239</v>
      </c>
    </row>
    <row r="1746" spans="1:65" s="14" customFormat="1" ht="11.25">
      <c r="B1746" s="221"/>
      <c r="C1746" s="222"/>
      <c r="D1746" s="212" t="s">
        <v>250</v>
      </c>
      <c r="E1746" s="223" t="s">
        <v>1</v>
      </c>
      <c r="F1746" s="224" t="s">
        <v>2295</v>
      </c>
      <c r="G1746" s="222"/>
      <c r="H1746" s="225">
        <v>447.1</v>
      </c>
      <c r="I1746" s="226"/>
      <c r="J1746" s="222"/>
      <c r="K1746" s="222"/>
      <c r="L1746" s="227"/>
      <c r="M1746" s="228"/>
      <c r="N1746" s="229"/>
      <c r="O1746" s="229"/>
      <c r="P1746" s="229"/>
      <c r="Q1746" s="229"/>
      <c r="R1746" s="229"/>
      <c r="S1746" s="229"/>
      <c r="T1746" s="230"/>
      <c r="AT1746" s="231" t="s">
        <v>250</v>
      </c>
      <c r="AU1746" s="231" t="s">
        <v>86</v>
      </c>
      <c r="AV1746" s="14" t="s">
        <v>86</v>
      </c>
      <c r="AW1746" s="14" t="s">
        <v>31</v>
      </c>
      <c r="AX1746" s="14" t="s">
        <v>75</v>
      </c>
      <c r="AY1746" s="231" t="s">
        <v>239</v>
      </c>
    </row>
    <row r="1747" spans="1:65" s="14" customFormat="1" ht="11.25">
      <c r="B1747" s="221"/>
      <c r="C1747" s="222"/>
      <c r="D1747" s="212" t="s">
        <v>250</v>
      </c>
      <c r="E1747" s="223" t="s">
        <v>1</v>
      </c>
      <c r="F1747" s="224" t="s">
        <v>2296</v>
      </c>
      <c r="G1747" s="222"/>
      <c r="H1747" s="225">
        <v>22.9</v>
      </c>
      <c r="I1747" s="226"/>
      <c r="J1747" s="222"/>
      <c r="K1747" s="222"/>
      <c r="L1747" s="227"/>
      <c r="M1747" s="228"/>
      <c r="N1747" s="229"/>
      <c r="O1747" s="229"/>
      <c r="P1747" s="229"/>
      <c r="Q1747" s="229"/>
      <c r="R1747" s="229"/>
      <c r="S1747" s="229"/>
      <c r="T1747" s="230"/>
      <c r="AT1747" s="231" t="s">
        <v>250</v>
      </c>
      <c r="AU1747" s="231" t="s">
        <v>86</v>
      </c>
      <c r="AV1747" s="14" t="s">
        <v>86</v>
      </c>
      <c r="AW1747" s="14" t="s">
        <v>31</v>
      </c>
      <c r="AX1747" s="14" t="s">
        <v>75</v>
      </c>
      <c r="AY1747" s="231" t="s">
        <v>239</v>
      </c>
    </row>
    <row r="1748" spans="1:65" s="13" customFormat="1" ht="22.5">
      <c r="B1748" s="210"/>
      <c r="C1748" s="211"/>
      <c r="D1748" s="212" t="s">
        <v>250</v>
      </c>
      <c r="E1748" s="213" t="s">
        <v>1</v>
      </c>
      <c r="F1748" s="214" t="s">
        <v>2297</v>
      </c>
      <c r="G1748" s="211"/>
      <c r="H1748" s="213" t="s">
        <v>1</v>
      </c>
      <c r="I1748" s="215"/>
      <c r="J1748" s="211"/>
      <c r="K1748" s="211"/>
      <c r="L1748" s="216"/>
      <c r="M1748" s="217"/>
      <c r="N1748" s="218"/>
      <c r="O1748" s="218"/>
      <c r="P1748" s="218"/>
      <c r="Q1748" s="218"/>
      <c r="R1748" s="218"/>
      <c r="S1748" s="218"/>
      <c r="T1748" s="219"/>
      <c r="AT1748" s="220" t="s">
        <v>250</v>
      </c>
      <c r="AU1748" s="220" t="s">
        <v>86</v>
      </c>
      <c r="AV1748" s="13" t="s">
        <v>83</v>
      </c>
      <c r="AW1748" s="13" t="s">
        <v>31</v>
      </c>
      <c r="AX1748" s="13" t="s">
        <v>75</v>
      </c>
      <c r="AY1748" s="220" t="s">
        <v>239</v>
      </c>
    </row>
    <row r="1749" spans="1:65" s="13" customFormat="1" ht="11.25">
      <c r="B1749" s="210"/>
      <c r="C1749" s="211"/>
      <c r="D1749" s="212" t="s">
        <v>250</v>
      </c>
      <c r="E1749" s="213" t="s">
        <v>1</v>
      </c>
      <c r="F1749" s="214" t="s">
        <v>2298</v>
      </c>
      <c r="G1749" s="211"/>
      <c r="H1749" s="213" t="s">
        <v>1</v>
      </c>
      <c r="I1749" s="215"/>
      <c r="J1749" s="211"/>
      <c r="K1749" s="211"/>
      <c r="L1749" s="216"/>
      <c r="M1749" s="217"/>
      <c r="N1749" s="218"/>
      <c r="O1749" s="218"/>
      <c r="P1749" s="218"/>
      <c r="Q1749" s="218"/>
      <c r="R1749" s="218"/>
      <c r="S1749" s="218"/>
      <c r="T1749" s="219"/>
      <c r="AT1749" s="220" t="s">
        <v>250</v>
      </c>
      <c r="AU1749" s="220" t="s">
        <v>86</v>
      </c>
      <c r="AV1749" s="13" t="s">
        <v>83</v>
      </c>
      <c r="AW1749" s="13" t="s">
        <v>31</v>
      </c>
      <c r="AX1749" s="13" t="s">
        <v>75</v>
      </c>
      <c r="AY1749" s="220" t="s">
        <v>239</v>
      </c>
    </row>
    <row r="1750" spans="1:65" s="14" customFormat="1" ht="11.25">
      <c r="B1750" s="221"/>
      <c r="C1750" s="222"/>
      <c r="D1750" s="212" t="s">
        <v>250</v>
      </c>
      <c r="E1750" s="223" t="s">
        <v>1</v>
      </c>
      <c r="F1750" s="224" t="s">
        <v>2299</v>
      </c>
      <c r="G1750" s="222"/>
      <c r="H1750" s="225">
        <v>1295</v>
      </c>
      <c r="I1750" s="226"/>
      <c r="J1750" s="222"/>
      <c r="K1750" s="222"/>
      <c r="L1750" s="227"/>
      <c r="M1750" s="228"/>
      <c r="N1750" s="229"/>
      <c r="O1750" s="229"/>
      <c r="P1750" s="229"/>
      <c r="Q1750" s="229"/>
      <c r="R1750" s="229"/>
      <c r="S1750" s="229"/>
      <c r="T1750" s="230"/>
      <c r="AT1750" s="231" t="s">
        <v>250</v>
      </c>
      <c r="AU1750" s="231" t="s">
        <v>86</v>
      </c>
      <c r="AV1750" s="14" t="s">
        <v>86</v>
      </c>
      <c r="AW1750" s="14" t="s">
        <v>31</v>
      </c>
      <c r="AX1750" s="14" t="s">
        <v>75</v>
      </c>
      <c r="AY1750" s="231" t="s">
        <v>239</v>
      </c>
    </row>
    <row r="1751" spans="1:65" s="14" customFormat="1" ht="11.25">
      <c r="B1751" s="221"/>
      <c r="C1751" s="222"/>
      <c r="D1751" s="212" t="s">
        <v>250</v>
      </c>
      <c r="E1751" s="223" t="s">
        <v>1</v>
      </c>
      <c r="F1751" s="224" t="s">
        <v>2300</v>
      </c>
      <c r="G1751" s="222"/>
      <c r="H1751" s="225">
        <v>39</v>
      </c>
      <c r="I1751" s="226"/>
      <c r="J1751" s="222"/>
      <c r="K1751" s="222"/>
      <c r="L1751" s="227"/>
      <c r="M1751" s="228"/>
      <c r="N1751" s="229"/>
      <c r="O1751" s="229"/>
      <c r="P1751" s="229"/>
      <c r="Q1751" s="229"/>
      <c r="R1751" s="229"/>
      <c r="S1751" s="229"/>
      <c r="T1751" s="230"/>
      <c r="AT1751" s="231" t="s">
        <v>250</v>
      </c>
      <c r="AU1751" s="231" t="s">
        <v>86</v>
      </c>
      <c r="AV1751" s="14" t="s">
        <v>86</v>
      </c>
      <c r="AW1751" s="14" t="s">
        <v>31</v>
      </c>
      <c r="AX1751" s="14" t="s">
        <v>75</v>
      </c>
      <c r="AY1751" s="231" t="s">
        <v>239</v>
      </c>
    </row>
    <row r="1752" spans="1:65" s="16" customFormat="1" ht="11.25">
      <c r="B1752" s="243"/>
      <c r="C1752" s="244"/>
      <c r="D1752" s="212" t="s">
        <v>250</v>
      </c>
      <c r="E1752" s="245" t="s">
        <v>1</v>
      </c>
      <c r="F1752" s="246" t="s">
        <v>264</v>
      </c>
      <c r="G1752" s="244"/>
      <c r="H1752" s="247">
        <v>1804</v>
      </c>
      <c r="I1752" s="248"/>
      <c r="J1752" s="244"/>
      <c r="K1752" s="244"/>
      <c r="L1752" s="249"/>
      <c r="M1752" s="250"/>
      <c r="N1752" s="251"/>
      <c r="O1752" s="251"/>
      <c r="P1752" s="251"/>
      <c r="Q1752" s="251"/>
      <c r="R1752" s="251"/>
      <c r="S1752" s="251"/>
      <c r="T1752" s="252"/>
      <c r="AT1752" s="253" t="s">
        <v>250</v>
      </c>
      <c r="AU1752" s="253" t="s">
        <v>86</v>
      </c>
      <c r="AV1752" s="16" t="s">
        <v>246</v>
      </c>
      <c r="AW1752" s="16" t="s">
        <v>31</v>
      </c>
      <c r="AX1752" s="16" t="s">
        <v>83</v>
      </c>
      <c r="AY1752" s="253" t="s">
        <v>239</v>
      </c>
    </row>
    <row r="1753" spans="1:65" s="2" customFormat="1" ht="33" customHeight="1">
      <c r="A1753" s="35"/>
      <c r="B1753" s="36"/>
      <c r="C1753" s="192" t="s">
        <v>2301</v>
      </c>
      <c r="D1753" s="192" t="s">
        <v>241</v>
      </c>
      <c r="E1753" s="193" t="s">
        <v>2302</v>
      </c>
      <c r="F1753" s="194" t="s">
        <v>2303</v>
      </c>
      <c r="G1753" s="195" t="s">
        <v>372</v>
      </c>
      <c r="H1753" s="196">
        <v>5.0999999999999996</v>
      </c>
      <c r="I1753" s="197"/>
      <c r="J1753" s="198">
        <f>ROUND(I1753*H1753,2)</f>
        <v>0</v>
      </c>
      <c r="K1753" s="194" t="s">
        <v>1</v>
      </c>
      <c r="L1753" s="40"/>
      <c r="M1753" s="199" t="s">
        <v>1</v>
      </c>
      <c r="N1753" s="200" t="s">
        <v>40</v>
      </c>
      <c r="O1753" s="72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R1753" s="203" t="s">
        <v>169</v>
      </c>
      <c r="AT1753" s="203" t="s">
        <v>241</v>
      </c>
      <c r="AU1753" s="203" t="s">
        <v>86</v>
      </c>
      <c r="AY1753" s="18" t="s">
        <v>239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8" t="s">
        <v>83</v>
      </c>
      <c r="BK1753" s="204">
        <f>ROUND(I1753*H1753,2)</f>
        <v>0</v>
      </c>
      <c r="BL1753" s="18" t="s">
        <v>169</v>
      </c>
      <c r="BM1753" s="203" t="s">
        <v>2304</v>
      </c>
    </row>
    <row r="1754" spans="1:65" s="13" customFormat="1" ht="11.25">
      <c r="B1754" s="210"/>
      <c r="C1754" s="211"/>
      <c r="D1754" s="212" t="s">
        <v>250</v>
      </c>
      <c r="E1754" s="213" t="s">
        <v>1</v>
      </c>
      <c r="F1754" s="214" t="s">
        <v>2305</v>
      </c>
      <c r="G1754" s="211"/>
      <c r="H1754" s="213" t="s">
        <v>1</v>
      </c>
      <c r="I1754" s="215"/>
      <c r="J1754" s="211"/>
      <c r="K1754" s="211"/>
      <c r="L1754" s="216"/>
      <c r="M1754" s="217"/>
      <c r="N1754" s="218"/>
      <c r="O1754" s="218"/>
      <c r="P1754" s="218"/>
      <c r="Q1754" s="218"/>
      <c r="R1754" s="218"/>
      <c r="S1754" s="218"/>
      <c r="T1754" s="219"/>
      <c r="AT1754" s="220" t="s">
        <v>250</v>
      </c>
      <c r="AU1754" s="220" t="s">
        <v>86</v>
      </c>
      <c r="AV1754" s="13" t="s">
        <v>83</v>
      </c>
      <c r="AW1754" s="13" t="s">
        <v>31</v>
      </c>
      <c r="AX1754" s="13" t="s">
        <v>75</v>
      </c>
      <c r="AY1754" s="220" t="s">
        <v>239</v>
      </c>
    </row>
    <row r="1755" spans="1:65" s="14" customFormat="1" ht="11.25">
      <c r="B1755" s="221"/>
      <c r="C1755" s="222"/>
      <c r="D1755" s="212" t="s">
        <v>250</v>
      </c>
      <c r="E1755" s="223" t="s">
        <v>1</v>
      </c>
      <c r="F1755" s="224" t="s">
        <v>2306</v>
      </c>
      <c r="G1755" s="222"/>
      <c r="H1755" s="225">
        <v>5.04</v>
      </c>
      <c r="I1755" s="226"/>
      <c r="J1755" s="222"/>
      <c r="K1755" s="222"/>
      <c r="L1755" s="227"/>
      <c r="M1755" s="228"/>
      <c r="N1755" s="229"/>
      <c r="O1755" s="229"/>
      <c r="P1755" s="229"/>
      <c r="Q1755" s="229"/>
      <c r="R1755" s="229"/>
      <c r="S1755" s="229"/>
      <c r="T1755" s="230"/>
      <c r="AT1755" s="231" t="s">
        <v>250</v>
      </c>
      <c r="AU1755" s="231" t="s">
        <v>86</v>
      </c>
      <c r="AV1755" s="14" t="s">
        <v>86</v>
      </c>
      <c r="AW1755" s="14" t="s">
        <v>31</v>
      </c>
      <c r="AX1755" s="14" t="s">
        <v>75</v>
      </c>
      <c r="AY1755" s="231" t="s">
        <v>239</v>
      </c>
    </row>
    <row r="1756" spans="1:65" s="14" customFormat="1" ht="11.25">
      <c r="B1756" s="221"/>
      <c r="C1756" s="222"/>
      <c r="D1756" s="212" t="s">
        <v>250</v>
      </c>
      <c r="E1756" s="223" t="s">
        <v>1</v>
      </c>
      <c r="F1756" s="224" t="s">
        <v>2307</v>
      </c>
      <c r="G1756" s="222"/>
      <c r="H1756" s="225">
        <v>0.06</v>
      </c>
      <c r="I1756" s="226"/>
      <c r="J1756" s="222"/>
      <c r="K1756" s="222"/>
      <c r="L1756" s="227"/>
      <c r="M1756" s="228"/>
      <c r="N1756" s="229"/>
      <c r="O1756" s="229"/>
      <c r="P1756" s="229"/>
      <c r="Q1756" s="229"/>
      <c r="R1756" s="229"/>
      <c r="S1756" s="229"/>
      <c r="T1756" s="230"/>
      <c r="AT1756" s="231" t="s">
        <v>250</v>
      </c>
      <c r="AU1756" s="231" t="s">
        <v>86</v>
      </c>
      <c r="AV1756" s="14" t="s">
        <v>86</v>
      </c>
      <c r="AW1756" s="14" t="s">
        <v>31</v>
      </c>
      <c r="AX1756" s="14" t="s">
        <v>75</v>
      </c>
      <c r="AY1756" s="231" t="s">
        <v>239</v>
      </c>
    </row>
    <row r="1757" spans="1:65" s="16" customFormat="1" ht="11.25">
      <c r="B1757" s="243"/>
      <c r="C1757" s="244"/>
      <c r="D1757" s="212" t="s">
        <v>250</v>
      </c>
      <c r="E1757" s="245" t="s">
        <v>1</v>
      </c>
      <c r="F1757" s="246" t="s">
        <v>264</v>
      </c>
      <c r="G1757" s="244"/>
      <c r="H1757" s="247">
        <v>5.0999999999999996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AT1757" s="253" t="s">
        <v>250</v>
      </c>
      <c r="AU1757" s="253" t="s">
        <v>86</v>
      </c>
      <c r="AV1757" s="16" t="s">
        <v>246</v>
      </c>
      <c r="AW1757" s="16" t="s">
        <v>31</v>
      </c>
      <c r="AX1757" s="16" t="s">
        <v>83</v>
      </c>
      <c r="AY1757" s="253" t="s">
        <v>239</v>
      </c>
    </row>
    <row r="1758" spans="1:65" s="2" customFormat="1" ht="24.2" customHeight="1">
      <c r="A1758" s="35"/>
      <c r="B1758" s="36"/>
      <c r="C1758" s="254" t="s">
        <v>2308</v>
      </c>
      <c r="D1758" s="254" t="s">
        <v>340</v>
      </c>
      <c r="E1758" s="255" t="s">
        <v>2309</v>
      </c>
      <c r="F1758" s="256" t="s">
        <v>2310</v>
      </c>
      <c r="G1758" s="257" t="s">
        <v>372</v>
      </c>
      <c r="H1758" s="258">
        <v>5.7</v>
      </c>
      <c r="I1758" s="259"/>
      <c r="J1758" s="260">
        <f>ROUND(I1758*H1758,2)</f>
        <v>0</v>
      </c>
      <c r="K1758" s="256" t="s">
        <v>1</v>
      </c>
      <c r="L1758" s="261"/>
      <c r="M1758" s="262" t="s">
        <v>1</v>
      </c>
      <c r="N1758" s="263" t="s">
        <v>40</v>
      </c>
      <c r="O1758" s="72"/>
      <c r="P1758" s="201">
        <f>O1758*H1758</f>
        <v>0</v>
      </c>
      <c r="Q1758" s="201">
        <v>0</v>
      </c>
      <c r="R1758" s="201">
        <f>Q1758*H1758</f>
        <v>0</v>
      </c>
      <c r="S1758" s="201">
        <v>0</v>
      </c>
      <c r="T1758" s="202">
        <f>S1758*H1758</f>
        <v>0</v>
      </c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R1758" s="203" t="s">
        <v>531</v>
      </c>
      <c r="AT1758" s="203" t="s">
        <v>340</v>
      </c>
      <c r="AU1758" s="203" t="s">
        <v>86</v>
      </c>
      <c r="AY1758" s="18" t="s">
        <v>239</v>
      </c>
      <c r="BE1758" s="204">
        <f>IF(N1758="základní",J1758,0)</f>
        <v>0</v>
      </c>
      <c r="BF1758" s="204">
        <f>IF(N1758="snížená",J1758,0)</f>
        <v>0</v>
      </c>
      <c r="BG1758" s="204">
        <f>IF(N1758="zákl. přenesená",J1758,0)</f>
        <v>0</v>
      </c>
      <c r="BH1758" s="204">
        <f>IF(N1758="sníž. přenesená",J1758,0)</f>
        <v>0</v>
      </c>
      <c r="BI1758" s="204">
        <f>IF(N1758="nulová",J1758,0)</f>
        <v>0</v>
      </c>
      <c r="BJ1758" s="18" t="s">
        <v>83</v>
      </c>
      <c r="BK1758" s="204">
        <f>ROUND(I1758*H1758,2)</f>
        <v>0</v>
      </c>
      <c r="BL1758" s="18" t="s">
        <v>169</v>
      </c>
      <c r="BM1758" s="203" t="s">
        <v>2311</v>
      </c>
    </row>
    <row r="1759" spans="1:65" s="13" customFormat="1" ht="11.25">
      <c r="B1759" s="210"/>
      <c r="C1759" s="211"/>
      <c r="D1759" s="212" t="s">
        <v>250</v>
      </c>
      <c r="E1759" s="213" t="s">
        <v>1</v>
      </c>
      <c r="F1759" s="214" t="s">
        <v>2312</v>
      </c>
      <c r="G1759" s="211"/>
      <c r="H1759" s="213" t="s">
        <v>1</v>
      </c>
      <c r="I1759" s="215"/>
      <c r="J1759" s="211"/>
      <c r="K1759" s="211"/>
      <c r="L1759" s="216"/>
      <c r="M1759" s="217"/>
      <c r="N1759" s="218"/>
      <c r="O1759" s="218"/>
      <c r="P1759" s="218"/>
      <c r="Q1759" s="218"/>
      <c r="R1759" s="218"/>
      <c r="S1759" s="218"/>
      <c r="T1759" s="219"/>
      <c r="AT1759" s="220" t="s">
        <v>250</v>
      </c>
      <c r="AU1759" s="220" t="s">
        <v>86</v>
      </c>
      <c r="AV1759" s="13" t="s">
        <v>83</v>
      </c>
      <c r="AW1759" s="13" t="s">
        <v>31</v>
      </c>
      <c r="AX1759" s="13" t="s">
        <v>75</v>
      </c>
      <c r="AY1759" s="220" t="s">
        <v>239</v>
      </c>
    </row>
    <row r="1760" spans="1:65" s="14" customFormat="1" ht="11.25">
      <c r="B1760" s="221"/>
      <c r="C1760" s="222"/>
      <c r="D1760" s="212" t="s">
        <v>250</v>
      </c>
      <c r="E1760" s="223" t="s">
        <v>1</v>
      </c>
      <c r="F1760" s="224" t="s">
        <v>2313</v>
      </c>
      <c r="G1760" s="222"/>
      <c r="H1760" s="225">
        <v>5.7</v>
      </c>
      <c r="I1760" s="226"/>
      <c r="J1760" s="222"/>
      <c r="K1760" s="222"/>
      <c r="L1760" s="227"/>
      <c r="M1760" s="228"/>
      <c r="N1760" s="229"/>
      <c r="O1760" s="229"/>
      <c r="P1760" s="229"/>
      <c r="Q1760" s="229"/>
      <c r="R1760" s="229"/>
      <c r="S1760" s="229"/>
      <c r="T1760" s="230"/>
      <c r="AT1760" s="231" t="s">
        <v>250</v>
      </c>
      <c r="AU1760" s="231" t="s">
        <v>86</v>
      </c>
      <c r="AV1760" s="14" t="s">
        <v>86</v>
      </c>
      <c r="AW1760" s="14" t="s">
        <v>31</v>
      </c>
      <c r="AX1760" s="14" t="s">
        <v>83</v>
      </c>
      <c r="AY1760" s="231" t="s">
        <v>239</v>
      </c>
    </row>
    <row r="1761" spans="1:65" s="2" customFormat="1" ht="24.2" customHeight="1">
      <c r="A1761" s="35"/>
      <c r="B1761" s="36"/>
      <c r="C1761" s="192" t="s">
        <v>2314</v>
      </c>
      <c r="D1761" s="192" t="s">
        <v>241</v>
      </c>
      <c r="E1761" s="193" t="s">
        <v>2315</v>
      </c>
      <c r="F1761" s="194" t="s">
        <v>2316</v>
      </c>
      <c r="G1761" s="195" t="s">
        <v>372</v>
      </c>
      <c r="H1761" s="196">
        <v>10</v>
      </c>
      <c r="I1761" s="197"/>
      <c r="J1761" s="198">
        <f>ROUND(I1761*H1761,2)</f>
        <v>0</v>
      </c>
      <c r="K1761" s="194" t="s">
        <v>245</v>
      </c>
      <c r="L1761" s="40"/>
      <c r="M1761" s="199" t="s">
        <v>1</v>
      </c>
      <c r="N1761" s="200" t="s">
        <v>40</v>
      </c>
      <c r="O1761" s="72"/>
      <c r="P1761" s="201">
        <f>O1761*H1761</f>
        <v>0</v>
      </c>
      <c r="Q1761" s="201">
        <v>1.8000000000000001E-4</v>
      </c>
      <c r="R1761" s="201">
        <f>Q1761*H1761</f>
        <v>1.8000000000000002E-3</v>
      </c>
      <c r="S1761" s="201">
        <v>0</v>
      </c>
      <c r="T1761" s="202">
        <f>S1761*H1761</f>
        <v>0</v>
      </c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R1761" s="203" t="s">
        <v>169</v>
      </c>
      <c r="AT1761" s="203" t="s">
        <v>241</v>
      </c>
      <c r="AU1761" s="203" t="s">
        <v>86</v>
      </c>
      <c r="AY1761" s="18" t="s">
        <v>239</v>
      </c>
      <c r="BE1761" s="204">
        <f>IF(N1761="základní",J1761,0)</f>
        <v>0</v>
      </c>
      <c r="BF1761" s="204">
        <f>IF(N1761="snížená",J1761,0)</f>
        <v>0</v>
      </c>
      <c r="BG1761" s="204">
        <f>IF(N1761="zákl. přenesená",J1761,0)</f>
        <v>0</v>
      </c>
      <c r="BH1761" s="204">
        <f>IF(N1761="sníž. přenesená",J1761,0)</f>
        <v>0</v>
      </c>
      <c r="BI1761" s="204">
        <f>IF(N1761="nulová",J1761,0)</f>
        <v>0</v>
      </c>
      <c r="BJ1761" s="18" t="s">
        <v>83</v>
      </c>
      <c r="BK1761" s="204">
        <f>ROUND(I1761*H1761,2)</f>
        <v>0</v>
      </c>
      <c r="BL1761" s="18" t="s">
        <v>169</v>
      </c>
      <c r="BM1761" s="203" t="s">
        <v>2317</v>
      </c>
    </row>
    <row r="1762" spans="1:65" s="2" customFormat="1" ht="11.25">
      <c r="A1762" s="35"/>
      <c r="B1762" s="36"/>
      <c r="C1762" s="37"/>
      <c r="D1762" s="205" t="s">
        <v>248</v>
      </c>
      <c r="E1762" s="37"/>
      <c r="F1762" s="206" t="s">
        <v>2318</v>
      </c>
      <c r="G1762" s="37"/>
      <c r="H1762" s="37"/>
      <c r="I1762" s="207"/>
      <c r="J1762" s="37"/>
      <c r="K1762" s="37"/>
      <c r="L1762" s="40"/>
      <c r="M1762" s="208"/>
      <c r="N1762" s="209"/>
      <c r="O1762" s="72"/>
      <c r="P1762" s="72"/>
      <c r="Q1762" s="72"/>
      <c r="R1762" s="72"/>
      <c r="S1762" s="72"/>
      <c r="T1762" s="73"/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T1762" s="18" t="s">
        <v>248</v>
      </c>
      <c r="AU1762" s="18" t="s">
        <v>86</v>
      </c>
    </row>
    <row r="1763" spans="1:65" s="13" customFormat="1" ht="11.25">
      <c r="B1763" s="210"/>
      <c r="C1763" s="211"/>
      <c r="D1763" s="212" t="s">
        <v>250</v>
      </c>
      <c r="E1763" s="213" t="s">
        <v>1</v>
      </c>
      <c r="F1763" s="214" t="s">
        <v>2319</v>
      </c>
      <c r="G1763" s="211"/>
      <c r="H1763" s="213" t="s">
        <v>1</v>
      </c>
      <c r="I1763" s="215"/>
      <c r="J1763" s="211"/>
      <c r="K1763" s="211"/>
      <c r="L1763" s="216"/>
      <c r="M1763" s="217"/>
      <c r="N1763" s="218"/>
      <c r="O1763" s="218"/>
      <c r="P1763" s="218"/>
      <c r="Q1763" s="218"/>
      <c r="R1763" s="218"/>
      <c r="S1763" s="218"/>
      <c r="T1763" s="219"/>
      <c r="AT1763" s="220" t="s">
        <v>250</v>
      </c>
      <c r="AU1763" s="220" t="s">
        <v>86</v>
      </c>
      <c r="AV1763" s="13" t="s">
        <v>83</v>
      </c>
      <c r="AW1763" s="13" t="s">
        <v>31</v>
      </c>
      <c r="AX1763" s="13" t="s">
        <v>75</v>
      </c>
      <c r="AY1763" s="220" t="s">
        <v>239</v>
      </c>
    </row>
    <row r="1764" spans="1:65" s="14" customFormat="1" ht="11.25">
      <c r="B1764" s="221"/>
      <c r="C1764" s="222"/>
      <c r="D1764" s="212" t="s">
        <v>250</v>
      </c>
      <c r="E1764" s="223" t="s">
        <v>1</v>
      </c>
      <c r="F1764" s="224" t="s">
        <v>527</v>
      </c>
      <c r="G1764" s="222"/>
      <c r="H1764" s="225">
        <v>10</v>
      </c>
      <c r="I1764" s="226"/>
      <c r="J1764" s="222"/>
      <c r="K1764" s="222"/>
      <c r="L1764" s="227"/>
      <c r="M1764" s="228"/>
      <c r="N1764" s="229"/>
      <c r="O1764" s="229"/>
      <c r="P1764" s="229"/>
      <c r="Q1764" s="229"/>
      <c r="R1764" s="229"/>
      <c r="S1764" s="229"/>
      <c r="T1764" s="230"/>
      <c r="AT1764" s="231" t="s">
        <v>250</v>
      </c>
      <c r="AU1764" s="231" t="s">
        <v>86</v>
      </c>
      <c r="AV1764" s="14" t="s">
        <v>86</v>
      </c>
      <c r="AW1764" s="14" t="s">
        <v>31</v>
      </c>
      <c r="AX1764" s="14" t="s">
        <v>83</v>
      </c>
      <c r="AY1764" s="231" t="s">
        <v>239</v>
      </c>
    </row>
    <row r="1765" spans="1:65" s="2" customFormat="1" ht="24.2" customHeight="1">
      <c r="A1765" s="35"/>
      <c r="B1765" s="36"/>
      <c r="C1765" s="192" t="s">
        <v>2320</v>
      </c>
      <c r="D1765" s="192" t="s">
        <v>241</v>
      </c>
      <c r="E1765" s="193" t="s">
        <v>2321</v>
      </c>
      <c r="F1765" s="194" t="s">
        <v>2322</v>
      </c>
      <c r="G1765" s="195" t="s">
        <v>519</v>
      </c>
      <c r="H1765" s="196">
        <v>120</v>
      </c>
      <c r="I1765" s="197"/>
      <c r="J1765" s="198">
        <f>ROUND(I1765*H1765,2)</f>
        <v>0</v>
      </c>
      <c r="K1765" s="194" t="s">
        <v>245</v>
      </c>
      <c r="L1765" s="40"/>
      <c r="M1765" s="199" t="s">
        <v>1</v>
      </c>
      <c r="N1765" s="200" t="s">
        <v>40</v>
      </c>
      <c r="O1765" s="72"/>
      <c r="P1765" s="201">
        <f>O1765*H1765</f>
        <v>0</v>
      </c>
      <c r="Q1765" s="201">
        <v>0</v>
      </c>
      <c r="R1765" s="201">
        <f>Q1765*H1765</f>
        <v>0</v>
      </c>
      <c r="S1765" s="201">
        <v>0</v>
      </c>
      <c r="T1765" s="202">
        <f>S1765*H1765</f>
        <v>0</v>
      </c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R1765" s="203" t="s">
        <v>169</v>
      </c>
      <c r="AT1765" s="203" t="s">
        <v>241</v>
      </c>
      <c r="AU1765" s="203" t="s">
        <v>86</v>
      </c>
      <c r="AY1765" s="18" t="s">
        <v>239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8" t="s">
        <v>83</v>
      </c>
      <c r="BK1765" s="204">
        <f>ROUND(I1765*H1765,2)</f>
        <v>0</v>
      </c>
      <c r="BL1765" s="18" t="s">
        <v>169</v>
      </c>
      <c r="BM1765" s="203" t="s">
        <v>2323</v>
      </c>
    </row>
    <row r="1766" spans="1:65" s="2" customFormat="1" ht="11.25">
      <c r="A1766" s="35"/>
      <c r="B1766" s="36"/>
      <c r="C1766" s="37"/>
      <c r="D1766" s="205" t="s">
        <v>248</v>
      </c>
      <c r="E1766" s="37"/>
      <c r="F1766" s="206" t="s">
        <v>2324</v>
      </c>
      <c r="G1766" s="37"/>
      <c r="H1766" s="37"/>
      <c r="I1766" s="207"/>
      <c r="J1766" s="37"/>
      <c r="K1766" s="37"/>
      <c r="L1766" s="40"/>
      <c r="M1766" s="208"/>
      <c r="N1766" s="209"/>
      <c r="O1766" s="72"/>
      <c r="P1766" s="72"/>
      <c r="Q1766" s="72"/>
      <c r="R1766" s="72"/>
      <c r="S1766" s="72"/>
      <c r="T1766" s="73"/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T1766" s="18" t="s">
        <v>248</v>
      </c>
      <c r="AU1766" s="18" t="s">
        <v>86</v>
      </c>
    </row>
    <row r="1767" spans="1:65" s="13" customFormat="1" ht="11.25">
      <c r="B1767" s="210"/>
      <c r="C1767" s="211"/>
      <c r="D1767" s="212" t="s">
        <v>250</v>
      </c>
      <c r="E1767" s="213" t="s">
        <v>1</v>
      </c>
      <c r="F1767" s="214" t="s">
        <v>2325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250</v>
      </c>
      <c r="AU1767" s="220" t="s">
        <v>86</v>
      </c>
      <c r="AV1767" s="13" t="s">
        <v>83</v>
      </c>
      <c r="AW1767" s="13" t="s">
        <v>31</v>
      </c>
      <c r="AX1767" s="13" t="s">
        <v>75</v>
      </c>
      <c r="AY1767" s="220" t="s">
        <v>239</v>
      </c>
    </row>
    <row r="1768" spans="1:65" s="14" customFormat="1" ht="11.25">
      <c r="B1768" s="221"/>
      <c r="C1768" s="222"/>
      <c r="D1768" s="212" t="s">
        <v>250</v>
      </c>
      <c r="E1768" s="223" t="s">
        <v>1</v>
      </c>
      <c r="F1768" s="224" t="s">
        <v>2326</v>
      </c>
      <c r="G1768" s="222"/>
      <c r="H1768" s="225">
        <v>66</v>
      </c>
      <c r="I1768" s="226"/>
      <c r="J1768" s="222"/>
      <c r="K1768" s="222"/>
      <c r="L1768" s="227"/>
      <c r="M1768" s="228"/>
      <c r="N1768" s="229"/>
      <c r="O1768" s="229"/>
      <c r="P1768" s="229"/>
      <c r="Q1768" s="229"/>
      <c r="R1768" s="229"/>
      <c r="S1768" s="229"/>
      <c r="T1768" s="230"/>
      <c r="AT1768" s="231" t="s">
        <v>250</v>
      </c>
      <c r="AU1768" s="231" t="s">
        <v>86</v>
      </c>
      <c r="AV1768" s="14" t="s">
        <v>86</v>
      </c>
      <c r="AW1768" s="14" t="s">
        <v>31</v>
      </c>
      <c r="AX1768" s="14" t="s">
        <v>75</v>
      </c>
      <c r="AY1768" s="231" t="s">
        <v>239</v>
      </c>
    </row>
    <row r="1769" spans="1:65" s="14" customFormat="1" ht="11.25">
      <c r="B1769" s="221"/>
      <c r="C1769" s="222"/>
      <c r="D1769" s="212" t="s">
        <v>250</v>
      </c>
      <c r="E1769" s="223" t="s">
        <v>1</v>
      </c>
      <c r="F1769" s="224" t="s">
        <v>707</v>
      </c>
      <c r="G1769" s="222"/>
      <c r="H1769" s="225">
        <v>54</v>
      </c>
      <c r="I1769" s="226"/>
      <c r="J1769" s="222"/>
      <c r="K1769" s="222"/>
      <c r="L1769" s="227"/>
      <c r="M1769" s="228"/>
      <c r="N1769" s="229"/>
      <c r="O1769" s="229"/>
      <c r="P1769" s="229"/>
      <c r="Q1769" s="229"/>
      <c r="R1769" s="229"/>
      <c r="S1769" s="229"/>
      <c r="T1769" s="230"/>
      <c r="AT1769" s="231" t="s">
        <v>250</v>
      </c>
      <c r="AU1769" s="231" t="s">
        <v>86</v>
      </c>
      <c r="AV1769" s="14" t="s">
        <v>86</v>
      </c>
      <c r="AW1769" s="14" t="s">
        <v>31</v>
      </c>
      <c r="AX1769" s="14" t="s">
        <v>75</v>
      </c>
      <c r="AY1769" s="231" t="s">
        <v>239</v>
      </c>
    </row>
    <row r="1770" spans="1:65" s="16" customFormat="1" ht="11.25">
      <c r="B1770" s="243"/>
      <c r="C1770" s="244"/>
      <c r="D1770" s="212" t="s">
        <v>250</v>
      </c>
      <c r="E1770" s="245" t="s">
        <v>1</v>
      </c>
      <c r="F1770" s="246" t="s">
        <v>264</v>
      </c>
      <c r="G1770" s="244"/>
      <c r="H1770" s="247">
        <v>120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AT1770" s="253" t="s">
        <v>250</v>
      </c>
      <c r="AU1770" s="253" t="s">
        <v>86</v>
      </c>
      <c r="AV1770" s="16" t="s">
        <v>246</v>
      </c>
      <c r="AW1770" s="16" t="s">
        <v>31</v>
      </c>
      <c r="AX1770" s="16" t="s">
        <v>83</v>
      </c>
      <c r="AY1770" s="253" t="s">
        <v>239</v>
      </c>
    </row>
    <row r="1771" spans="1:65" s="2" customFormat="1" ht="24.2" customHeight="1">
      <c r="A1771" s="35"/>
      <c r="B1771" s="36"/>
      <c r="C1771" s="192" t="s">
        <v>2327</v>
      </c>
      <c r="D1771" s="192" t="s">
        <v>241</v>
      </c>
      <c r="E1771" s="193" t="s">
        <v>2328</v>
      </c>
      <c r="F1771" s="194" t="s">
        <v>2329</v>
      </c>
      <c r="G1771" s="195" t="s">
        <v>244</v>
      </c>
      <c r="H1771" s="196">
        <v>0.432</v>
      </c>
      <c r="I1771" s="197"/>
      <c r="J1771" s="198">
        <f>ROUND(I1771*H1771,2)</f>
        <v>0</v>
      </c>
      <c r="K1771" s="194" t="s">
        <v>245</v>
      </c>
      <c r="L1771" s="40"/>
      <c r="M1771" s="199" t="s">
        <v>1</v>
      </c>
      <c r="N1771" s="200" t="s">
        <v>40</v>
      </c>
      <c r="O1771" s="72"/>
      <c r="P1771" s="201">
        <f>O1771*H1771</f>
        <v>0</v>
      </c>
      <c r="Q1771" s="201">
        <v>2.4469999999999999E-2</v>
      </c>
      <c r="R1771" s="201">
        <f>Q1771*H1771</f>
        <v>1.0571039999999999E-2</v>
      </c>
      <c r="S1771" s="201">
        <v>0</v>
      </c>
      <c r="T1771" s="202">
        <f>S1771*H1771</f>
        <v>0</v>
      </c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R1771" s="203" t="s">
        <v>169</v>
      </c>
      <c r="AT1771" s="203" t="s">
        <v>241</v>
      </c>
      <c r="AU1771" s="203" t="s">
        <v>86</v>
      </c>
      <c r="AY1771" s="18" t="s">
        <v>239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8" t="s">
        <v>83</v>
      </c>
      <c r="BK1771" s="204">
        <f>ROUND(I1771*H1771,2)</f>
        <v>0</v>
      </c>
      <c r="BL1771" s="18" t="s">
        <v>169</v>
      </c>
      <c r="BM1771" s="203" t="s">
        <v>2330</v>
      </c>
    </row>
    <row r="1772" spans="1:65" s="2" customFormat="1" ht="11.25">
      <c r="A1772" s="35"/>
      <c r="B1772" s="36"/>
      <c r="C1772" s="37"/>
      <c r="D1772" s="205" t="s">
        <v>248</v>
      </c>
      <c r="E1772" s="37"/>
      <c r="F1772" s="206" t="s">
        <v>2331</v>
      </c>
      <c r="G1772" s="37"/>
      <c r="H1772" s="37"/>
      <c r="I1772" s="207"/>
      <c r="J1772" s="37"/>
      <c r="K1772" s="37"/>
      <c r="L1772" s="40"/>
      <c r="M1772" s="208"/>
      <c r="N1772" s="209"/>
      <c r="O1772" s="72"/>
      <c r="P1772" s="72"/>
      <c r="Q1772" s="72"/>
      <c r="R1772" s="72"/>
      <c r="S1772" s="72"/>
      <c r="T1772" s="73"/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T1772" s="18" t="s">
        <v>248</v>
      </c>
      <c r="AU1772" s="18" t="s">
        <v>86</v>
      </c>
    </row>
    <row r="1773" spans="1:65" s="13" customFormat="1" ht="11.25">
      <c r="B1773" s="210"/>
      <c r="C1773" s="211"/>
      <c r="D1773" s="212" t="s">
        <v>250</v>
      </c>
      <c r="E1773" s="213" t="s">
        <v>1</v>
      </c>
      <c r="F1773" s="214" t="s">
        <v>2332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250</v>
      </c>
      <c r="AU1773" s="220" t="s">
        <v>86</v>
      </c>
      <c r="AV1773" s="13" t="s">
        <v>83</v>
      </c>
      <c r="AW1773" s="13" t="s">
        <v>31</v>
      </c>
      <c r="AX1773" s="13" t="s">
        <v>75</v>
      </c>
      <c r="AY1773" s="220" t="s">
        <v>239</v>
      </c>
    </row>
    <row r="1774" spans="1:65" s="14" customFormat="1" ht="11.25">
      <c r="B1774" s="221"/>
      <c r="C1774" s="222"/>
      <c r="D1774" s="212" t="s">
        <v>250</v>
      </c>
      <c r="E1774" s="223" t="s">
        <v>1</v>
      </c>
      <c r="F1774" s="224" t="s">
        <v>2333</v>
      </c>
      <c r="G1774" s="222"/>
      <c r="H1774" s="225">
        <v>0.33</v>
      </c>
      <c r="I1774" s="226"/>
      <c r="J1774" s="222"/>
      <c r="K1774" s="222"/>
      <c r="L1774" s="227"/>
      <c r="M1774" s="228"/>
      <c r="N1774" s="229"/>
      <c r="O1774" s="229"/>
      <c r="P1774" s="229"/>
      <c r="Q1774" s="229"/>
      <c r="R1774" s="229"/>
      <c r="S1774" s="229"/>
      <c r="T1774" s="230"/>
      <c r="AT1774" s="231" t="s">
        <v>250</v>
      </c>
      <c r="AU1774" s="231" t="s">
        <v>86</v>
      </c>
      <c r="AV1774" s="14" t="s">
        <v>86</v>
      </c>
      <c r="AW1774" s="14" t="s">
        <v>31</v>
      </c>
      <c r="AX1774" s="14" t="s">
        <v>75</v>
      </c>
      <c r="AY1774" s="231" t="s">
        <v>239</v>
      </c>
    </row>
    <row r="1775" spans="1:65" s="13" customFormat="1" ht="11.25">
      <c r="B1775" s="210"/>
      <c r="C1775" s="211"/>
      <c r="D1775" s="212" t="s">
        <v>250</v>
      </c>
      <c r="E1775" s="213" t="s">
        <v>1</v>
      </c>
      <c r="F1775" s="214" t="s">
        <v>2334</v>
      </c>
      <c r="G1775" s="211"/>
      <c r="H1775" s="213" t="s">
        <v>1</v>
      </c>
      <c r="I1775" s="215"/>
      <c r="J1775" s="211"/>
      <c r="K1775" s="211"/>
      <c r="L1775" s="216"/>
      <c r="M1775" s="217"/>
      <c r="N1775" s="218"/>
      <c r="O1775" s="218"/>
      <c r="P1775" s="218"/>
      <c r="Q1775" s="218"/>
      <c r="R1775" s="218"/>
      <c r="S1775" s="218"/>
      <c r="T1775" s="219"/>
      <c r="AT1775" s="220" t="s">
        <v>250</v>
      </c>
      <c r="AU1775" s="220" t="s">
        <v>86</v>
      </c>
      <c r="AV1775" s="13" t="s">
        <v>83</v>
      </c>
      <c r="AW1775" s="13" t="s">
        <v>31</v>
      </c>
      <c r="AX1775" s="13" t="s">
        <v>75</v>
      </c>
      <c r="AY1775" s="220" t="s">
        <v>239</v>
      </c>
    </row>
    <row r="1776" spans="1:65" s="14" customFormat="1" ht="11.25">
      <c r="B1776" s="221"/>
      <c r="C1776" s="222"/>
      <c r="D1776" s="212" t="s">
        <v>250</v>
      </c>
      <c r="E1776" s="223" t="s">
        <v>1</v>
      </c>
      <c r="F1776" s="224" t="s">
        <v>2335</v>
      </c>
      <c r="G1776" s="222"/>
      <c r="H1776" s="225">
        <v>0.10199999999999999</v>
      </c>
      <c r="I1776" s="226"/>
      <c r="J1776" s="222"/>
      <c r="K1776" s="222"/>
      <c r="L1776" s="227"/>
      <c r="M1776" s="228"/>
      <c r="N1776" s="229"/>
      <c r="O1776" s="229"/>
      <c r="P1776" s="229"/>
      <c r="Q1776" s="229"/>
      <c r="R1776" s="229"/>
      <c r="S1776" s="229"/>
      <c r="T1776" s="230"/>
      <c r="AT1776" s="231" t="s">
        <v>250</v>
      </c>
      <c r="AU1776" s="231" t="s">
        <v>86</v>
      </c>
      <c r="AV1776" s="14" t="s">
        <v>86</v>
      </c>
      <c r="AW1776" s="14" t="s">
        <v>31</v>
      </c>
      <c r="AX1776" s="14" t="s">
        <v>75</v>
      </c>
      <c r="AY1776" s="231" t="s">
        <v>239</v>
      </c>
    </row>
    <row r="1777" spans="1:65" s="16" customFormat="1" ht="11.25">
      <c r="B1777" s="243"/>
      <c r="C1777" s="244"/>
      <c r="D1777" s="212" t="s">
        <v>250</v>
      </c>
      <c r="E1777" s="245" t="s">
        <v>1</v>
      </c>
      <c r="F1777" s="246" t="s">
        <v>264</v>
      </c>
      <c r="G1777" s="244"/>
      <c r="H1777" s="247">
        <v>0.432</v>
      </c>
      <c r="I1777" s="248"/>
      <c r="J1777" s="244"/>
      <c r="K1777" s="244"/>
      <c r="L1777" s="249"/>
      <c r="M1777" s="250"/>
      <c r="N1777" s="251"/>
      <c r="O1777" s="251"/>
      <c r="P1777" s="251"/>
      <c r="Q1777" s="251"/>
      <c r="R1777" s="251"/>
      <c r="S1777" s="251"/>
      <c r="T1777" s="252"/>
      <c r="AT1777" s="253" t="s">
        <v>250</v>
      </c>
      <c r="AU1777" s="253" t="s">
        <v>86</v>
      </c>
      <c r="AV1777" s="16" t="s">
        <v>246</v>
      </c>
      <c r="AW1777" s="16" t="s">
        <v>31</v>
      </c>
      <c r="AX1777" s="16" t="s">
        <v>83</v>
      </c>
      <c r="AY1777" s="253" t="s">
        <v>239</v>
      </c>
    </row>
    <row r="1778" spans="1:65" s="2" customFormat="1" ht="21.75" customHeight="1">
      <c r="A1778" s="35"/>
      <c r="B1778" s="36"/>
      <c r="C1778" s="254" t="s">
        <v>2336</v>
      </c>
      <c r="D1778" s="254" t="s">
        <v>340</v>
      </c>
      <c r="E1778" s="255" t="s">
        <v>2337</v>
      </c>
      <c r="F1778" s="256" t="s">
        <v>2338</v>
      </c>
      <c r="G1778" s="257" t="s">
        <v>244</v>
      </c>
      <c r="H1778" s="258">
        <v>10.462999999999999</v>
      </c>
      <c r="I1778" s="259"/>
      <c r="J1778" s="260">
        <f>ROUND(I1778*H1778,2)</f>
        <v>0</v>
      </c>
      <c r="K1778" s="256" t="s">
        <v>245</v>
      </c>
      <c r="L1778" s="261"/>
      <c r="M1778" s="262" t="s">
        <v>1</v>
      </c>
      <c r="N1778" s="263" t="s">
        <v>40</v>
      </c>
      <c r="O1778" s="72"/>
      <c r="P1778" s="201">
        <f>O1778*H1778</f>
        <v>0</v>
      </c>
      <c r="Q1778" s="201">
        <v>0.55000000000000004</v>
      </c>
      <c r="R1778" s="201">
        <f>Q1778*H1778</f>
        <v>5.7546499999999998</v>
      </c>
      <c r="S1778" s="201">
        <v>0</v>
      </c>
      <c r="T1778" s="202">
        <f>S1778*H1778</f>
        <v>0</v>
      </c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R1778" s="203" t="s">
        <v>531</v>
      </c>
      <c r="AT1778" s="203" t="s">
        <v>340</v>
      </c>
      <c r="AU1778" s="203" t="s">
        <v>86</v>
      </c>
      <c r="AY1778" s="18" t="s">
        <v>239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8" t="s">
        <v>83</v>
      </c>
      <c r="BK1778" s="204">
        <f>ROUND(I1778*H1778,2)</f>
        <v>0</v>
      </c>
      <c r="BL1778" s="18" t="s">
        <v>169</v>
      </c>
      <c r="BM1778" s="203" t="s">
        <v>2339</v>
      </c>
    </row>
    <row r="1779" spans="1:65" s="13" customFormat="1" ht="11.25">
      <c r="B1779" s="210"/>
      <c r="C1779" s="211"/>
      <c r="D1779" s="212" t="s">
        <v>250</v>
      </c>
      <c r="E1779" s="213" t="s">
        <v>1</v>
      </c>
      <c r="F1779" s="214" t="s">
        <v>2340</v>
      </c>
      <c r="G1779" s="211"/>
      <c r="H1779" s="213" t="s">
        <v>1</v>
      </c>
      <c r="I1779" s="215"/>
      <c r="J1779" s="211"/>
      <c r="K1779" s="211"/>
      <c r="L1779" s="216"/>
      <c r="M1779" s="217"/>
      <c r="N1779" s="218"/>
      <c r="O1779" s="218"/>
      <c r="P1779" s="218"/>
      <c r="Q1779" s="218"/>
      <c r="R1779" s="218"/>
      <c r="S1779" s="218"/>
      <c r="T1779" s="219"/>
      <c r="AT1779" s="220" t="s">
        <v>250</v>
      </c>
      <c r="AU1779" s="220" t="s">
        <v>86</v>
      </c>
      <c r="AV1779" s="13" t="s">
        <v>83</v>
      </c>
      <c r="AW1779" s="13" t="s">
        <v>31</v>
      </c>
      <c r="AX1779" s="13" t="s">
        <v>75</v>
      </c>
      <c r="AY1779" s="220" t="s">
        <v>239</v>
      </c>
    </row>
    <row r="1780" spans="1:65" s="13" customFormat="1" ht="11.25">
      <c r="B1780" s="210"/>
      <c r="C1780" s="211"/>
      <c r="D1780" s="212" t="s">
        <v>250</v>
      </c>
      <c r="E1780" s="213" t="s">
        <v>1</v>
      </c>
      <c r="F1780" s="214" t="s">
        <v>2341</v>
      </c>
      <c r="G1780" s="211"/>
      <c r="H1780" s="213" t="s">
        <v>1</v>
      </c>
      <c r="I1780" s="215"/>
      <c r="J1780" s="211"/>
      <c r="K1780" s="211"/>
      <c r="L1780" s="216"/>
      <c r="M1780" s="217"/>
      <c r="N1780" s="218"/>
      <c r="O1780" s="218"/>
      <c r="P1780" s="218"/>
      <c r="Q1780" s="218"/>
      <c r="R1780" s="218"/>
      <c r="S1780" s="218"/>
      <c r="T1780" s="219"/>
      <c r="AT1780" s="220" t="s">
        <v>250</v>
      </c>
      <c r="AU1780" s="220" t="s">
        <v>86</v>
      </c>
      <c r="AV1780" s="13" t="s">
        <v>83</v>
      </c>
      <c r="AW1780" s="13" t="s">
        <v>31</v>
      </c>
      <c r="AX1780" s="13" t="s">
        <v>75</v>
      </c>
      <c r="AY1780" s="220" t="s">
        <v>239</v>
      </c>
    </row>
    <row r="1781" spans="1:65" s="14" customFormat="1" ht="11.25">
      <c r="B1781" s="221"/>
      <c r="C1781" s="222"/>
      <c r="D1781" s="212" t="s">
        <v>250</v>
      </c>
      <c r="E1781" s="223" t="s">
        <v>1</v>
      </c>
      <c r="F1781" s="224" t="s">
        <v>2342</v>
      </c>
      <c r="G1781" s="222"/>
      <c r="H1781" s="225">
        <v>10</v>
      </c>
      <c r="I1781" s="226"/>
      <c r="J1781" s="222"/>
      <c r="K1781" s="222"/>
      <c r="L1781" s="227"/>
      <c r="M1781" s="228"/>
      <c r="N1781" s="229"/>
      <c r="O1781" s="229"/>
      <c r="P1781" s="229"/>
      <c r="Q1781" s="229"/>
      <c r="R1781" s="229"/>
      <c r="S1781" s="229"/>
      <c r="T1781" s="230"/>
      <c r="AT1781" s="231" t="s">
        <v>250</v>
      </c>
      <c r="AU1781" s="231" t="s">
        <v>86</v>
      </c>
      <c r="AV1781" s="14" t="s">
        <v>86</v>
      </c>
      <c r="AW1781" s="14" t="s">
        <v>31</v>
      </c>
      <c r="AX1781" s="14" t="s">
        <v>75</v>
      </c>
      <c r="AY1781" s="231" t="s">
        <v>239</v>
      </c>
    </row>
    <row r="1782" spans="1:65" s="15" customFormat="1" ht="11.25">
      <c r="B1782" s="232"/>
      <c r="C1782" s="233"/>
      <c r="D1782" s="212" t="s">
        <v>250</v>
      </c>
      <c r="E1782" s="234" t="s">
        <v>1</v>
      </c>
      <c r="F1782" s="235" t="s">
        <v>254</v>
      </c>
      <c r="G1782" s="233"/>
      <c r="H1782" s="236">
        <v>10</v>
      </c>
      <c r="I1782" s="237"/>
      <c r="J1782" s="233"/>
      <c r="K1782" s="233"/>
      <c r="L1782" s="238"/>
      <c r="M1782" s="239"/>
      <c r="N1782" s="240"/>
      <c r="O1782" s="240"/>
      <c r="P1782" s="240"/>
      <c r="Q1782" s="240"/>
      <c r="R1782" s="240"/>
      <c r="S1782" s="240"/>
      <c r="T1782" s="241"/>
      <c r="AT1782" s="242" t="s">
        <v>250</v>
      </c>
      <c r="AU1782" s="242" t="s">
        <v>86</v>
      </c>
      <c r="AV1782" s="15" t="s">
        <v>255</v>
      </c>
      <c r="AW1782" s="15" t="s">
        <v>31</v>
      </c>
      <c r="AX1782" s="15" t="s">
        <v>75</v>
      </c>
      <c r="AY1782" s="242" t="s">
        <v>239</v>
      </c>
    </row>
    <row r="1783" spans="1:65" s="13" customFormat="1" ht="11.25">
      <c r="B1783" s="210"/>
      <c r="C1783" s="211"/>
      <c r="D1783" s="212" t="s">
        <v>250</v>
      </c>
      <c r="E1783" s="213" t="s">
        <v>1</v>
      </c>
      <c r="F1783" s="214" t="s">
        <v>2343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250</v>
      </c>
      <c r="AU1783" s="220" t="s">
        <v>86</v>
      </c>
      <c r="AV1783" s="13" t="s">
        <v>83</v>
      </c>
      <c r="AW1783" s="13" t="s">
        <v>31</v>
      </c>
      <c r="AX1783" s="13" t="s">
        <v>75</v>
      </c>
      <c r="AY1783" s="220" t="s">
        <v>239</v>
      </c>
    </row>
    <row r="1784" spans="1:65" s="13" customFormat="1" ht="11.25">
      <c r="B1784" s="210"/>
      <c r="C1784" s="211"/>
      <c r="D1784" s="212" t="s">
        <v>250</v>
      </c>
      <c r="E1784" s="213" t="s">
        <v>1</v>
      </c>
      <c r="F1784" s="214" t="s">
        <v>2344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250</v>
      </c>
      <c r="AU1784" s="220" t="s">
        <v>86</v>
      </c>
      <c r="AV1784" s="13" t="s">
        <v>83</v>
      </c>
      <c r="AW1784" s="13" t="s">
        <v>31</v>
      </c>
      <c r="AX1784" s="13" t="s">
        <v>75</v>
      </c>
      <c r="AY1784" s="220" t="s">
        <v>239</v>
      </c>
    </row>
    <row r="1785" spans="1:65" s="14" customFormat="1" ht="11.25">
      <c r="B1785" s="221"/>
      <c r="C1785" s="222"/>
      <c r="D1785" s="212" t="s">
        <v>250</v>
      </c>
      <c r="E1785" s="223" t="s">
        <v>1</v>
      </c>
      <c r="F1785" s="224" t="s">
        <v>2345</v>
      </c>
      <c r="G1785" s="222"/>
      <c r="H1785" s="225">
        <v>0.33</v>
      </c>
      <c r="I1785" s="226"/>
      <c r="J1785" s="222"/>
      <c r="K1785" s="222"/>
      <c r="L1785" s="227"/>
      <c r="M1785" s="228"/>
      <c r="N1785" s="229"/>
      <c r="O1785" s="229"/>
      <c r="P1785" s="229"/>
      <c r="Q1785" s="229"/>
      <c r="R1785" s="229"/>
      <c r="S1785" s="229"/>
      <c r="T1785" s="230"/>
      <c r="AT1785" s="231" t="s">
        <v>250</v>
      </c>
      <c r="AU1785" s="231" t="s">
        <v>86</v>
      </c>
      <c r="AV1785" s="14" t="s">
        <v>86</v>
      </c>
      <c r="AW1785" s="14" t="s">
        <v>31</v>
      </c>
      <c r="AX1785" s="14" t="s">
        <v>75</v>
      </c>
      <c r="AY1785" s="231" t="s">
        <v>239</v>
      </c>
    </row>
    <row r="1786" spans="1:65" s="15" customFormat="1" ht="11.25">
      <c r="B1786" s="232"/>
      <c r="C1786" s="233"/>
      <c r="D1786" s="212" t="s">
        <v>250</v>
      </c>
      <c r="E1786" s="234" t="s">
        <v>1</v>
      </c>
      <c r="F1786" s="235" t="s">
        <v>260</v>
      </c>
      <c r="G1786" s="233"/>
      <c r="H1786" s="236">
        <v>0.33</v>
      </c>
      <c r="I1786" s="237"/>
      <c r="J1786" s="233"/>
      <c r="K1786" s="233"/>
      <c r="L1786" s="238"/>
      <c r="M1786" s="239"/>
      <c r="N1786" s="240"/>
      <c r="O1786" s="240"/>
      <c r="P1786" s="240"/>
      <c r="Q1786" s="240"/>
      <c r="R1786" s="240"/>
      <c r="S1786" s="240"/>
      <c r="T1786" s="241"/>
      <c r="AT1786" s="242" t="s">
        <v>250</v>
      </c>
      <c r="AU1786" s="242" t="s">
        <v>86</v>
      </c>
      <c r="AV1786" s="15" t="s">
        <v>255</v>
      </c>
      <c r="AW1786" s="15" t="s">
        <v>31</v>
      </c>
      <c r="AX1786" s="15" t="s">
        <v>75</v>
      </c>
      <c r="AY1786" s="242" t="s">
        <v>239</v>
      </c>
    </row>
    <row r="1787" spans="1:65" s="13" customFormat="1" ht="22.5">
      <c r="B1787" s="210"/>
      <c r="C1787" s="211"/>
      <c r="D1787" s="212" t="s">
        <v>250</v>
      </c>
      <c r="E1787" s="213" t="s">
        <v>1</v>
      </c>
      <c r="F1787" s="214" t="s">
        <v>2346</v>
      </c>
      <c r="G1787" s="211"/>
      <c r="H1787" s="213" t="s">
        <v>1</v>
      </c>
      <c r="I1787" s="215"/>
      <c r="J1787" s="211"/>
      <c r="K1787" s="211"/>
      <c r="L1787" s="216"/>
      <c r="M1787" s="217"/>
      <c r="N1787" s="218"/>
      <c r="O1787" s="218"/>
      <c r="P1787" s="218"/>
      <c r="Q1787" s="218"/>
      <c r="R1787" s="218"/>
      <c r="S1787" s="218"/>
      <c r="T1787" s="219"/>
      <c r="AT1787" s="220" t="s">
        <v>250</v>
      </c>
      <c r="AU1787" s="220" t="s">
        <v>86</v>
      </c>
      <c r="AV1787" s="13" t="s">
        <v>83</v>
      </c>
      <c r="AW1787" s="13" t="s">
        <v>31</v>
      </c>
      <c r="AX1787" s="13" t="s">
        <v>75</v>
      </c>
      <c r="AY1787" s="220" t="s">
        <v>239</v>
      </c>
    </row>
    <row r="1788" spans="1:65" s="14" customFormat="1" ht="11.25">
      <c r="B1788" s="221"/>
      <c r="C1788" s="222"/>
      <c r="D1788" s="212" t="s">
        <v>250</v>
      </c>
      <c r="E1788" s="223" t="s">
        <v>1</v>
      </c>
      <c r="F1788" s="224" t="s">
        <v>2347</v>
      </c>
      <c r="G1788" s="222"/>
      <c r="H1788" s="225">
        <v>0.1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250</v>
      </c>
      <c r="AU1788" s="231" t="s">
        <v>86</v>
      </c>
      <c r="AV1788" s="14" t="s">
        <v>86</v>
      </c>
      <c r="AW1788" s="14" t="s">
        <v>31</v>
      </c>
      <c r="AX1788" s="14" t="s">
        <v>75</v>
      </c>
      <c r="AY1788" s="231" t="s">
        <v>239</v>
      </c>
    </row>
    <row r="1789" spans="1:65" s="15" customFormat="1" ht="11.25">
      <c r="B1789" s="232"/>
      <c r="C1789" s="233"/>
      <c r="D1789" s="212" t="s">
        <v>250</v>
      </c>
      <c r="E1789" s="234" t="s">
        <v>1</v>
      </c>
      <c r="F1789" s="235" t="s">
        <v>263</v>
      </c>
      <c r="G1789" s="233"/>
      <c r="H1789" s="236">
        <v>0.1</v>
      </c>
      <c r="I1789" s="237"/>
      <c r="J1789" s="233"/>
      <c r="K1789" s="233"/>
      <c r="L1789" s="238"/>
      <c r="M1789" s="239"/>
      <c r="N1789" s="240"/>
      <c r="O1789" s="240"/>
      <c r="P1789" s="240"/>
      <c r="Q1789" s="240"/>
      <c r="R1789" s="240"/>
      <c r="S1789" s="240"/>
      <c r="T1789" s="241"/>
      <c r="AT1789" s="242" t="s">
        <v>250</v>
      </c>
      <c r="AU1789" s="242" t="s">
        <v>86</v>
      </c>
      <c r="AV1789" s="15" t="s">
        <v>255</v>
      </c>
      <c r="AW1789" s="15" t="s">
        <v>31</v>
      </c>
      <c r="AX1789" s="15" t="s">
        <v>75</v>
      </c>
      <c r="AY1789" s="242" t="s">
        <v>239</v>
      </c>
    </row>
    <row r="1790" spans="1:65" s="13" customFormat="1" ht="11.25">
      <c r="B1790" s="210"/>
      <c r="C1790" s="211"/>
      <c r="D1790" s="212" t="s">
        <v>250</v>
      </c>
      <c r="E1790" s="213" t="s">
        <v>1</v>
      </c>
      <c r="F1790" s="214" t="s">
        <v>2348</v>
      </c>
      <c r="G1790" s="211"/>
      <c r="H1790" s="213" t="s">
        <v>1</v>
      </c>
      <c r="I1790" s="215"/>
      <c r="J1790" s="211"/>
      <c r="K1790" s="211"/>
      <c r="L1790" s="216"/>
      <c r="M1790" s="217"/>
      <c r="N1790" s="218"/>
      <c r="O1790" s="218"/>
      <c r="P1790" s="218"/>
      <c r="Q1790" s="218"/>
      <c r="R1790" s="218"/>
      <c r="S1790" s="218"/>
      <c r="T1790" s="219"/>
      <c r="AT1790" s="220" t="s">
        <v>250</v>
      </c>
      <c r="AU1790" s="220" t="s">
        <v>86</v>
      </c>
      <c r="AV1790" s="13" t="s">
        <v>83</v>
      </c>
      <c r="AW1790" s="13" t="s">
        <v>31</v>
      </c>
      <c r="AX1790" s="13" t="s">
        <v>75</v>
      </c>
      <c r="AY1790" s="220" t="s">
        <v>239</v>
      </c>
    </row>
    <row r="1791" spans="1:65" s="14" customFormat="1" ht="11.25">
      <c r="B1791" s="221"/>
      <c r="C1791" s="222"/>
      <c r="D1791" s="212" t="s">
        <v>250</v>
      </c>
      <c r="E1791" s="223" t="s">
        <v>1</v>
      </c>
      <c r="F1791" s="224" t="s">
        <v>2349</v>
      </c>
      <c r="G1791" s="222"/>
      <c r="H1791" s="225">
        <v>3.3000000000000002E-2</v>
      </c>
      <c r="I1791" s="226"/>
      <c r="J1791" s="222"/>
      <c r="K1791" s="222"/>
      <c r="L1791" s="227"/>
      <c r="M1791" s="228"/>
      <c r="N1791" s="229"/>
      <c r="O1791" s="229"/>
      <c r="P1791" s="229"/>
      <c r="Q1791" s="229"/>
      <c r="R1791" s="229"/>
      <c r="S1791" s="229"/>
      <c r="T1791" s="230"/>
      <c r="AT1791" s="231" t="s">
        <v>250</v>
      </c>
      <c r="AU1791" s="231" t="s">
        <v>86</v>
      </c>
      <c r="AV1791" s="14" t="s">
        <v>86</v>
      </c>
      <c r="AW1791" s="14" t="s">
        <v>31</v>
      </c>
      <c r="AX1791" s="14" t="s">
        <v>75</v>
      </c>
      <c r="AY1791" s="231" t="s">
        <v>239</v>
      </c>
    </row>
    <row r="1792" spans="1:65" s="16" customFormat="1" ht="11.25">
      <c r="B1792" s="243"/>
      <c r="C1792" s="244"/>
      <c r="D1792" s="212" t="s">
        <v>250</v>
      </c>
      <c r="E1792" s="245" t="s">
        <v>1</v>
      </c>
      <c r="F1792" s="246" t="s">
        <v>264</v>
      </c>
      <c r="G1792" s="244"/>
      <c r="H1792" s="247">
        <v>10.462999999999999</v>
      </c>
      <c r="I1792" s="248"/>
      <c r="J1792" s="244"/>
      <c r="K1792" s="244"/>
      <c r="L1792" s="249"/>
      <c r="M1792" s="250"/>
      <c r="N1792" s="251"/>
      <c r="O1792" s="251"/>
      <c r="P1792" s="251"/>
      <c r="Q1792" s="251"/>
      <c r="R1792" s="251"/>
      <c r="S1792" s="251"/>
      <c r="T1792" s="252"/>
      <c r="AT1792" s="253" t="s">
        <v>250</v>
      </c>
      <c r="AU1792" s="253" t="s">
        <v>86</v>
      </c>
      <c r="AV1792" s="16" t="s">
        <v>246</v>
      </c>
      <c r="AW1792" s="16" t="s">
        <v>31</v>
      </c>
      <c r="AX1792" s="16" t="s">
        <v>83</v>
      </c>
      <c r="AY1792" s="253" t="s">
        <v>239</v>
      </c>
    </row>
    <row r="1793" spans="1:65" s="2" customFormat="1" ht="33" customHeight="1">
      <c r="A1793" s="35"/>
      <c r="B1793" s="36"/>
      <c r="C1793" s="192" t="s">
        <v>2350</v>
      </c>
      <c r="D1793" s="192" t="s">
        <v>241</v>
      </c>
      <c r="E1793" s="193" t="s">
        <v>2351</v>
      </c>
      <c r="F1793" s="194" t="s">
        <v>2352</v>
      </c>
      <c r="G1793" s="195" t="s">
        <v>372</v>
      </c>
      <c r="H1793" s="196">
        <v>181</v>
      </c>
      <c r="I1793" s="197"/>
      <c r="J1793" s="198">
        <f>ROUND(I1793*H1793,2)</f>
        <v>0</v>
      </c>
      <c r="K1793" s="194" t="s">
        <v>245</v>
      </c>
      <c r="L1793" s="40"/>
      <c r="M1793" s="199" t="s">
        <v>1</v>
      </c>
      <c r="N1793" s="200" t="s">
        <v>40</v>
      </c>
      <c r="O1793" s="72"/>
      <c r="P1793" s="201">
        <f>O1793*H1793</f>
        <v>0</v>
      </c>
      <c r="Q1793" s="201">
        <v>2.366E-2</v>
      </c>
      <c r="R1793" s="201">
        <f>Q1793*H1793</f>
        <v>4.2824600000000004</v>
      </c>
      <c r="S1793" s="201">
        <v>0</v>
      </c>
      <c r="T1793" s="202">
        <f>S1793*H1793</f>
        <v>0</v>
      </c>
      <c r="U1793" s="35"/>
      <c r="V1793" s="35"/>
      <c r="W1793" s="35"/>
      <c r="X1793" s="35"/>
      <c r="Y1793" s="35"/>
      <c r="Z1793" s="35"/>
      <c r="AA1793" s="35"/>
      <c r="AB1793" s="35"/>
      <c r="AC1793" s="35"/>
      <c r="AD1793" s="35"/>
      <c r="AE1793" s="35"/>
      <c r="AR1793" s="203" t="s">
        <v>169</v>
      </c>
      <c r="AT1793" s="203" t="s">
        <v>241</v>
      </c>
      <c r="AU1793" s="203" t="s">
        <v>86</v>
      </c>
      <c r="AY1793" s="18" t="s">
        <v>239</v>
      </c>
      <c r="BE1793" s="204">
        <f>IF(N1793="základní",J1793,0)</f>
        <v>0</v>
      </c>
      <c r="BF1793" s="204">
        <f>IF(N1793="snížená",J1793,0)</f>
        <v>0</v>
      </c>
      <c r="BG1793" s="204">
        <f>IF(N1793="zákl. přenesená",J1793,0)</f>
        <v>0</v>
      </c>
      <c r="BH1793" s="204">
        <f>IF(N1793="sníž. přenesená",J1793,0)</f>
        <v>0</v>
      </c>
      <c r="BI1793" s="204">
        <f>IF(N1793="nulová",J1793,0)</f>
        <v>0</v>
      </c>
      <c r="BJ1793" s="18" t="s">
        <v>83</v>
      </c>
      <c r="BK1793" s="204">
        <f>ROUND(I1793*H1793,2)</f>
        <v>0</v>
      </c>
      <c r="BL1793" s="18" t="s">
        <v>169</v>
      </c>
      <c r="BM1793" s="203" t="s">
        <v>2353</v>
      </c>
    </row>
    <row r="1794" spans="1:65" s="2" customFormat="1" ht="11.25">
      <c r="A1794" s="35"/>
      <c r="B1794" s="36"/>
      <c r="C1794" s="37"/>
      <c r="D1794" s="205" t="s">
        <v>248</v>
      </c>
      <c r="E1794" s="37"/>
      <c r="F1794" s="206" t="s">
        <v>2354</v>
      </c>
      <c r="G1794" s="37"/>
      <c r="H1794" s="37"/>
      <c r="I1794" s="207"/>
      <c r="J1794" s="37"/>
      <c r="K1794" s="37"/>
      <c r="L1794" s="40"/>
      <c r="M1794" s="208"/>
      <c r="N1794" s="209"/>
      <c r="O1794" s="72"/>
      <c r="P1794" s="72"/>
      <c r="Q1794" s="72"/>
      <c r="R1794" s="72"/>
      <c r="S1794" s="72"/>
      <c r="T1794" s="73"/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T1794" s="18" t="s">
        <v>248</v>
      </c>
      <c r="AU1794" s="18" t="s">
        <v>86</v>
      </c>
    </row>
    <row r="1795" spans="1:65" s="13" customFormat="1" ht="11.25">
      <c r="B1795" s="210"/>
      <c r="C1795" s="211"/>
      <c r="D1795" s="212" t="s">
        <v>250</v>
      </c>
      <c r="E1795" s="213" t="s">
        <v>1</v>
      </c>
      <c r="F1795" s="214" t="s">
        <v>2355</v>
      </c>
      <c r="G1795" s="211"/>
      <c r="H1795" s="213" t="s">
        <v>1</v>
      </c>
      <c r="I1795" s="215"/>
      <c r="J1795" s="211"/>
      <c r="K1795" s="211"/>
      <c r="L1795" s="216"/>
      <c r="M1795" s="217"/>
      <c r="N1795" s="218"/>
      <c r="O1795" s="218"/>
      <c r="P1795" s="218"/>
      <c r="Q1795" s="218"/>
      <c r="R1795" s="218"/>
      <c r="S1795" s="218"/>
      <c r="T1795" s="219"/>
      <c r="AT1795" s="220" t="s">
        <v>250</v>
      </c>
      <c r="AU1795" s="220" t="s">
        <v>86</v>
      </c>
      <c r="AV1795" s="13" t="s">
        <v>83</v>
      </c>
      <c r="AW1795" s="13" t="s">
        <v>31</v>
      </c>
      <c r="AX1795" s="13" t="s">
        <v>75</v>
      </c>
      <c r="AY1795" s="220" t="s">
        <v>239</v>
      </c>
    </row>
    <row r="1796" spans="1:65" s="14" customFormat="1" ht="11.25">
      <c r="B1796" s="221"/>
      <c r="C1796" s="222"/>
      <c r="D1796" s="212" t="s">
        <v>250</v>
      </c>
      <c r="E1796" s="223" t="s">
        <v>1</v>
      </c>
      <c r="F1796" s="224" t="s">
        <v>1852</v>
      </c>
      <c r="G1796" s="222"/>
      <c r="H1796" s="225">
        <v>181</v>
      </c>
      <c r="I1796" s="226"/>
      <c r="J1796" s="222"/>
      <c r="K1796" s="222"/>
      <c r="L1796" s="227"/>
      <c r="M1796" s="228"/>
      <c r="N1796" s="229"/>
      <c r="O1796" s="229"/>
      <c r="P1796" s="229"/>
      <c r="Q1796" s="229"/>
      <c r="R1796" s="229"/>
      <c r="S1796" s="229"/>
      <c r="T1796" s="230"/>
      <c r="AT1796" s="231" t="s">
        <v>250</v>
      </c>
      <c r="AU1796" s="231" t="s">
        <v>86</v>
      </c>
      <c r="AV1796" s="14" t="s">
        <v>86</v>
      </c>
      <c r="AW1796" s="14" t="s">
        <v>31</v>
      </c>
      <c r="AX1796" s="14" t="s">
        <v>83</v>
      </c>
      <c r="AY1796" s="231" t="s">
        <v>239</v>
      </c>
    </row>
    <row r="1797" spans="1:65" s="2" customFormat="1" ht="16.5" customHeight="1">
      <c r="A1797" s="35"/>
      <c r="B1797" s="36"/>
      <c r="C1797" s="192" t="s">
        <v>2356</v>
      </c>
      <c r="D1797" s="192" t="s">
        <v>241</v>
      </c>
      <c r="E1797" s="193" t="s">
        <v>2357</v>
      </c>
      <c r="F1797" s="194" t="s">
        <v>2358</v>
      </c>
      <c r="G1797" s="195" t="s">
        <v>519</v>
      </c>
      <c r="H1797" s="196">
        <v>375</v>
      </c>
      <c r="I1797" s="197"/>
      <c r="J1797" s="198">
        <f>ROUND(I1797*H1797,2)</f>
        <v>0</v>
      </c>
      <c r="K1797" s="194" t="s">
        <v>245</v>
      </c>
      <c r="L1797" s="40"/>
      <c r="M1797" s="199" t="s">
        <v>1</v>
      </c>
      <c r="N1797" s="200" t="s">
        <v>40</v>
      </c>
      <c r="O1797" s="72"/>
      <c r="P1797" s="201">
        <f>O1797*H1797</f>
        <v>0</v>
      </c>
      <c r="Q1797" s="201">
        <v>1.0000000000000001E-5</v>
      </c>
      <c r="R1797" s="201">
        <f>Q1797*H1797</f>
        <v>3.7500000000000003E-3</v>
      </c>
      <c r="S1797" s="201">
        <v>0</v>
      </c>
      <c r="T1797" s="202">
        <f>S1797*H1797</f>
        <v>0</v>
      </c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R1797" s="203" t="s">
        <v>169</v>
      </c>
      <c r="AT1797" s="203" t="s">
        <v>241</v>
      </c>
      <c r="AU1797" s="203" t="s">
        <v>86</v>
      </c>
      <c r="AY1797" s="18" t="s">
        <v>239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8" t="s">
        <v>83</v>
      </c>
      <c r="BK1797" s="204">
        <f>ROUND(I1797*H1797,2)</f>
        <v>0</v>
      </c>
      <c r="BL1797" s="18" t="s">
        <v>169</v>
      </c>
      <c r="BM1797" s="203" t="s">
        <v>2359</v>
      </c>
    </row>
    <row r="1798" spans="1:65" s="2" customFormat="1" ht="11.25">
      <c r="A1798" s="35"/>
      <c r="B1798" s="36"/>
      <c r="C1798" s="37"/>
      <c r="D1798" s="205" t="s">
        <v>248</v>
      </c>
      <c r="E1798" s="37"/>
      <c r="F1798" s="206" t="s">
        <v>2360</v>
      </c>
      <c r="G1798" s="37"/>
      <c r="H1798" s="37"/>
      <c r="I1798" s="207"/>
      <c r="J1798" s="37"/>
      <c r="K1798" s="37"/>
      <c r="L1798" s="40"/>
      <c r="M1798" s="208"/>
      <c r="N1798" s="209"/>
      <c r="O1798" s="72"/>
      <c r="P1798" s="72"/>
      <c r="Q1798" s="72"/>
      <c r="R1798" s="72"/>
      <c r="S1798" s="72"/>
      <c r="T1798" s="73"/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T1798" s="18" t="s">
        <v>248</v>
      </c>
      <c r="AU1798" s="18" t="s">
        <v>86</v>
      </c>
    </row>
    <row r="1799" spans="1:65" s="13" customFormat="1" ht="22.5">
      <c r="B1799" s="210"/>
      <c r="C1799" s="211"/>
      <c r="D1799" s="212" t="s">
        <v>250</v>
      </c>
      <c r="E1799" s="213" t="s">
        <v>1</v>
      </c>
      <c r="F1799" s="214" t="s">
        <v>2361</v>
      </c>
      <c r="G1799" s="211"/>
      <c r="H1799" s="213" t="s">
        <v>1</v>
      </c>
      <c r="I1799" s="215"/>
      <c r="J1799" s="211"/>
      <c r="K1799" s="211"/>
      <c r="L1799" s="216"/>
      <c r="M1799" s="217"/>
      <c r="N1799" s="218"/>
      <c r="O1799" s="218"/>
      <c r="P1799" s="218"/>
      <c r="Q1799" s="218"/>
      <c r="R1799" s="218"/>
      <c r="S1799" s="218"/>
      <c r="T1799" s="219"/>
      <c r="AT1799" s="220" t="s">
        <v>250</v>
      </c>
      <c r="AU1799" s="220" t="s">
        <v>86</v>
      </c>
      <c r="AV1799" s="13" t="s">
        <v>83</v>
      </c>
      <c r="AW1799" s="13" t="s">
        <v>31</v>
      </c>
      <c r="AX1799" s="13" t="s">
        <v>75</v>
      </c>
      <c r="AY1799" s="220" t="s">
        <v>239</v>
      </c>
    </row>
    <row r="1800" spans="1:65" s="14" customFormat="1" ht="11.25">
      <c r="B1800" s="221"/>
      <c r="C1800" s="222"/>
      <c r="D1800" s="212" t="s">
        <v>250</v>
      </c>
      <c r="E1800" s="223" t="s">
        <v>1</v>
      </c>
      <c r="F1800" s="224" t="s">
        <v>2362</v>
      </c>
      <c r="G1800" s="222"/>
      <c r="H1800" s="225">
        <v>31</v>
      </c>
      <c r="I1800" s="226"/>
      <c r="J1800" s="222"/>
      <c r="K1800" s="222"/>
      <c r="L1800" s="227"/>
      <c r="M1800" s="228"/>
      <c r="N1800" s="229"/>
      <c r="O1800" s="229"/>
      <c r="P1800" s="229"/>
      <c r="Q1800" s="229"/>
      <c r="R1800" s="229"/>
      <c r="S1800" s="229"/>
      <c r="T1800" s="230"/>
      <c r="AT1800" s="231" t="s">
        <v>250</v>
      </c>
      <c r="AU1800" s="231" t="s">
        <v>86</v>
      </c>
      <c r="AV1800" s="14" t="s">
        <v>86</v>
      </c>
      <c r="AW1800" s="14" t="s">
        <v>31</v>
      </c>
      <c r="AX1800" s="14" t="s">
        <v>75</v>
      </c>
      <c r="AY1800" s="231" t="s">
        <v>239</v>
      </c>
    </row>
    <row r="1801" spans="1:65" s="15" customFormat="1" ht="11.25">
      <c r="B1801" s="232"/>
      <c r="C1801" s="233"/>
      <c r="D1801" s="212" t="s">
        <v>250</v>
      </c>
      <c r="E1801" s="234" t="s">
        <v>1</v>
      </c>
      <c r="F1801" s="235" t="s">
        <v>254</v>
      </c>
      <c r="G1801" s="233"/>
      <c r="H1801" s="236">
        <v>31</v>
      </c>
      <c r="I1801" s="237"/>
      <c r="J1801" s="233"/>
      <c r="K1801" s="233"/>
      <c r="L1801" s="238"/>
      <c r="M1801" s="239"/>
      <c r="N1801" s="240"/>
      <c r="O1801" s="240"/>
      <c r="P1801" s="240"/>
      <c r="Q1801" s="240"/>
      <c r="R1801" s="240"/>
      <c r="S1801" s="240"/>
      <c r="T1801" s="241"/>
      <c r="AT1801" s="242" t="s">
        <v>250</v>
      </c>
      <c r="AU1801" s="242" t="s">
        <v>86</v>
      </c>
      <c r="AV1801" s="15" t="s">
        <v>255</v>
      </c>
      <c r="AW1801" s="15" t="s">
        <v>31</v>
      </c>
      <c r="AX1801" s="15" t="s">
        <v>75</v>
      </c>
      <c r="AY1801" s="242" t="s">
        <v>239</v>
      </c>
    </row>
    <row r="1802" spans="1:65" s="13" customFormat="1" ht="11.25">
      <c r="B1802" s="210"/>
      <c r="C1802" s="211"/>
      <c r="D1802" s="212" t="s">
        <v>250</v>
      </c>
      <c r="E1802" s="213" t="s">
        <v>1</v>
      </c>
      <c r="F1802" s="214" t="s">
        <v>2363</v>
      </c>
      <c r="G1802" s="211"/>
      <c r="H1802" s="213" t="s">
        <v>1</v>
      </c>
      <c r="I1802" s="215"/>
      <c r="J1802" s="211"/>
      <c r="K1802" s="211"/>
      <c r="L1802" s="216"/>
      <c r="M1802" s="217"/>
      <c r="N1802" s="218"/>
      <c r="O1802" s="218"/>
      <c r="P1802" s="218"/>
      <c r="Q1802" s="218"/>
      <c r="R1802" s="218"/>
      <c r="S1802" s="218"/>
      <c r="T1802" s="219"/>
      <c r="AT1802" s="220" t="s">
        <v>250</v>
      </c>
      <c r="AU1802" s="220" t="s">
        <v>86</v>
      </c>
      <c r="AV1802" s="13" t="s">
        <v>83</v>
      </c>
      <c r="AW1802" s="13" t="s">
        <v>31</v>
      </c>
      <c r="AX1802" s="13" t="s">
        <v>75</v>
      </c>
      <c r="AY1802" s="220" t="s">
        <v>239</v>
      </c>
    </row>
    <row r="1803" spans="1:65" s="14" customFormat="1" ht="11.25">
      <c r="B1803" s="221"/>
      <c r="C1803" s="222"/>
      <c r="D1803" s="212" t="s">
        <v>250</v>
      </c>
      <c r="E1803" s="223" t="s">
        <v>1</v>
      </c>
      <c r="F1803" s="224" t="s">
        <v>2364</v>
      </c>
      <c r="G1803" s="222"/>
      <c r="H1803" s="225">
        <v>242.1</v>
      </c>
      <c r="I1803" s="226"/>
      <c r="J1803" s="222"/>
      <c r="K1803" s="222"/>
      <c r="L1803" s="227"/>
      <c r="M1803" s="228"/>
      <c r="N1803" s="229"/>
      <c r="O1803" s="229"/>
      <c r="P1803" s="229"/>
      <c r="Q1803" s="229"/>
      <c r="R1803" s="229"/>
      <c r="S1803" s="229"/>
      <c r="T1803" s="230"/>
      <c r="AT1803" s="231" t="s">
        <v>250</v>
      </c>
      <c r="AU1803" s="231" t="s">
        <v>86</v>
      </c>
      <c r="AV1803" s="14" t="s">
        <v>86</v>
      </c>
      <c r="AW1803" s="14" t="s">
        <v>31</v>
      </c>
      <c r="AX1803" s="14" t="s">
        <v>75</v>
      </c>
      <c r="AY1803" s="231" t="s">
        <v>239</v>
      </c>
    </row>
    <row r="1804" spans="1:65" s="14" customFormat="1" ht="11.25">
      <c r="B1804" s="221"/>
      <c r="C1804" s="222"/>
      <c r="D1804" s="212" t="s">
        <v>250</v>
      </c>
      <c r="E1804" s="223" t="s">
        <v>1</v>
      </c>
      <c r="F1804" s="224" t="s">
        <v>2365</v>
      </c>
      <c r="G1804" s="222"/>
      <c r="H1804" s="225">
        <v>94.6</v>
      </c>
      <c r="I1804" s="226"/>
      <c r="J1804" s="222"/>
      <c r="K1804" s="222"/>
      <c r="L1804" s="227"/>
      <c r="M1804" s="228"/>
      <c r="N1804" s="229"/>
      <c r="O1804" s="229"/>
      <c r="P1804" s="229"/>
      <c r="Q1804" s="229"/>
      <c r="R1804" s="229"/>
      <c r="S1804" s="229"/>
      <c r="T1804" s="230"/>
      <c r="AT1804" s="231" t="s">
        <v>250</v>
      </c>
      <c r="AU1804" s="231" t="s">
        <v>86</v>
      </c>
      <c r="AV1804" s="14" t="s">
        <v>86</v>
      </c>
      <c r="AW1804" s="14" t="s">
        <v>31</v>
      </c>
      <c r="AX1804" s="14" t="s">
        <v>75</v>
      </c>
      <c r="AY1804" s="231" t="s">
        <v>239</v>
      </c>
    </row>
    <row r="1805" spans="1:65" s="14" customFormat="1" ht="11.25">
      <c r="B1805" s="221"/>
      <c r="C1805" s="222"/>
      <c r="D1805" s="212" t="s">
        <v>250</v>
      </c>
      <c r="E1805" s="223" t="s">
        <v>1</v>
      </c>
      <c r="F1805" s="224" t="s">
        <v>2366</v>
      </c>
      <c r="G1805" s="222"/>
      <c r="H1805" s="225">
        <v>7.3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250</v>
      </c>
      <c r="AU1805" s="231" t="s">
        <v>86</v>
      </c>
      <c r="AV1805" s="14" t="s">
        <v>86</v>
      </c>
      <c r="AW1805" s="14" t="s">
        <v>31</v>
      </c>
      <c r="AX1805" s="14" t="s">
        <v>75</v>
      </c>
      <c r="AY1805" s="231" t="s">
        <v>239</v>
      </c>
    </row>
    <row r="1806" spans="1:65" s="15" customFormat="1" ht="11.25">
      <c r="B1806" s="232"/>
      <c r="C1806" s="233"/>
      <c r="D1806" s="212" t="s">
        <v>250</v>
      </c>
      <c r="E1806" s="234" t="s">
        <v>1</v>
      </c>
      <c r="F1806" s="235" t="s">
        <v>260</v>
      </c>
      <c r="G1806" s="233"/>
      <c r="H1806" s="236">
        <v>344</v>
      </c>
      <c r="I1806" s="237"/>
      <c r="J1806" s="233"/>
      <c r="K1806" s="233"/>
      <c r="L1806" s="238"/>
      <c r="M1806" s="239"/>
      <c r="N1806" s="240"/>
      <c r="O1806" s="240"/>
      <c r="P1806" s="240"/>
      <c r="Q1806" s="240"/>
      <c r="R1806" s="240"/>
      <c r="S1806" s="240"/>
      <c r="T1806" s="241"/>
      <c r="AT1806" s="242" t="s">
        <v>250</v>
      </c>
      <c r="AU1806" s="242" t="s">
        <v>86</v>
      </c>
      <c r="AV1806" s="15" t="s">
        <v>255</v>
      </c>
      <c r="AW1806" s="15" t="s">
        <v>31</v>
      </c>
      <c r="AX1806" s="15" t="s">
        <v>75</v>
      </c>
      <c r="AY1806" s="242" t="s">
        <v>239</v>
      </c>
    </row>
    <row r="1807" spans="1:65" s="16" customFormat="1" ht="11.25">
      <c r="B1807" s="243"/>
      <c r="C1807" s="244"/>
      <c r="D1807" s="212" t="s">
        <v>250</v>
      </c>
      <c r="E1807" s="245" t="s">
        <v>1</v>
      </c>
      <c r="F1807" s="246" t="s">
        <v>264</v>
      </c>
      <c r="G1807" s="244"/>
      <c r="H1807" s="247">
        <v>375.00000000000006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AT1807" s="253" t="s">
        <v>250</v>
      </c>
      <c r="AU1807" s="253" t="s">
        <v>86</v>
      </c>
      <c r="AV1807" s="16" t="s">
        <v>246</v>
      </c>
      <c r="AW1807" s="16" t="s">
        <v>31</v>
      </c>
      <c r="AX1807" s="16" t="s">
        <v>83</v>
      </c>
      <c r="AY1807" s="253" t="s">
        <v>239</v>
      </c>
    </row>
    <row r="1808" spans="1:65" s="2" customFormat="1" ht="21.75" customHeight="1">
      <c r="A1808" s="35"/>
      <c r="B1808" s="36"/>
      <c r="C1808" s="254" t="s">
        <v>2367</v>
      </c>
      <c r="D1808" s="254" t="s">
        <v>340</v>
      </c>
      <c r="E1808" s="255" t="s">
        <v>2368</v>
      </c>
      <c r="F1808" s="256" t="s">
        <v>2369</v>
      </c>
      <c r="G1808" s="257" t="s">
        <v>244</v>
      </c>
      <c r="H1808" s="258">
        <v>1.6319999999999999</v>
      </c>
      <c r="I1808" s="259"/>
      <c r="J1808" s="260">
        <f>ROUND(I1808*H1808,2)</f>
        <v>0</v>
      </c>
      <c r="K1808" s="256" t="s">
        <v>245</v>
      </c>
      <c r="L1808" s="261"/>
      <c r="M1808" s="262" t="s">
        <v>1</v>
      </c>
      <c r="N1808" s="263" t="s">
        <v>40</v>
      </c>
      <c r="O1808" s="72"/>
      <c r="P1808" s="201">
        <f>O1808*H1808</f>
        <v>0</v>
      </c>
      <c r="Q1808" s="201">
        <v>0.55000000000000004</v>
      </c>
      <c r="R1808" s="201">
        <f>Q1808*H1808</f>
        <v>0.89760000000000006</v>
      </c>
      <c r="S1808" s="201">
        <v>0</v>
      </c>
      <c r="T1808" s="202">
        <f>S1808*H1808</f>
        <v>0</v>
      </c>
      <c r="U1808" s="35"/>
      <c r="V1808" s="35"/>
      <c r="W1808" s="35"/>
      <c r="X1808" s="35"/>
      <c r="Y1808" s="35"/>
      <c r="Z1808" s="35"/>
      <c r="AA1808" s="35"/>
      <c r="AB1808" s="35"/>
      <c r="AC1808" s="35"/>
      <c r="AD1808" s="35"/>
      <c r="AE1808" s="35"/>
      <c r="AR1808" s="203" t="s">
        <v>531</v>
      </c>
      <c r="AT1808" s="203" t="s">
        <v>340</v>
      </c>
      <c r="AU1808" s="203" t="s">
        <v>86</v>
      </c>
      <c r="AY1808" s="18" t="s">
        <v>239</v>
      </c>
      <c r="BE1808" s="204">
        <f>IF(N1808="základní",J1808,0)</f>
        <v>0</v>
      </c>
      <c r="BF1808" s="204">
        <f>IF(N1808="snížená",J1808,0)</f>
        <v>0</v>
      </c>
      <c r="BG1808" s="204">
        <f>IF(N1808="zákl. přenesená",J1808,0)</f>
        <v>0</v>
      </c>
      <c r="BH1808" s="204">
        <f>IF(N1808="sníž. přenesená",J1808,0)</f>
        <v>0</v>
      </c>
      <c r="BI1808" s="204">
        <f>IF(N1808="nulová",J1808,0)</f>
        <v>0</v>
      </c>
      <c r="BJ1808" s="18" t="s">
        <v>83</v>
      </c>
      <c r="BK1808" s="204">
        <f>ROUND(I1808*H1808,2)</f>
        <v>0</v>
      </c>
      <c r="BL1808" s="18" t="s">
        <v>169</v>
      </c>
      <c r="BM1808" s="203" t="s">
        <v>2370</v>
      </c>
    </row>
    <row r="1809" spans="1:65" s="13" customFormat="1" ht="11.25">
      <c r="B1809" s="210"/>
      <c r="C1809" s="211"/>
      <c r="D1809" s="212" t="s">
        <v>250</v>
      </c>
      <c r="E1809" s="213" t="s">
        <v>1</v>
      </c>
      <c r="F1809" s="214" t="s">
        <v>2371</v>
      </c>
      <c r="G1809" s="211"/>
      <c r="H1809" s="213" t="s">
        <v>1</v>
      </c>
      <c r="I1809" s="215"/>
      <c r="J1809" s="211"/>
      <c r="K1809" s="211"/>
      <c r="L1809" s="216"/>
      <c r="M1809" s="217"/>
      <c r="N1809" s="218"/>
      <c r="O1809" s="218"/>
      <c r="P1809" s="218"/>
      <c r="Q1809" s="218"/>
      <c r="R1809" s="218"/>
      <c r="S1809" s="218"/>
      <c r="T1809" s="219"/>
      <c r="AT1809" s="220" t="s">
        <v>250</v>
      </c>
      <c r="AU1809" s="220" t="s">
        <v>86</v>
      </c>
      <c r="AV1809" s="13" t="s">
        <v>83</v>
      </c>
      <c r="AW1809" s="13" t="s">
        <v>31</v>
      </c>
      <c r="AX1809" s="13" t="s">
        <v>75</v>
      </c>
      <c r="AY1809" s="220" t="s">
        <v>239</v>
      </c>
    </row>
    <row r="1810" spans="1:65" s="13" customFormat="1" ht="11.25">
      <c r="B1810" s="210"/>
      <c r="C1810" s="211"/>
      <c r="D1810" s="212" t="s">
        <v>250</v>
      </c>
      <c r="E1810" s="213" t="s">
        <v>1</v>
      </c>
      <c r="F1810" s="214" t="s">
        <v>2372</v>
      </c>
      <c r="G1810" s="211"/>
      <c r="H1810" s="213" t="s">
        <v>1</v>
      </c>
      <c r="I1810" s="215"/>
      <c r="J1810" s="211"/>
      <c r="K1810" s="211"/>
      <c r="L1810" s="216"/>
      <c r="M1810" s="217"/>
      <c r="N1810" s="218"/>
      <c r="O1810" s="218"/>
      <c r="P1810" s="218"/>
      <c r="Q1810" s="218"/>
      <c r="R1810" s="218"/>
      <c r="S1810" s="218"/>
      <c r="T1810" s="219"/>
      <c r="AT1810" s="220" t="s">
        <v>250</v>
      </c>
      <c r="AU1810" s="220" t="s">
        <v>86</v>
      </c>
      <c r="AV1810" s="13" t="s">
        <v>83</v>
      </c>
      <c r="AW1810" s="13" t="s">
        <v>31</v>
      </c>
      <c r="AX1810" s="13" t="s">
        <v>75</v>
      </c>
      <c r="AY1810" s="220" t="s">
        <v>239</v>
      </c>
    </row>
    <row r="1811" spans="1:65" s="14" customFormat="1" ht="11.25">
      <c r="B1811" s="221"/>
      <c r="C1811" s="222"/>
      <c r="D1811" s="212" t="s">
        <v>250</v>
      </c>
      <c r="E1811" s="223" t="s">
        <v>1</v>
      </c>
      <c r="F1811" s="224" t="s">
        <v>2373</v>
      </c>
      <c r="G1811" s="222"/>
      <c r="H1811" s="225">
        <v>0.21299999999999999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250</v>
      </c>
      <c r="AU1811" s="231" t="s">
        <v>86</v>
      </c>
      <c r="AV1811" s="14" t="s">
        <v>86</v>
      </c>
      <c r="AW1811" s="14" t="s">
        <v>31</v>
      </c>
      <c r="AX1811" s="14" t="s">
        <v>75</v>
      </c>
      <c r="AY1811" s="231" t="s">
        <v>239</v>
      </c>
    </row>
    <row r="1812" spans="1:65" s="13" customFormat="1" ht="11.25">
      <c r="B1812" s="210"/>
      <c r="C1812" s="211"/>
      <c r="D1812" s="212" t="s">
        <v>250</v>
      </c>
      <c r="E1812" s="213" t="s">
        <v>1</v>
      </c>
      <c r="F1812" s="214" t="s">
        <v>2374</v>
      </c>
      <c r="G1812" s="211"/>
      <c r="H1812" s="213" t="s">
        <v>1</v>
      </c>
      <c r="I1812" s="215"/>
      <c r="J1812" s="211"/>
      <c r="K1812" s="211"/>
      <c r="L1812" s="216"/>
      <c r="M1812" s="217"/>
      <c r="N1812" s="218"/>
      <c r="O1812" s="218"/>
      <c r="P1812" s="218"/>
      <c r="Q1812" s="218"/>
      <c r="R1812" s="218"/>
      <c r="S1812" s="218"/>
      <c r="T1812" s="219"/>
      <c r="AT1812" s="220" t="s">
        <v>250</v>
      </c>
      <c r="AU1812" s="220" t="s">
        <v>86</v>
      </c>
      <c r="AV1812" s="13" t="s">
        <v>83</v>
      </c>
      <c r="AW1812" s="13" t="s">
        <v>31</v>
      </c>
      <c r="AX1812" s="13" t="s">
        <v>75</v>
      </c>
      <c r="AY1812" s="220" t="s">
        <v>239</v>
      </c>
    </row>
    <row r="1813" spans="1:65" s="14" customFormat="1" ht="11.25">
      <c r="B1813" s="221"/>
      <c r="C1813" s="222"/>
      <c r="D1813" s="212" t="s">
        <v>250</v>
      </c>
      <c r="E1813" s="223" t="s">
        <v>1</v>
      </c>
      <c r="F1813" s="224" t="s">
        <v>2375</v>
      </c>
      <c r="G1813" s="222"/>
      <c r="H1813" s="225">
        <v>1.419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250</v>
      </c>
      <c r="AU1813" s="231" t="s">
        <v>86</v>
      </c>
      <c r="AV1813" s="14" t="s">
        <v>86</v>
      </c>
      <c r="AW1813" s="14" t="s">
        <v>31</v>
      </c>
      <c r="AX1813" s="14" t="s">
        <v>75</v>
      </c>
      <c r="AY1813" s="231" t="s">
        <v>239</v>
      </c>
    </row>
    <row r="1814" spans="1:65" s="16" customFormat="1" ht="11.25">
      <c r="B1814" s="243"/>
      <c r="C1814" s="244"/>
      <c r="D1814" s="212" t="s">
        <v>250</v>
      </c>
      <c r="E1814" s="245" t="s">
        <v>1</v>
      </c>
      <c r="F1814" s="246" t="s">
        <v>264</v>
      </c>
      <c r="G1814" s="244"/>
      <c r="H1814" s="247">
        <v>1.6320000000000001</v>
      </c>
      <c r="I1814" s="248"/>
      <c r="J1814" s="244"/>
      <c r="K1814" s="244"/>
      <c r="L1814" s="249"/>
      <c r="M1814" s="250"/>
      <c r="N1814" s="251"/>
      <c r="O1814" s="251"/>
      <c r="P1814" s="251"/>
      <c r="Q1814" s="251"/>
      <c r="R1814" s="251"/>
      <c r="S1814" s="251"/>
      <c r="T1814" s="252"/>
      <c r="AT1814" s="253" t="s">
        <v>250</v>
      </c>
      <c r="AU1814" s="253" t="s">
        <v>86</v>
      </c>
      <c r="AV1814" s="16" t="s">
        <v>246</v>
      </c>
      <c r="AW1814" s="16" t="s">
        <v>31</v>
      </c>
      <c r="AX1814" s="16" t="s">
        <v>83</v>
      </c>
      <c r="AY1814" s="253" t="s">
        <v>239</v>
      </c>
    </row>
    <row r="1815" spans="1:65" s="2" customFormat="1" ht="24.2" customHeight="1">
      <c r="A1815" s="35"/>
      <c r="B1815" s="36"/>
      <c r="C1815" s="192" t="s">
        <v>2376</v>
      </c>
      <c r="D1815" s="192" t="s">
        <v>241</v>
      </c>
      <c r="E1815" s="193" t="s">
        <v>2377</v>
      </c>
      <c r="F1815" s="194" t="s">
        <v>2316</v>
      </c>
      <c r="G1815" s="195" t="s">
        <v>372</v>
      </c>
      <c r="H1815" s="196">
        <v>362</v>
      </c>
      <c r="I1815" s="197"/>
      <c r="J1815" s="198">
        <f>ROUND(I1815*H1815,2)</f>
        <v>0</v>
      </c>
      <c r="K1815" s="194" t="s">
        <v>245</v>
      </c>
      <c r="L1815" s="40"/>
      <c r="M1815" s="199" t="s">
        <v>1</v>
      </c>
      <c r="N1815" s="200" t="s">
        <v>40</v>
      </c>
      <c r="O1815" s="72"/>
      <c r="P1815" s="201">
        <f>O1815*H1815</f>
        <v>0</v>
      </c>
      <c r="Q1815" s="201">
        <v>1.8000000000000001E-4</v>
      </c>
      <c r="R1815" s="201">
        <f>Q1815*H1815</f>
        <v>6.516000000000001E-2</v>
      </c>
      <c r="S1815" s="201">
        <v>0</v>
      </c>
      <c r="T1815" s="202">
        <f>S1815*H1815</f>
        <v>0</v>
      </c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R1815" s="203" t="s">
        <v>169</v>
      </c>
      <c r="AT1815" s="203" t="s">
        <v>241</v>
      </c>
      <c r="AU1815" s="203" t="s">
        <v>86</v>
      </c>
      <c r="AY1815" s="18" t="s">
        <v>239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8" t="s">
        <v>83</v>
      </c>
      <c r="BK1815" s="204">
        <f>ROUND(I1815*H1815,2)</f>
        <v>0</v>
      </c>
      <c r="BL1815" s="18" t="s">
        <v>169</v>
      </c>
      <c r="BM1815" s="203" t="s">
        <v>2378</v>
      </c>
    </row>
    <row r="1816" spans="1:65" s="2" customFormat="1" ht="11.25">
      <c r="A1816" s="35"/>
      <c r="B1816" s="36"/>
      <c r="C1816" s="37"/>
      <c r="D1816" s="205" t="s">
        <v>248</v>
      </c>
      <c r="E1816" s="37"/>
      <c r="F1816" s="206" t="s">
        <v>2379</v>
      </c>
      <c r="G1816" s="37"/>
      <c r="H1816" s="37"/>
      <c r="I1816" s="207"/>
      <c r="J1816" s="37"/>
      <c r="K1816" s="37"/>
      <c r="L1816" s="40"/>
      <c r="M1816" s="208"/>
      <c r="N1816" s="209"/>
      <c r="O1816" s="72"/>
      <c r="P1816" s="72"/>
      <c r="Q1816" s="72"/>
      <c r="R1816" s="72"/>
      <c r="S1816" s="72"/>
      <c r="T1816" s="73"/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T1816" s="18" t="s">
        <v>248</v>
      </c>
      <c r="AU1816" s="18" t="s">
        <v>86</v>
      </c>
    </row>
    <row r="1817" spans="1:65" s="13" customFormat="1" ht="11.25">
      <c r="B1817" s="210"/>
      <c r="C1817" s="211"/>
      <c r="D1817" s="212" t="s">
        <v>250</v>
      </c>
      <c r="E1817" s="213" t="s">
        <v>1</v>
      </c>
      <c r="F1817" s="214" t="s">
        <v>2380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250</v>
      </c>
      <c r="AU1817" s="220" t="s">
        <v>86</v>
      </c>
      <c r="AV1817" s="13" t="s">
        <v>83</v>
      </c>
      <c r="AW1817" s="13" t="s">
        <v>31</v>
      </c>
      <c r="AX1817" s="13" t="s">
        <v>75</v>
      </c>
      <c r="AY1817" s="220" t="s">
        <v>239</v>
      </c>
    </row>
    <row r="1818" spans="1:65" s="14" customFormat="1" ht="11.25">
      <c r="B1818" s="221"/>
      <c r="C1818" s="222"/>
      <c r="D1818" s="212" t="s">
        <v>250</v>
      </c>
      <c r="E1818" s="223" t="s">
        <v>1</v>
      </c>
      <c r="F1818" s="224" t="s">
        <v>1852</v>
      </c>
      <c r="G1818" s="222"/>
      <c r="H1818" s="225">
        <v>181</v>
      </c>
      <c r="I1818" s="226"/>
      <c r="J1818" s="222"/>
      <c r="K1818" s="222"/>
      <c r="L1818" s="227"/>
      <c r="M1818" s="228"/>
      <c r="N1818" s="229"/>
      <c r="O1818" s="229"/>
      <c r="P1818" s="229"/>
      <c r="Q1818" s="229"/>
      <c r="R1818" s="229"/>
      <c r="S1818" s="229"/>
      <c r="T1818" s="230"/>
      <c r="AT1818" s="231" t="s">
        <v>250</v>
      </c>
      <c r="AU1818" s="231" t="s">
        <v>86</v>
      </c>
      <c r="AV1818" s="14" t="s">
        <v>86</v>
      </c>
      <c r="AW1818" s="14" t="s">
        <v>31</v>
      </c>
      <c r="AX1818" s="14" t="s">
        <v>75</v>
      </c>
      <c r="AY1818" s="231" t="s">
        <v>239</v>
      </c>
    </row>
    <row r="1819" spans="1:65" s="13" customFormat="1" ht="11.25">
      <c r="B1819" s="210"/>
      <c r="C1819" s="211"/>
      <c r="D1819" s="212" t="s">
        <v>250</v>
      </c>
      <c r="E1819" s="213" t="s">
        <v>1</v>
      </c>
      <c r="F1819" s="214" t="s">
        <v>2381</v>
      </c>
      <c r="G1819" s="211"/>
      <c r="H1819" s="213" t="s">
        <v>1</v>
      </c>
      <c r="I1819" s="215"/>
      <c r="J1819" s="211"/>
      <c r="K1819" s="211"/>
      <c r="L1819" s="216"/>
      <c r="M1819" s="217"/>
      <c r="N1819" s="218"/>
      <c r="O1819" s="218"/>
      <c r="P1819" s="218"/>
      <c r="Q1819" s="218"/>
      <c r="R1819" s="218"/>
      <c r="S1819" s="218"/>
      <c r="T1819" s="219"/>
      <c r="AT1819" s="220" t="s">
        <v>250</v>
      </c>
      <c r="AU1819" s="220" t="s">
        <v>86</v>
      </c>
      <c r="AV1819" s="13" t="s">
        <v>83</v>
      </c>
      <c r="AW1819" s="13" t="s">
        <v>31</v>
      </c>
      <c r="AX1819" s="13" t="s">
        <v>75</v>
      </c>
      <c r="AY1819" s="220" t="s">
        <v>239</v>
      </c>
    </row>
    <row r="1820" spans="1:65" s="14" customFormat="1" ht="11.25">
      <c r="B1820" s="221"/>
      <c r="C1820" s="222"/>
      <c r="D1820" s="212" t="s">
        <v>250</v>
      </c>
      <c r="E1820" s="223" t="s">
        <v>1</v>
      </c>
      <c r="F1820" s="224" t="s">
        <v>1852</v>
      </c>
      <c r="G1820" s="222"/>
      <c r="H1820" s="225">
        <v>181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250</v>
      </c>
      <c r="AU1820" s="231" t="s">
        <v>86</v>
      </c>
      <c r="AV1820" s="14" t="s">
        <v>86</v>
      </c>
      <c r="AW1820" s="14" t="s">
        <v>31</v>
      </c>
      <c r="AX1820" s="14" t="s">
        <v>75</v>
      </c>
      <c r="AY1820" s="231" t="s">
        <v>239</v>
      </c>
    </row>
    <row r="1821" spans="1:65" s="16" customFormat="1" ht="11.25">
      <c r="B1821" s="243"/>
      <c r="C1821" s="244"/>
      <c r="D1821" s="212" t="s">
        <v>250</v>
      </c>
      <c r="E1821" s="245" t="s">
        <v>1</v>
      </c>
      <c r="F1821" s="246" t="s">
        <v>264</v>
      </c>
      <c r="G1821" s="244"/>
      <c r="H1821" s="247">
        <v>362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AT1821" s="253" t="s">
        <v>250</v>
      </c>
      <c r="AU1821" s="253" t="s">
        <v>86</v>
      </c>
      <c r="AV1821" s="16" t="s">
        <v>246</v>
      </c>
      <c r="AW1821" s="16" t="s">
        <v>31</v>
      </c>
      <c r="AX1821" s="16" t="s">
        <v>83</v>
      </c>
      <c r="AY1821" s="253" t="s">
        <v>239</v>
      </c>
    </row>
    <row r="1822" spans="1:65" s="2" customFormat="1" ht="16.5" customHeight="1">
      <c r="A1822" s="35"/>
      <c r="B1822" s="36"/>
      <c r="C1822" s="192" t="s">
        <v>2382</v>
      </c>
      <c r="D1822" s="192" t="s">
        <v>241</v>
      </c>
      <c r="E1822" s="193" t="s">
        <v>2383</v>
      </c>
      <c r="F1822" s="194" t="s">
        <v>2384</v>
      </c>
      <c r="G1822" s="195" t="s">
        <v>1610</v>
      </c>
      <c r="H1822" s="196">
        <v>1</v>
      </c>
      <c r="I1822" s="197"/>
      <c r="J1822" s="198">
        <f>ROUND(I1822*H1822,2)</f>
        <v>0</v>
      </c>
      <c r="K1822" s="194" t="s">
        <v>1</v>
      </c>
      <c r="L1822" s="40"/>
      <c r="M1822" s="199" t="s">
        <v>1</v>
      </c>
      <c r="N1822" s="200" t="s">
        <v>40</v>
      </c>
      <c r="O1822" s="72"/>
      <c r="P1822" s="201">
        <f>O1822*H1822</f>
        <v>0</v>
      </c>
      <c r="Q1822" s="201">
        <v>0</v>
      </c>
      <c r="R1822" s="201">
        <f>Q1822*H1822</f>
        <v>0</v>
      </c>
      <c r="S1822" s="201">
        <v>0</v>
      </c>
      <c r="T1822" s="202">
        <f>S1822*H1822</f>
        <v>0</v>
      </c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R1822" s="203" t="s">
        <v>169</v>
      </c>
      <c r="AT1822" s="203" t="s">
        <v>241</v>
      </c>
      <c r="AU1822" s="203" t="s">
        <v>86</v>
      </c>
      <c r="AY1822" s="18" t="s">
        <v>239</v>
      </c>
      <c r="BE1822" s="204">
        <f>IF(N1822="základní",J1822,0)</f>
        <v>0</v>
      </c>
      <c r="BF1822" s="204">
        <f>IF(N1822="snížená",J1822,0)</f>
        <v>0</v>
      </c>
      <c r="BG1822" s="204">
        <f>IF(N1822="zákl. přenesená",J1822,0)</f>
        <v>0</v>
      </c>
      <c r="BH1822" s="204">
        <f>IF(N1822="sníž. přenesená",J1822,0)</f>
        <v>0</v>
      </c>
      <c r="BI1822" s="204">
        <f>IF(N1822="nulová",J1822,0)</f>
        <v>0</v>
      </c>
      <c r="BJ1822" s="18" t="s">
        <v>83</v>
      </c>
      <c r="BK1822" s="204">
        <f>ROUND(I1822*H1822,2)</f>
        <v>0</v>
      </c>
      <c r="BL1822" s="18" t="s">
        <v>169</v>
      </c>
      <c r="BM1822" s="203" t="s">
        <v>2385</v>
      </c>
    </row>
    <row r="1823" spans="1:65" s="2" customFormat="1" ht="44.25" customHeight="1">
      <c r="A1823" s="35"/>
      <c r="B1823" s="36"/>
      <c r="C1823" s="192" t="s">
        <v>2386</v>
      </c>
      <c r="D1823" s="192" t="s">
        <v>241</v>
      </c>
      <c r="E1823" s="193" t="s">
        <v>2387</v>
      </c>
      <c r="F1823" s="194" t="s">
        <v>2388</v>
      </c>
      <c r="G1823" s="195" t="s">
        <v>519</v>
      </c>
      <c r="H1823" s="196">
        <v>27</v>
      </c>
      <c r="I1823" s="197"/>
      <c r="J1823" s="198">
        <f>ROUND(I1823*H1823,2)</f>
        <v>0</v>
      </c>
      <c r="K1823" s="194" t="s">
        <v>1</v>
      </c>
      <c r="L1823" s="40"/>
      <c r="M1823" s="199" t="s">
        <v>1</v>
      </c>
      <c r="N1823" s="200" t="s">
        <v>40</v>
      </c>
      <c r="O1823" s="72"/>
      <c r="P1823" s="201">
        <f>O1823*H1823</f>
        <v>0</v>
      </c>
      <c r="Q1823" s="201">
        <v>0</v>
      </c>
      <c r="R1823" s="201">
        <f>Q1823*H1823</f>
        <v>0</v>
      </c>
      <c r="S1823" s="201">
        <v>0</v>
      </c>
      <c r="T1823" s="202">
        <f>S1823*H1823</f>
        <v>0</v>
      </c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R1823" s="203" t="s">
        <v>169</v>
      </c>
      <c r="AT1823" s="203" t="s">
        <v>241</v>
      </c>
      <c r="AU1823" s="203" t="s">
        <v>86</v>
      </c>
      <c r="AY1823" s="18" t="s">
        <v>239</v>
      </c>
      <c r="BE1823" s="204">
        <f>IF(N1823="základní",J1823,0)</f>
        <v>0</v>
      </c>
      <c r="BF1823" s="204">
        <f>IF(N1823="snížená",J1823,0)</f>
        <v>0</v>
      </c>
      <c r="BG1823" s="204">
        <f>IF(N1823="zákl. přenesená",J1823,0)</f>
        <v>0</v>
      </c>
      <c r="BH1823" s="204">
        <f>IF(N1823="sníž. přenesená",J1823,0)</f>
        <v>0</v>
      </c>
      <c r="BI1823" s="204">
        <f>IF(N1823="nulová",J1823,0)</f>
        <v>0</v>
      </c>
      <c r="BJ1823" s="18" t="s">
        <v>83</v>
      </c>
      <c r="BK1823" s="204">
        <f>ROUND(I1823*H1823,2)</f>
        <v>0</v>
      </c>
      <c r="BL1823" s="18" t="s">
        <v>169</v>
      </c>
      <c r="BM1823" s="203" t="s">
        <v>2389</v>
      </c>
    </row>
    <row r="1824" spans="1:65" s="14" customFormat="1" ht="11.25">
      <c r="B1824" s="221"/>
      <c r="C1824" s="222"/>
      <c r="D1824" s="212" t="s">
        <v>250</v>
      </c>
      <c r="E1824" s="223" t="s">
        <v>1</v>
      </c>
      <c r="F1824" s="224" t="s">
        <v>2390</v>
      </c>
      <c r="G1824" s="222"/>
      <c r="H1824" s="225">
        <v>27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250</v>
      </c>
      <c r="AU1824" s="231" t="s">
        <v>86</v>
      </c>
      <c r="AV1824" s="14" t="s">
        <v>86</v>
      </c>
      <c r="AW1824" s="14" t="s">
        <v>31</v>
      </c>
      <c r="AX1824" s="14" t="s">
        <v>83</v>
      </c>
      <c r="AY1824" s="231" t="s">
        <v>239</v>
      </c>
    </row>
    <row r="1825" spans="1:65" s="2" customFormat="1" ht="37.9" customHeight="1">
      <c r="A1825" s="35"/>
      <c r="B1825" s="36"/>
      <c r="C1825" s="192" t="s">
        <v>2391</v>
      </c>
      <c r="D1825" s="192" t="s">
        <v>241</v>
      </c>
      <c r="E1825" s="193" t="s">
        <v>2392</v>
      </c>
      <c r="F1825" s="194" t="s">
        <v>2393</v>
      </c>
      <c r="G1825" s="195" t="s">
        <v>372</v>
      </c>
      <c r="H1825" s="196">
        <v>4</v>
      </c>
      <c r="I1825" s="197"/>
      <c r="J1825" s="198">
        <f>ROUND(I1825*H1825,2)</f>
        <v>0</v>
      </c>
      <c r="K1825" s="194" t="s">
        <v>1</v>
      </c>
      <c r="L1825" s="40"/>
      <c r="M1825" s="199" t="s">
        <v>1</v>
      </c>
      <c r="N1825" s="200" t="s">
        <v>40</v>
      </c>
      <c r="O1825" s="72"/>
      <c r="P1825" s="201">
        <f>O1825*H1825</f>
        <v>0</v>
      </c>
      <c r="Q1825" s="201">
        <v>1.396E-2</v>
      </c>
      <c r="R1825" s="201">
        <f>Q1825*H1825</f>
        <v>5.5840000000000001E-2</v>
      </c>
      <c r="S1825" s="201">
        <v>0</v>
      </c>
      <c r="T1825" s="202">
        <f>S1825*H1825</f>
        <v>0</v>
      </c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R1825" s="203" t="s">
        <v>169</v>
      </c>
      <c r="AT1825" s="203" t="s">
        <v>241</v>
      </c>
      <c r="AU1825" s="203" t="s">
        <v>86</v>
      </c>
      <c r="AY1825" s="18" t="s">
        <v>239</v>
      </c>
      <c r="BE1825" s="204">
        <f>IF(N1825="základní",J1825,0)</f>
        <v>0</v>
      </c>
      <c r="BF1825" s="204">
        <f>IF(N1825="snížená",J1825,0)</f>
        <v>0</v>
      </c>
      <c r="BG1825" s="204">
        <f>IF(N1825="zákl. přenesená",J1825,0)</f>
        <v>0</v>
      </c>
      <c r="BH1825" s="204">
        <f>IF(N1825="sníž. přenesená",J1825,0)</f>
        <v>0</v>
      </c>
      <c r="BI1825" s="204">
        <f>IF(N1825="nulová",J1825,0)</f>
        <v>0</v>
      </c>
      <c r="BJ1825" s="18" t="s">
        <v>83</v>
      </c>
      <c r="BK1825" s="204">
        <f>ROUND(I1825*H1825,2)</f>
        <v>0</v>
      </c>
      <c r="BL1825" s="18" t="s">
        <v>169</v>
      </c>
      <c r="BM1825" s="203" t="s">
        <v>2394</v>
      </c>
    </row>
    <row r="1826" spans="1:65" s="13" customFormat="1" ht="11.25">
      <c r="B1826" s="210"/>
      <c r="C1826" s="211"/>
      <c r="D1826" s="212" t="s">
        <v>250</v>
      </c>
      <c r="E1826" s="213" t="s">
        <v>1</v>
      </c>
      <c r="F1826" s="214" t="s">
        <v>2108</v>
      </c>
      <c r="G1826" s="211"/>
      <c r="H1826" s="213" t="s">
        <v>1</v>
      </c>
      <c r="I1826" s="215"/>
      <c r="J1826" s="211"/>
      <c r="K1826" s="211"/>
      <c r="L1826" s="216"/>
      <c r="M1826" s="217"/>
      <c r="N1826" s="218"/>
      <c r="O1826" s="218"/>
      <c r="P1826" s="218"/>
      <c r="Q1826" s="218"/>
      <c r="R1826" s="218"/>
      <c r="S1826" s="218"/>
      <c r="T1826" s="219"/>
      <c r="AT1826" s="220" t="s">
        <v>250</v>
      </c>
      <c r="AU1826" s="220" t="s">
        <v>86</v>
      </c>
      <c r="AV1826" s="13" t="s">
        <v>83</v>
      </c>
      <c r="AW1826" s="13" t="s">
        <v>31</v>
      </c>
      <c r="AX1826" s="13" t="s">
        <v>75</v>
      </c>
      <c r="AY1826" s="220" t="s">
        <v>239</v>
      </c>
    </row>
    <row r="1827" spans="1:65" s="14" customFormat="1" ht="11.25">
      <c r="B1827" s="221"/>
      <c r="C1827" s="222"/>
      <c r="D1827" s="212" t="s">
        <v>250</v>
      </c>
      <c r="E1827" s="223" t="s">
        <v>1</v>
      </c>
      <c r="F1827" s="224" t="s">
        <v>2395</v>
      </c>
      <c r="G1827" s="222"/>
      <c r="H1827" s="225">
        <v>3.75</v>
      </c>
      <c r="I1827" s="226"/>
      <c r="J1827" s="222"/>
      <c r="K1827" s="222"/>
      <c r="L1827" s="227"/>
      <c r="M1827" s="228"/>
      <c r="N1827" s="229"/>
      <c r="O1827" s="229"/>
      <c r="P1827" s="229"/>
      <c r="Q1827" s="229"/>
      <c r="R1827" s="229"/>
      <c r="S1827" s="229"/>
      <c r="T1827" s="230"/>
      <c r="AT1827" s="231" t="s">
        <v>250</v>
      </c>
      <c r="AU1827" s="231" t="s">
        <v>86</v>
      </c>
      <c r="AV1827" s="14" t="s">
        <v>86</v>
      </c>
      <c r="AW1827" s="14" t="s">
        <v>31</v>
      </c>
      <c r="AX1827" s="14" t="s">
        <v>75</v>
      </c>
      <c r="AY1827" s="231" t="s">
        <v>239</v>
      </c>
    </row>
    <row r="1828" spans="1:65" s="14" customFormat="1" ht="11.25">
      <c r="B1828" s="221"/>
      <c r="C1828" s="222"/>
      <c r="D1828" s="212" t="s">
        <v>250</v>
      </c>
      <c r="E1828" s="223" t="s">
        <v>1</v>
      </c>
      <c r="F1828" s="224" t="s">
        <v>2396</v>
      </c>
      <c r="G1828" s="222"/>
      <c r="H1828" s="225">
        <v>0.25</v>
      </c>
      <c r="I1828" s="226"/>
      <c r="J1828" s="222"/>
      <c r="K1828" s="222"/>
      <c r="L1828" s="227"/>
      <c r="M1828" s="228"/>
      <c r="N1828" s="229"/>
      <c r="O1828" s="229"/>
      <c r="P1828" s="229"/>
      <c r="Q1828" s="229"/>
      <c r="R1828" s="229"/>
      <c r="S1828" s="229"/>
      <c r="T1828" s="230"/>
      <c r="AT1828" s="231" t="s">
        <v>250</v>
      </c>
      <c r="AU1828" s="231" t="s">
        <v>86</v>
      </c>
      <c r="AV1828" s="14" t="s">
        <v>86</v>
      </c>
      <c r="AW1828" s="14" t="s">
        <v>31</v>
      </c>
      <c r="AX1828" s="14" t="s">
        <v>75</v>
      </c>
      <c r="AY1828" s="231" t="s">
        <v>239</v>
      </c>
    </row>
    <row r="1829" spans="1:65" s="16" customFormat="1" ht="11.25">
      <c r="B1829" s="243"/>
      <c r="C1829" s="244"/>
      <c r="D1829" s="212" t="s">
        <v>250</v>
      </c>
      <c r="E1829" s="245" t="s">
        <v>1</v>
      </c>
      <c r="F1829" s="246" t="s">
        <v>264</v>
      </c>
      <c r="G1829" s="244"/>
      <c r="H1829" s="247">
        <v>4</v>
      </c>
      <c r="I1829" s="248"/>
      <c r="J1829" s="244"/>
      <c r="K1829" s="244"/>
      <c r="L1829" s="249"/>
      <c r="M1829" s="250"/>
      <c r="N1829" s="251"/>
      <c r="O1829" s="251"/>
      <c r="P1829" s="251"/>
      <c r="Q1829" s="251"/>
      <c r="R1829" s="251"/>
      <c r="S1829" s="251"/>
      <c r="T1829" s="252"/>
      <c r="AT1829" s="253" t="s">
        <v>250</v>
      </c>
      <c r="AU1829" s="253" t="s">
        <v>86</v>
      </c>
      <c r="AV1829" s="16" t="s">
        <v>246</v>
      </c>
      <c r="AW1829" s="16" t="s">
        <v>31</v>
      </c>
      <c r="AX1829" s="16" t="s">
        <v>83</v>
      </c>
      <c r="AY1829" s="253" t="s">
        <v>239</v>
      </c>
    </row>
    <row r="1830" spans="1:65" s="2" customFormat="1" ht="37.9" customHeight="1">
      <c r="A1830" s="35"/>
      <c r="B1830" s="36"/>
      <c r="C1830" s="192" t="s">
        <v>2397</v>
      </c>
      <c r="D1830" s="192" t="s">
        <v>241</v>
      </c>
      <c r="E1830" s="193" t="s">
        <v>2398</v>
      </c>
      <c r="F1830" s="194" t="s">
        <v>2399</v>
      </c>
      <c r="G1830" s="195" t="s">
        <v>372</v>
      </c>
      <c r="H1830" s="196">
        <v>7</v>
      </c>
      <c r="I1830" s="197"/>
      <c r="J1830" s="198">
        <f>ROUND(I1830*H1830,2)</f>
        <v>0</v>
      </c>
      <c r="K1830" s="194" t="s">
        <v>1</v>
      </c>
      <c r="L1830" s="40"/>
      <c r="M1830" s="199" t="s">
        <v>1</v>
      </c>
      <c r="N1830" s="200" t="s">
        <v>40</v>
      </c>
      <c r="O1830" s="72"/>
      <c r="P1830" s="201">
        <f>O1830*H1830</f>
        <v>0</v>
      </c>
      <c r="Q1830" s="201">
        <v>1.396E-2</v>
      </c>
      <c r="R1830" s="201">
        <f>Q1830*H1830</f>
        <v>9.7720000000000001E-2</v>
      </c>
      <c r="S1830" s="201">
        <v>0</v>
      </c>
      <c r="T1830" s="202">
        <f>S1830*H1830</f>
        <v>0</v>
      </c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R1830" s="203" t="s">
        <v>169</v>
      </c>
      <c r="AT1830" s="203" t="s">
        <v>241</v>
      </c>
      <c r="AU1830" s="203" t="s">
        <v>86</v>
      </c>
      <c r="AY1830" s="18" t="s">
        <v>239</v>
      </c>
      <c r="BE1830" s="204">
        <f>IF(N1830="základní",J1830,0)</f>
        <v>0</v>
      </c>
      <c r="BF1830" s="204">
        <f>IF(N1830="snížená",J1830,0)</f>
        <v>0</v>
      </c>
      <c r="BG1830" s="204">
        <f>IF(N1830="zákl. přenesená",J1830,0)</f>
        <v>0</v>
      </c>
      <c r="BH1830" s="204">
        <f>IF(N1830="sníž. přenesená",J1830,0)</f>
        <v>0</v>
      </c>
      <c r="BI1830" s="204">
        <f>IF(N1830="nulová",J1830,0)</f>
        <v>0</v>
      </c>
      <c r="BJ1830" s="18" t="s">
        <v>83</v>
      </c>
      <c r="BK1830" s="204">
        <f>ROUND(I1830*H1830,2)</f>
        <v>0</v>
      </c>
      <c r="BL1830" s="18" t="s">
        <v>169</v>
      </c>
      <c r="BM1830" s="203" t="s">
        <v>2400</v>
      </c>
    </row>
    <row r="1831" spans="1:65" s="13" customFormat="1" ht="11.25">
      <c r="B1831" s="210"/>
      <c r="C1831" s="211"/>
      <c r="D1831" s="212" t="s">
        <v>250</v>
      </c>
      <c r="E1831" s="213" t="s">
        <v>1</v>
      </c>
      <c r="F1831" s="214" t="s">
        <v>2401</v>
      </c>
      <c r="G1831" s="211"/>
      <c r="H1831" s="213" t="s">
        <v>1</v>
      </c>
      <c r="I1831" s="215"/>
      <c r="J1831" s="211"/>
      <c r="K1831" s="211"/>
      <c r="L1831" s="216"/>
      <c r="M1831" s="217"/>
      <c r="N1831" s="218"/>
      <c r="O1831" s="218"/>
      <c r="P1831" s="218"/>
      <c r="Q1831" s="218"/>
      <c r="R1831" s="218"/>
      <c r="S1831" s="218"/>
      <c r="T1831" s="219"/>
      <c r="AT1831" s="220" t="s">
        <v>250</v>
      </c>
      <c r="AU1831" s="220" t="s">
        <v>86</v>
      </c>
      <c r="AV1831" s="13" t="s">
        <v>83</v>
      </c>
      <c r="AW1831" s="13" t="s">
        <v>31</v>
      </c>
      <c r="AX1831" s="13" t="s">
        <v>75</v>
      </c>
      <c r="AY1831" s="220" t="s">
        <v>239</v>
      </c>
    </row>
    <row r="1832" spans="1:65" s="14" customFormat="1" ht="11.25">
      <c r="B1832" s="221"/>
      <c r="C1832" s="222"/>
      <c r="D1832" s="212" t="s">
        <v>250</v>
      </c>
      <c r="E1832" s="223" t="s">
        <v>1</v>
      </c>
      <c r="F1832" s="224" t="s">
        <v>2402</v>
      </c>
      <c r="G1832" s="222"/>
      <c r="H1832" s="225">
        <v>6.75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250</v>
      </c>
      <c r="AU1832" s="231" t="s">
        <v>86</v>
      </c>
      <c r="AV1832" s="14" t="s">
        <v>86</v>
      </c>
      <c r="AW1832" s="14" t="s">
        <v>31</v>
      </c>
      <c r="AX1832" s="14" t="s">
        <v>75</v>
      </c>
      <c r="AY1832" s="231" t="s">
        <v>239</v>
      </c>
    </row>
    <row r="1833" spans="1:65" s="14" customFormat="1" ht="11.25">
      <c r="B1833" s="221"/>
      <c r="C1833" s="222"/>
      <c r="D1833" s="212" t="s">
        <v>250</v>
      </c>
      <c r="E1833" s="223" t="s">
        <v>1</v>
      </c>
      <c r="F1833" s="224" t="s">
        <v>2396</v>
      </c>
      <c r="G1833" s="222"/>
      <c r="H1833" s="225">
        <v>0.25</v>
      </c>
      <c r="I1833" s="226"/>
      <c r="J1833" s="222"/>
      <c r="K1833" s="222"/>
      <c r="L1833" s="227"/>
      <c r="M1833" s="228"/>
      <c r="N1833" s="229"/>
      <c r="O1833" s="229"/>
      <c r="P1833" s="229"/>
      <c r="Q1833" s="229"/>
      <c r="R1833" s="229"/>
      <c r="S1833" s="229"/>
      <c r="T1833" s="230"/>
      <c r="AT1833" s="231" t="s">
        <v>250</v>
      </c>
      <c r="AU1833" s="231" t="s">
        <v>86</v>
      </c>
      <c r="AV1833" s="14" t="s">
        <v>86</v>
      </c>
      <c r="AW1833" s="14" t="s">
        <v>31</v>
      </c>
      <c r="AX1833" s="14" t="s">
        <v>75</v>
      </c>
      <c r="AY1833" s="231" t="s">
        <v>239</v>
      </c>
    </row>
    <row r="1834" spans="1:65" s="16" customFormat="1" ht="11.25">
      <c r="B1834" s="243"/>
      <c r="C1834" s="244"/>
      <c r="D1834" s="212" t="s">
        <v>250</v>
      </c>
      <c r="E1834" s="245" t="s">
        <v>1</v>
      </c>
      <c r="F1834" s="246" t="s">
        <v>264</v>
      </c>
      <c r="G1834" s="244"/>
      <c r="H1834" s="247">
        <v>7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AT1834" s="253" t="s">
        <v>250</v>
      </c>
      <c r="AU1834" s="253" t="s">
        <v>86</v>
      </c>
      <c r="AV1834" s="16" t="s">
        <v>246</v>
      </c>
      <c r="AW1834" s="16" t="s">
        <v>31</v>
      </c>
      <c r="AX1834" s="16" t="s">
        <v>83</v>
      </c>
      <c r="AY1834" s="253" t="s">
        <v>239</v>
      </c>
    </row>
    <row r="1835" spans="1:65" s="2" customFormat="1" ht="24.2" customHeight="1">
      <c r="A1835" s="35"/>
      <c r="B1835" s="36"/>
      <c r="C1835" s="192" t="s">
        <v>2403</v>
      </c>
      <c r="D1835" s="192" t="s">
        <v>241</v>
      </c>
      <c r="E1835" s="193" t="s">
        <v>2404</v>
      </c>
      <c r="F1835" s="194" t="s">
        <v>2405</v>
      </c>
      <c r="G1835" s="195" t="s">
        <v>372</v>
      </c>
      <c r="H1835" s="196">
        <v>3.5</v>
      </c>
      <c r="I1835" s="197"/>
      <c r="J1835" s="198">
        <f>ROUND(I1835*H1835,2)</f>
        <v>0</v>
      </c>
      <c r="K1835" s="194" t="s">
        <v>245</v>
      </c>
      <c r="L1835" s="40"/>
      <c r="M1835" s="199" t="s">
        <v>1</v>
      </c>
      <c r="N1835" s="200" t="s">
        <v>40</v>
      </c>
      <c r="O1835" s="72"/>
      <c r="P1835" s="201">
        <f>O1835*H1835</f>
        <v>0</v>
      </c>
      <c r="Q1835" s="201">
        <v>1.6209999999999999E-2</v>
      </c>
      <c r="R1835" s="201">
        <f>Q1835*H1835</f>
        <v>5.6734999999999994E-2</v>
      </c>
      <c r="S1835" s="201">
        <v>0</v>
      </c>
      <c r="T1835" s="202">
        <f>S1835*H1835</f>
        <v>0</v>
      </c>
      <c r="U1835" s="35"/>
      <c r="V1835" s="35"/>
      <c r="W1835" s="35"/>
      <c r="X1835" s="35"/>
      <c r="Y1835" s="35"/>
      <c r="Z1835" s="35"/>
      <c r="AA1835" s="35"/>
      <c r="AB1835" s="35"/>
      <c r="AC1835" s="35"/>
      <c r="AD1835" s="35"/>
      <c r="AE1835" s="35"/>
      <c r="AR1835" s="203" t="s">
        <v>169</v>
      </c>
      <c r="AT1835" s="203" t="s">
        <v>241</v>
      </c>
      <c r="AU1835" s="203" t="s">
        <v>86</v>
      </c>
      <c r="AY1835" s="18" t="s">
        <v>239</v>
      </c>
      <c r="BE1835" s="204">
        <f>IF(N1835="základní",J1835,0)</f>
        <v>0</v>
      </c>
      <c r="BF1835" s="204">
        <f>IF(N1835="snížená",J1835,0)</f>
        <v>0</v>
      </c>
      <c r="BG1835" s="204">
        <f>IF(N1835="zákl. přenesená",J1835,0)</f>
        <v>0</v>
      </c>
      <c r="BH1835" s="204">
        <f>IF(N1835="sníž. přenesená",J1835,0)</f>
        <v>0</v>
      </c>
      <c r="BI1835" s="204">
        <f>IF(N1835="nulová",J1835,0)</f>
        <v>0</v>
      </c>
      <c r="BJ1835" s="18" t="s">
        <v>83</v>
      </c>
      <c r="BK1835" s="204">
        <f>ROUND(I1835*H1835,2)</f>
        <v>0</v>
      </c>
      <c r="BL1835" s="18" t="s">
        <v>169</v>
      </c>
      <c r="BM1835" s="203" t="s">
        <v>2406</v>
      </c>
    </row>
    <row r="1836" spans="1:65" s="2" customFormat="1" ht="11.25">
      <c r="A1836" s="35"/>
      <c r="B1836" s="36"/>
      <c r="C1836" s="37"/>
      <c r="D1836" s="205" t="s">
        <v>248</v>
      </c>
      <c r="E1836" s="37"/>
      <c r="F1836" s="206" t="s">
        <v>2407</v>
      </c>
      <c r="G1836" s="37"/>
      <c r="H1836" s="37"/>
      <c r="I1836" s="207"/>
      <c r="J1836" s="37"/>
      <c r="K1836" s="37"/>
      <c r="L1836" s="40"/>
      <c r="M1836" s="208"/>
      <c r="N1836" s="209"/>
      <c r="O1836" s="72"/>
      <c r="P1836" s="72"/>
      <c r="Q1836" s="72"/>
      <c r="R1836" s="72"/>
      <c r="S1836" s="72"/>
      <c r="T1836" s="73"/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T1836" s="18" t="s">
        <v>248</v>
      </c>
      <c r="AU1836" s="18" t="s">
        <v>86</v>
      </c>
    </row>
    <row r="1837" spans="1:65" s="13" customFormat="1" ht="11.25">
      <c r="B1837" s="210"/>
      <c r="C1837" s="211"/>
      <c r="D1837" s="212" t="s">
        <v>250</v>
      </c>
      <c r="E1837" s="213" t="s">
        <v>1</v>
      </c>
      <c r="F1837" s="214" t="s">
        <v>1970</v>
      </c>
      <c r="G1837" s="211"/>
      <c r="H1837" s="213" t="s">
        <v>1</v>
      </c>
      <c r="I1837" s="215"/>
      <c r="J1837" s="211"/>
      <c r="K1837" s="211"/>
      <c r="L1837" s="216"/>
      <c r="M1837" s="217"/>
      <c r="N1837" s="218"/>
      <c r="O1837" s="218"/>
      <c r="P1837" s="218"/>
      <c r="Q1837" s="218"/>
      <c r="R1837" s="218"/>
      <c r="S1837" s="218"/>
      <c r="T1837" s="219"/>
      <c r="AT1837" s="220" t="s">
        <v>250</v>
      </c>
      <c r="AU1837" s="220" t="s">
        <v>86</v>
      </c>
      <c r="AV1837" s="13" t="s">
        <v>83</v>
      </c>
      <c r="AW1837" s="13" t="s">
        <v>31</v>
      </c>
      <c r="AX1837" s="13" t="s">
        <v>75</v>
      </c>
      <c r="AY1837" s="220" t="s">
        <v>239</v>
      </c>
    </row>
    <row r="1838" spans="1:65" s="14" customFormat="1" ht="11.25">
      <c r="B1838" s="221"/>
      <c r="C1838" s="222"/>
      <c r="D1838" s="212" t="s">
        <v>250</v>
      </c>
      <c r="E1838" s="223" t="s">
        <v>1</v>
      </c>
      <c r="F1838" s="224" t="s">
        <v>2408</v>
      </c>
      <c r="G1838" s="222"/>
      <c r="H1838" s="225">
        <v>3.28</v>
      </c>
      <c r="I1838" s="226"/>
      <c r="J1838" s="222"/>
      <c r="K1838" s="222"/>
      <c r="L1838" s="227"/>
      <c r="M1838" s="228"/>
      <c r="N1838" s="229"/>
      <c r="O1838" s="229"/>
      <c r="P1838" s="229"/>
      <c r="Q1838" s="229"/>
      <c r="R1838" s="229"/>
      <c r="S1838" s="229"/>
      <c r="T1838" s="230"/>
      <c r="AT1838" s="231" t="s">
        <v>250</v>
      </c>
      <c r="AU1838" s="231" t="s">
        <v>86</v>
      </c>
      <c r="AV1838" s="14" t="s">
        <v>86</v>
      </c>
      <c r="AW1838" s="14" t="s">
        <v>31</v>
      </c>
      <c r="AX1838" s="14" t="s">
        <v>75</v>
      </c>
      <c r="AY1838" s="231" t="s">
        <v>239</v>
      </c>
    </row>
    <row r="1839" spans="1:65" s="14" customFormat="1" ht="11.25">
      <c r="B1839" s="221"/>
      <c r="C1839" s="222"/>
      <c r="D1839" s="212" t="s">
        <v>250</v>
      </c>
      <c r="E1839" s="223" t="s">
        <v>1</v>
      </c>
      <c r="F1839" s="224" t="s">
        <v>2409</v>
      </c>
      <c r="G1839" s="222"/>
      <c r="H1839" s="225">
        <v>0.22</v>
      </c>
      <c r="I1839" s="226"/>
      <c r="J1839" s="222"/>
      <c r="K1839" s="222"/>
      <c r="L1839" s="227"/>
      <c r="M1839" s="228"/>
      <c r="N1839" s="229"/>
      <c r="O1839" s="229"/>
      <c r="P1839" s="229"/>
      <c r="Q1839" s="229"/>
      <c r="R1839" s="229"/>
      <c r="S1839" s="229"/>
      <c r="T1839" s="230"/>
      <c r="AT1839" s="231" t="s">
        <v>250</v>
      </c>
      <c r="AU1839" s="231" t="s">
        <v>86</v>
      </c>
      <c r="AV1839" s="14" t="s">
        <v>86</v>
      </c>
      <c r="AW1839" s="14" t="s">
        <v>31</v>
      </c>
      <c r="AX1839" s="14" t="s">
        <v>75</v>
      </c>
      <c r="AY1839" s="231" t="s">
        <v>239</v>
      </c>
    </row>
    <row r="1840" spans="1:65" s="16" customFormat="1" ht="11.25">
      <c r="B1840" s="243"/>
      <c r="C1840" s="244"/>
      <c r="D1840" s="212" t="s">
        <v>250</v>
      </c>
      <c r="E1840" s="245" t="s">
        <v>1</v>
      </c>
      <c r="F1840" s="246" t="s">
        <v>264</v>
      </c>
      <c r="G1840" s="244"/>
      <c r="H1840" s="247">
        <v>3.5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AT1840" s="253" t="s">
        <v>250</v>
      </c>
      <c r="AU1840" s="253" t="s">
        <v>86</v>
      </c>
      <c r="AV1840" s="16" t="s">
        <v>246</v>
      </c>
      <c r="AW1840" s="16" t="s">
        <v>31</v>
      </c>
      <c r="AX1840" s="16" t="s">
        <v>83</v>
      </c>
      <c r="AY1840" s="253" t="s">
        <v>239</v>
      </c>
    </row>
    <row r="1841" spans="1:65" s="2" customFormat="1" ht="24.2" customHeight="1">
      <c r="A1841" s="35"/>
      <c r="B1841" s="36"/>
      <c r="C1841" s="192" t="s">
        <v>2410</v>
      </c>
      <c r="D1841" s="192" t="s">
        <v>241</v>
      </c>
      <c r="E1841" s="193" t="s">
        <v>2411</v>
      </c>
      <c r="F1841" s="194" t="s">
        <v>2412</v>
      </c>
      <c r="G1841" s="195" t="s">
        <v>372</v>
      </c>
      <c r="H1841" s="196">
        <v>2.1</v>
      </c>
      <c r="I1841" s="197"/>
      <c r="J1841" s="198">
        <f>ROUND(I1841*H1841,2)</f>
        <v>0</v>
      </c>
      <c r="K1841" s="194" t="s">
        <v>245</v>
      </c>
      <c r="L1841" s="40"/>
      <c r="M1841" s="199" t="s">
        <v>1</v>
      </c>
      <c r="N1841" s="200" t="s">
        <v>40</v>
      </c>
      <c r="O1841" s="72"/>
      <c r="P1841" s="201">
        <f>O1841*H1841</f>
        <v>0</v>
      </c>
      <c r="Q1841" s="201">
        <v>0</v>
      </c>
      <c r="R1841" s="201">
        <f>Q1841*H1841</f>
        <v>0</v>
      </c>
      <c r="S1841" s="201">
        <v>0</v>
      </c>
      <c r="T1841" s="202">
        <f>S1841*H1841</f>
        <v>0</v>
      </c>
      <c r="U1841" s="35"/>
      <c r="V1841" s="35"/>
      <c r="W1841" s="35"/>
      <c r="X1841" s="35"/>
      <c r="Y1841" s="35"/>
      <c r="Z1841" s="35"/>
      <c r="AA1841" s="35"/>
      <c r="AB1841" s="35"/>
      <c r="AC1841" s="35"/>
      <c r="AD1841" s="35"/>
      <c r="AE1841" s="35"/>
      <c r="AR1841" s="203" t="s">
        <v>169</v>
      </c>
      <c r="AT1841" s="203" t="s">
        <v>241</v>
      </c>
      <c r="AU1841" s="203" t="s">
        <v>86</v>
      </c>
      <c r="AY1841" s="18" t="s">
        <v>239</v>
      </c>
      <c r="BE1841" s="204">
        <f>IF(N1841="základní",J1841,0)</f>
        <v>0</v>
      </c>
      <c r="BF1841" s="204">
        <f>IF(N1841="snížená",J1841,0)</f>
        <v>0</v>
      </c>
      <c r="BG1841" s="204">
        <f>IF(N1841="zákl. přenesená",J1841,0)</f>
        <v>0</v>
      </c>
      <c r="BH1841" s="204">
        <f>IF(N1841="sníž. přenesená",J1841,0)</f>
        <v>0</v>
      </c>
      <c r="BI1841" s="204">
        <f>IF(N1841="nulová",J1841,0)</f>
        <v>0</v>
      </c>
      <c r="BJ1841" s="18" t="s">
        <v>83</v>
      </c>
      <c r="BK1841" s="204">
        <f>ROUND(I1841*H1841,2)</f>
        <v>0</v>
      </c>
      <c r="BL1841" s="18" t="s">
        <v>169</v>
      </c>
      <c r="BM1841" s="203" t="s">
        <v>2413</v>
      </c>
    </row>
    <row r="1842" spans="1:65" s="2" customFormat="1" ht="11.25">
      <c r="A1842" s="35"/>
      <c r="B1842" s="36"/>
      <c r="C1842" s="37"/>
      <c r="D1842" s="205" t="s">
        <v>248</v>
      </c>
      <c r="E1842" s="37"/>
      <c r="F1842" s="206" t="s">
        <v>2414</v>
      </c>
      <c r="G1842" s="37"/>
      <c r="H1842" s="37"/>
      <c r="I1842" s="207"/>
      <c r="J1842" s="37"/>
      <c r="K1842" s="37"/>
      <c r="L1842" s="40"/>
      <c r="M1842" s="208"/>
      <c r="N1842" s="209"/>
      <c r="O1842" s="72"/>
      <c r="P1842" s="72"/>
      <c r="Q1842" s="72"/>
      <c r="R1842" s="72"/>
      <c r="S1842" s="72"/>
      <c r="T1842" s="73"/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T1842" s="18" t="s">
        <v>248</v>
      </c>
      <c r="AU1842" s="18" t="s">
        <v>86</v>
      </c>
    </row>
    <row r="1843" spans="1:65" s="13" customFormat="1" ht="11.25">
      <c r="B1843" s="210"/>
      <c r="C1843" s="211"/>
      <c r="D1843" s="212" t="s">
        <v>250</v>
      </c>
      <c r="E1843" s="213" t="s">
        <v>1</v>
      </c>
      <c r="F1843" s="214" t="s">
        <v>1970</v>
      </c>
      <c r="G1843" s="211"/>
      <c r="H1843" s="213" t="s">
        <v>1</v>
      </c>
      <c r="I1843" s="215"/>
      <c r="J1843" s="211"/>
      <c r="K1843" s="211"/>
      <c r="L1843" s="216"/>
      <c r="M1843" s="217"/>
      <c r="N1843" s="218"/>
      <c r="O1843" s="218"/>
      <c r="P1843" s="218"/>
      <c r="Q1843" s="218"/>
      <c r="R1843" s="218"/>
      <c r="S1843" s="218"/>
      <c r="T1843" s="219"/>
      <c r="AT1843" s="220" t="s">
        <v>250</v>
      </c>
      <c r="AU1843" s="220" t="s">
        <v>86</v>
      </c>
      <c r="AV1843" s="13" t="s">
        <v>83</v>
      </c>
      <c r="AW1843" s="13" t="s">
        <v>31</v>
      </c>
      <c r="AX1843" s="13" t="s">
        <v>75</v>
      </c>
      <c r="AY1843" s="220" t="s">
        <v>239</v>
      </c>
    </row>
    <row r="1844" spans="1:65" s="14" customFormat="1" ht="11.25">
      <c r="B1844" s="221"/>
      <c r="C1844" s="222"/>
      <c r="D1844" s="212" t="s">
        <v>250</v>
      </c>
      <c r="E1844" s="223" t="s">
        <v>1</v>
      </c>
      <c r="F1844" s="224" t="s">
        <v>2415</v>
      </c>
      <c r="G1844" s="222"/>
      <c r="H1844" s="225">
        <v>2.1</v>
      </c>
      <c r="I1844" s="226"/>
      <c r="J1844" s="222"/>
      <c r="K1844" s="222"/>
      <c r="L1844" s="227"/>
      <c r="M1844" s="228"/>
      <c r="N1844" s="229"/>
      <c r="O1844" s="229"/>
      <c r="P1844" s="229"/>
      <c r="Q1844" s="229"/>
      <c r="R1844" s="229"/>
      <c r="S1844" s="229"/>
      <c r="T1844" s="230"/>
      <c r="AT1844" s="231" t="s">
        <v>250</v>
      </c>
      <c r="AU1844" s="231" t="s">
        <v>86</v>
      </c>
      <c r="AV1844" s="14" t="s">
        <v>86</v>
      </c>
      <c r="AW1844" s="14" t="s">
        <v>31</v>
      </c>
      <c r="AX1844" s="14" t="s">
        <v>83</v>
      </c>
      <c r="AY1844" s="231" t="s">
        <v>239</v>
      </c>
    </row>
    <row r="1845" spans="1:65" s="2" customFormat="1" ht="21.75" customHeight="1">
      <c r="A1845" s="35"/>
      <c r="B1845" s="36"/>
      <c r="C1845" s="254" t="s">
        <v>2416</v>
      </c>
      <c r="D1845" s="254" t="s">
        <v>340</v>
      </c>
      <c r="E1845" s="255" t="s">
        <v>2417</v>
      </c>
      <c r="F1845" s="256" t="s">
        <v>2418</v>
      </c>
      <c r="G1845" s="257" t="s">
        <v>372</v>
      </c>
      <c r="H1845" s="258">
        <v>3</v>
      </c>
      <c r="I1845" s="259"/>
      <c r="J1845" s="260">
        <f>ROUND(I1845*H1845,2)</f>
        <v>0</v>
      </c>
      <c r="K1845" s="256" t="s">
        <v>245</v>
      </c>
      <c r="L1845" s="261"/>
      <c r="M1845" s="262" t="s">
        <v>1</v>
      </c>
      <c r="N1845" s="263" t="s">
        <v>40</v>
      </c>
      <c r="O1845" s="72"/>
      <c r="P1845" s="201">
        <f>O1845*H1845</f>
        <v>0</v>
      </c>
      <c r="Q1845" s="201">
        <v>1.4500000000000001E-2</v>
      </c>
      <c r="R1845" s="201">
        <f>Q1845*H1845</f>
        <v>4.3500000000000004E-2</v>
      </c>
      <c r="S1845" s="201">
        <v>0</v>
      </c>
      <c r="T1845" s="202">
        <f>S1845*H1845</f>
        <v>0</v>
      </c>
      <c r="U1845" s="35"/>
      <c r="V1845" s="35"/>
      <c r="W1845" s="35"/>
      <c r="X1845" s="35"/>
      <c r="Y1845" s="35"/>
      <c r="Z1845" s="35"/>
      <c r="AA1845" s="35"/>
      <c r="AB1845" s="35"/>
      <c r="AC1845" s="35"/>
      <c r="AD1845" s="35"/>
      <c r="AE1845" s="35"/>
      <c r="AR1845" s="203" t="s">
        <v>531</v>
      </c>
      <c r="AT1845" s="203" t="s">
        <v>340</v>
      </c>
      <c r="AU1845" s="203" t="s">
        <v>86</v>
      </c>
      <c r="AY1845" s="18" t="s">
        <v>239</v>
      </c>
      <c r="BE1845" s="204">
        <f>IF(N1845="základní",J1845,0)</f>
        <v>0</v>
      </c>
      <c r="BF1845" s="204">
        <f>IF(N1845="snížená",J1845,0)</f>
        <v>0</v>
      </c>
      <c r="BG1845" s="204">
        <f>IF(N1845="zákl. přenesená",J1845,0)</f>
        <v>0</v>
      </c>
      <c r="BH1845" s="204">
        <f>IF(N1845="sníž. přenesená",J1845,0)</f>
        <v>0</v>
      </c>
      <c r="BI1845" s="204">
        <f>IF(N1845="nulová",J1845,0)</f>
        <v>0</v>
      </c>
      <c r="BJ1845" s="18" t="s">
        <v>83</v>
      </c>
      <c r="BK1845" s="204">
        <f>ROUND(I1845*H1845,2)</f>
        <v>0</v>
      </c>
      <c r="BL1845" s="18" t="s">
        <v>169</v>
      </c>
      <c r="BM1845" s="203" t="s">
        <v>2419</v>
      </c>
    </row>
    <row r="1846" spans="1:65" s="13" customFormat="1" ht="11.25">
      <c r="B1846" s="210"/>
      <c r="C1846" s="211"/>
      <c r="D1846" s="212" t="s">
        <v>250</v>
      </c>
      <c r="E1846" s="213" t="s">
        <v>1</v>
      </c>
      <c r="F1846" s="214" t="s">
        <v>2420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250</v>
      </c>
      <c r="AU1846" s="220" t="s">
        <v>86</v>
      </c>
      <c r="AV1846" s="13" t="s">
        <v>83</v>
      </c>
      <c r="AW1846" s="13" t="s">
        <v>31</v>
      </c>
      <c r="AX1846" s="13" t="s">
        <v>75</v>
      </c>
      <c r="AY1846" s="220" t="s">
        <v>239</v>
      </c>
    </row>
    <row r="1847" spans="1:65" s="14" customFormat="1" ht="11.25">
      <c r="B1847" s="221"/>
      <c r="C1847" s="222"/>
      <c r="D1847" s="212" t="s">
        <v>250</v>
      </c>
      <c r="E1847" s="223" t="s">
        <v>1</v>
      </c>
      <c r="F1847" s="224" t="s">
        <v>2421</v>
      </c>
      <c r="G1847" s="222"/>
      <c r="H1847" s="225">
        <v>3</v>
      </c>
      <c r="I1847" s="226"/>
      <c r="J1847" s="222"/>
      <c r="K1847" s="222"/>
      <c r="L1847" s="227"/>
      <c r="M1847" s="228"/>
      <c r="N1847" s="229"/>
      <c r="O1847" s="229"/>
      <c r="P1847" s="229"/>
      <c r="Q1847" s="229"/>
      <c r="R1847" s="229"/>
      <c r="S1847" s="229"/>
      <c r="T1847" s="230"/>
      <c r="AT1847" s="231" t="s">
        <v>250</v>
      </c>
      <c r="AU1847" s="231" t="s">
        <v>86</v>
      </c>
      <c r="AV1847" s="14" t="s">
        <v>86</v>
      </c>
      <c r="AW1847" s="14" t="s">
        <v>31</v>
      </c>
      <c r="AX1847" s="14" t="s">
        <v>83</v>
      </c>
      <c r="AY1847" s="231" t="s">
        <v>239</v>
      </c>
    </row>
    <row r="1848" spans="1:65" s="2" customFormat="1" ht="33" customHeight="1">
      <c r="A1848" s="35"/>
      <c r="B1848" s="36"/>
      <c r="C1848" s="192" t="s">
        <v>2422</v>
      </c>
      <c r="D1848" s="192" t="s">
        <v>241</v>
      </c>
      <c r="E1848" s="193" t="s">
        <v>2423</v>
      </c>
      <c r="F1848" s="194" t="s">
        <v>2424</v>
      </c>
      <c r="G1848" s="195" t="s">
        <v>519</v>
      </c>
      <c r="H1848" s="196">
        <v>15</v>
      </c>
      <c r="I1848" s="197"/>
      <c r="J1848" s="198">
        <f>ROUND(I1848*H1848,2)</f>
        <v>0</v>
      </c>
      <c r="K1848" s="194" t="s">
        <v>245</v>
      </c>
      <c r="L1848" s="40"/>
      <c r="M1848" s="199" t="s">
        <v>1</v>
      </c>
      <c r="N1848" s="200" t="s">
        <v>40</v>
      </c>
      <c r="O1848" s="72"/>
      <c r="P1848" s="201">
        <f>O1848*H1848</f>
        <v>0</v>
      </c>
      <c r="Q1848" s="201">
        <v>0</v>
      </c>
      <c r="R1848" s="201">
        <f>Q1848*H1848</f>
        <v>0</v>
      </c>
      <c r="S1848" s="201">
        <v>0</v>
      </c>
      <c r="T1848" s="202">
        <f>S1848*H1848</f>
        <v>0</v>
      </c>
      <c r="U1848" s="35"/>
      <c r="V1848" s="35"/>
      <c r="W1848" s="35"/>
      <c r="X1848" s="35"/>
      <c r="Y1848" s="35"/>
      <c r="Z1848" s="35"/>
      <c r="AA1848" s="35"/>
      <c r="AB1848" s="35"/>
      <c r="AC1848" s="35"/>
      <c r="AD1848" s="35"/>
      <c r="AE1848" s="35"/>
      <c r="AR1848" s="203" t="s">
        <v>169</v>
      </c>
      <c r="AT1848" s="203" t="s">
        <v>241</v>
      </c>
      <c r="AU1848" s="203" t="s">
        <v>86</v>
      </c>
      <c r="AY1848" s="18" t="s">
        <v>239</v>
      </c>
      <c r="BE1848" s="204">
        <f>IF(N1848="základní",J1848,0)</f>
        <v>0</v>
      </c>
      <c r="BF1848" s="204">
        <f>IF(N1848="snížená",J1848,0)</f>
        <v>0</v>
      </c>
      <c r="BG1848" s="204">
        <f>IF(N1848="zákl. přenesená",J1848,0)</f>
        <v>0</v>
      </c>
      <c r="BH1848" s="204">
        <f>IF(N1848="sníž. přenesená",J1848,0)</f>
        <v>0</v>
      </c>
      <c r="BI1848" s="204">
        <f>IF(N1848="nulová",J1848,0)</f>
        <v>0</v>
      </c>
      <c r="BJ1848" s="18" t="s">
        <v>83</v>
      </c>
      <c r="BK1848" s="204">
        <f>ROUND(I1848*H1848,2)</f>
        <v>0</v>
      </c>
      <c r="BL1848" s="18" t="s">
        <v>169</v>
      </c>
      <c r="BM1848" s="203" t="s">
        <v>2425</v>
      </c>
    </row>
    <row r="1849" spans="1:65" s="2" customFormat="1" ht="11.25">
      <c r="A1849" s="35"/>
      <c r="B1849" s="36"/>
      <c r="C1849" s="37"/>
      <c r="D1849" s="205" t="s">
        <v>248</v>
      </c>
      <c r="E1849" s="37"/>
      <c r="F1849" s="206" t="s">
        <v>2426</v>
      </c>
      <c r="G1849" s="37"/>
      <c r="H1849" s="37"/>
      <c r="I1849" s="207"/>
      <c r="J1849" s="37"/>
      <c r="K1849" s="37"/>
      <c r="L1849" s="40"/>
      <c r="M1849" s="208"/>
      <c r="N1849" s="209"/>
      <c r="O1849" s="72"/>
      <c r="P1849" s="72"/>
      <c r="Q1849" s="72"/>
      <c r="R1849" s="72"/>
      <c r="S1849" s="72"/>
      <c r="T1849" s="73"/>
      <c r="U1849" s="35"/>
      <c r="V1849" s="35"/>
      <c r="W1849" s="35"/>
      <c r="X1849" s="35"/>
      <c r="Y1849" s="35"/>
      <c r="Z1849" s="35"/>
      <c r="AA1849" s="35"/>
      <c r="AB1849" s="35"/>
      <c r="AC1849" s="35"/>
      <c r="AD1849" s="35"/>
      <c r="AE1849" s="35"/>
      <c r="AT1849" s="18" t="s">
        <v>248</v>
      </c>
      <c r="AU1849" s="18" t="s">
        <v>86</v>
      </c>
    </row>
    <row r="1850" spans="1:65" s="13" customFormat="1" ht="22.5">
      <c r="B1850" s="210"/>
      <c r="C1850" s="211"/>
      <c r="D1850" s="212" t="s">
        <v>250</v>
      </c>
      <c r="E1850" s="213" t="s">
        <v>1</v>
      </c>
      <c r="F1850" s="214" t="s">
        <v>2427</v>
      </c>
      <c r="G1850" s="211"/>
      <c r="H1850" s="213" t="s">
        <v>1</v>
      </c>
      <c r="I1850" s="215"/>
      <c r="J1850" s="211"/>
      <c r="K1850" s="211"/>
      <c r="L1850" s="216"/>
      <c r="M1850" s="217"/>
      <c r="N1850" s="218"/>
      <c r="O1850" s="218"/>
      <c r="P1850" s="218"/>
      <c r="Q1850" s="218"/>
      <c r="R1850" s="218"/>
      <c r="S1850" s="218"/>
      <c r="T1850" s="219"/>
      <c r="AT1850" s="220" t="s">
        <v>250</v>
      </c>
      <c r="AU1850" s="220" t="s">
        <v>86</v>
      </c>
      <c r="AV1850" s="13" t="s">
        <v>83</v>
      </c>
      <c r="AW1850" s="13" t="s">
        <v>31</v>
      </c>
      <c r="AX1850" s="13" t="s">
        <v>75</v>
      </c>
      <c r="AY1850" s="220" t="s">
        <v>239</v>
      </c>
    </row>
    <row r="1851" spans="1:65" s="13" customFormat="1" ht="11.25">
      <c r="B1851" s="210"/>
      <c r="C1851" s="211"/>
      <c r="D1851" s="212" t="s">
        <v>250</v>
      </c>
      <c r="E1851" s="213" t="s">
        <v>1</v>
      </c>
      <c r="F1851" s="214" t="s">
        <v>2428</v>
      </c>
      <c r="G1851" s="211"/>
      <c r="H1851" s="213" t="s">
        <v>1</v>
      </c>
      <c r="I1851" s="215"/>
      <c r="J1851" s="211"/>
      <c r="K1851" s="211"/>
      <c r="L1851" s="216"/>
      <c r="M1851" s="217"/>
      <c r="N1851" s="218"/>
      <c r="O1851" s="218"/>
      <c r="P1851" s="218"/>
      <c r="Q1851" s="218"/>
      <c r="R1851" s="218"/>
      <c r="S1851" s="218"/>
      <c r="T1851" s="219"/>
      <c r="AT1851" s="220" t="s">
        <v>250</v>
      </c>
      <c r="AU1851" s="220" t="s">
        <v>86</v>
      </c>
      <c r="AV1851" s="13" t="s">
        <v>83</v>
      </c>
      <c r="AW1851" s="13" t="s">
        <v>31</v>
      </c>
      <c r="AX1851" s="13" t="s">
        <v>75</v>
      </c>
      <c r="AY1851" s="220" t="s">
        <v>239</v>
      </c>
    </row>
    <row r="1852" spans="1:65" s="14" customFormat="1" ht="11.25">
      <c r="B1852" s="221"/>
      <c r="C1852" s="222"/>
      <c r="D1852" s="212" t="s">
        <v>250</v>
      </c>
      <c r="E1852" s="223" t="s">
        <v>1</v>
      </c>
      <c r="F1852" s="224" t="s">
        <v>2429</v>
      </c>
      <c r="G1852" s="222"/>
      <c r="H1852" s="225">
        <v>4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250</v>
      </c>
      <c r="AU1852" s="231" t="s">
        <v>86</v>
      </c>
      <c r="AV1852" s="14" t="s">
        <v>86</v>
      </c>
      <c r="AW1852" s="14" t="s">
        <v>31</v>
      </c>
      <c r="AX1852" s="14" t="s">
        <v>75</v>
      </c>
      <c r="AY1852" s="231" t="s">
        <v>239</v>
      </c>
    </row>
    <row r="1853" spans="1:65" s="13" customFormat="1" ht="11.25">
      <c r="B1853" s="210"/>
      <c r="C1853" s="211"/>
      <c r="D1853" s="212" t="s">
        <v>250</v>
      </c>
      <c r="E1853" s="213" t="s">
        <v>1</v>
      </c>
      <c r="F1853" s="214" t="s">
        <v>2430</v>
      </c>
      <c r="G1853" s="211"/>
      <c r="H1853" s="213" t="s">
        <v>1</v>
      </c>
      <c r="I1853" s="215"/>
      <c r="J1853" s="211"/>
      <c r="K1853" s="211"/>
      <c r="L1853" s="216"/>
      <c r="M1853" s="217"/>
      <c r="N1853" s="218"/>
      <c r="O1853" s="218"/>
      <c r="P1853" s="218"/>
      <c r="Q1853" s="218"/>
      <c r="R1853" s="218"/>
      <c r="S1853" s="218"/>
      <c r="T1853" s="219"/>
      <c r="AT1853" s="220" t="s">
        <v>250</v>
      </c>
      <c r="AU1853" s="220" t="s">
        <v>86</v>
      </c>
      <c r="AV1853" s="13" t="s">
        <v>83</v>
      </c>
      <c r="AW1853" s="13" t="s">
        <v>31</v>
      </c>
      <c r="AX1853" s="13" t="s">
        <v>75</v>
      </c>
      <c r="AY1853" s="220" t="s">
        <v>239</v>
      </c>
    </row>
    <row r="1854" spans="1:65" s="14" customFormat="1" ht="11.25">
      <c r="B1854" s="221"/>
      <c r="C1854" s="222"/>
      <c r="D1854" s="212" t="s">
        <v>250</v>
      </c>
      <c r="E1854" s="223" t="s">
        <v>1</v>
      </c>
      <c r="F1854" s="224" t="s">
        <v>2431</v>
      </c>
      <c r="G1854" s="222"/>
      <c r="H1854" s="225">
        <v>5</v>
      </c>
      <c r="I1854" s="226"/>
      <c r="J1854" s="222"/>
      <c r="K1854" s="222"/>
      <c r="L1854" s="227"/>
      <c r="M1854" s="228"/>
      <c r="N1854" s="229"/>
      <c r="O1854" s="229"/>
      <c r="P1854" s="229"/>
      <c r="Q1854" s="229"/>
      <c r="R1854" s="229"/>
      <c r="S1854" s="229"/>
      <c r="T1854" s="230"/>
      <c r="AT1854" s="231" t="s">
        <v>250</v>
      </c>
      <c r="AU1854" s="231" t="s">
        <v>86</v>
      </c>
      <c r="AV1854" s="14" t="s">
        <v>86</v>
      </c>
      <c r="AW1854" s="14" t="s">
        <v>31</v>
      </c>
      <c r="AX1854" s="14" t="s">
        <v>75</v>
      </c>
      <c r="AY1854" s="231" t="s">
        <v>239</v>
      </c>
    </row>
    <row r="1855" spans="1:65" s="13" customFormat="1" ht="11.25">
      <c r="B1855" s="210"/>
      <c r="C1855" s="211"/>
      <c r="D1855" s="212" t="s">
        <v>250</v>
      </c>
      <c r="E1855" s="213" t="s">
        <v>1</v>
      </c>
      <c r="F1855" s="214" t="s">
        <v>2432</v>
      </c>
      <c r="G1855" s="211"/>
      <c r="H1855" s="213" t="s">
        <v>1</v>
      </c>
      <c r="I1855" s="215"/>
      <c r="J1855" s="211"/>
      <c r="K1855" s="211"/>
      <c r="L1855" s="216"/>
      <c r="M1855" s="217"/>
      <c r="N1855" s="218"/>
      <c r="O1855" s="218"/>
      <c r="P1855" s="218"/>
      <c r="Q1855" s="218"/>
      <c r="R1855" s="218"/>
      <c r="S1855" s="218"/>
      <c r="T1855" s="219"/>
      <c r="AT1855" s="220" t="s">
        <v>250</v>
      </c>
      <c r="AU1855" s="220" t="s">
        <v>86</v>
      </c>
      <c r="AV1855" s="13" t="s">
        <v>83</v>
      </c>
      <c r="AW1855" s="13" t="s">
        <v>31</v>
      </c>
      <c r="AX1855" s="13" t="s">
        <v>75</v>
      </c>
      <c r="AY1855" s="220" t="s">
        <v>239</v>
      </c>
    </row>
    <row r="1856" spans="1:65" s="14" customFormat="1" ht="11.25">
      <c r="B1856" s="221"/>
      <c r="C1856" s="222"/>
      <c r="D1856" s="212" t="s">
        <v>250</v>
      </c>
      <c r="E1856" s="223" t="s">
        <v>1</v>
      </c>
      <c r="F1856" s="224" t="s">
        <v>1042</v>
      </c>
      <c r="G1856" s="222"/>
      <c r="H1856" s="225">
        <v>1</v>
      </c>
      <c r="I1856" s="226"/>
      <c r="J1856" s="222"/>
      <c r="K1856" s="222"/>
      <c r="L1856" s="227"/>
      <c r="M1856" s="228"/>
      <c r="N1856" s="229"/>
      <c r="O1856" s="229"/>
      <c r="P1856" s="229"/>
      <c r="Q1856" s="229"/>
      <c r="R1856" s="229"/>
      <c r="S1856" s="229"/>
      <c r="T1856" s="230"/>
      <c r="AT1856" s="231" t="s">
        <v>250</v>
      </c>
      <c r="AU1856" s="231" t="s">
        <v>86</v>
      </c>
      <c r="AV1856" s="14" t="s">
        <v>86</v>
      </c>
      <c r="AW1856" s="14" t="s">
        <v>31</v>
      </c>
      <c r="AX1856" s="14" t="s">
        <v>75</v>
      </c>
      <c r="AY1856" s="231" t="s">
        <v>239</v>
      </c>
    </row>
    <row r="1857" spans="1:65" s="13" customFormat="1" ht="11.25">
      <c r="B1857" s="210"/>
      <c r="C1857" s="211"/>
      <c r="D1857" s="212" t="s">
        <v>250</v>
      </c>
      <c r="E1857" s="213" t="s">
        <v>1</v>
      </c>
      <c r="F1857" s="214" t="s">
        <v>2433</v>
      </c>
      <c r="G1857" s="211"/>
      <c r="H1857" s="213" t="s">
        <v>1</v>
      </c>
      <c r="I1857" s="215"/>
      <c r="J1857" s="211"/>
      <c r="K1857" s="211"/>
      <c r="L1857" s="216"/>
      <c r="M1857" s="217"/>
      <c r="N1857" s="218"/>
      <c r="O1857" s="218"/>
      <c r="P1857" s="218"/>
      <c r="Q1857" s="218"/>
      <c r="R1857" s="218"/>
      <c r="S1857" s="218"/>
      <c r="T1857" s="219"/>
      <c r="AT1857" s="220" t="s">
        <v>250</v>
      </c>
      <c r="AU1857" s="220" t="s">
        <v>86</v>
      </c>
      <c r="AV1857" s="13" t="s">
        <v>83</v>
      </c>
      <c r="AW1857" s="13" t="s">
        <v>31</v>
      </c>
      <c r="AX1857" s="13" t="s">
        <v>75</v>
      </c>
      <c r="AY1857" s="220" t="s">
        <v>239</v>
      </c>
    </row>
    <row r="1858" spans="1:65" s="14" customFormat="1" ht="11.25">
      <c r="B1858" s="221"/>
      <c r="C1858" s="222"/>
      <c r="D1858" s="212" t="s">
        <v>250</v>
      </c>
      <c r="E1858" s="223" t="s">
        <v>1</v>
      </c>
      <c r="F1858" s="224" t="s">
        <v>1042</v>
      </c>
      <c r="G1858" s="222"/>
      <c r="H1858" s="225">
        <v>1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250</v>
      </c>
      <c r="AU1858" s="231" t="s">
        <v>86</v>
      </c>
      <c r="AV1858" s="14" t="s">
        <v>86</v>
      </c>
      <c r="AW1858" s="14" t="s">
        <v>31</v>
      </c>
      <c r="AX1858" s="14" t="s">
        <v>75</v>
      </c>
      <c r="AY1858" s="231" t="s">
        <v>239</v>
      </c>
    </row>
    <row r="1859" spans="1:65" s="13" customFormat="1" ht="11.25">
      <c r="B1859" s="210"/>
      <c r="C1859" s="211"/>
      <c r="D1859" s="212" t="s">
        <v>250</v>
      </c>
      <c r="E1859" s="213" t="s">
        <v>1</v>
      </c>
      <c r="F1859" s="214" t="s">
        <v>2434</v>
      </c>
      <c r="G1859" s="211"/>
      <c r="H1859" s="213" t="s">
        <v>1</v>
      </c>
      <c r="I1859" s="215"/>
      <c r="J1859" s="211"/>
      <c r="K1859" s="211"/>
      <c r="L1859" s="216"/>
      <c r="M1859" s="217"/>
      <c r="N1859" s="218"/>
      <c r="O1859" s="218"/>
      <c r="P1859" s="218"/>
      <c r="Q1859" s="218"/>
      <c r="R1859" s="218"/>
      <c r="S1859" s="218"/>
      <c r="T1859" s="219"/>
      <c r="AT1859" s="220" t="s">
        <v>250</v>
      </c>
      <c r="AU1859" s="220" t="s">
        <v>86</v>
      </c>
      <c r="AV1859" s="13" t="s">
        <v>83</v>
      </c>
      <c r="AW1859" s="13" t="s">
        <v>31</v>
      </c>
      <c r="AX1859" s="13" t="s">
        <v>75</v>
      </c>
      <c r="AY1859" s="220" t="s">
        <v>239</v>
      </c>
    </row>
    <row r="1860" spans="1:65" s="14" customFormat="1" ht="11.25">
      <c r="B1860" s="221"/>
      <c r="C1860" s="222"/>
      <c r="D1860" s="212" t="s">
        <v>250</v>
      </c>
      <c r="E1860" s="223" t="s">
        <v>1</v>
      </c>
      <c r="F1860" s="224" t="s">
        <v>2435</v>
      </c>
      <c r="G1860" s="222"/>
      <c r="H1860" s="225">
        <v>1.5</v>
      </c>
      <c r="I1860" s="226"/>
      <c r="J1860" s="222"/>
      <c r="K1860" s="222"/>
      <c r="L1860" s="227"/>
      <c r="M1860" s="228"/>
      <c r="N1860" s="229"/>
      <c r="O1860" s="229"/>
      <c r="P1860" s="229"/>
      <c r="Q1860" s="229"/>
      <c r="R1860" s="229"/>
      <c r="S1860" s="229"/>
      <c r="T1860" s="230"/>
      <c r="AT1860" s="231" t="s">
        <v>250</v>
      </c>
      <c r="AU1860" s="231" t="s">
        <v>86</v>
      </c>
      <c r="AV1860" s="14" t="s">
        <v>86</v>
      </c>
      <c r="AW1860" s="14" t="s">
        <v>31</v>
      </c>
      <c r="AX1860" s="14" t="s">
        <v>75</v>
      </c>
      <c r="AY1860" s="231" t="s">
        <v>239</v>
      </c>
    </row>
    <row r="1861" spans="1:65" s="14" customFormat="1" ht="11.25">
      <c r="B1861" s="221"/>
      <c r="C1861" s="222"/>
      <c r="D1861" s="212" t="s">
        <v>250</v>
      </c>
      <c r="E1861" s="223" t="s">
        <v>1</v>
      </c>
      <c r="F1861" s="224" t="s">
        <v>2436</v>
      </c>
      <c r="G1861" s="222"/>
      <c r="H1861" s="225">
        <v>2.5</v>
      </c>
      <c r="I1861" s="226"/>
      <c r="J1861" s="222"/>
      <c r="K1861" s="222"/>
      <c r="L1861" s="227"/>
      <c r="M1861" s="228"/>
      <c r="N1861" s="229"/>
      <c r="O1861" s="229"/>
      <c r="P1861" s="229"/>
      <c r="Q1861" s="229"/>
      <c r="R1861" s="229"/>
      <c r="S1861" s="229"/>
      <c r="T1861" s="230"/>
      <c r="AT1861" s="231" t="s">
        <v>250</v>
      </c>
      <c r="AU1861" s="231" t="s">
        <v>86</v>
      </c>
      <c r="AV1861" s="14" t="s">
        <v>86</v>
      </c>
      <c r="AW1861" s="14" t="s">
        <v>31</v>
      </c>
      <c r="AX1861" s="14" t="s">
        <v>75</v>
      </c>
      <c r="AY1861" s="231" t="s">
        <v>239</v>
      </c>
    </row>
    <row r="1862" spans="1:65" s="16" customFormat="1" ht="11.25">
      <c r="B1862" s="243"/>
      <c r="C1862" s="244"/>
      <c r="D1862" s="212" t="s">
        <v>250</v>
      </c>
      <c r="E1862" s="245" t="s">
        <v>1</v>
      </c>
      <c r="F1862" s="246" t="s">
        <v>264</v>
      </c>
      <c r="G1862" s="244"/>
      <c r="H1862" s="247">
        <v>15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AT1862" s="253" t="s">
        <v>250</v>
      </c>
      <c r="AU1862" s="253" t="s">
        <v>86</v>
      </c>
      <c r="AV1862" s="16" t="s">
        <v>246</v>
      </c>
      <c r="AW1862" s="16" t="s">
        <v>31</v>
      </c>
      <c r="AX1862" s="16" t="s">
        <v>83</v>
      </c>
      <c r="AY1862" s="253" t="s">
        <v>239</v>
      </c>
    </row>
    <row r="1863" spans="1:65" s="2" customFormat="1" ht="21.75" customHeight="1">
      <c r="A1863" s="35"/>
      <c r="B1863" s="36"/>
      <c r="C1863" s="254" t="s">
        <v>2437</v>
      </c>
      <c r="D1863" s="254" t="s">
        <v>340</v>
      </c>
      <c r="E1863" s="255" t="s">
        <v>2438</v>
      </c>
      <c r="F1863" s="256" t="s">
        <v>2439</v>
      </c>
      <c r="G1863" s="257" t="s">
        <v>244</v>
      </c>
      <c r="H1863" s="258">
        <v>0.10199999999999999</v>
      </c>
      <c r="I1863" s="259"/>
      <c r="J1863" s="260">
        <f>ROUND(I1863*H1863,2)</f>
        <v>0</v>
      </c>
      <c r="K1863" s="256" t="s">
        <v>245</v>
      </c>
      <c r="L1863" s="261"/>
      <c r="M1863" s="262" t="s">
        <v>1</v>
      </c>
      <c r="N1863" s="263" t="s">
        <v>40</v>
      </c>
      <c r="O1863" s="72"/>
      <c r="P1863" s="201">
        <f>O1863*H1863</f>
        <v>0</v>
      </c>
      <c r="Q1863" s="201">
        <v>0.55000000000000004</v>
      </c>
      <c r="R1863" s="201">
        <f>Q1863*H1863</f>
        <v>5.6100000000000004E-2</v>
      </c>
      <c r="S1863" s="201">
        <v>0</v>
      </c>
      <c r="T1863" s="202">
        <f>S1863*H1863</f>
        <v>0</v>
      </c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R1863" s="203" t="s">
        <v>531</v>
      </c>
      <c r="AT1863" s="203" t="s">
        <v>340</v>
      </c>
      <c r="AU1863" s="203" t="s">
        <v>86</v>
      </c>
      <c r="AY1863" s="18" t="s">
        <v>239</v>
      </c>
      <c r="BE1863" s="204">
        <f>IF(N1863="základní",J1863,0)</f>
        <v>0</v>
      </c>
      <c r="BF1863" s="204">
        <f>IF(N1863="snížená",J1863,0)</f>
        <v>0</v>
      </c>
      <c r="BG1863" s="204">
        <f>IF(N1863="zákl. přenesená",J1863,0)</f>
        <v>0</v>
      </c>
      <c r="BH1863" s="204">
        <f>IF(N1863="sníž. přenesená",J1863,0)</f>
        <v>0</v>
      </c>
      <c r="BI1863" s="204">
        <f>IF(N1863="nulová",J1863,0)</f>
        <v>0</v>
      </c>
      <c r="BJ1863" s="18" t="s">
        <v>83</v>
      </c>
      <c r="BK1863" s="204">
        <f>ROUND(I1863*H1863,2)</f>
        <v>0</v>
      </c>
      <c r="BL1863" s="18" t="s">
        <v>169</v>
      </c>
      <c r="BM1863" s="203" t="s">
        <v>2440</v>
      </c>
    </row>
    <row r="1864" spans="1:65" s="13" customFormat="1" ht="11.25">
      <c r="B1864" s="210"/>
      <c r="C1864" s="211"/>
      <c r="D1864" s="212" t="s">
        <v>250</v>
      </c>
      <c r="E1864" s="213" t="s">
        <v>1</v>
      </c>
      <c r="F1864" s="214" t="s">
        <v>2441</v>
      </c>
      <c r="G1864" s="211"/>
      <c r="H1864" s="213" t="s">
        <v>1</v>
      </c>
      <c r="I1864" s="215"/>
      <c r="J1864" s="211"/>
      <c r="K1864" s="211"/>
      <c r="L1864" s="216"/>
      <c r="M1864" s="217"/>
      <c r="N1864" s="218"/>
      <c r="O1864" s="218"/>
      <c r="P1864" s="218"/>
      <c r="Q1864" s="218"/>
      <c r="R1864" s="218"/>
      <c r="S1864" s="218"/>
      <c r="T1864" s="219"/>
      <c r="AT1864" s="220" t="s">
        <v>250</v>
      </c>
      <c r="AU1864" s="220" t="s">
        <v>86</v>
      </c>
      <c r="AV1864" s="13" t="s">
        <v>83</v>
      </c>
      <c r="AW1864" s="13" t="s">
        <v>31</v>
      </c>
      <c r="AX1864" s="13" t="s">
        <v>75</v>
      </c>
      <c r="AY1864" s="220" t="s">
        <v>239</v>
      </c>
    </row>
    <row r="1865" spans="1:65" s="13" customFormat="1" ht="11.25">
      <c r="B1865" s="210"/>
      <c r="C1865" s="211"/>
      <c r="D1865" s="212" t="s">
        <v>250</v>
      </c>
      <c r="E1865" s="213" t="s">
        <v>1</v>
      </c>
      <c r="F1865" s="214" t="s">
        <v>2428</v>
      </c>
      <c r="G1865" s="211"/>
      <c r="H1865" s="213" t="s">
        <v>1</v>
      </c>
      <c r="I1865" s="215"/>
      <c r="J1865" s="211"/>
      <c r="K1865" s="211"/>
      <c r="L1865" s="216"/>
      <c r="M1865" s="217"/>
      <c r="N1865" s="218"/>
      <c r="O1865" s="218"/>
      <c r="P1865" s="218"/>
      <c r="Q1865" s="218"/>
      <c r="R1865" s="218"/>
      <c r="S1865" s="218"/>
      <c r="T1865" s="219"/>
      <c r="AT1865" s="220" t="s">
        <v>250</v>
      </c>
      <c r="AU1865" s="220" t="s">
        <v>86</v>
      </c>
      <c r="AV1865" s="13" t="s">
        <v>83</v>
      </c>
      <c r="AW1865" s="13" t="s">
        <v>31</v>
      </c>
      <c r="AX1865" s="13" t="s">
        <v>75</v>
      </c>
      <c r="AY1865" s="220" t="s">
        <v>239</v>
      </c>
    </row>
    <row r="1866" spans="1:65" s="14" customFormat="1" ht="11.25">
      <c r="B1866" s="221"/>
      <c r="C1866" s="222"/>
      <c r="D1866" s="212" t="s">
        <v>250</v>
      </c>
      <c r="E1866" s="223" t="s">
        <v>1</v>
      </c>
      <c r="F1866" s="224" t="s">
        <v>2442</v>
      </c>
      <c r="G1866" s="222"/>
      <c r="H1866" s="225">
        <v>4.8000000000000001E-2</v>
      </c>
      <c r="I1866" s="226"/>
      <c r="J1866" s="222"/>
      <c r="K1866" s="222"/>
      <c r="L1866" s="227"/>
      <c r="M1866" s="228"/>
      <c r="N1866" s="229"/>
      <c r="O1866" s="229"/>
      <c r="P1866" s="229"/>
      <c r="Q1866" s="229"/>
      <c r="R1866" s="229"/>
      <c r="S1866" s="229"/>
      <c r="T1866" s="230"/>
      <c r="AT1866" s="231" t="s">
        <v>250</v>
      </c>
      <c r="AU1866" s="231" t="s">
        <v>86</v>
      </c>
      <c r="AV1866" s="14" t="s">
        <v>86</v>
      </c>
      <c r="AW1866" s="14" t="s">
        <v>31</v>
      </c>
      <c r="AX1866" s="14" t="s">
        <v>75</v>
      </c>
      <c r="AY1866" s="231" t="s">
        <v>239</v>
      </c>
    </row>
    <row r="1867" spans="1:65" s="13" customFormat="1" ht="11.25">
      <c r="B1867" s="210"/>
      <c r="C1867" s="211"/>
      <c r="D1867" s="212" t="s">
        <v>250</v>
      </c>
      <c r="E1867" s="213" t="s">
        <v>1</v>
      </c>
      <c r="F1867" s="214" t="s">
        <v>2430</v>
      </c>
      <c r="G1867" s="211"/>
      <c r="H1867" s="213" t="s">
        <v>1</v>
      </c>
      <c r="I1867" s="215"/>
      <c r="J1867" s="211"/>
      <c r="K1867" s="211"/>
      <c r="L1867" s="216"/>
      <c r="M1867" s="217"/>
      <c r="N1867" s="218"/>
      <c r="O1867" s="218"/>
      <c r="P1867" s="218"/>
      <c r="Q1867" s="218"/>
      <c r="R1867" s="218"/>
      <c r="S1867" s="218"/>
      <c r="T1867" s="219"/>
      <c r="AT1867" s="220" t="s">
        <v>250</v>
      </c>
      <c r="AU1867" s="220" t="s">
        <v>86</v>
      </c>
      <c r="AV1867" s="13" t="s">
        <v>83</v>
      </c>
      <c r="AW1867" s="13" t="s">
        <v>31</v>
      </c>
      <c r="AX1867" s="13" t="s">
        <v>75</v>
      </c>
      <c r="AY1867" s="220" t="s">
        <v>239</v>
      </c>
    </row>
    <row r="1868" spans="1:65" s="14" customFormat="1" ht="11.25">
      <c r="B1868" s="221"/>
      <c r="C1868" s="222"/>
      <c r="D1868" s="212" t="s">
        <v>250</v>
      </c>
      <c r="E1868" s="223" t="s">
        <v>1</v>
      </c>
      <c r="F1868" s="224" t="s">
        <v>2443</v>
      </c>
      <c r="G1868" s="222"/>
      <c r="H1868" s="225">
        <v>1.7000000000000001E-2</v>
      </c>
      <c r="I1868" s="226"/>
      <c r="J1868" s="222"/>
      <c r="K1868" s="222"/>
      <c r="L1868" s="227"/>
      <c r="M1868" s="228"/>
      <c r="N1868" s="229"/>
      <c r="O1868" s="229"/>
      <c r="P1868" s="229"/>
      <c r="Q1868" s="229"/>
      <c r="R1868" s="229"/>
      <c r="S1868" s="229"/>
      <c r="T1868" s="230"/>
      <c r="AT1868" s="231" t="s">
        <v>250</v>
      </c>
      <c r="AU1868" s="231" t="s">
        <v>86</v>
      </c>
      <c r="AV1868" s="14" t="s">
        <v>86</v>
      </c>
      <c r="AW1868" s="14" t="s">
        <v>31</v>
      </c>
      <c r="AX1868" s="14" t="s">
        <v>75</v>
      </c>
      <c r="AY1868" s="231" t="s">
        <v>239</v>
      </c>
    </row>
    <row r="1869" spans="1:65" s="13" customFormat="1" ht="11.25">
      <c r="B1869" s="210"/>
      <c r="C1869" s="211"/>
      <c r="D1869" s="212" t="s">
        <v>250</v>
      </c>
      <c r="E1869" s="213" t="s">
        <v>1</v>
      </c>
      <c r="F1869" s="214" t="s">
        <v>2432</v>
      </c>
      <c r="G1869" s="211"/>
      <c r="H1869" s="213" t="s">
        <v>1</v>
      </c>
      <c r="I1869" s="215"/>
      <c r="J1869" s="211"/>
      <c r="K1869" s="211"/>
      <c r="L1869" s="216"/>
      <c r="M1869" s="217"/>
      <c r="N1869" s="218"/>
      <c r="O1869" s="218"/>
      <c r="P1869" s="218"/>
      <c r="Q1869" s="218"/>
      <c r="R1869" s="218"/>
      <c r="S1869" s="218"/>
      <c r="T1869" s="219"/>
      <c r="AT1869" s="220" t="s">
        <v>250</v>
      </c>
      <c r="AU1869" s="220" t="s">
        <v>86</v>
      </c>
      <c r="AV1869" s="13" t="s">
        <v>83</v>
      </c>
      <c r="AW1869" s="13" t="s">
        <v>31</v>
      </c>
      <c r="AX1869" s="13" t="s">
        <v>75</v>
      </c>
      <c r="AY1869" s="220" t="s">
        <v>239</v>
      </c>
    </row>
    <row r="1870" spans="1:65" s="14" customFormat="1" ht="11.25">
      <c r="B1870" s="221"/>
      <c r="C1870" s="222"/>
      <c r="D1870" s="212" t="s">
        <v>250</v>
      </c>
      <c r="E1870" s="223" t="s">
        <v>1</v>
      </c>
      <c r="F1870" s="224" t="s">
        <v>2444</v>
      </c>
      <c r="G1870" s="222"/>
      <c r="H1870" s="225">
        <v>4.0000000000000001E-3</v>
      </c>
      <c r="I1870" s="226"/>
      <c r="J1870" s="222"/>
      <c r="K1870" s="222"/>
      <c r="L1870" s="227"/>
      <c r="M1870" s="228"/>
      <c r="N1870" s="229"/>
      <c r="O1870" s="229"/>
      <c r="P1870" s="229"/>
      <c r="Q1870" s="229"/>
      <c r="R1870" s="229"/>
      <c r="S1870" s="229"/>
      <c r="T1870" s="230"/>
      <c r="AT1870" s="231" t="s">
        <v>250</v>
      </c>
      <c r="AU1870" s="231" t="s">
        <v>86</v>
      </c>
      <c r="AV1870" s="14" t="s">
        <v>86</v>
      </c>
      <c r="AW1870" s="14" t="s">
        <v>31</v>
      </c>
      <c r="AX1870" s="14" t="s">
        <v>75</v>
      </c>
      <c r="AY1870" s="231" t="s">
        <v>239</v>
      </c>
    </row>
    <row r="1871" spans="1:65" s="13" customFormat="1" ht="11.25">
      <c r="B1871" s="210"/>
      <c r="C1871" s="211"/>
      <c r="D1871" s="212" t="s">
        <v>250</v>
      </c>
      <c r="E1871" s="213" t="s">
        <v>1</v>
      </c>
      <c r="F1871" s="214" t="s">
        <v>2433</v>
      </c>
      <c r="G1871" s="211"/>
      <c r="H1871" s="213" t="s">
        <v>1</v>
      </c>
      <c r="I1871" s="215"/>
      <c r="J1871" s="211"/>
      <c r="K1871" s="211"/>
      <c r="L1871" s="216"/>
      <c r="M1871" s="217"/>
      <c r="N1871" s="218"/>
      <c r="O1871" s="218"/>
      <c r="P1871" s="218"/>
      <c r="Q1871" s="218"/>
      <c r="R1871" s="218"/>
      <c r="S1871" s="218"/>
      <c r="T1871" s="219"/>
      <c r="AT1871" s="220" t="s">
        <v>250</v>
      </c>
      <c r="AU1871" s="220" t="s">
        <v>86</v>
      </c>
      <c r="AV1871" s="13" t="s">
        <v>83</v>
      </c>
      <c r="AW1871" s="13" t="s">
        <v>31</v>
      </c>
      <c r="AX1871" s="13" t="s">
        <v>75</v>
      </c>
      <c r="AY1871" s="220" t="s">
        <v>239</v>
      </c>
    </row>
    <row r="1872" spans="1:65" s="14" customFormat="1" ht="11.25">
      <c r="B1872" s="221"/>
      <c r="C1872" s="222"/>
      <c r="D1872" s="212" t="s">
        <v>250</v>
      </c>
      <c r="E1872" s="223" t="s">
        <v>1</v>
      </c>
      <c r="F1872" s="224" t="s">
        <v>2445</v>
      </c>
      <c r="G1872" s="222"/>
      <c r="H1872" s="225">
        <v>6.0000000000000001E-3</v>
      </c>
      <c r="I1872" s="226"/>
      <c r="J1872" s="222"/>
      <c r="K1872" s="222"/>
      <c r="L1872" s="227"/>
      <c r="M1872" s="228"/>
      <c r="N1872" s="229"/>
      <c r="O1872" s="229"/>
      <c r="P1872" s="229"/>
      <c r="Q1872" s="229"/>
      <c r="R1872" s="229"/>
      <c r="S1872" s="229"/>
      <c r="T1872" s="230"/>
      <c r="AT1872" s="231" t="s">
        <v>250</v>
      </c>
      <c r="AU1872" s="231" t="s">
        <v>86</v>
      </c>
      <c r="AV1872" s="14" t="s">
        <v>86</v>
      </c>
      <c r="AW1872" s="14" t="s">
        <v>31</v>
      </c>
      <c r="AX1872" s="14" t="s">
        <v>75</v>
      </c>
      <c r="AY1872" s="231" t="s">
        <v>239</v>
      </c>
    </row>
    <row r="1873" spans="1:65" s="13" customFormat="1" ht="11.25">
      <c r="B1873" s="210"/>
      <c r="C1873" s="211"/>
      <c r="D1873" s="212" t="s">
        <v>250</v>
      </c>
      <c r="E1873" s="213" t="s">
        <v>1</v>
      </c>
      <c r="F1873" s="214" t="s">
        <v>2434</v>
      </c>
      <c r="G1873" s="211"/>
      <c r="H1873" s="213" t="s">
        <v>1</v>
      </c>
      <c r="I1873" s="215"/>
      <c r="J1873" s="211"/>
      <c r="K1873" s="211"/>
      <c r="L1873" s="216"/>
      <c r="M1873" s="217"/>
      <c r="N1873" s="218"/>
      <c r="O1873" s="218"/>
      <c r="P1873" s="218"/>
      <c r="Q1873" s="218"/>
      <c r="R1873" s="218"/>
      <c r="S1873" s="218"/>
      <c r="T1873" s="219"/>
      <c r="AT1873" s="220" t="s">
        <v>250</v>
      </c>
      <c r="AU1873" s="220" t="s">
        <v>86</v>
      </c>
      <c r="AV1873" s="13" t="s">
        <v>83</v>
      </c>
      <c r="AW1873" s="13" t="s">
        <v>31</v>
      </c>
      <c r="AX1873" s="13" t="s">
        <v>75</v>
      </c>
      <c r="AY1873" s="220" t="s">
        <v>239</v>
      </c>
    </row>
    <row r="1874" spans="1:65" s="14" customFormat="1" ht="11.25">
      <c r="B1874" s="221"/>
      <c r="C1874" s="222"/>
      <c r="D1874" s="212" t="s">
        <v>250</v>
      </c>
      <c r="E1874" s="223" t="s">
        <v>1</v>
      </c>
      <c r="F1874" s="224" t="s">
        <v>2446</v>
      </c>
      <c r="G1874" s="222"/>
      <c r="H1874" s="225">
        <v>0.01</v>
      </c>
      <c r="I1874" s="226"/>
      <c r="J1874" s="222"/>
      <c r="K1874" s="222"/>
      <c r="L1874" s="227"/>
      <c r="M1874" s="228"/>
      <c r="N1874" s="229"/>
      <c r="O1874" s="229"/>
      <c r="P1874" s="229"/>
      <c r="Q1874" s="229"/>
      <c r="R1874" s="229"/>
      <c r="S1874" s="229"/>
      <c r="T1874" s="230"/>
      <c r="AT1874" s="231" t="s">
        <v>250</v>
      </c>
      <c r="AU1874" s="231" t="s">
        <v>86</v>
      </c>
      <c r="AV1874" s="14" t="s">
        <v>86</v>
      </c>
      <c r="AW1874" s="14" t="s">
        <v>31</v>
      </c>
      <c r="AX1874" s="14" t="s">
        <v>75</v>
      </c>
      <c r="AY1874" s="231" t="s">
        <v>239</v>
      </c>
    </row>
    <row r="1875" spans="1:65" s="14" customFormat="1" ht="11.25">
      <c r="B1875" s="221"/>
      <c r="C1875" s="222"/>
      <c r="D1875" s="212" t="s">
        <v>250</v>
      </c>
      <c r="E1875" s="223" t="s">
        <v>1</v>
      </c>
      <c r="F1875" s="224" t="s">
        <v>2447</v>
      </c>
      <c r="G1875" s="222"/>
      <c r="H1875" s="225">
        <v>1.7000000000000001E-2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250</v>
      </c>
      <c r="AU1875" s="231" t="s">
        <v>86</v>
      </c>
      <c r="AV1875" s="14" t="s">
        <v>86</v>
      </c>
      <c r="AW1875" s="14" t="s">
        <v>31</v>
      </c>
      <c r="AX1875" s="14" t="s">
        <v>75</v>
      </c>
      <c r="AY1875" s="231" t="s">
        <v>239</v>
      </c>
    </row>
    <row r="1876" spans="1:65" s="16" customFormat="1" ht="11.25">
      <c r="B1876" s="243"/>
      <c r="C1876" s="244"/>
      <c r="D1876" s="212" t="s">
        <v>250</v>
      </c>
      <c r="E1876" s="245" t="s">
        <v>1</v>
      </c>
      <c r="F1876" s="246" t="s">
        <v>264</v>
      </c>
      <c r="G1876" s="244"/>
      <c r="H1876" s="247">
        <v>0.10200000000000001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AT1876" s="253" t="s">
        <v>250</v>
      </c>
      <c r="AU1876" s="253" t="s">
        <v>86</v>
      </c>
      <c r="AV1876" s="16" t="s">
        <v>246</v>
      </c>
      <c r="AW1876" s="16" t="s">
        <v>31</v>
      </c>
      <c r="AX1876" s="16" t="s">
        <v>83</v>
      </c>
      <c r="AY1876" s="253" t="s">
        <v>239</v>
      </c>
    </row>
    <row r="1877" spans="1:65" s="2" customFormat="1" ht="44.25" customHeight="1">
      <c r="A1877" s="35"/>
      <c r="B1877" s="36"/>
      <c r="C1877" s="192" t="s">
        <v>2448</v>
      </c>
      <c r="D1877" s="192" t="s">
        <v>241</v>
      </c>
      <c r="E1877" s="193" t="s">
        <v>2449</v>
      </c>
      <c r="F1877" s="194" t="s">
        <v>2450</v>
      </c>
      <c r="G1877" s="195" t="s">
        <v>674</v>
      </c>
      <c r="H1877" s="196">
        <v>6</v>
      </c>
      <c r="I1877" s="197"/>
      <c r="J1877" s="198">
        <f>ROUND(I1877*H1877,2)</f>
        <v>0</v>
      </c>
      <c r="K1877" s="194" t="s">
        <v>1</v>
      </c>
      <c r="L1877" s="40"/>
      <c r="M1877" s="199" t="s">
        <v>1</v>
      </c>
      <c r="N1877" s="200" t="s">
        <v>40</v>
      </c>
      <c r="O1877" s="72"/>
      <c r="P1877" s="201">
        <f>O1877*H1877</f>
        <v>0</v>
      </c>
      <c r="Q1877" s="201">
        <v>0</v>
      </c>
      <c r="R1877" s="201">
        <f>Q1877*H1877</f>
        <v>0</v>
      </c>
      <c r="S1877" s="201">
        <v>0</v>
      </c>
      <c r="T1877" s="202">
        <f>S1877*H1877</f>
        <v>0</v>
      </c>
      <c r="U1877" s="35"/>
      <c r="V1877" s="35"/>
      <c r="W1877" s="35"/>
      <c r="X1877" s="35"/>
      <c r="Y1877" s="35"/>
      <c r="Z1877" s="35"/>
      <c r="AA1877" s="35"/>
      <c r="AB1877" s="35"/>
      <c r="AC1877" s="35"/>
      <c r="AD1877" s="35"/>
      <c r="AE1877" s="35"/>
      <c r="AR1877" s="203" t="s">
        <v>169</v>
      </c>
      <c r="AT1877" s="203" t="s">
        <v>241</v>
      </c>
      <c r="AU1877" s="203" t="s">
        <v>86</v>
      </c>
      <c r="AY1877" s="18" t="s">
        <v>239</v>
      </c>
      <c r="BE1877" s="204">
        <f>IF(N1877="základní",J1877,0)</f>
        <v>0</v>
      </c>
      <c r="BF1877" s="204">
        <f>IF(N1877="snížená",J1877,0)</f>
        <v>0</v>
      </c>
      <c r="BG1877" s="204">
        <f>IF(N1877="zákl. přenesená",J1877,0)</f>
        <v>0</v>
      </c>
      <c r="BH1877" s="204">
        <f>IF(N1877="sníž. přenesená",J1877,0)</f>
        <v>0</v>
      </c>
      <c r="BI1877" s="204">
        <f>IF(N1877="nulová",J1877,0)</f>
        <v>0</v>
      </c>
      <c r="BJ1877" s="18" t="s">
        <v>83</v>
      </c>
      <c r="BK1877" s="204">
        <f>ROUND(I1877*H1877,2)</f>
        <v>0</v>
      </c>
      <c r="BL1877" s="18" t="s">
        <v>169</v>
      </c>
      <c r="BM1877" s="203" t="s">
        <v>2451</v>
      </c>
    </row>
    <row r="1878" spans="1:65" s="13" customFormat="1" ht="11.25">
      <c r="B1878" s="210"/>
      <c r="C1878" s="211"/>
      <c r="D1878" s="212" t="s">
        <v>250</v>
      </c>
      <c r="E1878" s="213" t="s">
        <v>1</v>
      </c>
      <c r="F1878" s="214" t="s">
        <v>2452</v>
      </c>
      <c r="G1878" s="211"/>
      <c r="H1878" s="213" t="s">
        <v>1</v>
      </c>
      <c r="I1878" s="215"/>
      <c r="J1878" s="211"/>
      <c r="K1878" s="211"/>
      <c r="L1878" s="216"/>
      <c r="M1878" s="217"/>
      <c r="N1878" s="218"/>
      <c r="O1878" s="218"/>
      <c r="P1878" s="218"/>
      <c r="Q1878" s="218"/>
      <c r="R1878" s="218"/>
      <c r="S1878" s="218"/>
      <c r="T1878" s="219"/>
      <c r="AT1878" s="220" t="s">
        <v>250</v>
      </c>
      <c r="AU1878" s="220" t="s">
        <v>86</v>
      </c>
      <c r="AV1878" s="13" t="s">
        <v>83</v>
      </c>
      <c r="AW1878" s="13" t="s">
        <v>31</v>
      </c>
      <c r="AX1878" s="13" t="s">
        <v>75</v>
      </c>
      <c r="AY1878" s="220" t="s">
        <v>239</v>
      </c>
    </row>
    <row r="1879" spans="1:65" s="14" customFormat="1" ht="11.25">
      <c r="B1879" s="221"/>
      <c r="C1879" s="222"/>
      <c r="D1879" s="212" t="s">
        <v>250</v>
      </c>
      <c r="E1879" s="223" t="s">
        <v>1</v>
      </c>
      <c r="F1879" s="224" t="s">
        <v>299</v>
      </c>
      <c r="G1879" s="222"/>
      <c r="H1879" s="225">
        <v>6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250</v>
      </c>
      <c r="AU1879" s="231" t="s">
        <v>86</v>
      </c>
      <c r="AV1879" s="14" t="s">
        <v>86</v>
      </c>
      <c r="AW1879" s="14" t="s">
        <v>31</v>
      </c>
      <c r="AX1879" s="14" t="s">
        <v>83</v>
      </c>
      <c r="AY1879" s="231" t="s">
        <v>239</v>
      </c>
    </row>
    <row r="1880" spans="1:65" s="2" customFormat="1" ht="33" customHeight="1">
      <c r="A1880" s="35"/>
      <c r="B1880" s="36"/>
      <c r="C1880" s="192" t="s">
        <v>2453</v>
      </c>
      <c r="D1880" s="192" t="s">
        <v>241</v>
      </c>
      <c r="E1880" s="193" t="s">
        <v>2454</v>
      </c>
      <c r="F1880" s="194" t="s">
        <v>2455</v>
      </c>
      <c r="G1880" s="195" t="s">
        <v>244</v>
      </c>
      <c r="H1880" s="196">
        <v>48.765000000000001</v>
      </c>
      <c r="I1880" s="197"/>
      <c r="J1880" s="198">
        <f>ROUND(I1880*H1880,2)</f>
        <v>0</v>
      </c>
      <c r="K1880" s="194" t="s">
        <v>245</v>
      </c>
      <c r="L1880" s="40"/>
      <c r="M1880" s="199" t="s">
        <v>1</v>
      </c>
      <c r="N1880" s="200" t="s">
        <v>40</v>
      </c>
      <c r="O1880" s="72"/>
      <c r="P1880" s="201">
        <f>O1880*H1880</f>
        <v>0</v>
      </c>
      <c r="Q1880" s="201">
        <v>1.08E-3</v>
      </c>
      <c r="R1880" s="201">
        <f>Q1880*H1880</f>
        <v>5.2666200000000003E-2</v>
      </c>
      <c r="S1880" s="201">
        <v>0</v>
      </c>
      <c r="T1880" s="202">
        <f>S1880*H1880</f>
        <v>0</v>
      </c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R1880" s="203" t="s">
        <v>169</v>
      </c>
      <c r="AT1880" s="203" t="s">
        <v>241</v>
      </c>
      <c r="AU1880" s="203" t="s">
        <v>86</v>
      </c>
      <c r="AY1880" s="18" t="s">
        <v>239</v>
      </c>
      <c r="BE1880" s="204">
        <f>IF(N1880="základní",J1880,0)</f>
        <v>0</v>
      </c>
      <c r="BF1880" s="204">
        <f>IF(N1880="snížená",J1880,0)</f>
        <v>0</v>
      </c>
      <c r="BG1880" s="204">
        <f>IF(N1880="zákl. přenesená",J1880,0)</f>
        <v>0</v>
      </c>
      <c r="BH1880" s="204">
        <f>IF(N1880="sníž. přenesená",J1880,0)</f>
        <v>0</v>
      </c>
      <c r="BI1880" s="204">
        <f>IF(N1880="nulová",J1880,0)</f>
        <v>0</v>
      </c>
      <c r="BJ1880" s="18" t="s">
        <v>83</v>
      </c>
      <c r="BK1880" s="204">
        <f>ROUND(I1880*H1880,2)</f>
        <v>0</v>
      </c>
      <c r="BL1880" s="18" t="s">
        <v>169</v>
      </c>
      <c r="BM1880" s="203" t="s">
        <v>2456</v>
      </c>
    </row>
    <row r="1881" spans="1:65" s="2" customFormat="1" ht="11.25">
      <c r="A1881" s="35"/>
      <c r="B1881" s="36"/>
      <c r="C1881" s="37"/>
      <c r="D1881" s="205" t="s">
        <v>248</v>
      </c>
      <c r="E1881" s="37"/>
      <c r="F1881" s="206" t="s">
        <v>2457</v>
      </c>
      <c r="G1881" s="37"/>
      <c r="H1881" s="37"/>
      <c r="I1881" s="207"/>
      <c r="J1881" s="37"/>
      <c r="K1881" s="37"/>
      <c r="L1881" s="40"/>
      <c r="M1881" s="208"/>
      <c r="N1881" s="209"/>
      <c r="O1881" s="72"/>
      <c r="P1881" s="72"/>
      <c r="Q1881" s="72"/>
      <c r="R1881" s="72"/>
      <c r="S1881" s="72"/>
      <c r="T1881" s="73"/>
      <c r="U1881" s="35"/>
      <c r="V1881" s="35"/>
      <c r="W1881" s="35"/>
      <c r="X1881" s="35"/>
      <c r="Y1881" s="35"/>
      <c r="Z1881" s="35"/>
      <c r="AA1881" s="35"/>
      <c r="AB1881" s="35"/>
      <c r="AC1881" s="35"/>
      <c r="AD1881" s="35"/>
      <c r="AE1881" s="35"/>
      <c r="AT1881" s="18" t="s">
        <v>248</v>
      </c>
      <c r="AU1881" s="18" t="s">
        <v>86</v>
      </c>
    </row>
    <row r="1882" spans="1:65" s="13" customFormat="1" ht="11.25">
      <c r="B1882" s="210"/>
      <c r="C1882" s="211"/>
      <c r="D1882" s="212" t="s">
        <v>250</v>
      </c>
      <c r="E1882" s="213" t="s">
        <v>1</v>
      </c>
      <c r="F1882" s="214" t="s">
        <v>2458</v>
      </c>
      <c r="G1882" s="211"/>
      <c r="H1882" s="213" t="s">
        <v>1</v>
      </c>
      <c r="I1882" s="215"/>
      <c r="J1882" s="211"/>
      <c r="K1882" s="211"/>
      <c r="L1882" s="216"/>
      <c r="M1882" s="217"/>
      <c r="N1882" s="218"/>
      <c r="O1882" s="218"/>
      <c r="P1882" s="218"/>
      <c r="Q1882" s="218"/>
      <c r="R1882" s="218"/>
      <c r="S1882" s="218"/>
      <c r="T1882" s="219"/>
      <c r="AT1882" s="220" t="s">
        <v>250</v>
      </c>
      <c r="AU1882" s="220" t="s">
        <v>86</v>
      </c>
      <c r="AV1882" s="13" t="s">
        <v>83</v>
      </c>
      <c r="AW1882" s="13" t="s">
        <v>31</v>
      </c>
      <c r="AX1882" s="13" t="s">
        <v>75</v>
      </c>
      <c r="AY1882" s="220" t="s">
        <v>239</v>
      </c>
    </row>
    <row r="1883" spans="1:65" s="14" customFormat="1" ht="11.25">
      <c r="B1883" s="221"/>
      <c r="C1883" s="222"/>
      <c r="D1883" s="212" t="s">
        <v>250</v>
      </c>
      <c r="E1883" s="223" t="s">
        <v>1</v>
      </c>
      <c r="F1883" s="224" t="s">
        <v>2459</v>
      </c>
      <c r="G1883" s="222"/>
      <c r="H1883" s="225">
        <v>0.41199999999999998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250</v>
      </c>
      <c r="AU1883" s="231" t="s">
        <v>86</v>
      </c>
      <c r="AV1883" s="14" t="s">
        <v>86</v>
      </c>
      <c r="AW1883" s="14" t="s">
        <v>31</v>
      </c>
      <c r="AX1883" s="14" t="s">
        <v>75</v>
      </c>
      <c r="AY1883" s="231" t="s">
        <v>239</v>
      </c>
    </row>
    <row r="1884" spans="1:65" s="13" customFormat="1" ht="11.25">
      <c r="B1884" s="210"/>
      <c r="C1884" s="211"/>
      <c r="D1884" s="212" t="s">
        <v>250</v>
      </c>
      <c r="E1884" s="213" t="s">
        <v>1</v>
      </c>
      <c r="F1884" s="214" t="s">
        <v>2460</v>
      </c>
      <c r="G1884" s="211"/>
      <c r="H1884" s="213" t="s">
        <v>1</v>
      </c>
      <c r="I1884" s="215"/>
      <c r="J1884" s="211"/>
      <c r="K1884" s="211"/>
      <c r="L1884" s="216"/>
      <c r="M1884" s="217"/>
      <c r="N1884" s="218"/>
      <c r="O1884" s="218"/>
      <c r="P1884" s="218"/>
      <c r="Q1884" s="218"/>
      <c r="R1884" s="218"/>
      <c r="S1884" s="218"/>
      <c r="T1884" s="219"/>
      <c r="AT1884" s="220" t="s">
        <v>250</v>
      </c>
      <c r="AU1884" s="220" t="s">
        <v>86</v>
      </c>
      <c r="AV1884" s="13" t="s">
        <v>83</v>
      </c>
      <c r="AW1884" s="13" t="s">
        <v>31</v>
      </c>
      <c r="AX1884" s="13" t="s">
        <v>75</v>
      </c>
      <c r="AY1884" s="220" t="s">
        <v>239</v>
      </c>
    </row>
    <row r="1885" spans="1:65" s="13" customFormat="1" ht="11.25">
      <c r="B1885" s="210"/>
      <c r="C1885" s="211"/>
      <c r="D1885" s="212" t="s">
        <v>250</v>
      </c>
      <c r="E1885" s="213" t="s">
        <v>1</v>
      </c>
      <c r="F1885" s="214" t="s">
        <v>2461</v>
      </c>
      <c r="G1885" s="211"/>
      <c r="H1885" s="213" t="s">
        <v>1</v>
      </c>
      <c r="I1885" s="215"/>
      <c r="J1885" s="211"/>
      <c r="K1885" s="211"/>
      <c r="L1885" s="216"/>
      <c r="M1885" s="217"/>
      <c r="N1885" s="218"/>
      <c r="O1885" s="218"/>
      <c r="P1885" s="218"/>
      <c r="Q1885" s="218"/>
      <c r="R1885" s="218"/>
      <c r="S1885" s="218"/>
      <c r="T1885" s="219"/>
      <c r="AT1885" s="220" t="s">
        <v>250</v>
      </c>
      <c r="AU1885" s="220" t="s">
        <v>86</v>
      </c>
      <c r="AV1885" s="13" t="s">
        <v>83</v>
      </c>
      <c r="AW1885" s="13" t="s">
        <v>31</v>
      </c>
      <c r="AX1885" s="13" t="s">
        <v>75</v>
      </c>
      <c r="AY1885" s="220" t="s">
        <v>239</v>
      </c>
    </row>
    <row r="1886" spans="1:65" s="14" customFormat="1" ht="11.25">
      <c r="B1886" s="221"/>
      <c r="C1886" s="222"/>
      <c r="D1886" s="212" t="s">
        <v>250</v>
      </c>
      <c r="E1886" s="223" t="s">
        <v>1</v>
      </c>
      <c r="F1886" s="224" t="s">
        <v>2462</v>
      </c>
      <c r="G1886" s="222"/>
      <c r="H1886" s="225">
        <v>47.991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250</v>
      </c>
      <c r="AU1886" s="231" t="s">
        <v>86</v>
      </c>
      <c r="AV1886" s="14" t="s">
        <v>86</v>
      </c>
      <c r="AW1886" s="14" t="s">
        <v>31</v>
      </c>
      <c r="AX1886" s="14" t="s">
        <v>75</v>
      </c>
      <c r="AY1886" s="231" t="s">
        <v>239</v>
      </c>
    </row>
    <row r="1887" spans="1:65" s="13" customFormat="1" ht="11.25">
      <c r="B1887" s="210"/>
      <c r="C1887" s="211"/>
      <c r="D1887" s="212" t="s">
        <v>250</v>
      </c>
      <c r="E1887" s="213" t="s">
        <v>1</v>
      </c>
      <c r="F1887" s="214" t="s">
        <v>2463</v>
      </c>
      <c r="G1887" s="211"/>
      <c r="H1887" s="213" t="s">
        <v>1</v>
      </c>
      <c r="I1887" s="215"/>
      <c r="J1887" s="211"/>
      <c r="K1887" s="211"/>
      <c r="L1887" s="216"/>
      <c r="M1887" s="217"/>
      <c r="N1887" s="218"/>
      <c r="O1887" s="218"/>
      <c r="P1887" s="218"/>
      <c r="Q1887" s="218"/>
      <c r="R1887" s="218"/>
      <c r="S1887" s="218"/>
      <c r="T1887" s="219"/>
      <c r="AT1887" s="220" t="s">
        <v>250</v>
      </c>
      <c r="AU1887" s="220" t="s">
        <v>86</v>
      </c>
      <c r="AV1887" s="13" t="s">
        <v>83</v>
      </c>
      <c r="AW1887" s="13" t="s">
        <v>31</v>
      </c>
      <c r="AX1887" s="13" t="s">
        <v>75</v>
      </c>
      <c r="AY1887" s="220" t="s">
        <v>239</v>
      </c>
    </row>
    <row r="1888" spans="1:65" s="14" customFormat="1" ht="11.25">
      <c r="B1888" s="221"/>
      <c r="C1888" s="222"/>
      <c r="D1888" s="212" t="s">
        <v>250</v>
      </c>
      <c r="E1888" s="223" t="s">
        <v>1</v>
      </c>
      <c r="F1888" s="224" t="s">
        <v>2464</v>
      </c>
      <c r="G1888" s="222"/>
      <c r="H1888" s="225">
        <v>0.17699999999999999</v>
      </c>
      <c r="I1888" s="226"/>
      <c r="J1888" s="222"/>
      <c r="K1888" s="222"/>
      <c r="L1888" s="227"/>
      <c r="M1888" s="228"/>
      <c r="N1888" s="229"/>
      <c r="O1888" s="229"/>
      <c r="P1888" s="229"/>
      <c r="Q1888" s="229"/>
      <c r="R1888" s="229"/>
      <c r="S1888" s="229"/>
      <c r="T1888" s="230"/>
      <c r="AT1888" s="231" t="s">
        <v>250</v>
      </c>
      <c r="AU1888" s="231" t="s">
        <v>86</v>
      </c>
      <c r="AV1888" s="14" t="s">
        <v>86</v>
      </c>
      <c r="AW1888" s="14" t="s">
        <v>31</v>
      </c>
      <c r="AX1888" s="14" t="s">
        <v>75</v>
      </c>
      <c r="AY1888" s="231" t="s">
        <v>239</v>
      </c>
    </row>
    <row r="1889" spans="1:65" s="13" customFormat="1" ht="11.25">
      <c r="B1889" s="210"/>
      <c r="C1889" s="211"/>
      <c r="D1889" s="212" t="s">
        <v>250</v>
      </c>
      <c r="E1889" s="213" t="s">
        <v>1</v>
      </c>
      <c r="F1889" s="214" t="s">
        <v>2465</v>
      </c>
      <c r="G1889" s="211"/>
      <c r="H1889" s="213" t="s">
        <v>1</v>
      </c>
      <c r="I1889" s="215"/>
      <c r="J1889" s="211"/>
      <c r="K1889" s="211"/>
      <c r="L1889" s="216"/>
      <c r="M1889" s="217"/>
      <c r="N1889" s="218"/>
      <c r="O1889" s="218"/>
      <c r="P1889" s="218"/>
      <c r="Q1889" s="218"/>
      <c r="R1889" s="218"/>
      <c r="S1889" s="218"/>
      <c r="T1889" s="219"/>
      <c r="AT1889" s="220" t="s">
        <v>250</v>
      </c>
      <c r="AU1889" s="220" t="s">
        <v>86</v>
      </c>
      <c r="AV1889" s="13" t="s">
        <v>83</v>
      </c>
      <c r="AW1889" s="13" t="s">
        <v>31</v>
      </c>
      <c r="AX1889" s="13" t="s">
        <v>75</v>
      </c>
      <c r="AY1889" s="220" t="s">
        <v>239</v>
      </c>
    </row>
    <row r="1890" spans="1:65" s="14" customFormat="1" ht="11.25">
      <c r="B1890" s="221"/>
      <c r="C1890" s="222"/>
      <c r="D1890" s="212" t="s">
        <v>250</v>
      </c>
      <c r="E1890" s="223" t="s">
        <v>1</v>
      </c>
      <c r="F1890" s="224" t="s">
        <v>2466</v>
      </c>
      <c r="G1890" s="222"/>
      <c r="H1890" s="225">
        <v>0.185</v>
      </c>
      <c r="I1890" s="226"/>
      <c r="J1890" s="222"/>
      <c r="K1890" s="222"/>
      <c r="L1890" s="227"/>
      <c r="M1890" s="228"/>
      <c r="N1890" s="229"/>
      <c r="O1890" s="229"/>
      <c r="P1890" s="229"/>
      <c r="Q1890" s="229"/>
      <c r="R1890" s="229"/>
      <c r="S1890" s="229"/>
      <c r="T1890" s="230"/>
      <c r="AT1890" s="231" t="s">
        <v>250</v>
      </c>
      <c r="AU1890" s="231" t="s">
        <v>86</v>
      </c>
      <c r="AV1890" s="14" t="s">
        <v>86</v>
      </c>
      <c r="AW1890" s="14" t="s">
        <v>31</v>
      </c>
      <c r="AX1890" s="14" t="s">
        <v>75</v>
      </c>
      <c r="AY1890" s="231" t="s">
        <v>239</v>
      </c>
    </row>
    <row r="1891" spans="1:65" s="16" customFormat="1" ht="11.25">
      <c r="B1891" s="243"/>
      <c r="C1891" s="244"/>
      <c r="D1891" s="212" t="s">
        <v>250</v>
      </c>
      <c r="E1891" s="245" t="s">
        <v>1</v>
      </c>
      <c r="F1891" s="246" t="s">
        <v>264</v>
      </c>
      <c r="G1891" s="244"/>
      <c r="H1891" s="247">
        <v>48.765000000000001</v>
      </c>
      <c r="I1891" s="248"/>
      <c r="J1891" s="244"/>
      <c r="K1891" s="244"/>
      <c r="L1891" s="249"/>
      <c r="M1891" s="250"/>
      <c r="N1891" s="251"/>
      <c r="O1891" s="251"/>
      <c r="P1891" s="251"/>
      <c r="Q1891" s="251"/>
      <c r="R1891" s="251"/>
      <c r="S1891" s="251"/>
      <c r="T1891" s="252"/>
      <c r="AT1891" s="253" t="s">
        <v>250</v>
      </c>
      <c r="AU1891" s="253" t="s">
        <v>86</v>
      </c>
      <c r="AV1891" s="16" t="s">
        <v>246</v>
      </c>
      <c r="AW1891" s="16" t="s">
        <v>31</v>
      </c>
      <c r="AX1891" s="16" t="s">
        <v>83</v>
      </c>
      <c r="AY1891" s="253" t="s">
        <v>239</v>
      </c>
    </row>
    <row r="1892" spans="1:65" s="2" customFormat="1" ht="24.2" customHeight="1">
      <c r="A1892" s="35"/>
      <c r="B1892" s="36"/>
      <c r="C1892" s="192" t="s">
        <v>2467</v>
      </c>
      <c r="D1892" s="192" t="s">
        <v>241</v>
      </c>
      <c r="E1892" s="193" t="s">
        <v>2468</v>
      </c>
      <c r="F1892" s="194" t="s">
        <v>2469</v>
      </c>
      <c r="G1892" s="195" t="s">
        <v>343</v>
      </c>
      <c r="H1892" s="196">
        <v>36.463999999999999</v>
      </c>
      <c r="I1892" s="197"/>
      <c r="J1892" s="198">
        <f>ROUND(I1892*H1892,2)</f>
        <v>0</v>
      </c>
      <c r="K1892" s="194" t="s">
        <v>245</v>
      </c>
      <c r="L1892" s="40"/>
      <c r="M1892" s="199" t="s">
        <v>1</v>
      </c>
      <c r="N1892" s="200" t="s">
        <v>40</v>
      </c>
      <c r="O1892" s="72"/>
      <c r="P1892" s="201">
        <f>O1892*H1892</f>
        <v>0</v>
      </c>
      <c r="Q1892" s="201">
        <v>0</v>
      </c>
      <c r="R1892" s="201">
        <f>Q1892*H1892</f>
        <v>0</v>
      </c>
      <c r="S1892" s="201">
        <v>0</v>
      </c>
      <c r="T1892" s="202">
        <f>S1892*H1892</f>
        <v>0</v>
      </c>
      <c r="U1892" s="35"/>
      <c r="V1892" s="35"/>
      <c r="W1892" s="35"/>
      <c r="X1892" s="35"/>
      <c r="Y1892" s="35"/>
      <c r="Z1892" s="35"/>
      <c r="AA1892" s="35"/>
      <c r="AB1892" s="35"/>
      <c r="AC1892" s="35"/>
      <c r="AD1892" s="35"/>
      <c r="AE1892" s="35"/>
      <c r="AR1892" s="203" t="s">
        <v>169</v>
      </c>
      <c r="AT1892" s="203" t="s">
        <v>241</v>
      </c>
      <c r="AU1892" s="203" t="s">
        <v>86</v>
      </c>
      <c r="AY1892" s="18" t="s">
        <v>239</v>
      </c>
      <c r="BE1892" s="204">
        <f>IF(N1892="základní",J1892,0)</f>
        <v>0</v>
      </c>
      <c r="BF1892" s="204">
        <f>IF(N1892="snížená",J1892,0)</f>
        <v>0</v>
      </c>
      <c r="BG1892" s="204">
        <f>IF(N1892="zákl. přenesená",J1892,0)</f>
        <v>0</v>
      </c>
      <c r="BH1892" s="204">
        <f>IF(N1892="sníž. přenesená",J1892,0)</f>
        <v>0</v>
      </c>
      <c r="BI1892" s="204">
        <f>IF(N1892="nulová",J1892,0)</f>
        <v>0</v>
      </c>
      <c r="BJ1892" s="18" t="s">
        <v>83</v>
      </c>
      <c r="BK1892" s="204">
        <f>ROUND(I1892*H1892,2)</f>
        <v>0</v>
      </c>
      <c r="BL1892" s="18" t="s">
        <v>169</v>
      </c>
      <c r="BM1892" s="203" t="s">
        <v>2470</v>
      </c>
    </row>
    <row r="1893" spans="1:65" s="2" customFormat="1" ht="11.25">
      <c r="A1893" s="35"/>
      <c r="B1893" s="36"/>
      <c r="C1893" s="37"/>
      <c r="D1893" s="205" t="s">
        <v>248</v>
      </c>
      <c r="E1893" s="37"/>
      <c r="F1893" s="206" t="s">
        <v>2471</v>
      </c>
      <c r="G1893" s="37"/>
      <c r="H1893" s="37"/>
      <c r="I1893" s="207"/>
      <c r="J1893" s="37"/>
      <c r="K1893" s="37"/>
      <c r="L1893" s="40"/>
      <c r="M1893" s="208"/>
      <c r="N1893" s="209"/>
      <c r="O1893" s="72"/>
      <c r="P1893" s="72"/>
      <c r="Q1893" s="72"/>
      <c r="R1893" s="72"/>
      <c r="S1893" s="72"/>
      <c r="T1893" s="73"/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T1893" s="18" t="s">
        <v>248</v>
      </c>
      <c r="AU1893" s="18" t="s">
        <v>86</v>
      </c>
    </row>
    <row r="1894" spans="1:65" s="12" customFormat="1" ht="22.9" customHeight="1">
      <c r="B1894" s="176"/>
      <c r="C1894" s="177"/>
      <c r="D1894" s="178" t="s">
        <v>74</v>
      </c>
      <c r="E1894" s="190" t="s">
        <v>2472</v>
      </c>
      <c r="F1894" s="190" t="s">
        <v>2473</v>
      </c>
      <c r="G1894" s="177"/>
      <c r="H1894" s="177"/>
      <c r="I1894" s="180"/>
      <c r="J1894" s="191">
        <f>BK1894</f>
        <v>0</v>
      </c>
      <c r="K1894" s="177"/>
      <c r="L1894" s="182"/>
      <c r="M1894" s="183"/>
      <c r="N1894" s="184"/>
      <c r="O1894" s="184"/>
      <c r="P1894" s="185">
        <f>SUM(P1895:P1980)</f>
        <v>0</v>
      </c>
      <c r="Q1894" s="184"/>
      <c r="R1894" s="185">
        <f>SUM(R1895:R1980)</f>
        <v>46.996780999999999</v>
      </c>
      <c r="S1894" s="184"/>
      <c r="T1894" s="186">
        <f>SUM(T1895:T1980)</f>
        <v>0</v>
      </c>
      <c r="AR1894" s="187" t="s">
        <v>86</v>
      </c>
      <c r="AT1894" s="188" t="s">
        <v>74</v>
      </c>
      <c r="AU1894" s="188" t="s">
        <v>83</v>
      </c>
      <c r="AY1894" s="187" t="s">
        <v>239</v>
      </c>
      <c r="BK1894" s="189">
        <f>SUM(BK1895:BK1980)</f>
        <v>0</v>
      </c>
    </row>
    <row r="1895" spans="1:65" s="2" customFormat="1" ht="24.2" customHeight="1">
      <c r="A1895" s="35"/>
      <c r="B1895" s="36"/>
      <c r="C1895" s="192" t="s">
        <v>2474</v>
      </c>
      <c r="D1895" s="192" t="s">
        <v>241</v>
      </c>
      <c r="E1895" s="193" t="s">
        <v>2475</v>
      </c>
      <c r="F1895" s="194" t="s">
        <v>2476</v>
      </c>
      <c r="G1895" s="195" t="s">
        <v>372</v>
      </c>
      <c r="H1895" s="196">
        <v>6</v>
      </c>
      <c r="I1895" s="197"/>
      <c r="J1895" s="198">
        <f>ROUND(I1895*H1895,2)</f>
        <v>0</v>
      </c>
      <c r="K1895" s="194" t="s">
        <v>1</v>
      </c>
      <c r="L1895" s="40"/>
      <c r="M1895" s="199" t="s">
        <v>1</v>
      </c>
      <c r="N1895" s="200" t="s">
        <v>40</v>
      </c>
      <c r="O1895" s="72"/>
      <c r="P1895" s="201">
        <f>O1895*H1895</f>
        <v>0</v>
      </c>
      <c r="Q1895" s="201">
        <v>4.589E-2</v>
      </c>
      <c r="R1895" s="201">
        <f>Q1895*H1895</f>
        <v>0.27534000000000003</v>
      </c>
      <c r="S1895" s="201">
        <v>0</v>
      </c>
      <c r="T1895" s="202">
        <f>S1895*H1895</f>
        <v>0</v>
      </c>
      <c r="U1895" s="35"/>
      <c r="V1895" s="35"/>
      <c r="W1895" s="35"/>
      <c r="X1895" s="35"/>
      <c r="Y1895" s="35"/>
      <c r="Z1895" s="35"/>
      <c r="AA1895" s="35"/>
      <c r="AB1895" s="35"/>
      <c r="AC1895" s="35"/>
      <c r="AD1895" s="35"/>
      <c r="AE1895" s="35"/>
      <c r="AR1895" s="203" t="s">
        <v>169</v>
      </c>
      <c r="AT1895" s="203" t="s">
        <v>241</v>
      </c>
      <c r="AU1895" s="203" t="s">
        <v>86</v>
      </c>
      <c r="AY1895" s="18" t="s">
        <v>239</v>
      </c>
      <c r="BE1895" s="204">
        <f>IF(N1895="základní",J1895,0)</f>
        <v>0</v>
      </c>
      <c r="BF1895" s="204">
        <f>IF(N1895="snížená",J1895,0)</f>
        <v>0</v>
      </c>
      <c r="BG1895" s="204">
        <f>IF(N1895="zákl. přenesená",J1895,0)</f>
        <v>0</v>
      </c>
      <c r="BH1895" s="204">
        <f>IF(N1895="sníž. přenesená",J1895,0)</f>
        <v>0</v>
      </c>
      <c r="BI1895" s="204">
        <f>IF(N1895="nulová",J1895,0)</f>
        <v>0</v>
      </c>
      <c r="BJ1895" s="18" t="s">
        <v>83</v>
      </c>
      <c r="BK1895" s="204">
        <f>ROUND(I1895*H1895,2)</f>
        <v>0</v>
      </c>
      <c r="BL1895" s="18" t="s">
        <v>169</v>
      </c>
      <c r="BM1895" s="203" t="s">
        <v>2477</v>
      </c>
    </row>
    <row r="1896" spans="1:65" s="13" customFormat="1" ht="11.25">
      <c r="B1896" s="210"/>
      <c r="C1896" s="211"/>
      <c r="D1896" s="212" t="s">
        <v>250</v>
      </c>
      <c r="E1896" s="213" t="s">
        <v>1</v>
      </c>
      <c r="F1896" s="214" t="s">
        <v>2478</v>
      </c>
      <c r="G1896" s="211"/>
      <c r="H1896" s="213" t="s">
        <v>1</v>
      </c>
      <c r="I1896" s="215"/>
      <c r="J1896" s="211"/>
      <c r="K1896" s="211"/>
      <c r="L1896" s="216"/>
      <c r="M1896" s="217"/>
      <c r="N1896" s="218"/>
      <c r="O1896" s="218"/>
      <c r="P1896" s="218"/>
      <c r="Q1896" s="218"/>
      <c r="R1896" s="218"/>
      <c r="S1896" s="218"/>
      <c r="T1896" s="219"/>
      <c r="AT1896" s="220" t="s">
        <v>250</v>
      </c>
      <c r="AU1896" s="220" t="s">
        <v>86</v>
      </c>
      <c r="AV1896" s="13" t="s">
        <v>83</v>
      </c>
      <c r="AW1896" s="13" t="s">
        <v>31</v>
      </c>
      <c r="AX1896" s="13" t="s">
        <v>75</v>
      </c>
      <c r="AY1896" s="220" t="s">
        <v>239</v>
      </c>
    </row>
    <row r="1897" spans="1:65" s="14" customFormat="1" ht="11.25">
      <c r="B1897" s="221"/>
      <c r="C1897" s="222"/>
      <c r="D1897" s="212" t="s">
        <v>250</v>
      </c>
      <c r="E1897" s="223" t="s">
        <v>1</v>
      </c>
      <c r="F1897" s="224" t="s">
        <v>2479</v>
      </c>
      <c r="G1897" s="222"/>
      <c r="H1897" s="225">
        <v>4.8600000000000003</v>
      </c>
      <c r="I1897" s="226"/>
      <c r="J1897" s="222"/>
      <c r="K1897" s="222"/>
      <c r="L1897" s="227"/>
      <c r="M1897" s="228"/>
      <c r="N1897" s="229"/>
      <c r="O1897" s="229"/>
      <c r="P1897" s="229"/>
      <c r="Q1897" s="229"/>
      <c r="R1897" s="229"/>
      <c r="S1897" s="229"/>
      <c r="T1897" s="230"/>
      <c r="AT1897" s="231" t="s">
        <v>250</v>
      </c>
      <c r="AU1897" s="231" t="s">
        <v>86</v>
      </c>
      <c r="AV1897" s="14" t="s">
        <v>86</v>
      </c>
      <c r="AW1897" s="14" t="s">
        <v>31</v>
      </c>
      <c r="AX1897" s="14" t="s">
        <v>75</v>
      </c>
      <c r="AY1897" s="231" t="s">
        <v>239</v>
      </c>
    </row>
    <row r="1898" spans="1:65" s="14" customFormat="1" ht="11.25">
      <c r="B1898" s="221"/>
      <c r="C1898" s="222"/>
      <c r="D1898" s="212" t="s">
        <v>250</v>
      </c>
      <c r="E1898" s="223" t="s">
        <v>1</v>
      </c>
      <c r="F1898" s="224" t="s">
        <v>2480</v>
      </c>
      <c r="G1898" s="222"/>
      <c r="H1898" s="225">
        <v>1.1399999999999999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250</v>
      </c>
      <c r="AU1898" s="231" t="s">
        <v>86</v>
      </c>
      <c r="AV1898" s="14" t="s">
        <v>86</v>
      </c>
      <c r="AW1898" s="14" t="s">
        <v>31</v>
      </c>
      <c r="AX1898" s="14" t="s">
        <v>75</v>
      </c>
      <c r="AY1898" s="231" t="s">
        <v>239</v>
      </c>
    </row>
    <row r="1899" spans="1:65" s="16" customFormat="1" ht="11.25">
      <c r="B1899" s="243"/>
      <c r="C1899" s="244"/>
      <c r="D1899" s="212" t="s">
        <v>250</v>
      </c>
      <c r="E1899" s="245" t="s">
        <v>1</v>
      </c>
      <c r="F1899" s="246" t="s">
        <v>264</v>
      </c>
      <c r="G1899" s="244"/>
      <c r="H1899" s="247">
        <v>6</v>
      </c>
      <c r="I1899" s="248"/>
      <c r="J1899" s="244"/>
      <c r="K1899" s="244"/>
      <c r="L1899" s="249"/>
      <c r="M1899" s="250"/>
      <c r="N1899" s="251"/>
      <c r="O1899" s="251"/>
      <c r="P1899" s="251"/>
      <c r="Q1899" s="251"/>
      <c r="R1899" s="251"/>
      <c r="S1899" s="251"/>
      <c r="T1899" s="252"/>
      <c r="AT1899" s="253" t="s">
        <v>250</v>
      </c>
      <c r="AU1899" s="253" t="s">
        <v>86</v>
      </c>
      <c r="AV1899" s="16" t="s">
        <v>246</v>
      </c>
      <c r="AW1899" s="16" t="s">
        <v>31</v>
      </c>
      <c r="AX1899" s="16" t="s">
        <v>83</v>
      </c>
      <c r="AY1899" s="253" t="s">
        <v>239</v>
      </c>
    </row>
    <row r="1900" spans="1:65" s="2" customFormat="1" ht="16.5" customHeight="1">
      <c r="A1900" s="35"/>
      <c r="B1900" s="36"/>
      <c r="C1900" s="192" t="s">
        <v>2481</v>
      </c>
      <c r="D1900" s="192" t="s">
        <v>241</v>
      </c>
      <c r="E1900" s="193" t="s">
        <v>2482</v>
      </c>
      <c r="F1900" s="194" t="s">
        <v>2483</v>
      </c>
      <c r="G1900" s="195" t="s">
        <v>372</v>
      </c>
      <c r="H1900" s="196">
        <v>7</v>
      </c>
      <c r="I1900" s="197"/>
      <c r="J1900" s="198">
        <f>ROUND(I1900*H1900,2)</f>
        <v>0</v>
      </c>
      <c r="K1900" s="194" t="s">
        <v>245</v>
      </c>
      <c r="L1900" s="40"/>
      <c r="M1900" s="199" t="s">
        <v>1</v>
      </c>
      <c r="N1900" s="200" t="s">
        <v>40</v>
      </c>
      <c r="O1900" s="72"/>
      <c r="P1900" s="201">
        <f>O1900*H1900</f>
        <v>0</v>
      </c>
      <c r="Q1900" s="201">
        <v>1E-4</v>
      </c>
      <c r="R1900" s="201">
        <f>Q1900*H1900</f>
        <v>6.9999999999999999E-4</v>
      </c>
      <c r="S1900" s="201">
        <v>0</v>
      </c>
      <c r="T1900" s="202">
        <f>S1900*H1900</f>
        <v>0</v>
      </c>
      <c r="U1900" s="35"/>
      <c r="V1900" s="35"/>
      <c r="W1900" s="35"/>
      <c r="X1900" s="35"/>
      <c r="Y1900" s="35"/>
      <c r="Z1900" s="35"/>
      <c r="AA1900" s="35"/>
      <c r="AB1900" s="35"/>
      <c r="AC1900" s="35"/>
      <c r="AD1900" s="35"/>
      <c r="AE1900" s="35"/>
      <c r="AR1900" s="203" t="s">
        <v>169</v>
      </c>
      <c r="AT1900" s="203" t="s">
        <v>241</v>
      </c>
      <c r="AU1900" s="203" t="s">
        <v>86</v>
      </c>
      <c r="AY1900" s="18" t="s">
        <v>239</v>
      </c>
      <c r="BE1900" s="204">
        <f>IF(N1900="základní",J1900,0)</f>
        <v>0</v>
      </c>
      <c r="BF1900" s="204">
        <f>IF(N1900="snížená",J1900,0)</f>
        <v>0</v>
      </c>
      <c r="BG1900" s="204">
        <f>IF(N1900="zákl. přenesená",J1900,0)</f>
        <v>0</v>
      </c>
      <c r="BH1900" s="204">
        <f>IF(N1900="sníž. přenesená",J1900,0)</f>
        <v>0</v>
      </c>
      <c r="BI1900" s="204">
        <f>IF(N1900="nulová",J1900,0)</f>
        <v>0</v>
      </c>
      <c r="BJ1900" s="18" t="s">
        <v>83</v>
      </c>
      <c r="BK1900" s="204">
        <f>ROUND(I1900*H1900,2)</f>
        <v>0</v>
      </c>
      <c r="BL1900" s="18" t="s">
        <v>169</v>
      </c>
      <c r="BM1900" s="203" t="s">
        <v>2484</v>
      </c>
    </row>
    <row r="1901" spans="1:65" s="2" customFormat="1" ht="11.25">
      <c r="A1901" s="35"/>
      <c r="B1901" s="36"/>
      <c r="C1901" s="37"/>
      <c r="D1901" s="205" t="s">
        <v>248</v>
      </c>
      <c r="E1901" s="37"/>
      <c r="F1901" s="206" t="s">
        <v>2485</v>
      </c>
      <c r="G1901" s="37"/>
      <c r="H1901" s="37"/>
      <c r="I1901" s="207"/>
      <c r="J1901" s="37"/>
      <c r="K1901" s="37"/>
      <c r="L1901" s="40"/>
      <c r="M1901" s="208"/>
      <c r="N1901" s="209"/>
      <c r="O1901" s="72"/>
      <c r="P1901" s="72"/>
      <c r="Q1901" s="72"/>
      <c r="R1901" s="72"/>
      <c r="S1901" s="72"/>
      <c r="T1901" s="73"/>
      <c r="U1901" s="35"/>
      <c r="V1901" s="35"/>
      <c r="W1901" s="35"/>
      <c r="X1901" s="35"/>
      <c r="Y1901" s="35"/>
      <c r="Z1901" s="35"/>
      <c r="AA1901" s="35"/>
      <c r="AB1901" s="35"/>
      <c r="AC1901" s="35"/>
      <c r="AD1901" s="35"/>
      <c r="AE1901" s="35"/>
      <c r="AT1901" s="18" t="s">
        <v>248</v>
      </c>
      <c r="AU1901" s="18" t="s">
        <v>86</v>
      </c>
    </row>
    <row r="1902" spans="1:65" s="14" customFormat="1" ht="11.25">
      <c r="B1902" s="221"/>
      <c r="C1902" s="222"/>
      <c r="D1902" s="212" t="s">
        <v>250</v>
      </c>
      <c r="E1902" s="223" t="s">
        <v>1</v>
      </c>
      <c r="F1902" s="224" t="s">
        <v>2486</v>
      </c>
      <c r="G1902" s="222"/>
      <c r="H1902" s="225">
        <v>7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250</v>
      </c>
      <c r="AU1902" s="231" t="s">
        <v>86</v>
      </c>
      <c r="AV1902" s="14" t="s">
        <v>86</v>
      </c>
      <c r="AW1902" s="14" t="s">
        <v>31</v>
      </c>
      <c r="AX1902" s="14" t="s">
        <v>83</v>
      </c>
      <c r="AY1902" s="231" t="s">
        <v>239</v>
      </c>
    </row>
    <row r="1903" spans="1:65" s="2" customFormat="1" ht="24.2" customHeight="1">
      <c r="A1903" s="35"/>
      <c r="B1903" s="36"/>
      <c r="C1903" s="192" t="s">
        <v>2487</v>
      </c>
      <c r="D1903" s="192" t="s">
        <v>241</v>
      </c>
      <c r="E1903" s="193" t="s">
        <v>2488</v>
      </c>
      <c r="F1903" s="194" t="s">
        <v>2489</v>
      </c>
      <c r="G1903" s="195" t="s">
        <v>372</v>
      </c>
      <c r="H1903" s="196">
        <v>14</v>
      </c>
      <c r="I1903" s="197"/>
      <c r="J1903" s="198">
        <f>ROUND(I1903*H1903,2)</f>
        <v>0</v>
      </c>
      <c r="K1903" s="194" t="s">
        <v>245</v>
      </c>
      <c r="L1903" s="40"/>
      <c r="M1903" s="199" t="s">
        <v>1</v>
      </c>
      <c r="N1903" s="200" t="s">
        <v>40</v>
      </c>
      <c r="O1903" s="72"/>
      <c r="P1903" s="201">
        <f>O1903*H1903</f>
        <v>0</v>
      </c>
      <c r="Q1903" s="201">
        <v>1.627E-2</v>
      </c>
      <c r="R1903" s="201">
        <f>Q1903*H1903</f>
        <v>0.22777999999999998</v>
      </c>
      <c r="S1903" s="201">
        <v>0</v>
      </c>
      <c r="T1903" s="202">
        <f>S1903*H1903</f>
        <v>0</v>
      </c>
      <c r="U1903" s="35"/>
      <c r="V1903" s="35"/>
      <c r="W1903" s="35"/>
      <c r="X1903" s="35"/>
      <c r="Y1903" s="35"/>
      <c r="Z1903" s="35"/>
      <c r="AA1903" s="35"/>
      <c r="AB1903" s="35"/>
      <c r="AC1903" s="35"/>
      <c r="AD1903" s="35"/>
      <c r="AE1903" s="35"/>
      <c r="AR1903" s="203" t="s">
        <v>169</v>
      </c>
      <c r="AT1903" s="203" t="s">
        <v>241</v>
      </c>
      <c r="AU1903" s="203" t="s">
        <v>86</v>
      </c>
      <c r="AY1903" s="18" t="s">
        <v>239</v>
      </c>
      <c r="BE1903" s="204">
        <f>IF(N1903="základní",J1903,0)</f>
        <v>0</v>
      </c>
      <c r="BF1903" s="204">
        <f>IF(N1903="snížená",J1903,0)</f>
        <v>0</v>
      </c>
      <c r="BG1903" s="204">
        <f>IF(N1903="zákl. přenesená",J1903,0)</f>
        <v>0</v>
      </c>
      <c r="BH1903" s="204">
        <f>IF(N1903="sníž. přenesená",J1903,0)</f>
        <v>0</v>
      </c>
      <c r="BI1903" s="204">
        <f>IF(N1903="nulová",J1903,0)</f>
        <v>0</v>
      </c>
      <c r="BJ1903" s="18" t="s">
        <v>83</v>
      </c>
      <c r="BK1903" s="204">
        <f>ROUND(I1903*H1903,2)</f>
        <v>0</v>
      </c>
      <c r="BL1903" s="18" t="s">
        <v>169</v>
      </c>
      <c r="BM1903" s="203" t="s">
        <v>2490</v>
      </c>
    </row>
    <row r="1904" spans="1:65" s="2" customFormat="1" ht="11.25">
      <c r="A1904" s="35"/>
      <c r="B1904" s="36"/>
      <c r="C1904" s="37"/>
      <c r="D1904" s="205" t="s">
        <v>248</v>
      </c>
      <c r="E1904" s="37"/>
      <c r="F1904" s="206" t="s">
        <v>2491</v>
      </c>
      <c r="G1904" s="37"/>
      <c r="H1904" s="37"/>
      <c r="I1904" s="207"/>
      <c r="J1904" s="37"/>
      <c r="K1904" s="37"/>
      <c r="L1904" s="40"/>
      <c r="M1904" s="208"/>
      <c r="N1904" s="209"/>
      <c r="O1904" s="72"/>
      <c r="P1904" s="72"/>
      <c r="Q1904" s="72"/>
      <c r="R1904" s="72"/>
      <c r="S1904" s="72"/>
      <c r="T1904" s="73"/>
      <c r="U1904" s="35"/>
      <c r="V1904" s="35"/>
      <c r="W1904" s="35"/>
      <c r="X1904" s="35"/>
      <c r="Y1904" s="35"/>
      <c r="Z1904" s="35"/>
      <c r="AA1904" s="35"/>
      <c r="AB1904" s="35"/>
      <c r="AC1904" s="35"/>
      <c r="AD1904" s="35"/>
      <c r="AE1904" s="35"/>
      <c r="AT1904" s="18" t="s">
        <v>248</v>
      </c>
      <c r="AU1904" s="18" t="s">
        <v>86</v>
      </c>
    </row>
    <row r="1905" spans="1:65" s="13" customFormat="1" ht="11.25">
      <c r="B1905" s="210"/>
      <c r="C1905" s="211"/>
      <c r="D1905" s="212" t="s">
        <v>250</v>
      </c>
      <c r="E1905" s="213" t="s">
        <v>1</v>
      </c>
      <c r="F1905" s="214" t="s">
        <v>2492</v>
      </c>
      <c r="G1905" s="211"/>
      <c r="H1905" s="213" t="s">
        <v>1</v>
      </c>
      <c r="I1905" s="215"/>
      <c r="J1905" s="211"/>
      <c r="K1905" s="211"/>
      <c r="L1905" s="216"/>
      <c r="M1905" s="217"/>
      <c r="N1905" s="218"/>
      <c r="O1905" s="218"/>
      <c r="P1905" s="218"/>
      <c r="Q1905" s="218"/>
      <c r="R1905" s="218"/>
      <c r="S1905" s="218"/>
      <c r="T1905" s="219"/>
      <c r="AT1905" s="220" t="s">
        <v>250</v>
      </c>
      <c r="AU1905" s="220" t="s">
        <v>86</v>
      </c>
      <c r="AV1905" s="13" t="s">
        <v>83</v>
      </c>
      <c r="AW1905" s="13" t="s">
        <v>31</v>
      </c>
      <c r="AX1905" s="13" t="s">
        <v>75</v>
      </c>
      <c r="AY1905" s="220" t="s">
        <v>239</v>
      </c>
    </row>
    <row r="1906" spans="1:65" s="14" customFormat="1" ht="11.25">
      <c r="B1906" s="221"/>
      <c r="C1906" s="222"/>
      <c r="D1906" s="212" t="s">
        <v>250</v>
      </c>
      <c r="E1906" s="223" t="s">
        <v>1</v>
      </c>
      <c r="F1906" s="224" t="s">
        <v>2493</v>
      </c>
      <c r="G1906" s="222"/>
      <c r="H1906" s="225">
        <v>14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250</v>
      </c>
      <c r="AU1906" s="231" t="s">
        <v>86</v>
      </c>
      <c r="AV1906" s="14" t="s">
        <v>86</v>
      </c>
      <c r="AW1906" s="14" t="s">
        <v>31</v>
      </c>
      <c r="AX1906" s="14" t="s">
        <v>83</v>
      </c>
      <c r="AY1906" s="231" t="s">
        <v>239</v>
      </c>
    </row>
    <row r="1907" spans="1:65" s="2" customFormat="1" ht="33" customHeight="1">
      <c r="A1907" s="35"/>
      <c r="B1907" s="36"/>
      <c r="C1907" s="192" t="s">
        <v>2494</v>
      </c>
      <c r="D1907" s="192" t="s">
        <v>241</v>
      </c>
      <c r="E1907" s="193" t="s">
        <v>2495</v>
      </c>
      <c r="F1907" s="194" t="s">
        <v>2496</v>
      </c>
      <c r="G1907" s="195" t="s">
        <v>372</v>
      </c>
      <c r="H1907" s="196">
        <v>873</v>
      </c>
      <c r="I1907" s="197"/>
      <c r="J1907" s="198">
        <f>ROUND(I1907*H1907,2)</f>
        <v>0</v>
      </c>
      <c r="K1907" s="194" t="s">
        <v>1</v>
      </c>
      <c r="L1907" s="40"/>
      <c r="M1907" s="199" t="s">
        <v>1</v>
      </c>
      <c r="N1907" s="200" t="s">
        <v>40</v>
      </c>
      <c r="O1907" s="72"/>
      <c r="P1907" s="201">
        <f>O1907*H1907</f>
        <v>0</v>
      </c>
      <c r="Q1907" s="201">
        <v>2.2419999999999999E-2</v>
      </c>
      <c r="R1907" s="201">
        <f>Q1907*H1907</f>
        <v>19.572659999999999</v>
      </c>
      <c r="S1907" s="201">
        <v>0</v>
      </c>
      <c r="T1907" s="202">
        <f>S1907*H1907</f>
        <v>0</v>
      </c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R1907" s="203" t="s">
        <v>169</v>
      </c>
      <c r="AT1907" s="203" t="s">
        <v>241</v>
      </c>
      <c r="AU1907" s="203" t="s">
        <v>86</v>
      </c>
      <c r="AY1907" s="18" t="s">
        <v>239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8" t="s">
        <v>83</v>
      </c>
      <c r="BK1907" s="204">
        <f>ROUND(I1907*H1907,2)</f>
        <v>0</v>
      </c>
      <c r="BL1907" s="18" t="s">
        <v>169</v>
      </c>
      <c r="BM1907" s="203" t="s">
        <v>2497</v>
      </c>
    </row>
    <row r="1908" spans="1:65" s="13" customFormat="1" ht="11.25">
      <c r="B1908" s="210"/>
      <c r="C1908" s="211"/>
      <c r="D1908" s="212" t="s">
        <v>250</v>
      </c>
      <c r="E1908" s="213" t="s">
        <v>1</v>
      </c>
      <c r="F1908" s="214" t="s">
        <v>2498</v>
      </c>
      <c r="G1908" s="211"/>
      <c r="H1908" s="213" t="s">
        <v>1</v>
      </c>
      <c r="I1908" s="215"/>
      <c r="J1908" s="211"/>
      <c r="K1908" s="211"/>
      <c r="L1908" s="216"/>
      <c r="M1908" s="217"/>
      <c r="N1908" s="218"/>
      <c r="O1908" s="218"/>
      <c r="P1908" s="218"/>
      <c r="Q1908" s="218"/>
      <c r="R1908" s="218"/>
      <c r="S1908" s="218"/>
      <c r="T1908" s="219"/>
      <c r="AT1908" s="220" t="s">
        <v>250</v>
      </c>
      <c r="AU1908" s="220" t="s">
        <v>86</v>
      </c>
      <c r="AV1908" s="13" t="s">
        <v>83</v>
      </c>
      <c r="AW1908" s="13" t="s">
        <v>31</v>
      </c>
      <c r="AX1908" s="13" t="s">
        <v>75</v>
      </c>
      <c r="AY1908" s="220" t="s">
        <v>239</v>
      </c>
    </row>
    <row r="1909" spans="1:65" s="13" customFormat="1" ht="22.5">
      <c r="B1909" s="210"/>
      <c r="C1909" s="211"/>
      <c r="D1909" s="212" t="s">
        <v>250</v>
      </c>
      <c r="E1909" s="213" t="s">
        <v>1</v>
      </c>
      <c r="F1909" s="214" t="s">
        <v>2499</v>
      </c>
      <c r="G1909" s="211"/>
      <c r="H1909" s="213" t="s">
        <v>1</v>
      </c>
      <c r="I1909" s="215"/>
      <c r="J1909" s="211"/>
      <c r="K1909" s="211"/>
      <c r="L1909" s="216"/>
      <c r="M1909" s="217"/>
      <c r="N1909" s="218"/>
      <c r="O1909" s="218"/>
      <c r="P1909" s="218"/>
      <c r="Q1909" s="218"/>
      <c r="R1909" s="218"/>
      <c r="S1909" s="218"/>
      <c r="T1909" s="219"/>
      <c r="AT1909" s="220" t="s">
        <v>250</v>
      </c>
      <c r="AU1909" s="220" t="s">
        <v>86</v>
      </c>
      <c r="AV1909" s="13" t="s">
        <v>83</v>
      </c>
      <c r="AW1909" s="13" t="s">
        <v>31</v>
      </c>
      <c r="AX1909" s="13" t="s">
        <v>75</v>
      </c>
      <c r="AY1909" s="220" t="s">
        <v>239</v>
      </c>
    </row>
    <row r="1910" spans="1:65" s="13" customFormat="1" ht="11.25">
      <c r="B1910" s="210"/>
      <c r="C1910" s="211"/>
      <c r="D1910" s="212" t="s">
        <v>250</v>
      </c>
      <c r="E1910" s="213" t="s">
        <v>1</v>
      </c>
      <c r="F1910" s="214" t="s">
        <v>2500</v>
      </c>
      <c r="G1910" s="211"/>
      <c r="H1910" s="213" t="s">
        <v>1</v>
      </c>
      <c r="I1910" s="215"/>
      <c r="J1910" s="211"/>
      <c r="K1910" s="211"/>
      <c r="L1910" s="216"/>
      <c r="M1910" s="217"/>
      <c r="N1910" s="218"/>
      <c r="O1910" s="218"/>
      <c r="P1910" s="218"/>
      <c r="Q1910" s="218"/>
      <c r="R1910" s="218"/>
      <c r="S1910" s="218"/>
      <c r="T1910" s="219"/>
      <c r="AT1910" s="220" t="s">
        <v>250</v>
      </c>
      <c r="AU1910" s="220" t="s">
        <v>86</v>
      </c>
      <c r="AV1910" s="13" t="s">
        <v>83</v>
      </c>
      <c r="AW1910" s="13" t="s">
        <v>31</v>
      </c>
      <c r="AX1910" s="13" t="s">
        <v>75</v>
      </c>
      <c r="AY1910" s="220" t="s">
        <v>239</v>
      </c>
    </row>
    <row r="1911" spans="1:65" s="14" customFormat="1" ht="11.25">
      <c r="B1911" s="221"/>
      <c r="C1911" s="222"/>
      <c r="D1911" s="212" t="s">
        <v>250</v>
      </c>
      <c r="E1911" s="223" t="s">
        <v>1</v>
      </c>
      <c r="F1911" s="224" t="s">
        <v>2501</v>
      </c>
      <c r="G1911" s="222"/>
      <c r="H1911" s="225">
        <v>34</v>
      </c>
      <c r="I1911" s="226"/>
      <c r="J1911" s="222"/>
      <c r="K1911" s="222"/>
      <c r="L1911" s="227"/>
      <c r="M1911" s="228"/>
      <c r="N1911" s="229"/>
      <c r="O1911" s="229"/>
      <c r="P1911" s="229"/>
      <c r="Q1911" s="229"/>
      <c r="R1911" s="229"/>
      <c r="S1911" s="229"/>
      <c r="T1911" s="230"/>
      <c r="AT1911" s="231" t="s">
        <v>250</v>
      </c>
      <c r="AU1911" s="231" t="s">
        <v>86</v>
      </c>
      <c r="AV1911" s="14" t="s">
        <v>86</v>
      </c>
      <c r="AW1911" s="14" t="s">
        <v>31</v>
      </c>
      <c r="AX1911" s="14" t="s">
        <v>75</v>
      </c>
      <c r="AY1911" s="231" t="s">
        <v>239</v>
      </c>
    </row>
    <row r="1912" spans="1:65" s="15" customFormat="1" ht="11.25">
      <c r="B1912" s="232"/>
      <c r="C1912" s="233"/>
      <c r="D1912" s="212" t="s">
        <v>250</v>
      </c>
      <c r="E1912" s="234" t="s">
        <v>1</v>
      </c>
      <c r="F1912" s="235" t="s">
        <v>254</v>
      </c>
      <c r="G1912" s="233"/>
      <c r="H1912" s="236">
        <v>34</v>
      </c>
      <c r="I1912" s="237"/>
      <c r="J1912" s="233"/>
      <c r="K1912" s="233"/>
      <c r="L1912" s="238"/>
      <c r="M1912" s="239"/>
      <c r="N1912" s="240"/>
      <c r="O1912" s="240"/>
      <c r="P1912" s="240"/>
      <c r="Q1912" s="240"/>
      <c r="R1912" s="240"/>
      <c r="S1912" s="240"/>
      <c r="T1912" s="241"/>
      <c r="AT1912" s="242" t="s">
        <v>250</v>
      </c>
      <c r="AU1912" s="242" t="s">
        <v>86</v>
      </c>
      <c r="AV1912" s="15" t="s">
        <v>255</v>
      </c>
      <c r="AW1912" s="15" t="s">
        <v>31</v>
      </c>
      <c r="AX1912" s="15" t="s">
        <v>75</v>
      </c>
      <c r="AY1912" s="242" t="s">
        <v>239</v>
      </c>
    </row>
    <row r="1913" spans="1:65" s="13" customFormat="1" ht="11.25">
      <c r="B1913" s="210"/>
      <c r="C1913" s="211"/>
      <c r="D1913" s="212" t="s">
        <v>250</v>
      </c>
      <c r="E1913" s="213" t="s">
        <v>1</v>
      </c>
      <c r="F1913" s="214" t="s">
        <v>2502</v>
      </c>
      <c r="G1913" s="211"/>
      <c r="H1913" s="213" t="s">
        <v>1</v>
      </c>
      <c r="I1913" s="215"/>
      <c r="J1913" s="211"/>
      <c r="K1913" s="211"/>
      <c r="L1913" s="216"/>
      <c r="M1913" s="217"/>
      <c r="N1913" s="218"/>
      <c r="O1913" s="218"/>
      <c r="P1913" s="218"/>
      <c r="Q1913" s="218"/>
      <c r="R1913" s="218"/>
      <c r="S1913" s="218"/>
      <c r="T1913" s="219"/>
      <c r="AT1913" s="220" t="s">
        <v>250</v>
      </c>
      <c r="AU1913" s="220" t="s">
        <v>86</v>
      </c>
      <c r="AV1913" s="13" t="s">
        <v>83</v>
      </c>
      <c r="AW1913" s="13" t="s">
        <v>31</v>
      </c>
      <c r="AX1913" s="13" t="s">
        <v>75</v>
      </c>
      <c r="AY1913" s="220" t="s">
        <v>239</v>
      </c>
    </row>
    <row r="1914" spans="1:65" s="13" customFormat="1" ht="11.25">
      <c r="B1914" s="210"/>
      <c r="C1914" s="211"/>
      <c r="D1914" s="212" t="s">
        <v>250</v>
      </c>
      <c r="E1914" s="213" t="s">
        <v>1</v>
      </c>
      <c r="F1914" s="214" t="s">
        <v>2503</v>
      </c>
      <c r="G1914" s="211"/>
      <c r="H1914" s="213" t="s">
        <v>1</v>
      </c>
      <c r="I1914" s="215"/>
      <c r="J1914" s="211"/>
      <c r="K1914" s="211"/>
      <c r="L1914" s="216"/>
      <c r="M1914" s="217"/>
      <c r="N1914" s="218"/>
      <c r="O1914" s="218"/>
      <c r="P1914" s="218"/>
      <c r="Q1914" s="218"/>
      <c r="R1914" s="218"/>
      <c r="S1914" s="218"/>
      <c r="T1914" s="219"/>
      <c r="AT1914" s="220" t="s">
        <v>250</v>
      </c>
      <c r="AU1914" s="220" t="s">
        <v>86</v>
      </c>
      <c r="AV1914" s="13" t="s">
        <v>83</v>
      </c>
      <c r="AW1914" s="13" t="s">
        <v>31</v>
      </c>
      <c r="AX1914" s="13" t="s">
        <v>75</v>
      </c>
      <c r="AY1914" s="220" t="s">
        <v>239</v>
      </c>
    </row>
    <row r="1915" spans="1:65" s="14" customFormat="1" ht="11.25">
      <c r="B1915" s="221"/>
      <c r="C1915" s="222"/>
      <c r="D1915" s="212" t="s">
        <v>250</v>
      </c>
      <c r="E1915" s="223" t="s">
        <v>1</v>
      </c>
      <c r="F1915" s="224" t="s">
        <v>2504</v>
      </c>
      <c r="G1915" s="222"/>
      <c r="H1915" s="225">
        <v>862.3</v>
      </c>
      <c r="I1915" s="226"/>
      <c r="J1915" s="222"/>
      <c r="K1915" s="222"/>
      <c r="L1915" s="227"/>
      <c r="M1915" s="228"/>
      <c r="N1915" s="229"/>
      <c r="O1915" s="229"/>
      <c r="P1915" s="229"/>
      <c r="Q1915" s="229"/>
      <c r="R1915" s="229"/>
      <c r="S1915" s="229"/>
      <c r="T1915" s="230"/>
      <c r="AT1915" s="231" t="s">
        <v>250</v>
      </c>
      <c r="AU1915" s="231" t="s">
        <v>86</v>
      </c>
      <c r="AV1915" s="14" t="s">
        <v>86</v>
      </c>
      <c r="AW1915" s="14" t="s">
        <v>31</v>
      </c>
      <c r="AX1915" s="14" t="s">
        <v>75</v>
      </c>
      <c r="AY1915" s="231" t="s">
        <v>239</v>
      </c>
    </row>
    <row r="1916" spans="1:65" s="13" customFormat="1" ht="11.25">
      <c r="B1916" s="210"/>
      <c r="C1916" s="211"/>
      <c r="D1916" s="212" t="s">
        <v>250</v>
      </c>
      <c r="E1916" s="213" t="s">
        <v>1</v>
      </c>
      <c r="F1916" s="214" t="s">
        <v>2505</v>
      </c>
      <c r="G1916" s="211"/>
      <c r="H1916" s="213" t="s">
        <v>1</v>
      </c>
      <c r="I1916" s="215"/>
      <c r="J1916" s="211"/>
      <c r="K1916" s="211"/>
      <c r="L1916" s="216"/>
      <c r="M1916" s="217"/>
      <c r="N1916" s="218"/>
      <c r="O1916" s="218"/>
      <c r="P1916" s="218"/>
      <c r="Q1916" s="218"/>
      <c r="R1916" s="218"/>
      <c r="S1916" s="218"/>
      <c r="T1916" s="219"/>
      <c r="AT1916" s="220" t="s">
        <v>250</v>
      </c>
      <c r="AU1916" s="220" t="s">
        <v>86</v>
      </c>
      <c r="AV1916" s="13" t="s">
        <v>83</v>
      </c>
      <c r="AW1916" s="13" t="s">
        <v>31</v>
      </c>
      <c r="AX1916" s="13" t="s">
        <v>75</v>
      </c>
      <c r="AY1916" s="220" t="s">
        <v>239</v>
      </c>
    </row>
    <row r="1917" spans="1:65" s="14" customFormat="1" ht="11.25">
      <c r="B1917" s="221"/>
      <c r="C1917" s="222"/>
      <c r="D1917" s="212" t="s">
        <v>250</v>
      </c>
      <c r="E1917" s="223" t="s">
        <v>1</v>
      </c>
      <c r="F1917" s="224" t="s">
        <v>2506</v>
      </c>
      <c r="G1917" s="222"/>
      <c r="H1917" s="225">
        <v>-34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250</v>
      </c>
      <c r="AU1917" s="231" t="s">
        <v>86</v>
      </c>
      <c r="AV1917" s="14" t="s">
        <v>86</v>
      </c>
      <c r="AW1917" s="14" t="s">
        <v>31</v>
      </c>
      <c r="AX1917" s="14" t="s">
        <v>75</v>
      </c>
      <c r="AY1917" s="231" t="s">
        <v>239</v>
      </c>
    </row>
    <row r="1918" spans="1:65" s="15" customFormat="1" ht="11.25">
      <c r="B1918" s="232"/>
      <c r="C1918" s="233"/>
      <c r="D1918" s="212" t="s">
        <v>250</v>
      </c>
      <c r="E1918" s="234" t="s">
        <v>1</v>
      </c>
      <c r="F1918" s="235" t="s">
        <v>260</v>
      </c>
      <c r="G1918" s="233"/>
      <c r="H1918" s="236">
        <v>828.3</v>
      </c>
      <c r="I1918" s="237"/>
      <c r="J1918" s="233"/>
      <c r="K1918" s="233"/>
      <c r="L1918" s="238"/>
      <c r="M1918" s="239"/>
      <c r="N1918" s="240"/>
      <c r="O1918" s="240"/>
      <c r="P1918" s="240"/>
      <c r="Q1918" s="240"/>
      <c r="R1918" s="240"/>
      <c r="S1918" s="240"/>
      <c r="T1918" s="241"/>
      <c r="AT1918" s="242" t="s">
        <v>250</v>
      </c>
      <c r="AU1918" s="242" t="s">
        <v>86</v>
      </c>
      <c r="AV1918" s="15" t="s">
        <v>255</v>
      </c>
      <c r="AW1918" s="15" t="s">
        <v>31</v>
      </c>
      <c r="AX1918" s="15" t="s">
        <v>75</v>
      </c>
      <c r="AY1918" s="242" t="s">
        <v>239</v>
      </c>
    </row>
    <row r="1919" spans="1:65" s="14" customFormat="1" ht="11.25">
      <c r="B1919" s="221"/>
      <c r="C1919" s="222"/>
      <c r="D1919" s="212" t="s">
        <v>250</v>
      </c>
      <c r="E1919" s="223" t="s">
        <v>1</v>
      </c>
      <c r="F1919" s="224" t="s">
        <v>2507</v>
      </c>
      <c r="G1919" s="222"/>
      <c r="H1919" s="225">
        <v>10.7</v>
      </c>
      <c r="I1919" s="226"/>
      <c r="J1919" s="222"/>
      <c r="K1919" s="222"/>
      <c r="L1919" s="227"/>
      <c r="M1919" s="228"/>
      <c r="N1919" s="229"/>
      <c r="O1919" s="229"/>
      <c r="P1919" s="229"/>
      <c r="Q1919" s="229"/>
      <c r="R1919" s="229"/>
      <c r="S1919" s="229"/>
      <c r="T1919" s="230"/>
      <c r="AT1919" s="231" t="s">
        <v>250</v>
      </c>
      <c r="AU1919" s="231" t="s">
        <v>86</v>
      </c>
      <c r="AV1919" s="14" t="s">
        <v>86</v>
      </c>
      <c r="AW1919" s="14" t="s">
        <v>31</v>
      </c>
      <c r="AX1919" s="14" t="s">
        <v>75</v>
      </c>
      <c r="AY1919" s="231" t="s">
        <v>239</v>
      </c>
    </row>
    <row r="1920" spans="1:65" s="16" customFormat="1" ht="11.25">
      <c r="B1920" s="243"/>
      <c r="C1920" s="244"/>
      <c r="D1920" s="212" t="s">
        <v>250</v>
      </c>
      <c r="E1920" s="245" t="s">
        <v>1</v>
      </c>
      <c r="F1920" s="246" t="s">
        <v>264</v>
      </c>
      <c r="G1920" s="244"/>
      <c r="H1920" s="247">
        <v>873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AT1920" s="253" t="s">
        <v>250</v>
      </c>
      <c r="AU1920" s="253" t="s">
        <v>86</v>
      </c>
      <c r="AV1920" s="16" t="s">
        <v>246</v>
      </c>
      <c r="AW1920" s="16" t="s">
        <v>31</v>
      </c>
      <c r="AX1920" s="16" t="s">
        <v>83</v>
      </c>
      <c r="AY1920" s="253" t="s">
        <v>239</v>
      </c>
    </row>
    <row r="1921" spans="1:65" s="13" customFormat="1" ht="11.25">
      <c r="B1921" s="210"/>
      <c r="C1921" s="211"/>
      <c r="D1921" s="212" t="s">
        <v>250</v>
      </c>
      <c r="E1921" s="213" t="s">
        <v>1</v>
      </c>
      <c r="F1921" s="214" t="s">
        <v>33</v>
      </c>
      <c r="G1921" s="211"/>
      <c r="H1921" s="213" t="s">
        <v>1</v>
      </c>
      <c r="I1921" s="215"/>
      <c r="J1921" s="211"/>
      <c r="K1921" s="211"/>
      <c r="L1921" s="216"/>
      <c r="M1921" s="217"/>
      <c r="N1921" s="218"/>
      <c r="O1921" s="218"/>
      <c r="P1921" s="218"/>
      <c r="Q1921" s="218"/>
      <c r="R1921" s="218"/>
      <c r="S1921" s="218"/>
      <c r="T1921" s="219"/>
      <c r="AT1921" s="220" t="s">
        <v>250</v>
      </c>
      <c r="AU1921" s="220" t="s">
        <v>86</v>
      </c>
      <c r="AV1921" s="13" t="s">
        <v>83</v>
      </c>
      <c r="AW1921" s="13" t="s">
        <v>31</v>
      </c>
      <c r="AX1921" s="13" t="s">
        <v>75</v>
      </c>
      <c r="AY1921" s="220" t="s">
        <v>239</v>
      </c>
    </row>
    <row r="1922" spans="1:65" s="13" customFormat="1" ht="22.5">
      <c r="B1922" s="210"/>
      <c r="C1922" s="211"/>
      <c r="D1922" s="212" t="s">
        <v>250</v>
      </c>
      <c r="E1922" s="213" t="s">
        <v>1</v>
      </c>
      <c r="F1922" s="214" t="s">
        <v>2508</v>
      </c>
      <c r="G1922" s="211"/>
      <c r="H1922" s="213" t="s">
        <v>1</v>
      </c>
      <c r="I1922" s="215"/>
      <c r="J1922" s="211"/>
      <c r="K1922" s="211"/>
      <c r="L1922" s="216"/>
      <c r="M1922" s="217"/>
      <c r="N1922" s="218"/>
      <c r="O1922" s="218"/>
      <c r="P1922" s="218"/>
      <c r="Q1922" s="218"/>
      <c r="R1922" s="218"/>
      <c r="S1922" s="218"/>
      <c r="T1922" s="219"/>
      <c r="AT1922" s="220" t="s">
        <v>250</v>
      </c>
      <c r="AU1922" s="220" t="s">
        <v>86</v>
      </c>
      <c r="AV1922" s="13" t="s">
        <v>83</v>
      </c>
      <c r="AW1922" s="13" t="s">
        <v>31</v>
      </c>
      <c r="AX1922" s="13" t="s">
        <v>75</v>
      </c>
      <c r="AY1922" s="220" t="s">
        <v>239</v>
      </c>
    </row>
    <row r="1923" spans="1:65" s="13" customFormat="1" ht="11.25">
      <c r="B1923" s="210"/>
      <c r="C1923" s="211"/>
      <c r="D1923" s="212" t="s">
        <v>250</v>
      </c>
      <c r="E1923" s="213" t="s">
        <v>1</v>
      </c>
      <c r="F1923" s="214" t="s">
        <v>2509</v>
      </c>
      <c r="G1923" s="211"/>
      <c r="H1923" s="213" t="s">
        <v>1</v>
      </c>
      <c r="I1923" s="215"/>
      <c r="J1923" s="211"/>
      <c r="K1923" s="211"/>
      <c r="L1923" s="216"/>
      <c r="M1923" s="217"/>
      <c r="N1923" s="218"/>
      <c r="O1923" s="218"/>
      <c r="P1923" s="218"/>
      <c r="Q1923" s="218"/>
      <c r="R1923" s="218"/>
      <c r="S1923" s="218"/>
      <c r="T1923" s="219"/>
      <c r="AT1923" s="220" t="s">
        <v>250</v>
      </c>
      <c r="AU1923" s="220" t="s">
        <v>86</v>
      </c>
      <c r="AV1923" s="13" t="s">
        <v>83</v>
      </c>
      <c r="AW1923" s="13" t="s">
        <v>31</v>
      </c>
      <c r="AX1923" s="13" t="s">
        <v>75</v>
      </c>
      <c r="AY1923" s="220" t="s">
        <v>239</v>
      </c>
    </row>
    <row r="1924" spans="1:65" s="2" customFormat="1" ht="24.2" customHeight="1">
      <c r="A1924" s="35"/>
      <c r="B1924" s="36"/>
      <c r="C1924" s="192" t="s">
        <v>2510</v>
      </c>
      <c r="D1924" s="192" t="s">
        <v>241</v>
      </c>
      <c r="E1924" s="193" t="s">
        <v>2511</v>
      </c>
      <c r="F1924" s="194" t="s">
        <v>2512</v>
      </c>
      <c r="G1924" s="195" t="s">
        <v>372</v>
      </c>
      <c r="H1924" s="196">
        <v>828</v>
      </c>
      <c r="I1924" s="197"/>
      <c r="J1924" s="198">
        <f>ROUND(I1924*H1924,2)</f>
        <v>0</v>
      </c>
      <c r="K1924" s="194" t="s">
        <v>245</v>
      </c>
      <c r="L1924" s="40"/>
      <c r="M1924" s="199" t="s">
        <v>1</v>
      </c>
      <c r="N1924" s="200" t="s">
        <v>40</v>
      </c>
      <c r="O1924" s="72"/>
      <c r="P1924" s="201">
        <f>O1924*H1924</f>
        <v>0</v>
      </c>
      <c r="Q1924" s="201">
        <v>1.2200000000000001E-2</v>
      </c>
      <c r="R1924" s="201">
        <f>Q1924*H1924</f>
        <v>10.101600000000001</v>
      </c>
      <c r="S1924" s="201">
        <v>0</v>
      </c>
      <c r="T1924" s="202">
        <f>S1924*H1924</f>
        <v>0</v>
      </c>
      <c r="U1924" s="35"/>
      <c r="V1924" s="35"/>
      <c r="W1924" s="35"/>
      <c r="X1924" s="35"/>
      <c r="Y1924" s="35"/>
      <c r="Z1924" s="35"/>
      <c r="AA1924" s="35"/>
      <c r="AB1924" s="35"/>
      <c r="AC1924" s="35"/>
      <c r="AD1924" s="35"/>
      <c r="AE1924" s="35"/>
      <c r="AR1924" s="203" t="s">
        <v>169</v>
      </c>
      <c r="AT1924" s="203" t="s">
        <v>241</v>
      </c>
      <c r="AU1924" s="203" t="s">
        <v>86</v>
      </c>
      <c r="AY1924" s="18" t="s">
        <v>239</v>
      </c>
      <c r="BE1924" s="204">
        <f>IF(N1924="základní",J1924,0)</f>
        <v>0</v>
      </c>
      <c r="BF1924" s="204">
        <f>IF(N1924="snížená",J1924,0)</f>
        <v>0</v>
      </c>
      <c r="BG1924" s="204">
        <f>IF(N1924="zákl. přenesená",J1924,0)</f>
        <v>0</v>
      </c>
      <c r="BH1924" s="204">
        <f>IF(N1924="sníž. přenesená",J1924,0)</f>
        <v>0</v>
      </c>
      <c r="BI1924" s="204">
        <f>IF(N1924="nulová",J1924,0)</f>
        <v>0</v>
      </c>
      <c r="BJ1924" s="18" t="s">
        <v>83</v>
      </c>
      <c r="BK1924" s="204">
        <f>ROUND(I1924*H1924,2)</f>
        <v>0</v>
      </c>
      <c r="BL1924" s="18" t="s">
        <v>169</v>
      </c>
      <c r="BM1924" s="203" t="s">
        <v>2513</v>
      </c>
    </row>
    <row r="1925" spans="1:65" s="2" customFormat="1" ht="11.25">
      <c r="A1925" s="35"/>
      <c r="B1925" s="36"/>
      <c r="C1925" s="37"/>
      <c r="D1925" s="205" t="s">
        <v>248</v>
      </c>
      <c r="E1925" s="37"/>
      <c r="F1925" s="206" t="s">
        <v>2514</v>
      </c>
      <c r="G1925" s="37"/>
      <c r="H1925" s="37"/>
      <c r="I1925" s="207"/>
      <c r="J1925" s="37"/>
      <c r="K1925" s="37"/>
      <c r="L1925" s="40"/>
      <c r="M1925" s="208"/>
      <c r="N1925" s="209"/>
      <c r="O1925" s="72"/>
      <c r="P1925" s="72"/>
      <c r="Q1925" s="72"/>
      <c r="R1925" s="72"/>
      <c r="S1925" s="72"/>
      <c r="T1925" s="73"/>
      <c r="U1925" s="35"/>
      <c r="V1925" s="35"/>
      <c r="W1925" s="35"/>
      <c r="X1925" s="35"/>
      <c r="Y1925" s="35"/>
      <c r="Z1925" s="35"/>
      <c r="AA1925" s="35"/>
      <c r="AB1925" s="35"/>
      <c r="AC1925" s="35"/>
      <c r="AD1925" s="35"/>
      <c r="AE1925" s="35"/>
      <c r="AT1925" s="18" t="s">
        <v>248</v>
      </c>
      <c r="AU1925" s="18" t="s">
        <v>86</v>
      </c>
    </row>
    <row r="1926" spans="1:65" s="13" customFormat="1" ht="11.25">
      <c r="B1926" s="210"/>
      <c r="C1926" s="211"/>
      <c r="D1926" s="212" t="s">
        <v>250</v>
      </c>
      <c r="E1926" s="213" t="s">
        <v>1</v>
      </c>
      <c r="F1926" s="214" t="s">
        <v>2515</v>
      </c>
      <c r="G1926" s="211"/>
      <c r="H1926" s="213" t="s">
        <v>1</v>
      </c>
      <c r="I1926" s="215"/>
      <c r="J1926" s="211"/>
      <c r="K1926" s="211"/>
      <c r="L1926" s="216"/>
      <c r="M1926" s="217"/>
      <c r="N1926" s="218"/>
      <c r="O1926" s="218"/>
      <c r="P1926" s="218"/>
      <c r="Q1926" s="218"/>
      <c r="R1926" s="218"/>
      <c r="S1926" s="218"/>
      <c r="T1926" s="219"/>
      <c r="AT1926" s="220" t="s">
        <v>250</v>
      </c>
      <c r="AU1926" s="220" t="s">
        <v>86</v>
      </c>
      <c r="AV1926" s="13" t="s">
        <v>83</v>
      </c>
      <c r="AW1926" s="13" t="s">
        <v>31</v>
      </c>
      <c r="AX1926" s="13" t="s">
        <v>75</v>
      </c>
      <c r="AY1926" s="220" t="s">
        <v>239</v>
      </c>
    </row>
    <row r="1927" spans="1:65" s="13" customFormat="1" ht="11.25">
      <c r="B1927" s="210"/>
      <c r="C1927" s="211"/>
      <c r="D1927" s="212" t="s">
        <v>250</v>
      </c>
      <c r="E1927" s="213" t="s">
        <v>1</v>
      </c>
      <c r="F1927" s="214" t="s">
        <v>2516</v>
      </c>
      <c r="G1927" s="211"/>
      <c r="H1927" s="213" t="s">
        <v>1</v>
      </c>
      <c r="I1927" s="215"/>
      <c r="J1927" s="211"/>
      <c r="K1927" s="211"/>
      <c r="L1927" s="216"/>
      <c r="M1927" s="217"/>
      <c r="N1927" s="218"/>
      <c r="O1927" s="218"/>
      <c r="P1927" s="218"/>
      <c r="Q1927" s="218"/>
      <c r="R1927" s="218"/>
      <c r="S1927" s="218"/>
      <c r="T1927" s="219"/>
      <c r="AT1927" s="220" t="s">
        <v>250</v>
      </c>
      <c r="AU1927" s="220" t="s">
        <v>86</v>
      </c>
      <c r="AV1927" s="13" t="s">
        <v>83</v>
      </c>
      <c r="AW1927" s="13" t="s">
        <v>31</v>
      </c>
      <c r="AX1927" s="13" t="s">
        <v>75</v>
      </c>
      <c r="AY1927" s="220" t="s">
        <v>239</v>
      </c>
    </row>
    <row r="1928" spans="1:65" s="14" customFormat="1" ht="11.25">
      <c r="B1928" s="221"/>
      <c r="C1928" s="222"/>
      <c r="D1928" s="212" t="s">
        <v>250</v>
      </c>
      <c r="E1928" s="223" t="s">
        <v>1</v>
      </c>
      <c r="F1928" s="224" t="s">
        <v>2517</v>
      </c>
      <c r="G1928" s="222"/>
      <c r="H1928" s="225">
        <v>828.3</v>
      </c>
      <c r="I1928" s="226"/>
      <c r="J1928" s="222"/>
      <c r="K1928" s="222"/>
      <c r="L1928" s="227"/>
      <c r="M1928" s="228"/>
      <c r="N1928" s="229"/>
      <c r="O1928" s="229"/>
      <c r="P1928" s="229"/>
      <c r="Q1928" s="229"/>
      <c r="R1928" s="229"/>
      <c r="S1928" s="229"/>
      <c r="T1928" s="230"/>
      <c r="AT1928" s="231" t="s">
        <v>250</v>
      </c>
      <c r="AU1928" s="231" t="s">
        <v>86</v>
      </c>
      <c r="AV1928" s="14" t="s">
        <v>86</v>
      </c>
      <c r="AW1928" s="14" t="s">
        <v>31</v>
      </c>
      <c r="AX1928" s="14" t="s">
        <v>75</v>
      </c>
      <c r="AY1928" s="231" t="s">
        <v>239</v>
      </c>
    </row>
    <row r="1929" spans="1:65" s="13" customFormat="1" ht="11.25">
      <c r="B1929" s="210"/>
      <c r="C1929" s="211"/>
      <c r="D1929" s="212" t="s">
        <v>250</v>
      </c>
      <c r="E1929" s="213" t="s">
        <v>1</v>
      </c>
      <c r="F1929" s="214" t="s">
        <v>2518</v>
      </c>
      <c r="G1929" s="211"/>
      <c r="H1929" s="213" t="s">
        <v>1</v>
      </c>
      <c r="I1929" s="215"/>
      <c r="J1929" s="211"/>
      <c r="K1929" s="211"/>
      <c r="L1929" s="216"/>
      <c r="M1929" s="217"/>
      <c r="N1929" s="218"/>
      <c r="O1929" s="218"/>
      <c r="P1929" s="218"/>
      <c r="Q1929" s="218"/>
      <c r="R1929" s="218"/>
      <c r="S1929" s="218"/>
      <c r="T1929" s="219"/>
      <c r="AT1929" s="220" t="s">
        <v>250</v>
      </c>
      <c r="AU1929" s="220" t="s">
        <v>86</v>
      </c>
      <c r="AV1929" s="13" t="s">
        <v>83</v>
      </c>
      <c r="AW1929" s="13" t="s">
        <v>31</v>
      </c>
      <c r="AX1929" s="13" t="s">
        <v>75</v>
      </c>
      <c r="AY1929" s="220" t="s">
        <v>239</v>
      </c>
    </row>
    <row r="1930" spans="1:65" s="14" customFormat="1" ht="11.25">
      <c r="B1930" s="221"/>
      <c r="C1930" s="222"/>
      <c r="D1930" s="212" t="s">
        <v>250</v>
      </c>
      <c r="E1930" s="223" t="s">
        <v>1</v>
      </c>
      <c r="F1930" s="224" t="s">
        <v>2519</v>
      </c>
      <c r="G1930" s="222"/>
      <c r="H1930" s="225">
        <v>-10.5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250</v>
      </c>
      <c r="AU1930" s="231" t="s">
        <v>86</v>
      </c>
      <c r="AV1930" s="14" t="s">
        <v>86</v>
      </c>
      <c r="AW1930" s="14" t="s">
        <v>31</v>
      </c>
      <c r="AX1930" s="14" t="s">
        <v>75</v>
      </c>
      <c r="AY1930" s="231" t="s">
        <v>239</v>
      </c>
    </row>
    <row r="1931" spans="1:65" s="14" customFormat="1" ht="11.25">
      <c r="B1931" s="221"/>
      <c r="C1931" s="222"/>
      <c r="D1931" s="212" t="s">
        <v>250</v>
      </c>
      <c r="E1931" s="223" t="s">
        <v>1</v>
      </c>
      <c r="F1931" s="224" t="s">
        <v>1184</v>
      </c>
      <c r="G1931" s="222"/>
      <c r="H1931" s="225">
        <v>10.199999999999999</v>
      </c>
      <c r="I1931" s="226"/>
      <c r="J1931" s="222"/>
      <c r="K1931" s="222"/>
      <c r="L1931" s="227"/>
      <c r="M1931" s="228"/>
      <c r="N1931" s="229"/>
      <c r="O1931" s="229"/>
      <c r="P1931" s="229"/>
      <c r="Q1931" s="229"/>
      <c r="R1931" s="229"/>
      <c r="S1931" s="229"/>
      <c r="T1931" s="230"/>
      <c r="AT1931" s="231" t="s">
        <v>250</v>
      </c>
      <c r="AU1931" s="231" t="s">
        <v>86</v>
      </c>
      <c r="AV1931" s="14" t="s">
        <v>86</v>
      </c>
      <c r="AW1931" s="14" t="s">
        <v>31</v>
      </c>
      <c r="AX1931" s="14" t="s">
        <v>75</v>
      </c>
      <c r="AY1931" s="231" t="s">
        <v>239</v>
      </c>
    </row>
    <row r="1932" spans="1:65" s="16" customFormat="1" ht="11.25">
      <c r="B1932" s="243"/>
      <c r="C1932" s="244"/>
      <c r="D1932" s="212" t="s">
        <v>250</v>
      </c>
      <c r="E1932" s="245" t="s">
        <v>1</v>
      </c>
      <c r="F1932" s="246" t="s">
        <v>264</v>
      </c>
      <c r="G1932" s="244"/>
      <c r="H1932" s="247">
        <v>828</v>
      </c>
      <c r="I1932" s="248"/>
      <c r="J1932" s="244"/>
      <c r="K1932" s="244"/>
      <c r="L1932" s="249"/>
      <c r="M1932" s="250"/>
      <c r="N1932" s="251"/>
      <c r="O1932" s="251"/>
      <c r="P1932" s="251"/>
      <c r="Q1932" s="251"/>
      <c r="R1932" s="251"/>
      <c r="S1932" s="251"/>
      <c r="T1932" s="252"/>
      <c r="AT1932" s="253" t="s">
        <v>250</v>
      </c>
      <c r="AU1932" s="253" t="s">
        <v>86</v>
      </c>
      <c r="AV1932" s="16" t="s">
        <v>246</v>
      </c>
      <c r="AW1932" s="16" t="s">
        <v>31</v>
      </c>
      <c r="AX1932" s="16" t="s">
        <v>83</v>
      </c>
      <c r="AY1932" s="253" t="s">
        <v>239</v>
      </c>
    </row>
    <row r="1933" spans="1:65" s="13" customFormat="1" ht="11.25">
      <c r="B1933" s="210"/>
      <c r="C1933" s="211"/>
      <c r="D1933" s="212" t="s">
        <v>250</v>
      </c>
      <c r="E1933" s="213" t="s">
        <v>1</v>
      </c>
      <c r="F1933" s="214" t="s">
        <v>33</v>
      </c>
      <c r="G1933" s="211"/>
      <c r="H1933" s="213" t="s">
        <v>1</v>
      </c>
      <c r="I1933" s="215"/>
      <c r="J1933" s="211"/>
      <c r="K1933" s="211"/>
      <c r="L1933" s="216"/>
      <c r="M1933" s="217"/>
      <c r="N1933" s="218"/>
      <c r="O1933" s="218"/>
      <c r="P1933" s="218"/>
      <c r="Q1933" s="218"/>
      <c r="R1933" s="218"/>
      <c r="S1933" s="218"/>
      <c r="T1933" s="219"/>
      <c r="AT1933" s="220" t="s">
        <v>250</v>
      </c>
      <c r="AU1933" s="220" t="s">
        <v>86</v>
      </c>
      <c r="AV1933" s="13" t="s">
        <v>83</v>
      </c>
      <c r="AW1933" s="13" t="s">
        <v>31</v>
      </c>
      <c r="AX1933" s="13" t="s">
        <v>75</v>
      </c>
      <c r="AY1933" s="220" t="s">
        <v>239</v>
      </c>
    </row>
    <row r="1934" spans="1:65" s="13" customFormat="1" ht="22.5">
      <c r="B1934" s="210"/>
      <c r="C1934" s="211"/>
      <c r="D1934" s="212" t="s">
        <v>250</v>
      </c>
      <c r="E1934" s="213" t="s">
        <v>1</v>
      </c>
      <c r="F1934" s="214" t="s">
        <v>2508</v>
      </c>
      <c r="G1934" s="211"/>
      <c r="H1934" s="213" t="s">
        <v>1</v>
      </c>
      <c r="I1934" s="215"/>
      <c r="J1934" s="211"/>
      <c r="K1934" s="211"/>
      <c r="L1934" s="216"/>
      <c r="M1934" s="217"/>
      <c r="N1934" s="218"/>
      <c r="O1934" s="218"/>
      <c r="P1934" s="218"/>
      <c r="Q1934" s="218"/>
      <c r="R1934" s="218"/>
      <c r="S1934" s="218"/>
      <c r="T1934" s="219"/>
      <c r="AT1934" s="220" t="s">
        <v>250</v>
      </c>
      <c r="AU1934" s="220" t="s">
        <v>86</v>
      </c>
      <c r="AV1934" s="13" t="s">
        <v>83</v>
      </c>
      <c r="AW1934" s="13" t="s">
        <v>31</v>
      </c>
      <c r="AX1934" s="13" t="s">
        <v>75</v>
      </c>
      <c r="AY1934" s="220" t="s">
        <v>239</v>
      </c>
    </row>
    <row r="1935" spans="1:65" s="13" customFormat="1" ht="11.25">
      <c r="B1935" s="210"/>
      <c r="C1935" s="211"/>
      <c r="D1935" s="212" t="s">
        <v>250</v>
      </c>
      <c r="E1935" s="213" t="s">
        <v>1</v>
      </c>
      <c r="F1935" s="214" t="s">
        <v>2509</v>
      </c>
      <c r="G1935" s="211"/>
      <c r="H1935" s="213" t="s">
        <v>1</v>
      </c>
      <c r="I1935" s="215"/>
      <c r="J1935" s="211"/>
      <c r="K1935" s="211"/>
      <c r="L1935" s="216"/>
      <c r="M1935" s="217"/>
      <c r="N1935" s="218"/>
      <c r="O1935" s="218"/>
      <c r="P1935" s="218"/>
      <c r="Q1935" s="218"/>
      <c r="R1935" s="218"/>
      <c r="S1935" s="218"/>
      <c r="T1935" s="219"/>
      <c r="AT1935" s="220" t="s">
        <v>250</v>
      </c>
      <c r="AU1935" s="220" t="s">
        <v>86</v>
      </c>
      <c r="AV1935" s="13" t="s">
        <v>83</v>
      </c>
      <c r="AW1935" s="13" t="s">
        <v>31</v>
      </c>
      <c r="AX1935" s="13" t="s">
        <v>75</v>
      </c>
      <c r="AY1935" s="220" t="s">
        <v>239</v>
      </c>
    </row>
    <row r="1936" spans="1:65" s="2" customFormat="1" ht="24.2" customHeight="1">
      <c r="A1936" s="35"/>
      <c r="B1936" s="36"/>
      <c r="C1936" s="192" t="s">
        <v>2520</v>
      </c>
      <c r="D1936" s="192" t="s">
        <v>241</v>
      </c>
      <c r="E1936" s="193" t="s">
        <v>2521</v>
      </c>
      <c r="F1936" s="194" t="s">
        <v>2522</v>
      </c>
      <c r="G1936" s="195" t="s">
        <v>372</v>
      </c>
      <c r="H1936" s="196">
        <v>10.5</v>
      </c>
      <c r="I1936" s="197"/>
      <c r="J1936" s="198">
        <f>ROUND(I1936*H1936,2)</f>
        <v>0</v>
      </c>
      <c r="K1936" s="194" t="s">
        <v>245</v>
      </c>
      <c r="L1936" s="40"/>
      <c r="M1936" s="199" t="s">
        <v>1</v>
      </c>
      <c r="N1936" s="200" t="s">
        <v>40</v>
      </c>
      <c r="O1936" s="72"/>
      <c r="P1936" s="201">
        <f>O1936*H1936</f>
        <v>0</v>
      </c>
      <c r="Q1936" s="201">
        <v>1.259E-2</v>
      </c>
      <c r="R1936" s="201">
        <f>Q1936*H1936</f>
        <v>0.13219500000000001</v>
      </c>
      <c r="S1936" s="201">
        <v>0</v>
      </c>
      <c r="T1936" s="202">
        <f>S1936*H1936</f>
        <v>0</v>
      </c>
      <c r="U1936" s="35"/>
      <c r="V1936" s="35"/>
      <c r="W1936" s="35"/>
      <c r="X1936" s="35"/>
      <c r="Y1936" s="35"/>
      <c r="Z1936" s="35"/>
      <c r="AA1936" s="35"/>
      <c r="AB1936" s="35"/>
      <c r="AC1936" s="35"/>
      <c r="AD1936" s="35"/>
      <c r="AE1936" s="35"/>
      <c r="AR1936" s="203" t="s">
        <v>169</v>
      </c>
      <c r="AT1936" s="203" t="s">
        <v>241</v>
      </c>
      <c r="AU1936" s="203" t="s">
        <v>86</v>
      </c>
      <c r="AY1936" s="18" t="s">
        <v>239</v>
      </c>
      <c r="BE1936" s="204">
        <f>IF(N1936="základní",J1936,0)</f>
        <v>0</v>
      </c>
      <c r="BF1936" s="204">
        <f>IF(N1936="snížená",J1936,0)</f>
        <v>0</v>
      </c>
      <c r="BG1936" s="204">
        <f>IF(N1936="zákl. přenesená",J1936,0)</f>
        <v>0</v>
      </c>
      <c r="BH1936" s="204">
        <f>IF(N1936="sníž. přenesená",J1936,0)</f>
        <v>0</v>
      </c>
      <c r="BI1936" s="204">
        <f>IF(N1936="nulová",J1936,0)</f>
        <v>0</v>
      </c>
      <c r="BJ1936" s="18" t="s">
        <v>83</v>
      </c>
      <c r="BK1936" s="204">
        <f>ROUND(I1936*H1936,2)</f>
        <v>0</v>
      </c>
      <c r="BL1936" s="18" t="s">
        <v>169</v>
      </c>
      <c r="BM1936" s="203" t="s">
        <v>2523</v>
      </c>
    </row>
    <row r="1937" spans="1:65" s="2" customFormat="1" ht="11.25">
      <c r="A1937" s="35"/>
      <c r="B1937" s="36"/>
      <c r="C1937" s="37"/>
      <c r="D1937" s="205" t="s">
        <v>248</v>
      </c>
      <c r="E1937" s="37"/>
      <c r="F1937" s="206" t="s">
        <v>2524</v>
      </c>
      <c r="G1937" s="37"/>
      <c r="H1937" s="37"/>
      <c r="I1937" s="207"/>
      <c r="J1937" s="37"/>
      <c r="K1937" s="37"/>
      <c r="L1937" s="40"/>
      <c r="M1937" s="208"/>
      <c r="N1937" s="209"/>
      <c r="O1937" s="72"/>
      <c r="P1937" s="72"/>
      <c r="Q1937" s="72"/>
      <c r="R1937" s="72"/>
      <c r="S1937" s="72"/>
      <c r="T1937" s="73"/>
      <c r="U1937" s="35"/>
      <c r="V1937" s="35"/>
      <c r="W1937" s="35"/>
      <c r="X1937" s="35"/>
      <c r="Y1937" s="35"/>
      <c r="Z1937" s="35"/>
      <c r="AA1937" s="35"/>
      <c r="AB1937" s="35"/>
      <c r="AC1937" s="35"/>
      <c r="AD1937" s="35"/>
      <c r="AE1937" s="35"/>
      <c r="AT1937" s="18" t="s">
        <v>248</v>
      </c>
      <c r="AU1937" s="18" t="s">
        <v>86</v>
      </c>
    </row>
    <row r="1938" spans="1:65" s="13" customFormat="1" ht="11.25">
      <c r="B1938" s="210"/>
      <c r="C1938" s="211"/>
      <c r="D1938" s="212" t="s">
        <v>250</v>
      </c>
      <c r="E1938" s="213" t="s">
        <v>1</v>
      </c>
      <c r="F1938" s="214" t="s">
        <v>2525</v>
      </c>
      <c r="G1938" s="211"/>
      <c r="H1938" s="213" t="s">
        <v>1</v>
      </c>
      <c r="I1938" s="215"/>
      <c r="J1938" s="211"/>
      <c r="K1938" s="211"/>
      <c r="L1938" s="216"/>
      <c r="M1938" s="217"/>
      <c r="N1938" s="218"/>
      <c r="O1938" s="218"/>
      <c r="P1938" s="218"/>
      <c r="Q1938" s="218"/>
      <c r="R1938" s="218"/>
      <c r="S1938" s="218"/>
      <c r="T1938" s="219"/>
      <c r="AT1938" s="220" t="s">
        <v>250</v>
      </c>
      <c r="AU1938" s="220" t="s">
        <v>86</v>
      </c>
      <c r="AV1938" s="13" t="s">
        <v>83</v>
      </c>
      <c r="AW1938" s="13" t="s">
        <v>31</v>
      </c>
      <c r="AX1938" s="13" t="s">
        <v>75</v>
      </c>
      <c r="AY1938" s="220" t="s">
        <v>239</v>
      </c>
    </row>
    <row r="1939" spans="1:65" s="13" customFormat="1" ht="11.25">
      <c r="B1939" s="210"/>
      <c r="C1939" s="211"/>
      <c r="D1939" s="212" t="s">
        <v>250</v>
      </c>
      <c r="E1939" s="213" t="s">
        <v>1</v>
      </c>
      <c r="F1939" s="214" t="s">
        <v>2526</v>
      </c>
      <c r="G1939" s="211"/>
      <c r="H1939" s="213" t="s">
        <v>1</v>
      </c>
      <c r="I1939" s="215"/>
      <c r="J1939" s="211"/>
      <c r="K1939" s="211"/>
      <c r="L1939" s="216"/>
      <c r="M1939" s="217"/>
      <c r="N1939" s="218"/>
      <c r="O1939" s="218"/>
      <c r="P1939" s="218"/>
      <c r="Q1939" s="218"/>
      <c r="R1939" s="218"/>
      <c r="S1939" s="218"/>
      <c r="T1939" s="219"/>
      <c r="AT1939" s="220" t="s">
        <v>250</v>
      </c>
      <c r="AU1939" s="220" t="s">
        <v>86</v>
      </c>
      <c r="AV1939" s="13" t="s">
        <v>83</v>
      </c>
      <c r="AW1939" s="13" t="s">
        <v>31</v>
      </c>
      <c r="AX1939" s="13" t="s">
        <v>75</v>
      </c>
      <c r="AY1939" s="220" t="s">
        <v>239</v>
      </c>
    </row>
    <row r="1940" spans="1:65" s="14" customFormat="1" ht="11.25">
      <c r="B1940" s="221"/>
      <c r="C1940" s="222"/>
      <c r="D1940" s="212" t="s">
        <v>250</v>
      </c>
      <c r="E1940" s="223" t="s">
        <v>1</v>
      </c>
      <c r="F1940" s="224" t="s">
        <v>2527</v>
      </c>
      <c r="G1940" s="222"/>
      <c r="H1940" s="225">
        <v>10.5</v>
      </c>
      <c r="I1940" s="226"/>
      <c r="J1940" s="222"/>
      <c r="K1940" s="222"/>
      <c r="L1940" s="227"/>
      <c r="M1940" s="228"/>
      <c r="N1940" s="229"/>
      <c r="O1940" s="229"/>
      <c r="P1940" s="229"/>
      <c r="Q1940" s="229"/>
      <c r="R1940" s="229"/>
      <c r="S1940" s="229"/>
      <c r="T1940" s="230"/>
      <c r="AT1940" s="231" t="s">
        <v>250</v>
      </c>
      <c r="AU1940" s="231" t="s">
        <v>86</v>
      </c>
      <c r="AV1940" s="14" t="s">
        <v>86</v>
      </c>
      <c r="AW1940" s="14" t="s">
        <v>31</v>
      </c>
      <c r="AX1940" s="14" t="s">
        <v>83</v>
      </c>
      <c r="AY1940" s="231" t="s">
        <v>239</v>
      </c>
    </row>
    <row r="1941" spans="1:65" s="13" customFormat="1" ht="11.25">
      <c r="B1941" s="210"/>
      <c r="C1941" s="211"/>
      <c r="D1941" s="212" t="s">
        <v>250</v>
      </c>
      <c r="E1941" s="213" t="s">
        <v>1</v>
      </c>
      <c r="F1941" s="214" t="s">
        <v>33</v>
      </c>
      <c r="G1941" s="211"/>
      <c r="H1941" s="213" t="s">
        <v>1</v>
      </c>
      <c r="I1941" s="215"/>
      <c r="J1941" s="211"/>
      <c r="K1941" s="211"/>
      <c r="L1941" s="216"/>
      <c r="M1941" s="217"/>
      <c r="N1941" s="218"/>
      <c r="O1941" s="218"/>
      <c r="P1941" s="218"/>
      <c r="Q1941" s="218"/>
      <c r="R1941" s="218"/>
      <c r="S1941" s="218"/>
      <c r="T1941" s="219"/>
      <c r="AT1941" s="220" t="s">
        <v>250</v>
      </c>
      <c r="AU1941" s="220" t="s">
        <v>86</v>
      </c>
      <c r="AV1941" s="13" t="s">
        <v>83</v>
      </c>
      <c r="AW1941" s="13" t="s">
        <v>31</v>
      </c>
      <c r="AX1941" s="13" t="s">
        <v>75</v>
      </c>
      <c r="AY1941" s="220" t="s">
        <v>239</v>
      </c>
    </row>
    <row r="1942" spans="1:65" s="13" customFormat="1" ht="22.5">
      <c r="B1942" s="210"/>
      <c r="C1942" s="211"/>
      <c r="D1942" s="212" t="s">
        <v>250</v>
      </c>
      <c r="E1942" s="213" t="s">
        <v>1</v>
      </c>
      <c r="F1942" s="214" t="s">
        <v>2508</v>
      </c>
      <c r="G1942" s="211"/>
      <c r="H1942" s="213" t="s">
        <v>1</v>
      </c>
      <c r="I1942" s="215"/>
      <c r="J1942" s="211"/>
      <c r="K1942" s="211"/>
      <c r="L1942" s="216"/>
      <c r="M1942" s="217"/>
      <c r="N1942" s="218"/>
      <c r="O1942" s="218"/>
      <c r="P1942" s="218"/>
      <c r="Q1942" s="218"/>
      <c r="R1942" s="218"/>
      <c r="S1942" s="218"/>
      <c r="T1942" s="219"/>
      <c r="AT1942" s="220" t="s">
        <v>250</v>
      </c>
      <c r="AU1942" s="220" t="s">
        <v>86</v>
      </c>
      <c r="AV1942" s="13" t="s">
        <v>83</v>
      </c>
      <c r="AW1942" s="13" t="s">
        <v>31</v>
      </c>
      <c r="AX1942" s="13" t="s">
        <v>75</v>
      </c>
      <c r="AY1942" s="220" t="s">
        <v>239</v>
      </c>
    </row>
    <row r="1943" spans="1:65" s="13" customFormat="1" ht="11.25">
      <c r="B1943" s="210"/>
      <c r="C1943" s="211"/>
      <c r="D1943" s="212" t="s">
        <v>250</v>
      </c>
      <c r="E1943" s="213" t="s">
        <v>1</v>
      </c>
      <c r="F1943" s="214" t="s">
        <v>2509</v>
      </c>
      <c r="G1943" s="211"/>
      <c r="H1943" s="213" t="s">
        <v>1</v>
      </c>
      <c r="I1943" s="215"/>
      <c r="J1943" s="211"/>
      <c r="K1943" s="211"/>
      <c r="L1943" s="216"/>
      <c r="M1943" s="217"/>
      <c r="N1943" s="218"/>
      <c r="O1943" s="218"/>
      <c r="P1943" s="218"/>
      <c r="Q1943" s="218"/>
      <c r="R1943" s="218"/>
      <c r="S1943" s="218"/>
      <c r="T1943" s="219"/>
      <c r="AT1943" s="220" t="s">
        <v>250</v>
      </c>
      <c r="AU1943" s="220" t="s">
        <v>86</v>
      </c>
      <c r="AV1943" s="13" t="s">
        <v>83</v>
      </c>
      <c r="AW1943" s="13" t="s">
        <v>31</v>
      </c>
      <c r="AX1943" s="13" t="s">
        <v>75</v>
      </c>
      <c r="AY1943" s="220" t="s">
        <v>239</v>
      </c>
    </row>
    <row r="1944" spans="1:65" s="2" customFormat="1" ht="16.5" customHeight="1">
      <c r="A1944" s="35"/>
      <c r="B1944" s="36"/>
      <c r="C1944" s="192" t="s">
        <v>2528</v>
      </c>
      <c r="D1944" s="192" t="s">
        <v>241</v>
      </c>
      <c r="E1944" s="193" t="s">
        <v>2529</v>
      </c>
      <c r="F1944" s="194" t="s">
        <v>2530</v>
      </c>
      <c r="G1944" s="195" t="s">
        <v>372</v>
      </c>
      <c r="H1944" s="196">
        <v>1711.5</v>
      </c>
      <c r="I1944" s="197"/>
      <c r="J1944" s="198">
        <f>ROUND(I1944*H1944,2)</f>
        <v>0</v>
      </c>
      <c r="K1944" s="194" t="s">
        <v>245</v>
      </c>
      <c r="L1944" s="40"/>
      <c r="M1944" s="199" t="s">
        <v>1</v>
      </c>
      <c r="N1944" s="200" t="s">
        <v>40</v>
      </c>
      <c r="O1944" s="72"/>
      <c r="P1944" s="201">
        <f>O1944*H1944</f>
        <v>0</v>
      </c>
      <c r="Q1944" s="201">
        <v>1E-4</v>
      </c>
      <c r="R1944" s="201">
        <f>Q1944*H1944</f>
        <v>0.17115</v>
      </c>
      <c r="S1944" s="201">
        <v>0</v>
      </c>
      <c r="T1944" s="202">
        <f>S1944*H1944</f>
        <v>0</v>
      </c>
      <c r="U1944" s="35"/>
      <c r="V1944" s="35"/>
      <c r="W1944" s="35"/>
      <c r="X1944" s="35"/>
      <c r="Y1944" s="35"/>
      <c r="Z1944" s="35"/>
      <c r="AA1944" s="35"/>
      <c r="AB1944" s="35"/>
      <c r="AC1944" s="35"/>
      <c r="AD1944" s="35"/>
      <c r="AE1944" s="35"/>
      <c r="AR1944" s="203" t="s">
        <v>169</v>
      </c>
      <c r="AT1944" s="203" t="s">
        <v>241</v>
      </c>
      <c r="AU1944" s="203" t="s">
        <v>86</v>
      </c>
      <c r="AY1944" s="18" t="s">
        <v>239</v>
      </c>
      <c r="BE1944" s="204">
        <f>IF(N1944="základní",J1944,0)</f>
        <v>0</v>
      </c>
      <c r="BF1944" s="204">
        <f>IF(N1944="snížená",J1944,0)</f>
        <v>0</v>
      </c>
      <c r="BG1944" s="204">
        <f>IF(N1944="zákl. přenesená",J1944,0)</f>
        <v>0</v>
      </c>
      <c r="BH1944" s="204">
        <f>IF(N1944="sníž. přenesená",J1944,0)</f>
        <v>0</v>
      </c>
      <c r="BI1944" s="204">
        <f>IF(N1944="nulová",J1944,0)</f>
        <v>0</v>
      </c>
      <c r="BJ1944" s="18" t="s">
        <v>83</v>
      </c>
      <c r="BK1944" s="204">
        <f>ROUND(I1944*H1944,2)</f>
        <v>0</v>
      </c>
      <c r="BL1944" s="18" t="s">
        <v>169</v>
      </c>
      <c r="BM1944" s="203" t="s">
        <v>2531</v>
      </c>
    </row>
    <row r="1945" spans="1:65" s="2" customFormat="1" ht="11.25">
      <c r="A1945" s="35"/>
      <c r="B1945" s="36"/>
      <c r="C1945" s="37"/>
      <c r="D1945" s="205" t="s">
        <v>248</v>
      </c>
      <c r="E1945" s="37"/>
      <c r="F1945" s="206" t="s">
        <v>2532</v>
      </c>
      <c r="G1945" s="37"/>
      <c r="H1945" s="37"/>
      <c r="I1945" s="207"/>
      <c r="J1945" s="37"/>
      <c r="K1945" s="37"/>
      <c r="L1945" s="40"/>
      <c r="M1945" s="208"/>
      <c r="N1945" s="209"/>
      <c r="O1945" s="72"/>
      <c r="P1945" s="72"/>
      <c r="Q1945" s="72"/>
      <c r="R1945" s="72"/>
      <c r="S1945" s="72"/>
      <c r="T1945" s="73"/>
      <c r="U1945" s="35"/>
      <c r="V1945" s="35"/>
      <c r="W1945" s="35"/>
      <c r="X1945" s="35"/>
      <c r="Y1945" s="35"/>
      <c r="Z1945" s="35"/>
      <c r="AA1945" s="35"/>
      <c r="AB1945" s="35"/>
      <c r="AC1945" s="35"/>
      <c r="AD1945" s="35"/>
      <c r="AE1945" s="35"/>
      <c r="AT1945" s="18" t="s">
        <v>248</v>
      </c>
      <c r="AU1945" s="18" t="s">
        <v>86</v>
      </c>
    </row>
    <row r="1946" spans="1:65" s="14" customFormat="1" ht="11.25">
      <c r="B1946" s="221"/>
      <c r="C1946" s="222"/>
      <c r="D1946" s="212" t="s">
        <v>250</v>
      </c>
      <c r="E1946" s="223" t="s">
        <v>1</v>
      </c>
      <c r="F1946" s="224" t="s">
        <v>2533</v>
      </c>
      <c r="G1946" s="222"/>
      <c r="H1946" s="225">
        <v>1711.5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250</v>
      </c>
      <c r="AU1946" s="231" t="s">
        <v>86</v>
      </c>
      <c r="AV1946" s="14" t="s">
        <v>86</v>
      </c>
      <c r="AW1946" s="14" t="s">
        <v>31</v>
      </c>
      <c r="AX1946" s="14" t="s">
        <v>83</v>
      </c>
      <c r="AY1946" s="231" t="s">
        <v>239</v>
      </c>
    </row>
    <row r="1947" spans="1:65" s="2" customFormat="1" ht="21.75" customHeight="1">
      <c r="A1947" s="35"/>
      <c r="B1947" s="36"/>
      <c r="C1947" s="192" t="s">
        <v>2534</v>
      </c>
      <c r="D1947" s="192" t="s">
        <v>241</v>
      </c>
      <c r="E1947" s="193" t="s">
        <v>2535</v>
      </c>
      <c r="F1947" s="194" t="s">
        <v>2536</v>
      </c>
      <c r="G1947" s="195" t="s">
        <v>372</v>
      </c>
      <c r="H1947" s="196">
        <v>7.4</v>
      </c>
      <c r="I1947" s="197"/>
      <c r="J1947" s="198">
        <f>ROUND(I1947*H1947,2)</f>
        <v>0</v>
      </c>
      <c r="K1947" s="194" t="s">
        <v>245</v>
      </c>
      <c r="L1947" s="40"/>
      <c r="M1947" s="199" t="s">
        <v>1</v>
      </c>
      <c r="N1947" s="200" t="s">
        <v>40</v>
      </c>
      <c r="O1947" s="72"/>
      <c r="P1947" s="201">
        <f>O1947*H1947</f>
        <v>0</v>
      </c>
      <c r="Q1947" s="201">
        <v>0</v>
      </c>
      <c r="R1947" s="201">
        <f>Q1947*H1947</f>
        <v>0</v>
      </c>
      <c r="S1947" s="201">
        <v>0</v>
      </c>
      <c r="T1947" s="202">
        <f>S1947*H1947</f>
        <v>0</v>
      </c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R1947" s="203" t="s">
        <v>169</v>
      </c>
      <c r="AT1947" s="203" t="s">
        <v>241</v>
      </c>
      <c r="AU1947" s="203" t="s">
        <v>86</v>
      </c>
      <c r="AY1947" s="18" t="s">
        <v>239</v>
      </c>
      <c r="BE1947" s="204">
        <f>IF(N1947="základní",J1947,0)</f>
        <v>0</v>
      </c>
      <c r="BF1947" s="204">
        <f>IF(N1947="snížená",J1947,0)</f>
        <v>0</v>
      </c>
      <c r="BG1947" s="204">
        <f>IF(N1947="zákl. přenesená",J1947,0)</f>
        <v>0</v>
      </c>
      <c r="BH1947" s="204">
        <f>IF(N1947="sníž. přenesená",J1947,0)</f>
        <v>0</v>
      </c>
      <c r="BI1947" s="204">
        <f>IF(N1947="nulová",J1947,0)</f>
        <v>0</v>
      </c>
      <c r="BJ1947" s="18" t="s">
        <v>83</v>
      </c>
      <c r="BK1947" s="204">
        <f>ROUND(I1947*H1947,2)</f>
        <v>0</v>
      </c>
      <c r="BL1947" s="18" t="s">
        <v>169</v>
      </c>
      <c r="BM1947" s="203" t="s">
        <v>2537</v>
      </c>
    </row>
    <row r="1948" spans="1:65" s="2" customFormat="1" ht="11.25">
      <c r="A1948" s="35"/>
      <c r="B1948" s="36"/>
      <c r="C1948" s="37"/>
      <c r="D1948" s="205" t="s">
        <v>248</v>
      </c>
      <c r="E1948" s="37"/>
      <c r="F1948" s="206" t="s">
        <v>2538</v>
      </c>
      <c r="G1948" s="37"/>
      <c r="H1948" s="37"/>
      <c r="I1948" s="207"/>
      <c r="J1948" s="37"/>
      <c r="K1948" s="37"/>
      <c r="L1948" s="40"/>
      <c r="M1948" s="208"/>
      <c r="N1948" s="209"/>
      <c r="O1948" s="72"/>
      <c r="P1948" s="72"/>
      <c r="Q1948" s="72"/>
      <c r="R1948" s="72"/>
      <c r="S1948" s="72"/>
      <c r="T1948" s="73"/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T1948" s="18" t="s">
        <v>248</v>
      </c>
      <c r="AU1948" s="18" t="s">
        <v>86</v>
      </c>
    </row>
    <row r="1949" spans="1:65" s="14" customFormat="1" ht="11.25">
      <c r="B1949" s="221"/>
      <c r="C1949" s="222"/>
      <c r="D1949" s="212" t="s">
        <v>250</v>
      </c>
      <c r="E1949" s="223" t="s">
        <v>1</v>
      </c>
      <c r="F1949" s="224" t="s">
        <v>2539</v>
      </c>
      <c r="G1949" s="222"/>
      <c r="H1949" s="225">
        <v>7.4</v>
      </c>
      <c r="I1949" s="226"/>
      <c r="J1949" s="222"/>
      <c r="K1949" s="222"/>
      <c r="L1949" s="227"/>
      <c r="M1949" s="228"/>
      <c r="N1949" s="229"/>
      <c r="O1949" s="229"/>
      <c r="P1949" s="229"/>
      <c r="Q1949" s="229"/>
      <c r="R1949" s="229"/>
      <c r="S1949" s="229"/>
      <c r="T1949" s="230"/>
      <c r="AT1949" s="231" t="s">
        <v>250</v>
      </c>
      <c r="AU1949" s="231" t="s">
        <v>86</v>
      </c>
      <c r="AV1949" s="14" t="s">
        <v>86</v>
      </c>
      <c r="AW1949" s="14" t="s">
        <v>31</v>
      </c>
      <c r="AX1949" s="14" t="s">
        <v>83</v>
      </c>
      <c r="AY1949" s="231" t="s">
        <v>239</v>
      </c>
    </row>
    <row r="1950" spans="1:65" s="2" customFormat="1" ht="24.2" customHeight="1">
      <c r="A1950" s="35"/>
      <c r="B1950" s="36"/>
      <c r="C1950" s="192" t="s">
        <v>2540</v>
      </c>
      <c r="D1950" s="192" t="s">
        <v>241</v>
      </c>
      <c r="E1950" s="193" t="s">
        <v>2541</v>
      </c>
      <c r="F1950" s="194" t="s">
        <v>2542</v>
      </c>
      <c r="G1950" s="195" t="s">
        <v>674</v>
      </c>
      <c r="H1950" s="196">
        <v>45</v>
      </c>
      <c r="I1950" s="197"/>
      <c r="J1950" s="198">
        <f>ROUND(I1950*H1950,2)</f>
        <v>0</v>
      </c>
      <c r="K1950" s="194" t="s">
        <v>1</v>
      </c>
      <c r="L1950" s="40"/>
      <c r="M1950" s="199" t="s">
        <v>1</v>
      </c>
      <c r="N1950" s="200" t="s">
        <v>40</v>
      </c>
      <c r="O1950" s="72"/>
      <c r="P1950" s="201">
        <f>O1950*H1950</f>
        <v>0</v>
      </c>
      <c r="Q1950" s="201">
        <v>4.0000000000000003E-5</v>
      </c>
      <c r="R1950" s="201">
        <f>Q1950*H1950</f>
        <v>1.8000000000000002E-3</v>
      </c>
      <c r="S1950" s="201">
        <v>0</v>
      </c>
      <c r="T1950" s="202">
        <f>S1950*H1950</f>
        <v>0</v>
      </c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R1950" s="203" t="s">
        <v>169</v>
      </c>
      <c r="AT1950" s="203" t="s">
        <v>241</v>
      </c>
      <c r="AU1950" s="203" t="s">
        <v>86</v>
      </c>
      <c r="AY1950" s="18" t="s">
        <v>239</v>
      </c>
      <c r="BE1950" s="204">
        <f>IF(N1950="základní",J1950,0)</f>
        <v>0</v>
      </c>
      <c r="BF1950" s="204">
        <f>IF(N1950="snížená",J1950,0)</f>
        <v>0</v>
      </c>
      <c r="BG1950" s="204">
        <f>IF(N1950="zákl. přenesená",J1950,0)</f>
        <v>0</v>
      </c>
      <c r="BH1950" s="204">
        <f>IF(N1950="sníž. přenesená",J1950,0)</f>
        <v>0</v>
      </c>
      <c r="BI1950" s="204">
        <f>IF(N1950="nulová",J1950,0)</f>
        <v>0</v>
      </c>
      <c r="BJ1950" s="18" t="s">
        <v>83</v>
      </c>
      <c r="BK1950" s="204">
        <f>ROUND(I1950*H1950,2)</f>
        <v>0</v>
      </c>
      <c r="BL1950" s="18" t="s">
        <v>169</v>
      </c>
      <c r="BM1950" s="203" t="s">
        <v>2543</v>
      </c>
    </row>
    <row r="1951" spans="1:65" s="13" customFormat="1" ht="11.25">
      <c r="B1951" s="210"/>
      <c r="C1951" s="211"/>
      <c r="D1951" s="212" t="s">
        <v>250</v>
      </c>
      <c r="E1951" s="213" t="s">
        <v>1</v>
      </c>
      <c r="F1951" s="214" t="s">
        <v>2544</v>
      </c>
      <c r="G1951" s="211"/>
      <c r="H1951" s="213" t="s">
        <v>1</v>
      </c>
      <c r="I1951" s="215"/>
      <c r="J1951" s="211"/>
      <c r="K1951" s="211"/>
      <c r="L1951" s="216"/>
      <c r="M1951" s="217"/>
      <c r="N1951" s="218"/>
      <c r="O1951" s="218"/>
      <c r="P1951" s="218"/>
      <c r="Q1951" s="218"/>
      <c r="R1951" s="218"/>
      <c r="S1951" s="218"/>
      <c r="T1951" s="219"/>
      <c r="AT1951" s="220" t="s">
        <v>250</v>
      </c>
      <c r="AU1951" s="220" t="s">
        <v>86</v>
      </c>
      <c r="AV1951" s="13" t="s">
        <v>83</v>
      </c>
      <c r="AW1951" s="13" t="s">
        <v>31</v>
      </c>
      <c r="AX1951" s="13" t="s">
        <v>75</v>
      </c>
      <c r="AY1951" s="220" t="s">
        <v>239</v>
      </c>
    </row>
    <row r="1952" spans="1:65" s="14" customFormat="1" ht="11.25">
      <c r="B1952" s="221"/>
      <c r="C1952" s="222"/>
      <c r="D1952" s="212" t="s">
        <v>250</v>
      </c>
      <c r="E1952" s="223" t="s">
        <v>1</v>
      </c>
      <c r="F1952" s="224" t="s">
        <v>655</v>
      </c>
      <c r="G1952" s="222"/>
      <c r="H1952" s="225">
        <v>45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250</v>
      </c>
      <c r="AU1952" s="231" t="s">
        <v>86</v>
      </c>
      <c r="AV1952" s="14" t="s">
        <v>86</v>
      </c>
      <c r="AW1952" s="14" t="s">
        <v>31</v>
      </c>
      <c r="AX1952" s="14" t="s">
        <v>83</v>
      </c>
      <c r="AY1952" s="231" t="s">
        <v>239</v>
      </c>
    </row>
    <row r="1953" spans="1:65" s="13" customFormat="1" ht="22.5">
      <c r="B1953" s="210"/>
      <c r="C1953" s="211"/>
      <c r="D1953" s="212" t="s">
        <v>250</v>
      </c>
      <c r="E1953" s="213" t="s">
        <v>1</v>
      </c>
      <c r="F1953" s="214" t="s">
        <v>2545</v>
      </c>
      <c r="G1953" s="211"/>
      <c r="H1953" s="213" t="s">
        <v>1</v>
      </c>
      <c r="I1953" s="215"/>
      <c r="J1953" s="211"/>
      <c r="K1953" s="211"/>
      <c r="L1953" s="216"/>
      <c r="M1953" s="217"/>
      <c r="N1953" s="218"/>
      <c r="O1953" s="218"/>
      <c r="P1953" s="218"/>
      <c r="Q1953" s="218"/>
      <c r="R1953" s="218"/>
      <c r="S1953" s="218"/>
      <c r="T1953" s="219"/>
      <c r="AT1953" s="220" t="s">
        <v>250</v>
      </c>
      <c r="AU1953" s="220" t="s">
        <v>86</v>
      </c>
      <c r="AV1953" s="13" t="s">
        <v>83</v>
      </c>
      <c r="AW1953" s="13" t="s">
        <v>31</v>
      </c>
      <c r="AX1953" s="13" t="s">
        <v>75</v>
      </c>
      <c r="AY1953" s="220" t="s">
        <v>239</v>
      </c>
    </row>
    <row r="1954" spans="1:65" s="2" customFormat="1" ht="24.2" customHeight="1">
      <c r="A1954" s="35"/>
      <c r="B1954" s="36"/>
      <c r="C1954" s="254" t="s">
        <v>2546</v>
      </c>
      <c r="D1954" s="254" t="s">
        <v>340</v>
      </c>
      <c r="E1954" s="255" t="s">
        <v>2547</v>
      </c>
      <c r="F1954" s="256" t="s">
        <v>2548</v>
      </c>
      <c r="G1954" s="257" t="s">
        <v>674</v>
      </c>
      <c r="H1954" s="258">
        <v>45</v>
      </c>
      <c r="I1954" s="259"/>
      <c r="J1954" s="260">
        <f>ROUND(I1954*H1954,2)</f>
        <v>0</v>
      </c>
      <c r="K1954" s="256" t="s">
        <v>1</v>
      </c>
      <c r="L1954" s="261"/>
      <c r="M1954" s="262" t="s">
        <v>1</v>
      </c>
      <c r="N1954" s="263" t="s">
        <v>40</v>
      </c>
      <c r="O1954" s="72"/>
      <c r="P1954" s="201">
        <f>O1954*H1954</f>
        <v>0</v>
      </c>
      <c r="Q1954" s="201">
        <v>8.9999999999999993E-3</v>
      </c>
      <c r="R1954" s="201">
        <f>Q1954*H1954</f>
        <v>0.40499999999999997</v>
      </c>
      <c r="S1954" s="201">
        <v>0</v>
      </c>
      <c r="T1954" s="202">
        <f>S1954*H1954</f>
        <v>0</v>
      </c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R1954" s="203" t="s">
        <v>531</v>
      </c>
      <c r="AT1954" s="203" t="s">
        <v>340</v>
      </c>
      <c r="AU1954" s="203" t="s">
        <v>86</v>
      </c>
      <c r="AY1954" s="18" t="s">
        <v>239</v>
      </c>
      <c r="BE1954" s="204">
        <f>IF(N1954="základní",J1954,0)</f>
        <v>0</v>
      </c>
      <c r="BF1954" s="204">
        <f>IF(N1954="snížená",J1954,0)</f>
        <v>0</v>
      </c>
      <c r="BG1954" s="204">
        <f>IF(N1954="zákl. přenesená",J1954,0)</f>
        <v>0</v>
      </c>
      <c r="BH1954" s="204">
        <f>IF(N1954="sníž. přenesená",J1954,0)</f>
        <v>0</v>
      </c>
      <c r="BI1954" s="204">
        <f>IF(N1954="nulová",J1954,0)</f>
        <v>0</v>
      </c>
      <c r="BJ1954" s="18" t="s">
        <v>83</v>
      </c>
      <c r="BK1954" s="204">
        <f>ROUND(I1954*H1954,2)</f>
        <v>0</v>
      </c>
      <c r="BL1954" s="18" t="s">
        <v>169</v>
      </c>
      <c r="BM1954" s="203" t="s">
        <v>2549</v>
      </c>
    </row>
    <row r="1955" spans="1:65" s="13" customFormat="1" ht="11.25">
      <c r="B1955" s="210"/>
      <c r="C1955" s="211"/>
      <c r="D1955" s="212" t="s">
        <v>250</v>
      </c>
      <c r="E1955" s="213" t="s">
        <v>1</v>
      </c>
      <c r="F1955" s="214" t="s">
        <v>2550</v>
      </c>
      <c r="G1955" s="211"/>
      <c r="H1955" s="213" t="s">
        <v>1</v>
      </c>
      <c r="I1955" s="215"/>
      <c r="J1955" s="211"/>
      <c r="K1955" s="211"/>
      <c r="L1955" s="216"/>
      <c r="M1955" s="217"/>
      <c r="N1955" s="218"/>
      <c r="O1955" s="218"/>
      <c r="P1955" s="218"/>
      <c r="Q1955" s="218"/>
      <c r="R1955" s="218"/>
      <c r="S1955" s="218"/>
      <c r="T1955" s="219"/>
      <c r="AT1955" s="220" t="s">
        <v>250</v>
      </c>
      <c r="AU1955" s="220" t="s">
        <v>86</v>
      </c>
      <c r="AV1955" s="13" t="s">
        <v>83</v>
      </c>
      <c r="AW1955" s="13" t="s">
        <v>31</v>
      </c>
      <c r="AX1955" s="13" t="s">
        <v>75</v>
      </c>
      <c r="AY1955" s="220" t="s">
        <v>239</v>
      </c>
    </row>
    <row r="1956" spans="1:65" s="14" customFormat="1" ht="11.25">
      <c r="B1956" s="221"/>
      <c r="C1956" s="222"/>
      <c r="D1956" s="212" t="s">
        <v>250</v>
      </c>
      <c r="E1956" s="223" t="s">
        <v>1</v>
      </c>
      <c r="F1956" s="224" t="s">
        <v>655</v>
      </c>
      <c r="G1956" s="222"/>
      <c r="H1956" s="225">
        <v>45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250</v>
      </c>
      <c r="AU1956" s="231" t="s">
        <v>86</v>
      </c>
      <c r="AV1956" s="14" t="s">
        <v>86</v>
      </c>
      <c r="AW1956" s="14" t="s">
        <v>31</v>
      </c>
      <c r="AX1956" s="14" t="s">
        <v>83</v>
      </c>
      <c r="AY1956" s="231" t="s">
        <v>239</v>
      </c>
    </row>
    <row r="1957" spans="1:65" s="2" customFormat="1" ht="24.2" customHeight="1">
      <c r="A1957" s="35"/>
      <c r="B1957" s="36"/>
      <c r="C1957" s="192" t="s">
        <v>2551</v>
      </c>
      <c r="D1957" s="192" t="s">
        <v>241</v>
      </c>
      <c r="E1957" s="193" t="s">
        <v>2552</v>
      </c>
      <c r="F1957" s="194" t="s">
        <v>2553</v>
      </c>
      <c r="G1957" s="195" t="s">
        <v>372</v>
      </c>
      <c r="H1957" s="196">
        <v>8</v>
      </c>
      <c r="I1957" s="197"/>
      <c r="J1957" s="198">
        <f>ROUND(I1957*H1957,2)</f>
        <v>0</v>
      </c>
      <c r="K1957" s="194" t="s">
        <v>1</v>
      </c>
      <c r="L1957" s="40"/>
      <c r="M1957" s="199" t="s">
        <v>1</v>
      </c>
      <c r="N1957" s="200" t="s">
        <v>40</v>
      </c>
      <c r="O1957" s="72"/>
      <c r="P1957" s="201">
        <f>O1957*H1957</f>
        <v>0</v>
      </c>
      <c r="Q1957" s="201">
        <v>1.575E-2</v>
      </c>
      <c r="R1957" s="201">
        <f>Q1957*H1957</f>
        <v>0.126</v>
      </c>
      <c r="S1957" s="201">
        <v>0</v>
      </c>
      <c r="T1957" s="202">
        <f>S1957*H1957</f>
        <v>0</v>
      </c>
      <c r="U1957" s="35"/>
      <c r="V1957" s="35"/>
      <c r="W1957" s="35"/>
      <c r="X1957" s="35"/>
      <c r="Y1957" s="35"/>
      <c r="Z1957" s="35"/>
      <c r="AA1957" s="35"/>
      <c r="AB1957" s="35"/>
      <c r="AC1957" s="35"/>
      <c r="AD1957" s="35"/>
      <c r="AE1957" s="35"/>
      <c r="AR1957" s="203" t="s">
        <v>169</v>
      </c>
      <c r="AT1957" s="203" t="s">
        <v>241</v>
      </c>
      <c r="AU1957" s="203" t="s">
        <v>86</v>
      </c>
      <c r="AY1957" s="18" t="s">
        <v>239</v>
      </c>
      <c r="BE1957" s="204">
        <f>IF(N1957="základní",J1957,0)</f>
        <v>0</v>
      </c>
      <c r="BF1957" s="204">
        <f>IF(N1957="snížená",J1957,0)</f>
        <v>0</v>
      </c>
      <c r="BG1957" s="204">
        <f>IF(N1957="zákl. přenesená",J1957,0)</f>
        <v>0</v>
      </c>
      <c r="BH1957" s="204">
        <f>IF(N1957="sníž. přenesená",J1957,0)</f>
        <v>0</v>
      </c>
      <c r="BI1957" s="204">
        <f>IF(N1957="nulová",J1957,0)</f>
        <v>0</v>
      </c>
      <c r="BJ1957" s="18" t="s">
        <v>83</v>
      </c>
      <c r="BK1957" s="204">
        <f>ROUND(I1957*H1957,2)</f>
        <v>0</v>
      </c>
      <c r="BL1957" s="18" t="s">
        <v>169</v>
      </c>
      <c r="BM1957" s="203" t="s">
        <v>2554</v>
      </c>
    </row>
    <row r="1958" spans="1:65" s="13" customFormat="1" ht="11.25">
      <c r="B1958" s="210"/>
      <c r="C1958" s="211"/>
      <c r="D1958" s="212" t="s">
        <v>250</v>
      </c>
      <c r="E1958" s="213" t="s">
        <v>1</v>
      </c>
      <c r="F1958" s="214" t="s">
        <v>2555</v>
      </c>
      <c r="G1958" s="211"/>
      <c r="H1958" s="213" t="s">
        <v>1</v>
      </c>
      <c r="I1958" s="215"/>
      <c r="J1958" s="211"/>
      <c r="K1958" s="211"/>
      <c r="L1958" s="216"/>
      <c r="M1958" s="217"/>
      <c r="N1958" s="218"/>
      <c r="O1958" s="218"/>
      <c r="P1958" s="218"/>
      <c r="Q1958" s="218"/>
      <c r="R1958" s="218"/>
      <c r="S1958" s="218"/>
      <c r="T1958" s="219"/>
      <c r="AT1958" s="220" t="s">
        <v>250</v>
      </c>
      <c r="AU1958" s="220" t="s">
        <v>86</v>
      </c>
      <c r="AV1958" s="13" t="s">
        <v>83</v>
      </c>
      <c r="AW1958" s="13" t="s">
        <v>31</v>
      </c>
      <c r="AX1958" s="13" t="s">
        <v>75</v>
      </c>
      <c r="AY1958" s="220" t="s">
        <v>239</v>
      </c>
    </row>
    <row r="1959" spans="1:65" s="14" customFormat="1" ht="11.25">
      <c r="B1959" s="221"/>
      <c r="C1959" s="222"/>
      <c r="D1959" s="212" t="s">
        <v>250</v>
      </c>
      <c r="E1959" s="223" t="s">
        <v>1</v>
      </c>
      <c r="F1959" s="224" t="s">
        <v>2556</v>
      </c>
      <c r="G1959" s="222"/>
      <c r="H1959" s="225">
        <v>8</v>
      </c>
      <c r="I1959" s="226"/>
      <c r="J1959" s="222"/>
      <c r="K1959" s="222"/>
      <c r="L1959" s="227"/>
      <c r="M1959" s="228"/>
      <c r="N1959" s="229"/>
      <c r="O1959" s="229"/>
      <c r="P1959" s="229"/>
      <c r="Q1959" s="229"/>
      <c r="R1959" s="229"/>
      <c r="S1959" s="229"/>
      <c r="T1959" s="230"/>
      <c r="AT1959" s="231" t="s">
        <v>250</v>
      </c>
      <c r="AU1959" s="231" t="s">
        <v>86</v>
      </c>
      <c r="AV1959" s="14" t="s">
        <v>86</v>
      </c>
      <c r="AW1959" s="14" t="s">
        <v>31</v>
      </c>
      <c r="AX1959" s="14" t="s">
        <v>83</v>
      </c>
      <c r="AY1959" s="231" t="s">
        <v>239</v>
      </c>
    </row>
    <row r="1960" spans="1:65" s="2" customFormat="1" ht="49.15" customHeight="1">
      <c r="A1960" s="35"/>
      <c r="B1960" s="36"/>
      <c r="C1960" s="192" t="s">
        <v>2557</v>
      </c>
      <c r="D1960" s="192" t="s">
        <v>241</v>
      </c>
      <c r="E1960" s="193" t="s">
        <v>2558</v>
      </c>
      <c r="F1960" s="194" t="s">
        <v>2559</v>
      </c>
      <c r="G1960" s="195" t="s">
        <v>372</v>
      </c>
      <c r="H1960" s="196">
        <v>1033</v>
      </c>
      <c r="I1960" s="197"/>
      <c r="J1960" s="198">
        <f>ROUND(I1960*H1960,2)</f>
        <v>0</v>
      </c>
      <c r="K1960" s="194" t="s">
        <v>1</v>
      </c>
      <c r="L1960" s="40"/>
      <c r="M1960" s="199" t="s">
        <v>1</v>
      </c>
      <c r="N1960" s="200" t="s">
        <v>40</v>
      </c>
      <c r="O1960" s="72"/>
      <c r="P1960" s="201">
        <f>O1960*H1960</f>
        <v>0</v>
      </c>
      <c r="Q1960" s="201">
        <v>1.4999999999999999E-2</v>
      </c>
      <c r="R1960" s="201">
        <f>Q1960*H1960</f>
        <v>15.494999999999999</v>
      </c>
      <c r="S1960" s="201">
        <v>0</v>
      </c>
      <c r="T1960" s="202">
        <f>S1960*H1960</f>
        <v>0</v>
      </c>
      <c r="U1960" s="35"/>
      <c r="V1960" s="35"/>
      <c r="W1960" s="35"/>
      <c r="X1960" s="35"/>
      <c r="Y1960" s="35"/>
      <c r="Z1960" s="35"/>
      <c r="AA1960" s="35"/>
      <c r="AB1960" s="35"/>
      <c r="AC1960" s="35"/>
      <c r="AD1960" s="35"/>
      <c r="AE1960" s="35"/>
      <c r="AR1960" s="203" t="s">
        <v>169</v>
      </c>
      <c r="AT1960" s="203" t="s">
        <v>241</v>
      </c>
      <c r="AU1960" s="203" t="s">
        <v>86</v>
      </c>
      <c r="AY1960" s="18" t="s">
        <v>239</v>
      </c>
      <c r="BE1960" s="204">
        <f>IF(N1960="základní",J1960,0)</f>
        <v>0</v>
      </c>
      <c r="BF1960" s="204">
        <f>IF(N1960="snížená",J1960,0)</f>
        <v>0</v>
      </c>
      <c r="BG1960" s="204">
        <f>IF(N1960="zákl. přenesená",J1960,0)</f>
        <v>0</v>
      </c>
      <c r="BH1960" s="204">
        <f>IF(N1960="sníž. přenesená",J1960,0)</f>
        <v>0</v>
      </c>
      <c r="BI1960" s="204">
        <f>IF(N1960="nulová",J1960,0)</f>
        <v>0</v>
      </c>
      <c r="BJ1960" s="18" t="s">
        <v>83</v>
      </c>
      <c r="BK1960" s="204">
        <f>ROUND(I1960*H1960,2)</f>
        <v>0</v>
      </c>
      <c r="BL1960" s="18" t="s">
        <v>169</v>
      </c>
      <c r="BM1960" s="203" t="s">
        <v>2560</v>
      </c>
    </row>
    <row r="1961" spans="1:65" s="13" customFormat="1" ht="11.25">
      <c r="B1961" s="210"/>
      <c r="C1961" s="211"/>
      <c r="D1961" s="212" t="s">
        <v>250</v>
      </c>
      <c r="E1961" s="213" t="s">
        <v>1</v>
      </c>
      <c r="F1961" s="214" t="s">
        <v>2561</v>
      </c>
      <c r="G1961" s="211"/>
      <c r="H1961" s="213" t="s">
        <v>1</v>
      </c>
      <c r="I1961" s="215"/>
      <c r="J1961" s="211"/>
      <c r="K1961" s="211"/>
      <c r="L1961" s="216"/>
      <c r="M1961" s="217"/>
      <c r="N1961" s="218"/>
      <c r="O1961" s="218"/>
      <c r="P1961" s="218"/>
      <c r="Q1961" s="218"/>
      <c r="R1961" s="218"/>
      <c r="S1961" s="218"/>
      <c r="T1961" s="219"/>
      <c r="AT1961" s="220" t="s">
        <v>250</v>
      </c>
      <c r="AU1961" s="220" t="s">
        <v>86</v>
      </c>
      <c r="AV1961" s="13" t="s">
        <v>83</v>
      </c>
      <c r="AW1961" s="13" t="s">
        <v>31</v>
      </c>
      <c r="AX1961" s="13" t="s">
        <v>75</v>
      </c>
      <c r="AY1961" s="220" t="s">
        <v>239</v>
      </c>
    </row>
    <row r="1962" spans="1:65" s="13" customFormat="1" ht="11.25">
      <c r="B1962" s="210"/>
      <c r="C1962" s="211"/>
      <c r="D1962" s="212" t="s">
        <v>250</v>
      </c>
      <c r="E1962" s="213" t="s">
        <v>1</v>
      </c>
      <c r="F1962" s="214" t="s">
        <v>2562</v>
      </c>
      <c r="G1962" s="211"/>
      <c r="H1962" s="213" t="s">
        <v>1</v>
      </c>
      <c r="I1962" s="215"/>
      <c r="J1962" s="211"/>
      <c r="K1962" s="211"/>
      <c r="L1962" s="216"/>
      <c r="M1962" s="217"/>
      <c r="N1962" s="218"/>
      <c r="O1962" s="218"/>
      <c r="P1962" s="218"/>
      <c r="Q1962" s="218"/>
      <c r="R1962" s="218"/>
      <c r="S1962" s="218"/>
      <c r="T1962" s="219"/>
      <c r="AT1962" s="220" t="s">
        <v>250</v>
      </c>
      <c r="AU1962" s="220" t="s">
        <v>86</v>
      </c>
      <c r="AV1962" s="13" t="s">
        <v>83</v>
      </c>
      <c r="AW1962" s="13" t="s">
        <v>31</v>
      </c>
      <c r="AX1962" s="13" t="s">
        <v>75</v>
      </c>
      <c r="AY1962" s="220" t="s">
        <v>239</v>
      </c>
    </row>
    <row r="1963" spans="1:65" s="13" customFormat="1" ht="11.25">
      <c r="B1963" s="210"/>
      <c r="C1963" s="211"/>
      <c r="D1963" s="212" t="s">
        <v>250</v>
      </c>
      <c r="E1963" s="213" t="s">
        <v>1</v>
      </c>
      <c r="F1963" s="214" t="s">
        <v>2563</v>
      </c>
      <c r="G1963" s="211"/>
      <c r="H1963" s="213" t="s">
        <v>1</v>
      </c>
      <c r="I1963" s="215"/>
      <c r="J1963" s="211"/>
      <c r="K1963" s="211"/>
      <c r="L1963" s="216"/>
      <c r="M1963" s="217"/>
      <c r="N1963" s="218"/>
      <c r="O1963" s="218"/>
      <c r="P1963" s="218"/>
      <c r="Q1963" s="218"/>
      <c r="R1963" s="218"/>
      <c r="S1963" s="218"/>
      <c r="T1963" s="219"/>
      <c r="AT1963" s="220" t="s">
        <v>250</v>
      </c>
      <c r="AU1963" s="220" t="s">
        <v>86</v>
      </c>
      <c r="AV1963" s="13" t="s">
        <v>83</v>
      </c>
      <c r="AW1963" s="13" t="s">
        <v>31</v>
      </c>
      <c r="AX1963" s="13" t="s">
        <v>75</v>
      </c>
      <c r="AY1963" s="220" t="s">
        <v>239</v>
      </c>
    </row>
    <row r="1964" spans="1:65" s="14" customFormat="1" ht="11.25">
      <c r="B1964" s="221"/>
      <c r="C1964" s="222"/>
      <c r="D1964" s="212" t="s">
        <v>250</v>
      </c>
      <c r="E1964" s="223" t="s">
        <v>1</v>
      </c>
      <c r="F1964" s="224" t="s">
        <v>2564</v>
      </c>
      <c r="G1964" s="222"/>
      <c r="H1964" s="225">
        <v>431.54899999999998</v>
      </c>
      <c r="I1964" s="226"/>
      <c r="J1964" s="222"/>
      <c r="K1964" s="222"/>
      <c r="L1964" s="227"/>
      <c r="M1964" s="228"/>
      <c r="N1964" s="229"/>
      <c r="O1964" s="229"/>
      <c r="P1964" s="229"/>
      <c r="Q1964" s="229"/>
      <c r="R1964" s="229"/>
      <c r="S1964" s="229"/>
      <c r="T1964" s="230"/>
      <c r="AT1964" s="231" t="s">
        <v>250</v>
      </c>
      <c r="AU1964" s="231" t="s">
        <v>86</v>
      </c>
      <c r="AV1964" s="14" t="s">
        <v>86</v>
      </c>
      <c r="AW1964" s="14" t="s">
        <v>31</v>
      </c>
      <c r="AX1964" s="14" t="s">
        <v>75</v>
      </c>
      <c r="AY1964" s="231" t="s">
        <v>239</v>
      </c>
    </row>
    <row r="1965" spans="1:65" s="13" customFormat="1" ht="11.25">
      <c r="B1965" s="210"/>
      <c r="C1965" s="211"/>
      <c r="D1965" s="212" t="s">
        <v>250</v>
      </c>
      <c r="E1965" s="213" t="s">
        <v>1</v>
      </c>
      <c r="F1965" s="214" t="s">
        <v>2565</v>
      </c>
      <c r="G1965" s="211"/>
      <c r="H1965" s="213" t="s">
        <v>1</v>
      </c>
      <c r="I1965" s="215"/>
      <c r="J1965" s="211"/>
      <c r="K1965" s="211"/>
      <c r="L1965" s="216"/>
      <c r="M1965" s="217"/>
      <c r="N1965" s="218"/>
      <c r="O1965" s="218"/>
      <c r="P1965" s="218"/>
      <c r="Q1965" s="218"/>
      <c r="R1965" s="218"/>
      <c r="S1965" s="218"/>
      <c r="T1965" s="219"/>
      <c r="AT1965" s="220" t="s">
        <v>250</v>
      </c>
      <c r="AU1965" s="220" t="s">
        <v>86</v>
      </c>
      <c r="AV1965" s="13" t="s">
        <v>83</v>
      </c>
      <c r="AW1965" s="13" t="s">
        <v>31</v>
      </c>
      <c r="AX1965" s="13" t="s">
        <v>75</v>
      </c>
      <c r="AY1965" s="220" t="s">
        <v>239</v>
      </c>
    </row>
    <row r="1966" spans="1:65" s="14" customFormat="1" ht="11.25">
      <c r="B1966" s="221"/>
      <c r="C1966" s="222"/>
      <c r="D1966" s="212" t="s">
        <v>250</v>
      </c>
      <c r="E1966" s="223" t="s">
        <v>1</v>
      </c>
      <c r="F1966" s="224" t="s">
        <v>2566</v>
      </c>
      <c r="G1966" s="222"/>
      <c r="H1966" s="225">
        <v>410.9</v>
      </c>
      <c r="I1966" s="226"/>
      <c r="J1966" s="222"/>
      <c r="K1966" s="222"/>
      <c r="L1966" s="227"/>
      <c r="M1966" s="228"/>
      <c r="N1966" s="229"/>
      <c r="O1966" s="229"/>
      <c r="P1966" s="229"/>
      <c r="Q1966" s="229"/>
      <c r="R1966" s="229"/>
      <c r="S1966" s="229"/>
      <c r="T1966" s="230"/>
      <c r="AT1966" s="231" t="s">
        <v>250</v>
      </c>
      <c r="AU1966" s="231" t="s">
        <v>86</v>
      </c>
      <c r="AV1966" s="14" t="s">
        <v>86</v>
      </c>
      <c r="AW1966" s="14" t="s">
        <v>31</v>
      </c>
      <c r="AX1966" s="14" t="s">
        <v>75</v>
      </c>
      <c r="AY1966" s="231" t="s">
        <v>239</v>
      </c>
    </row>
    <row r="1967" spans="1:65" s="14" customFormat="1" ht="11.25">
      <c r="B1967" s="221"/>
      <c r="C1967" s="222"/>
      <c r="D1967" s="212" t="s">
        <v>250</v>
      </c>
      <c r="E1967" s="223" t="s">
        <v>1</v>
      </c>
      <c r="F1967" s="224" t="s">
        <v>2567</v>
      </c>
      <c r="G1967" s="222"/>
      <c r="H1967" s="225">
        <v>190.43</v>
      </c>
      <c r="I1967" s="226"/>
      <c r="J1967" s="222"/>
      <c r="K1967" s="222"/>
      <c r="L1967" s="227"/>
      <c r="M1967" s="228"/>
      <c r="N1967" s="229"/>
      <c r="O1967" s="229"/>
      <c r="P1967" s="229"/>
      <c r="Q1967" s="229"/>
      <c r="R1967" s="229"/>
      <c r="S1967" s="229"/>
      <c r="T1967" s="230"/>
      <c r="AT1967" s="231" t="s">
        <v>250</v>
      </c>
      <c r="AU1967" s="231" t="s">
        <v>86</v>
      </c>
      <c r="AV1967" s="14" t="s">
        <v>86</v>
      </c>
      <c r="AW1967" s="14" t="s">
        <v>31</v>
      </c>
      <c r="AX1967" s="14" t="s">
        <v>75</v>
      </c>
      <c r="AY1967" s="231" t="s">
        <v>239</v>
      </c>
    </row>
    <row r="1968" spans="1:65" s="14" customFormat="1" ht="11.25">
      <c r="B1968" s="221"/>
      <c r="C1968" s="222"/>
      <c r="D1968" s="212" t="s">
        <v>250</v>
      </c>
      <c r="E1968" s="223" t="s">
        <v>1</v>
      </c>
      <c r="F1968" s="224" t="s">
        <v>2568</v>
      </c>
      <c r="G1968" s="222"/>
      <c r="H1968" s="225">
        <v>0.121</v>
      </c>
      <c r="I1968" s="226"/>
      <c r="J1968" s="222"/>
      <c r="K1968" s="222"/>
      <c r="L1968" s="227"/>
      <c r="M1968" s="228"/>
      <c r="N1968" s="229"/>
      <c r="O1968" s="229"/>
      <c r="P1968" s="229"/>
      <c r="Q1968" s="229"/>
      <c r="R1968" s="229"/>
      <c r="S1968" s="229"/>
      <c r="T1968" s="230"/>
      <c r="AT1968" s="231" t="s">
        <v>250</v>
      </c>
      <c r="AU1968" s="231" t="s">
        <v>86</v>
      </c>
      <c r="AV1968" s="14" t="s">
        <v>86</v>
      </c>
      <c r="AW1968" s="14" t="s">
        <v>31</v>
      </c>
      <c r="AX1968" s="14" t="s">
        <v>75</v>
      </c>
      <c r="AY1968" s="231" t="s">
        <v>239</v>
      </c>
    </row>
    <row r="1969" spans="1:65" s="16" customFormat="1" ht="11.25">
      <c r="B1969" s="243"/>
      <c r="C1969" s="244"/>
      <c r="D1969" s="212" t="s">
        <v>250</v>
      </c>
      <c r="E1969" s="245" t="s">
        <v>1</v>
      </c>
      <c r="F1969" s="246" t="s">
        <v>264</v>
      </c>
      <c r="G1969" s="244"/>
      <c r="H1969" s="247">
        <v>1033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AT1969" s="253" t="s">
        <v>250</v>
      </c>
      <c r="AU1969" s="253" t="s">
        <v>86</v>
      </c>
      <c r="AV1969" s="16" t="s">
        <v>246</v>
      </c>
      <c r="AW1969" s="16" t="s">
        <v>31</v>
      </c>
      <c r="AX1969" s="16" t="s">
        <v>83</v>
      </c>
      <c r="AY1969" s="253" t="s">
        <v>239</v>
      </c>
    </row>
    <row r="1970" spans="1:65" s="2" customFormat="1" ht="49.15" customHeight="1">
      <c r="A1970" s="35"/>
      <c r="B1970" s="36"/>
      <c r="C1970" s="192" t="s">
        <v>2569</v>
      </c>
      <c r="D1970" s="192" t="s">
        <v>241</v>
      </c>
      <c r="E1970" s="193" t="s">
        <v>2570</v>
      </c>
      <c r="F1970" s="194" t="s">
        <v>2571</v>
      </c>
      <c r="G1970" s="195" t="s">
        <v>372</v>
      </c>
      <c r="H1970" s="196">
        <v>17</v>
      </c>
      <c r="I1970" s="197"/>
      <c r="J1970" s="198">
        <f>ROUND(I1970*H1970,2)</f>
        <v>0</v>
      </c>
      <c r="K1970" s="194" t="s">
        <v>1</v>
      </c>
      <c r="L1970" s="40"/>
      <c r="M1970" s="199" t="s">
        <v>1</v>
      </c>
      <c r="N1970" s="200" t="s">
        <v>40</v>
      </c>
      <c r="O1970" s="72"/>
      <c r="P1970" s="201">
        <f>O1970*H1970</f>
        <v>0</v>
      </c>
      <c r="Q1970" s="201">
        <v>2.5999999999999999E-2</v>
      </c>
      <c r="R1970" s="201">
        <f>Q1970*H1970</f>
        <v>0.442</v>
      </c>
      <c r="S1970" s="201">
        <v>0</v>
      </c>
      <c r="T1970" s="202">
        <f>S1970*H1970</f>
        <v>0</v>
      </c>
      <c r="U1970" s="35"/>
      <c r="V1970" s="35"/>
      <c r="W1970" s="35"/>
      <c r="X1970" s="35"/>
      <c r="Y1970" s="35"/>
      <c r="Z1970" s="35"/>
      <c r="AA1970" s="35"/>
      <c r="AB1970" s="35"/>
      <c r="AC1970" s="35"/>
      <c r="AD1970" s="35"/>
      <c r="AE1970" s="35"/>
      <c r="AR1970" s="203" t="s">
        <v>169</v>
      </c>
      <c r="AT1970" s="203" t="s">
        <v>241</v>
      </c>
      <c r="AU1970" s="203" t="s">
        <v>86</v>
      </c>
      <c r="AY1970" s="18" t="s">
        <v>239</v>
      </c>
      <c r="BE1970" s="204">
        <f>IF(N1970="základní",J1970,0)</f>
        <v>0</v>
      </c>
      <c r="BF1970" s="204">
        <f>IF(N1970="snížená",J1970,0)</f>
        <v>0</v>
      </c>
      <c r="BG1970" s="204">
        <f>IF(N1970="zákl. přenesená",J1970,0)</f>
        <v>0</v>
      </c>
      <c r="BH1970" s="204">
        <f>IF(N1970="sníž. přenesená",J1970,0)</f>
        <v>0</v>
      </c>
      <c r="BI1970" s="204">
        <f>IF(N1970="nulová",J1970,0)</f>
        <v>0</v>
      </c>
      <c r="BJ1970" s="18" t="s">
        <v>83</v>
      </c>
      <c r="BK1970" s="204">
        <f>ROUND(I1970*H1970,2)</f>
        <v>0</v>
      </c>
      <c r="BL1970" s="18" t="s">
        <v>169</v>
      </c>
      <c r="BM1970" s="203" t="s">
        <v>2572</v>
      </c>
    </row>
    <row r="1971" spans="1:65" s="13" customFormat="1" ht="11.25">
      <c r="B1971" s="210"/>
      <c r="C1971" s="211"/>
      <c r="D1971" s="212" t="s">
        <v>250</v>
      </c>
      <c r="E1971" s="213" t="s">
        <v>1</v>
      </c>
      <c r="F1971" s="214" t="s">
        <v>2573</v>
      </c>
      <c r="G1971" s="211"/>
      <c r="H1971" s="213" t="s">
        <v>1</v>
      </c>
      <c r="I1971" s="215"/>
      <c r="J1971" s="211"/>
      <c r="K1971" s="211"/>
      <c r="L1971" s="216"/>
      <c r="M1971" s="217"/>
      <c r="N1971" s="218"/>
      <c r="O1971" s="218"/>
      <c r="P1971" s="218"/>
      <c r="Q1971" s="218"/>
      <c r="R1971" s="218"/>
      <c r="S1971" s="218"/>
      <c r="T1971" s="219"/>
      <c r="AT1971" s="220" t="s">
        <v>250</v>
      </c>
      <c r="AU1971" s="220" t="s">
        <v>86</v>
      </c>
      <c r="AV1971" s="13" t="s">
        <v>83</v>
      </c>
      <c r="AW1971" s="13" t="s">
        <v>31</v>
      </c>
      <c r="AX1971" s="13" t="s">
        <v>75</v>
      </c>
      <c r="AY1971" s="220" t="s">
        <v>239</v>
      </c>
    </row>
    <row r="1972" spans="1:65" s="13" customFormat="1" ht="11.25">
      <c r="B1972" s="210"/>
      <c r="C1972" s="211"/>
      <c r="D1972" s="212" t="s">
        <v>250</v>
      </c>
      <c r="E1972" s="213" t="s">
        <v>1</v>
      </c>
      <c r="F1972" s="214" t="s">
        <v>2574</v>
      </c>
      <c r="G1972" s="211"/>
      <c r="H1972" s="213" t="s">
        <v>1</v>
      </c>
      <c r="I1972" s="215"/>
      <c r="J1972" s="211"/>
      <c r="K1972" s="211"/>
      <c r="L1972" s="216"/>
      <c r="M1972" s="217"/>
      <c r="N1972" s="218"/>
      <c r="O1972" s="218"/>
      <c r="P1972" s="218"/>
      <c r="Q1972" s="218"/>
      <c r="R1972" s="218"/>
      <c r="S1972" s="218"/>
      <c r="T1972" s="219"/>
      <c r="AT1972" s="220" t="s">
        <v>250</v>
      </c>
      <c r="AU1972" s="220" t="s">
        <v>86</v>
      </c>
      <c r="AV1972" s="13" t="s">
        <v>83</v>
      </c>
      <c r="AW1972" s="13" t="s">
        <v>31</v>
      </c>
      <c r="AX1972" s="13" t="s">
        <v>75</v>
      </c>
      <c r="AY1972" s="220" t="s">
        <v>239</v>
      </c>
    </row>
    <row r="1973" spans="1:65" s="14" customFormat="1" ht="11.25">
      <c r="B1973" s="221"/>
      <c r="C1973" s="222"/>
      <c r="D1973" s="212" t="s">
        <v>250</v>
      </c>
      <c r="E1973" s="223" t="s">
        <v>1</v>
      </c>
      <c r="F1973" s="224" t="s">
        <v>2575</v>
      </c>
      <c r="G1973" s="222"/>
      <c r="H1973" s="225">
        <v>16.43</v>
      </c>
      <c r="I1973" s="226"/>
      <c r="J1973" s="222"/>
      <c r="K1973" s="222"/>
      <c r="L1973" s="227"/>
      <c r="M1973" s="228"/>
      <c r="N1973" s="229"/>
      <c r="O1973" s="229"/>
      <c r="P1973" s="229"/>
      <c r="Q1973" s="229"/>
      <c r="R1973" s="229"/>
      <c r="S1973" s="229"/>
      <c r="T1973" s="230"/>
      <c r="AT1973" s="231" t="s">
        <v>250</v>
      </c>
      <c r="AU1973" s="231" t="s">
        <v>86</v>
      </c>
      <c r="AV1973" s="14" t="s">
        <v>86</v>
      </c>
      <c r="AW1973" s="14" t="s">
        <v>31</v>
      </c>
      <c r="AX1973" s="14" t="s">
        <v>75</v>
      </c>
      <c r="AY1973" s="231" t="s">
        <v>239</v>
      </c>
    </row>
    <row r="1974" spans="1:65" s="14" customFormat="1" ht="11.25">
      <c r="B1974" s="221"/>
      <c r="C1974" s="222"/>
      <c r="D1974" s="212" t="s">
        <v>250</v>
      </c>
      <c r="E1974" s="223" t="s">
        <v>1</v>
      </c>
      <c r="F1974" s="224" t="s">
        <v>2576</v>
      </c>
      <c r="G1974" s="222"/>
      <c r="H1974" s="225">
        <v>0.56999999999999995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250</v>
      </c>
      <c r="AU1974" s="231" t="s">
        <v>86</v>
      </c>
      <c r="AV1974" s="14" t="s">
        <v>86</v>
      </c>
      <c r="AW1974" s="14" t="s">
        <v>31</v>
      </c>
      <c r="AX1974" s="14" t="s">
        <v>75</v>
      </c>
      <c r="AY1974" s="231" t="s">
        <v>239</v>
      </c>
    </row>
    <row r="1975" spans="1:65" s="16" customFormat="1" ht="11.25">
      <c r="B1975" s="243"/>
      <c r="C1975" s="244"/>
      <c r="D1975" s="212" t="s">
        <v>250</v>
      </c>
      <c r="E1975" s="245" t="s">
        <v>1</v>
      </c>
      <c r="F1975" s="246" t="s">
        <v>264</v>
      </c>
      <c r="G1975" s="244"/>
      <c r="H1975" s="247">
        <v>17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AT1975" s="253" t="s">
        <v>250</v>
      </c>
      <c r="AU1975" s="253" t="s">
        <v>86</v>
      </c>
      <c r="AV1975" s="16" t="s">
        <v>246</v>
      </c>
      <c r="AW1975" s="16" t="s">
        <v>31</v>
      </c>
      <c r="AX1975" s="16" t="s">
        <v>83</v>
      </c>
      <c r="AY1975" s="253" t="s">
        <v>239</v>
      </c>
    </row>
    <row r="1976" spans="1:65" s="2" customFormat="1" ht="49.15" customHeight="1">
      <c r="A1976" s="35"/>
      <c r="B1976" s="36"/>
      <c r="C1976" s="192" t="s">
        <v>2577</v>
      </c>
      <c r="D1976" s="192" t="s">
        <v>241</v>
      </c>
      <c r="E1976" s="193" t="s">
        <v>2578</v>
      </c>
      <c r="F1976" s="194" t="s">
        <v>2579</v>
      </c>
      <c r="G1976" s="195" t="s">
        <v>372</v>
      </c>
      <c r="H1976" s="196">
        <v>2.8</v>
      </c>
      <c r="I1976" s="197"/>
      <c r="J1976" s="198">
        <f>ROUND(I1976*H1976,2)</f>
        <v>0</v>
      </c>
      <c r="K1976" s="194" t="s">
        <v>1</v>
      </c>
      <c r="L1976" s="40"/>
      <c r="M1976" s="199" t="s">
        <v>1</v>
      </c>
      <c r="N1976" s="200" t="s">
        <v>40</v>
      </c>
      <c r="O1976" s="72"/>
      <c r="P1976" s="201">
        <f>O1976*H1976</f>
        <v>0</v>
      </c>
      <c r="Q1976" s="201">
        <v>1.627E-2</v>
      </c>
      <c r="R1976" s="201">
        <f>Q1976*H1976</f>
        <v>4.5555999999999999E-2</v>
      </c>
      <c r="S1976" s="201">
        <v>0</v>
      </c>
      <c r="T1976" s="202">
        <f>S1976*H1976</f>
        <v>0</v>
      </c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R1976" s="203" t="s">
        <v>169</v>
      </c>
      <c r="AT1976" s="203" t="s">
        <v>241</v>
      </c>
      <c r="AU1976" s="203" t="s">
        <v>86</v>
      </c>
      <c r="AY1976" s="18" t="s">
        <v>239</v>
      </c>
      <c r="BE1976" s="204">
        <f>IF(N1976="základní",J1976,0)</f>
        <v>0</v>
      </c>
      <c r="BF1976" s="204">
        <f>IF(N1976="snížená",J1976,0)</f>
        <v>0</v>
      </c>
      <c r="BG1976" s="204">
        <f>IF(N1976="zákl. přenesená",J1976,0)</f>
        <v>0</v>
      </c>
      <c r="BH1976" s="204">
        <f>IF(N1976="sníž. přenesená",J1976,0)</f>
        <v>0</v>
      </c>
      <c r="BI1976" s="204">
        <f>IF(N1976="nulová",J1976,0)</f>
        <v>0</v>
      </c>
      <c r="BJ1976" s="18" t="s">
        <v>83</v>
      </c>
      <c r="BK1976" s="204">
        <f>ROUND(I1976*H1976,2)</f>
        <v>0</v>
      </c>
      <c r="BL1976" s="18" t="s">
        <v>169</v>
      </c>
      <c r="BM1976" s="203" t="s">
        <v>2580</v>
      </c>
    </row>
    <row r="1977" spans="1:65" s="13" customFormat="1" ht="11.25">
      <c r="B1977" s="210"/>
      <c r="C1977" s="211"/>
      <c r="D1977" s="212" t="s">
        <v>250</v>
      </c>
      <c r="E1977" s="213" t="s">
        <v>1</v>
      </c>
      <c r="F1977" s="214" t="s">
        <v>2581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250</v>
      </c>
      <c r="AU1977" s="220" t="s">
        <v>86</v>
      </c>
      <c r="AV1977" s="13" t="s">
        <v>83</v>
      </c>
      <c r="AW1977" s="13" t="s">
        <v>31</v>
      </c>
      <c r="AX1977" s="13" t="s">
        <v>75</v>
      </c>
      <c r="AY1977" s="220" t="s">
        <v>239</v>
      </c>
    </row>
    <row r="1978" spans="1:65" s="14" customFormat="1" ht="11.25">
      <c r="B1978" s="221"/>
      <c r="C1978" s="222"/>
      <c r="D1978" s="212" t="s">
        <v>250</v>
      </c>
      <c r="E1978" s="223" t="s">
        <v>1</v>
      </c>
      <c r="F1978" s="224" t="s">
        <v>2582</v>
      </c>
      <c r="G1978" s="222"/>
      <c r="H1978" s="225">
        <v>2.8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250</v>
      </c>
      <c r="AU1978" s="231" t="s">
        <v>86</v>
      </c>
      <c r="AV1978" s="14" t="s">
        <v>86</v>
      </c>
      <c r="AW1978" s="14" t="s">
        <v>31</v>
      </c>
      <c r="AX1978" s="14" t="s">
        <v>83</v>
      </c>
      <c r="AY1978" s="231" t="s">
        <v>239</v>
      </c>
    </row>
    <row r="1979" spans="1:65" s="2" customFormat="1" ht="24.2" customHeight="1">
      <c r="A1979" s="35"/>
      <c r="B1979" s="36"/>
      <c r="C1979" s="192" t="s">
        <v>2583</v>
      </c>
      <c r="D1979" s="192" t="s">
        <v>241</v>
      </c>
      <c r="E1979" s="193" t="s">
        <v>2584</v>
      </c>
      <c r="F1979" s="194" t="s">
        <v>2585</v>
      </c>
      <c r="G1979" s="195" t="s">
        <v>343</v>
      </c>
      <c r="H1979" s="196">
        <v>46.997</v>
      </c>
      <c r="I1979" s="197"/>
      <c r="J1979" s="198">
        <f>ROUND(I1979*H1979,2)</f>
        <v>0</v>
      </c>
      <c r="K1979" s="194" t="s">
        <v>245</v>
      </c>
      <c r="L1979" s="40"/>
      <c r="M1979" s="199" t="s">
        <v>1</v>
      </c>
      <c r="N1979" s="200" t="s">
        <v>40</v>
      </c>
      <c r="O1979" s="72"/>
      <c r="P1979" s="201">
        <f>O1979*H1979</f>
        <v>0</v>
      </c>
      <c r="Q1979" s="201">
        <v>0</v>
      </c>
      <c r="R1979" s="201">
        <f>Q1979*H1979</f>
        <v>0</v>
      </c>
      <c r="S1979" s="201">
        <v>0</v>
      </c>
      <c r="T1979" s="202">
        <f>S1979*H1979</f>
        <v>0</v>
      </c>
      <c r="U1979" s="35"/>
      <c r="V1979" s="35"/>
      <c r="W1979" s="35"/>
      <c r="X1979" s="35"/>
      <c r="Y1979" s="35"/>
      <c r="Z1979" s="35"/>
      <c r="AA1979" s="35"/>
      <c r="AB1979" s="35"/>
      <c r="AC1979" s="35"/>
      <c r="AD1979" s="35"/>
      <c r="AE1979" s="35"/>
      <c r="AR1979" s="203" t="s">
        <v>169</v>
      </c>
      <c r="AT1979" s="203" t="s">
        <v>241</v>
      </c>
      <c r="AU1979" s="203" t="s">
        <v>86</v>
      </c>
      <c r="AY1979" s="18" t="s">
        <v>239</v>
      </c>
      <c r="BE1979" s="204">
        <f>IF(N1979="základní",J1979,0)</f>
        <v>0</v>
      </c>
      <c r="BF1979" s="204">
        <f>IF(N1979="snížená",J1979,0)</f>
        <v>0</v>
      </c>
      <c r="BG1979" s="204">
        <f>IF(N1979="zákl. přenesená",J1979,0)</f>
        <v>0</v>
      </c>
      <c r="BH1979" s="204">
        <f>IF(N1979="sníž. přenesená",J1979,0)</f>
        <v>0</v>
      </c>
      <c r="BI1979" s="204">
        <f>IF(N1979="nulová",J1979,0)</f>
        <v>0</v>
      </c>
      <c r="BJ1979" s="18" t="s">
        <v>83</v>
      </c>
      <c r="BK1979" s="204">
        <f>ROUND(I1979*H1979,2)</f>
        <v>0</v>
      </c>
      <c r="BL1979" s="18" t="s">
        <v>169</v>
      </c>
      <c r="BM1979" s="203" t="s">
        <v>2586</v>
      </c>
    </row>
    <row r="1980" spans="1:65" s="2" customFormat="1" ht="11.25">
      <c r="A1980" s="35"/>
      <c r="B1980" s="36"/>
      <c r="C1980" s="37"/>
      <c r="D1980" s="205" t="s">
        <v>248</v>
      </c>
      <c r="E1980" s="37"/>
      <c r="F1980" s="206" t="s">
        <v>2587</v>
      </c>
      <c r="G1980" s="37"/>
      <c r="H1980" s="37"/>
      <c r="I1980" s="207"/>
      <c r="J1980" s="37"/>
      <c r="K1980" s="37"/>
      <c r="L1980" s="40"/>
      <c r="M1980" s="208"/>
      <c r="N1980" s="209"/>
      <c r="O1980" s="72"/>
      <c r="P1980" s="72"/>
      <c r="Q1980" s="72"/>
      <c r="R1980" s="72"/>
      <c r="S1980" s="72"/>
      <c r="T1980" s="73"/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T1980" s="18" t="s">
        <v>248</v>
      </c>
      <c r="AU1980" s="18" t="s">
        <v>86</v>
      </c>
    </row>
    <row r="1981" spans="1:65" s="12" customFormat="1" ht="22.9" customHeight="1">
      <c r="B1981" s="176"/>
      <c r="C1981" s="177"/>
      <c r="D1981" s="178" t="s">
        <v>74</v>
      </c>
      <c r="E1981" s="190" t="s">
        <v>2588</v>
      </c>
      <c r="F1981" s="190" t="s">
        <v>2589</v>
      </c>
      <c r="G1981" s="177"/>
      <c r="H1981" s="177"/>
      <c r="I1981" s="180"/>
      <c r="J1981" s="191">
        <f>BK1981</f>
        <v>0</v>
      </c>
      <c r="K1981" s="177"/>
      <c r="L1981" s="182"/>
      <c r="M1981" s="183"/>
      <c r="N1981" s="184"/>
      <c r="O1981" s="184"/>
      <c r="P1981" s="185">
        <f>SUM(P1982:P2250)</f>
        <v>0</v>
      </c>
      <c r="Q1981" s="184"/>
      <c r="R1981" s="185">
        <f>SUM(R1982:R2250)</f>
        <v>4.8344919999999991</v>
      </c>
      <c r="S1981" s="184"/>
      <c r="T1981" s="186">
        <f>SUM(T1982:T2250)</f>
        <v>0</v>
      </c>
      <c r="AR1981" s="187" t="s">
        <v>86</v>
      </c>
      <c r="AT1981" s="188" t="s">
        <v>74</v>
      </c>
      <c r="AU1981" s="188" t="s">
        <v>83</v>
      </c>
      <c r="AY1981" s="187" t="s">
        <v>239</v>
      </c>
      <c r="BK1981" s="189">
        <f>SUM(BK1982:BK2250)</f>
        <v>0</v>
      </c>
    </row>
    <row r="1982" spans="1:65" s="2" customFormat="1" ht="24.2" customHeight="1">
      <c r="A1982" s="35"/>
      <c r="B1982" s="36"/>
      <c r="C1982" s="192" t="s">
        <v>2590</v>
      </c>
      <c r="D1982" s="192" t="s">
        <v>241</v>
      </c>
      <c r="E1982" s="193" t="s">
        <v>2591</v>
      </c>
      <c r="F1982" s="194" t="s">
        <v>2592</v>
      </c>
      <c r="G1982" s="195" t="s">
        <v>372</v>
      </c>
      <c r="H1982" s="196">
        <v>181</v>
      </c>
      <c r="I1982" s="197"/>
      <c r="J1982" s="198">
        <f>ROUND(I1982*H1982,2)</f>
        <v>0</v>
      </c>
      <c r="K1982" s="194" t="s">
        <v>1</v>
      </c>
      <c r="L1982" s="40"/>
      <c r="M1982" s="199" t="s">
        <v>1</v>
      </c>
      <c r="N1982" s="200" t="s">
        <v>40</v>
      </c>
      <c r="O1982" s="72"/>
      <c r="P1982" s="201">
        <f>O1982*H1982</f>
        <v>0</v>
      </c>
      <c r="Q1982" s="201">
        <v>2.63E-3</v>
      </c>
      <c r="R1982" s="201">
        <f>Q1982*H1982</f>
        <v>0.47603000000000001</v>
      </c>
      <c r="S1982" s="201">
        <v>0</v>
      </c>
      <c r="T1982" s="202">
        <f>S1982*H1982</f>
        <v>0</v>
      </c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R1982" s="203" t="s">
        <v>169</v>
      </c>
      <c r="AT1982" s="203" t="s">
        <v>241</v>
      </c>
      <c r="AU1982" s="203" t="s">
        <v>86</v>
      </c>
      <c r="AY1982" s="18" t="s">
        <v>239</v>
      </c>
      <c r="BE1982" s="204">
        <f>IF(N1982="základní",J1982,0)</f>
        <v>0</v>
      </c>
      <c r="BF1982" s="204">
        <f>IF(N1982="snížená",J1982,0)</f>
        <v>0</v>
      </c>
      <c r="BG1982" s="204">
        <f>IF(N1982="zákl. přenesená",J1982,0)</f>
        <v>0</v>
      </c>
      <c r="BH1982" s="204">
        <f>IF(N1982="sníž. přenesená",J1982,0)</f>
        <v>0</v>
      </c>
      <c r="BI1982" s="204">
        <f>IF(N1982="nulová",J1982,0)</f>
        <v>0</v>
      </c>
      <c r="BJ1982" s="18" t="s">
        <v>83</v>
      </c>
      <c r="BK1982" s="204">
        <f>ROUND(I1982*H1982,2)</f>
        <v>0</v>
      </c>
      <c r="BL1982" s="18" t="s">
        <v>169</v>
      </c>
      <c r="BM1982" s="203" t="s">
        <v>2593</v>
      </c>
    </row>
    <row r="1983" spans="1:65" s="13" customFormat="1" ht="11.25">
      <c r="B1983" s="210"/>
      <c r="C1983" s="211"/>
      <c r="D1983" s="212" t="s">
        <v>250</v>
      </c>
      <c r="E1983" s="213" t="s">
        <v>1</v>
      </c>
      <c r="F1983" s="214" t="s">
        <v>1130</v>
      </c>
      <c r="G1983" s="211"/>
      <c r="H1983" s="213" t="s">
        <v>1</v>
      </c>
      <c r="I1983" s="215"/>
      <c r="J1983" s="211"/>
      <c r="K1983" s="211"/>
      <c r="L1983" s="216"/>
      <c r="M1983" s="217"/>
      <c r="N1983" s="218"/>
      <c r="O1983" s="218"/>
      <c r="P1983" s="218"/>
      <c r="Q1983" s="218"/>
      <c r="R1983" s="218"/>
      <c r="S1983" s="218"/>
      <c r="T1983" s="219"/>
      <c r="AT1983" s="220" t="s">
        <v>250</v>
      </c>
      <c r="AU1983" s="220" t="s">
        <v>86</v>
      </c>
      <c r="AV1983" s="13" t="s">
        <v>83</v>
      </c>
      <c r="AW1983" s="13" t="s">
        <v>31</v>
      </c>
      <c r="AX1983" s="13" t="s">
        <v>75</v>
      </c>
      <c r="AY1983" s="220" t="s">
        <v>239</v>
      </c>
    </row>
    <row r="1984" spans="1:65" s="14" customFormat="1" ht="11.25">
      <c r="B1984" s="221"/>
      <c r="C1984" s="222"/>
      <c r="D1984" s="212" t="s">
        <v>250</v>
      </c>
      <c r="E1984" s="223" t="s">
        <v>1</v>
      </c>
      <c r="F1984" s="224" t="s">
        <v>1158</v>
      </c>
      <c r="G1984" s="222"/>
      <c r="H1984" s="225">
        <v>22</v>
      </c>
      <c r="I1984" s="226"/>
      <c r="J1984" s="222"/>
      <c r="K1984" s="222"/>
      <c r="L1984" s="227"/>
      <c r="M1984" s="228"/>
      <c r="N1984" s="229"/>
      <c r="O1984" s="229"/>
      <c r="P1984" s="229"/>
      <c r="Q1984" s="229"/>
      <c r="R1984" s="229"/>
      <c r="S1984" s="229"/>
      <c r="T1984" s="230"/>
      <c r="AT1984" s="231" t="s">
        <v>250</v>
      </c>
      <c r="AU1984" s="231" t="s">
        <v>86</v>
      </c>
      <c r="AV1984" s="14" t="s">
        <v>86</v>
      </c>
      <c r="AW1984" s="14" t="s">
        <v>31</v>
      </c>
      <c r="AX1984" s="14" t="s">
        <v>75</v>
      </c>
      <c r="AY1984" s="231" t="s">
        <v>239</v>
      </c>
    </row>
    <row r="1985" spans="1:65" s="13" customFormat="1" ht="11.25">
      <c r="B1985" s="210"/>
      <c r="C1985" s="211"/>
      <c r="D1985" s="212" t="s">
        <v>250</v>
      </c>
      <c r="E1985" s="213" t="s">
        <v>1</v>
      </c>
      <c r="F1985" s="214" t="s">
        <v>1372</v>
      </c>
      <c r="G1985" s="211"/>
      <c r="H1985" s="213" t="s">
        <v>1</v>
      </c>
      <c r="I1985" s="215"/>
      <c r="J1985" s="211"/>
      <c r="K1985" s="211"/>
      <c r="L1985" s="216"/>
      <c r="M1985" s="217"/>
      <c r="N1985" s="218"/>
      <c r="O1985" s="218"/>
      <c r="P1985" s="218"/>
      <c r="Q1985" s="218"/>
      <c r="R1985" s="218"/>
      <c r="S1985" s="218"/>
      <c r="T1985" s="219"/>
      <c r="AT1985" s="220" t="s">
        <v>250</v>
      </c>
      <c r="AU1985" s="220" t="s">
        <v>86</v>
      </c>
      <c r="AV1985" s="13" t="s">
        <v>83</v>
      </c>
      <c r="AW1985" s="13" t="s">
        <v>31</v>
      </c>
      <c r="AX1985" s="13" t="s">
        <v>75</v>
      </c>
      <c r="AY1985" s="220" t="s">
        <v>239</v>
      </c>
    </row>
    <row r="1986" spans="1:65" s="14" customFormat="1" ht="11.25">
      <c r="B1986" s="221"/>
      <c r="C1986" s="222"/>
      <c r="D1986" s="212" t="s">
        <v>250</v>
      </c>
      <c r="E1986" s="223" t="s">
        <v>1</v>
      </c>
      <c r="F1986" s="224" t="s">
        <v>2594</v>
      </c>
      <c r="G1986" s="222"/>
      <c r="H1986" s="225">
        <v>101.92</v>
      </c>
      <c r="I1986" s="226"/>
      <c r="J1986" s="222"/>
      <c r="K1986" s="222"/>
      <c r="L1986" s="227"/>
      <c r="M1986" s="228"/>
      <c r="N1986" s="229"/>
      <c r="O1986" s="229"/>
      <c r="P1986" s="229"/>
      <c r="Q1986" s="229"/>
      <c r="R1986" s="229"/>
      <c r="S1986" s="229"/>
      <c r="T1986" s="230"/>
      <c r="AT1986" s="231" t="s">
        <v>250</v>
      </c>
      <c r="AU1986" s="231" t="s">
        <v>86</v>
      </c>
      <c r="AV1986" s="14" t="s">
        <v>86</v>
      </c>
      <c r="AW1986" s="14" t="s">
        <v>31</v>
      </c>
      <c r="AX1986" s="14" t="s">
        <v>75</v>
      </c>
      <c r="AY1986" s="231" t="s">
        <v>239</v>
      </c>
    </row>
    <row r="1987" spans="1:65" s="14" customFormat="1" ht="11.25">
      <c r="B1987" s="221"/>
      <c r="C1987" s="222"/>
      <c r="D1987" s="212" t="s">
        <v>250</v>
      </c>
      <c r="E1987" s="223" t="s">
        <v>1</v>
      </c>
      <c r="F1987" s="224" t="s">
        <v>2595</v>
      </c>
      <c r="G1987" s="222"/>
      <c r="H1987" s="225">
        <v>40.42</v>
      </c>
      <c r="I1987" s="226"/>
      <c r="J1987" s="222"/>
      <c r="K1987" s="222"/>
      <c r="L1987" s="227"/>
      <c r="M1987" s="228"/>
      <c r="N1987" s="229"/>
      <c r="O1987" s="229"/>
      <c r="P1987" s="229"/>
      <c r="Q1987" s="229"/>
      <c r="R1987" s="229"/>
      <c r="S1987" s="229"/>
      <c r="T1987" s="230"/>
      <c r="AT1987" s="231" t="s">
        <v>250</v>
      </c>
      <c r="AU1987" s="231" t="s">
        <v>86</v>
      </c>
      <c r="AV1987" s="14" t="s">
        <v>86</v>
      </c>
      <c r="AW1987" s="14" t="s">
        <v>31</v>
      </c>
      <c r="AX1987" s="14" t="s">
        <v>75</v>
      </c>
      <c r="AY1987" s="231" t="s">
        <v>239</v>
      </c>
    </row>
    <row r="1988" spans="1:65" s="14" customFormat="1" ht="11.25">
      <c r="B1988" s="221"/>
      <c r="C1988" s="222"/>
      <c r="D1988" s="212" t="s">
        <v>250</v>
      </c>
      <c r="E1988" s="223" t="s">
        <v>1</v>
      </c>
      <c r="F1988" s="224" t="s">
        <v>2596</v>
      </c>
      <c r="G1988" s="222"/>
      <c r="H1988" s="225">
        <v>16.66</v>
      </c>
      <c r="I1988" s="226"/>
      <c r="J1988" s="222"/>
      <c r="K1988" s="222"/>
      <c r="L1988" s="227"/>
      <c r="M1988" s="228"/>
      <c r="N1988" s="229"/>
      <c r="O1988" s="229"/>
      <c r="P1988" s="229"/>
      <c r="Q1988" s="229"/>
      <c r="R1988" s="229"/>
      <c r="S1988" s="229"/>
      <c r="T1988" s="230"/>
      <c r="AT1988" s="231" t="s">
        <v>250</v>
      </c>
      <c r="AU1988" s="231" t="s">
        <v>86</v>
      </c>
      <c r="AV1988" s="14" t="s">
        <v>86</v>
      </c>
      <c r="AW1988" s="14" t="s">
        <v>31</v>
      </c>
      <c r="AX1988" s="14" t="s">
        <v>75</v>
      </c>
      <c r="AY1988" s="231" t="s">
        <v>239</v>
      </c>
    </row>
    <row r="1989" spans="1:65" s="16" customFormat="1" ht="11.25">
      <c r="B1989" s="243"/>
      <c r="C1989" s="244"/>
      <c r="D1989" s="212" t="s">
        <v>250</v>
      </c>
      <c r="E1989" s="245" t="s">
        <v>1</v>
      </c>
      <c r="F1989" s="246" t="s">
        <v>264</v>
      </c>
      <c r="G1989" s="244"/>
      <c r="H1989" s="247">
        <v>181</v>
      </c>
      <c r="I1989" s="248"/>
      <c r="J1989" s="244"/>
      <c r="K1989" s="244"/>
      <c r="L1989" s="249"/>
      <c r="M1989" s="250"/>
      <c r="N1989" s="251"/>
      <c r="O1989" s="251"/>
      <c r="P1989" s="251"/>
      <c r="Q1989" s="251"/>
      <c r="R1989" s="251"/>
      <c r="S1989" s="251"/>
      <c r="T1989" s="252"/>
      <c r="AT1989" s="253" t="s">
        <v>250</v>
      </c>
      <c r="AU1989" s="253" t="s">
        <v>86</v>
      </c>
      <c r="AV1989" s="16" t="s">
        <v>246</v>
      </c>
      <c r="AW1989" s="16" t="s">
        <v>31</v>
      </c>
      <c r="AX1989" s="16" t="s">
        <v>83</v>
      </c>
      <c r="AY1989" s="253" t="s">
        <v>239</v>
      </c>
    </row>
    <row r="1990" spans="1:65" s="2" customFormat="1" ht="24.2" customHeight="1">
      <c r="A1990" s="35"/>
      <c r="B1990" s="36"/>
      <c r="C1990" s="192" t="s">
        <v>2597</v>
      </c>
      <c r="D1990" s="192" t="s">
        <v>241</v>
      </c>
      <c r="E1990" s="193" t="s">
        <v>2598</v>
      </c>
      <c r="F1990" s="194" t="s">
        <v>2599</v>
      </c>
      <c r="G1990" s="195" t="s">
        <v>372</v>
      </c>
      <c r="H1990" s="196">
        <v>1110</v>
      </c>
      <c r="I1990" s="197"/>
      <c r="J1990" s="198">
        <f>ROUND(I1990*H1990,2)</f>
        <v>0</v>
      </c>
      <c r="K1990" s="194" t="s">
        <v>245</v>
      </c>
      <c r="L1990" s="40"/>
      <c r="M1990" s="199" t="s">
        <v>1</v>
      </c>
      <c r="N1990" s="200" t="s">
        <v>40</v>
      </c>
      <c r="O1990" s="72"/>
      <c r="P1990" s="201">
        <f>O1990*H1990</f>
        <v>0</v>
      </c>
      <c r="Q1990" s="201">
        <v>2.63E-3</v>
      </c>
      <c r="R1990" s="201">
        <f>Q1990*H1990</f>
        <v>2.9192999999999998</v>
      </c>
      <c r="S1990" s="201">
        <v>0</v>
      </c>
      <c r="T1990" s="202">
        <f>S1990*H1990</f>
        <v>0</v>
      </c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R1990" s="203" t="s">
        <v>169</v>
      </c>
      <c r="AT1990" s="203" t="s">
        <v>241</v>
      </c>
      <c r="AU1990" s="203" t="s">
        <v>86</v>
      </c>
      <c r="AY1990" s="18" t="s">
        <v>239</v>
      </c>
      <c r="BE1990" s="204">
        <f>IF(N1990="základní",J1990,0)</f>
        <v>0</v>
      </c>
      <c r="BF1990" s="204">
        <f>IF(N1990="snížená",J1990,0)</f>
        <v>0</v>
      </c>
      <c r="BG1990" s="204">
        <f>IF(N1990="zákl. přenesená",J1990,0)</f>
        <v>0</v>
      </c>
      <c r="BH1990" s="204">
        <f>IF(N1990="sníž. přenesená",J1990,0)</f>
        <v>0</v>
      </c>
      <c r="BI1990" s="204">
        <f>IF(N1990="nulová",J1990,0)</f>
        <v>0</v>
      </c>
      <c r="BJ1990" s="18" t="s">
        <v>83</v>
      </c>
      <c r="BK1990" s="204">
        <f>ROUND(I1990*H1990,2)</f>
        <v>0</v>
      </c>
      <c r="BL1990" s="18" t="s">
        <v>169</v>
      </c>
      <c r="BM1990" s="203" t="s">
        <v>2600</v>
      </c>
    </row>
    <row r="1991" spans="1:65" s="2" customFormat="1" ht="11.25">
      <c r="A1991" s="35"/>
      <c r="B1991" s="36"/>
      <c r="C1991" s="37"/>
      <c r="D1991" s="205" t="s">
        <v>248</v>
      </c>
      <c r="E1991" s="37"/>
      <c r="F1991" s="206" t="s">
        <v>2601</v>
      </c>
      <c r="G1991" s="37"/>
      <c r="H1991" s="37"/>
      <c r="I1991" s="207"/>
      <c r="J1991" s="37"/>
      <c r="K1991" s="37"/>
      <c r="L1991" s="40"/>
      <c r="M1991" s="208"/>
      <c r="N1991" s="209"/>
      <c r="O1991" s="72"/>
      <c r="P1991" s="72"/>
      <c r="Q1991" s="72"/>
      <c r="R1991" s="72"/>
      <c r="S1991" s="72"/>
      <c r="T1991" s="73"/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T1991" s="18" t="s">
        <v>248</v>
      </c>
      <c r="AU1991" s="18" t="s">
        <v>86</v>
      </c>
    </row>
    <row r="1992" spans="1:65" s="13" customFormat="1" ht="22.5">
      <c r="B1992" s="210"/>
      <c r="C1992" s="211"/>
      <c r="D1992" s="212" t="s">
        <v>250</v>
      </c>
      <c r="E1992" s="213" t="s">
        <v>1</v>
      </c>
      <c r="F1992" s="214" t="s">
        <v>2602</v>
      </c>
      <c r="G1992" s="211"/>
      <c r="H1992" s="213" t="s">
        <v>1</v>
      </c>
      <c r="I1992" s="215"/>
      <c r="J1992" s="211"/>
      <c r="K1992" s="211"/>
      <c r="L1992" s="216"/>
      <c r="M1992" s="217"/>
      <c r="N1992" s="218"/>
      <c r="O1992" s="218"/>
      <c r="P1992" s="218"/>
      <c r="Q1992" s="218"/>
      <c r="R1992" s="218"/>
      <c r="S1992" s="218"/>
      <c r="T1992" s="219"/>
      <c r="AT1992" s="220" t="s">
        <v>250</v>
      </c>
      <c r="AU1992" s="220" t="s">
        <v>86</v>
      </c>
      <c r="AV1992" s="13" t="s">
        <v>83</v>
      </c>
      <c r="AW1992" s="13" t="s">
        <v>31</v>
      </c>
      <c r="AX1992" s="13" t="s">
        <v>75</v>
      </c>
      <c r="AY1992" s="220" t="s">
        <v>239</v>
      </c>
    </row>
    <row r="1993" spans="1:65" s="13" customFormat="1" ht="11.25">
      <c r="B1993" s="210"/>
      <c r="C1993" s="211"/>
      <c r="D1993" s="212" t="s">
        <v>250</v>
      </c>
      <c r="E1993" s="213" t="s">
        <v>1</v>
      </c>
      <c r="F1993" s="214" t="s">
        <v>2603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250</v>
      </c>
      <c r="AU1993" s="220" t="s">
        <v>86</v>
      </c>
      <c r="AV1993" s="13" t="s">
        <v>83</v>
      </c>
      <c r="AW1993" s="13" t="s">
        <v>31</v>
      </c>
      <c r="AX1993" s="13" t="s">
        <v>75</v>
      </c>
      <c r="AY1993" s="220" t="s">
        <v>239</v>
      </c>
    </row>
    <row r="1994" spans="1:65" s="14" customFormat="1" ht="11.25">
      <c r="B1994" s="221"/>
      <c r="C1994" s="222"/>
      <c r="D1994" s="212" t="s">
        <v>250</v>
      </c>
      <c r="E1994" s="223" t="s">
        <v>1</v>
      </c>
      <c r="F1994" s="224" t="s">
        <v>2604</v>
      </c>
      <c r="G1994" s="222"/>
      <c r="H1994" s="225">
        <v>1093</v>
      </c>
      <c r="I1994" s="226"/>
      <c r="J1994" s="222"/>
      <c r="K1994" s="222"/>
      <c r="L1994" s="227"/>
      <c r="M1994" s="228"/>
      <c r="N1994" s="229"/>
      <c r="O1994" s="229"/>
      <c r="P1994" s="229"/>
      <c r="Q1994" s="229"/>
      <c r="R1994" s="229"/>
      <c r="S1994" s="229"/>
      <c r="T1994" s="230"/>
      <c r="AT1994" s="231" t="s">
        <v>250</v>
      </c>
      <c r="AU1994" s="231" t="s">
        <v>86</v>
      </c>
      <c r="AV1994" s="14" t="s">
        <v>86</v>
      </c>
      <c r="AW1994" s="14" t="s">
        <v>31</v>
      </c>
      <c r="AX1994" s="14" t="s">
        <v>75</v>
      </c>
      <c r="AY1994" s="231" t="s">
        <v>239</v>
      </c>
    </row>
    <row r="1995" spans="1:65" s="13" customFormat="1" ht="11.25">
      <c r="B1995" s="210"/>
      <c r="C1995" s="211"/>
      <c r="D1995" s="212" t="s">
        <v>250</v>
      </c>
      <c r="E1995" s="213" t="s">
        <v>1</v>
      </c>
      <c r="F1995" s="214" t="s">
        <v>2605</v>
      </c>
      <c r="G1995" s="211"/>
      <c r="H1995" s="213" t="s">
        <v>1</v>
      </c>
      <c r="I1995" s="215"/>
      <c r="J1995" s="211"/>
      <c r="K1995" s="211"/>
      <c r="L1995" s="216"/>
      <c r="M1995" s="217"/>
      <c r="N1995" s="218"/>
      <c r="O1995" s="218"/>
      <c r="P1995" s="218"/>
      <c r="Q1995" s="218"/>
      <c r="R1995" s="218"/>
      <c r="S1995" s="218"/>
      <c r="T1995" s="219"/>
      <c r="AT1995" s="220" t="s">
        <v>250</v>
      </c>
      <c r="AU1995" s="220" t="s">
        <v>86</v>
      </c>
      <c r="AV1995" s="13" t="s">
        <v>83</v>
      </c>
      <c r="AW1995" s="13" t="s">
        <v>31</v>
      </c>
      <c r="AX1995" s="13" t="s">
        <v>75</v>
      </c>
      <c r="AY1995" s="220" t="s">
        <v>239</v>
      </c>
    </row>
    <row r="1996" spans="1:65" s="14" customFormat="1" ht="11.25">
      <c r="B1996" s="221"/>
      <c r="C1996" s="222"/>
      <c r="D1996" s="212" t="s">
        <v>250</v>
      </c>
      <c r="E1996" s="223" t="s">
        <v>1</v>
      </c>
      <c r="F1996" s="224" t="s">
        <v>2606</v>
      </c>
      <c r="G1996" s="222"/>
      <c r="H1996" s="225">
        <v>17</v>
      </c>
      <c r="I1996" s="226"/>
      <c r="J1996" s="222"/>
      <c r="K1996" s="222"/>
      <c r="L1996" s="227"/>
      <c r="M1996" s="228"/>
      <c r="N1996" s="229"/>
      <c r="O1996" s="229"/>
      <c r="P1996" s="229"/>
      <c r="Q1996" s="229"/>
      <c r="R1996" s="229"/>
      <c r="S1996" s="229"/>
      <c r="T1996" s="230"/>
      <c r="AT1996" s="231" t="s">
        <v>250</v>
      </c>
      <c r="AU1996" s="231" t="s">
        <v>86</v>
      </c>
      <c r="AV1996" s="14" t="s">
        <v>86</v>
      </c>
      <c r="AW1996" s="14" t="s">
        <v>31</v>
      </c>
      <c r="AX1996" s="14" t="s">
        <v>75</v>
      </c>
      <c r="AY1996" s="231" t="s">
        <v>239</v>
      </c>
    </row>
    <row r="1997" spans="1:65" s="16" customFormat="1" ht="11.25">
      <c r="B1997" s="243"/>
      <c r="C1997" s="244"/>
      <c r="D1997" s="212" t="s">
        <v>250</v>
      </c>
      <c r="E1997" s="245" t="s">
        <v>1</v>
      </c>
      <c r="F1997" s="246" t="s">
        <v>264</v>
      </c>
      <c r="G1997" s="244"/>
      <c r="H1997" s="247">
        <v>1110</v>
      </c>
      <c r="I1997" s="248"/>
      <c r="J1997" s="244"/>
      <c r="K1997" s="244"/>
      <c r="L1997" s="249"/>
      <c r="M1997" s="250"/>
      <c r="N1997" s="251"/>
      <c r="O1997" s="251"/>
      <c r="P1997" s="251"/>
      <c r="Q1997" s="251"/>
      <c r="R1997" s="251"/>
      <c r="S1997" s="251"/>
      <c r="T1997" s="252"/>
      <c r="AT1997" s="253" t="s">
        <v>250</v>
      </c>
      <c r="AU1997" s="253" t="s">
        <v>86</v>
      </c>
      <c r="AV1997" s="16" t="s">
        <v>246</v>
      </c>
      <c r="AW1997" s="16" t="s">
        <v>31</v>
      </c>
      <c r="AX1997" s="16" t="s">
        <v>83</v>
      </c>
      <c r="AY1997" s="253" t="s">
        <v>239</v>
      </c>
    </row>
    <row r="1998" spans="1:65" s="13" customFormat="1" ht="11.25">
      <c r="B1998" s="210"/>
      <c r="C1998" s="211"/>
      <c r="D1998" s="212" t="s">
        <v>250</v>
      </c>
      <c r="E1998" s="213" t="s">
        <v>1</v>
      </c>
      <c r="F1998" s="214" t="s">
        <v>33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250</v>
      </c>
      <c r="AU1998" s="220" t="s">
        <v>86</v>
      </c>
      <c r="AV1998" s="13" t="s">
        <v>83</v>
      </c>
      <c r="AW1998" s="13" t="s">
        <v>31</v>
      </c>
      <c r="AX1998" s="13" t="s">
        <v>75</v>
      </c>
      <c r="AY1998" s="220" t="s">
        <v>239</v>
      </c>
    </row>
    <row r="1999" spans="1:65" s="13" customFormat="1" ht="22.5">
      <c r="B1999" s="210"/>
      <c r="C1999" s="211"/>
      <c r="D1999" s="212" t="s">
        <v>250</v>
      </c>
      <c r="E1999" s="213" t="s">
        <v>1</v>
      </c>
      <c r="F1999" s="214" t="s">
        <v>2607</v>
      </c>
      <c r="G1999" s="211"/>
      <c r="H1999" s="213" t="s">
        <v>1</v>
      </c>
      <c r="I1999" s="215"/>
      <c r="J1999" s="211"/>
      <c r="K1999" s="211"/>
      <c r="L1999" s="216"/>
      <c r="M1999" s="217"/>
      <c r="N1999" s="218"/>
      <c r="O1999" s="218"/>
      <c r="P1999" s="218"/>
      <c r="Q1999" s="218"/>
      <c r="R1999" s="218"/>
      <c r="S1999" s="218"/>
      <c r="T1999" s="219"/>
      <c r="AT1999" s="220" t="s">
        <v>250</v>
      </c>
      <c r="AU1999" s="220" t="s">
        <v>86</v>
      </c>
      <c r="AV1999" s="13" t="s">
        <v>83</v>
      </c>
      <c r="AW1999" s="13" t="s">
        <v>31</v>
      </c>
      <c r="AX1999" s="13" t="s">
        <v>75</v>
      </c>
      <c r="AY1999" s="220" t="s">
        <v>239</v>
      </c>
    </row>
    <row r="2000" spans="1:65" s="13" customFormat="1" ht="22.5">
      <c r="B2000" s="210"/>
      <c r="C2000" s="211"/>
      <c r="D2000" s="212" t="s">
        <v>250</v>
      </c>
      <c r="E2000" s="213" t="s">
        <v>1</v>
      </c>
      <c r="F2000" s="214" t="s">
        <v>2608</v>
      </c>
      <c r="G2000" s="211"/>
      <c r="H2000" s="213" t="s">
        <v>1</v>
      </c>
      <c r="I2000" s="215"/>
      <c r="J2000" s="211"/>
      <c r="K2000" s="211"/>
      <c r="L2000" s="216"/>
      <c r="M2000" s="217"/>
      <c r="N2000" s="218"/>
      <c r="O2000" s="218"/>
      <c r="P2000" s="218"/>
      <c r="Q2000" s="218"/>
      <c r="R2000" s="218"/>
      <c r="S2000" s="218"/>
      <c r="T2000" s="219"/>
      <c r="AT2000" s="220" t="s">
        <v>250</v>
      </c>
      <c r="AU2000" s="220" t="s">
        <v>86</v>
      </c>
      <c r="AV2000" s="13" t="s">
        <v>83</v>
      </c>
      <c r="AW2000" s="13" t="s">
        <v>31</v>
      </c>
      <c r="AX2000" s="13" t="s">
        <v>75</v>
      </c>
      <c r="AY2000" s="220" t="s">
        <v>239</v>
      </c>
    </row>
    <row r="2001" spans="1:65" s="13" customFormat="1" ht="11.25">
      <c r="B2001" s="210"/>
      <c r="C2001" s="211"/>
      <c r="D2001" s="212" t="s">
        <v>250</v>
      </c>
      <c r="E2001" s="213" t="s">
        <v>1</v>
      </c>
      <c r="F2001" s="214" t="s">
        <v>2609</v>
      </c>
      <c r="G2001" s="211"/>
      <c r="H2001" s="213" t="s">
        <v>1</v>
      </c>
      <c r="I2001" s="215"/>
      <c r="J2001" s="211"/>
      <c r="K2001" s="211"/>
      <c r="L2001" s="216"/>
      <c r="M2001" s="217"/>
      <c r="N2001" s="218"/>
      <c r="O2001" s="218"/>
      <c r="P2001" s="218"/>
      <c r="Q2001" s="218"/>
      <c r="R2001" s="218"/>
      <c r="S2001" s="218"/>
      <c r="T2001" s="219"/>
      <c r="AT2001" s="220" t="s">
        <v>250</v>
      </c>
      <c r="AU2001" s="220" t="s">
        <v>86</v>
      </c>
      <c r="AV2001" s="13" t="s">
        <v>83</v>
      </c>
      <c r="AW2001" s="13" t="s">
        <v>31</v>
      </c>
      <c r="AX2001" s="13" t="s">
        <v>75</v>
      </c>
      <c r="AY2001" s="220" t="s">
        <v>239</v>
      </c>
    </row>
    <row r="2002" spans="1:65" s="13" customFormat="1" ht="22.5">
      <c r="B2002" s="210"/>
      <c r="C2002" s="211"/>
      <c r="D2002" s="212" t="s">
        <v>250</v>
      </c>
      <c r="E2002" s="213" t="s">
        <v>1</v>
      </c>
      <c r="F2002" s="214" t="s">
        <v>2610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250</v>
      </c>
      <c r="AU2002" s="220" t="s">
        <v>86</v>
      </c>
      <c r="AV2002" s="13" t="s">
        <v>83</v>
      </c>
      <c r="AW2002" s="13" t="s">
        <v>31</v>
      </c>
      <c r="AX2002" s="13" t="s">
        <v>75</v>
      </c>
      <c r="AY2002" s="220" t="s">
        <v>239</v>
      </c>
    </row>
    <row r="2003" spans="1:65" s="13" customFormat="1" ht="22.5">
      <c r="B2003" s="210"/>
      <c r="C2003" s="211"/>
      <c r="D2003" s="212" t="s">
        <v>250</v>
      </c>
      <c r="E2003" s="213" t="s">
        <v>1</v>
      </c>
      <c r="F2003" s="214" t="s">
        <v>2611</v>
      </c>
      <c r="G2003" s="211"/>
      <c r="H2003" s="213" t="s">
        <v>1</v>
      </c>
      <c r="I2003" s="215"/>
      <c r="J2003" s="211"/>
      <c r="K2003" s="211"/>
      <c r="L2003" s="216"/>
      <c r="M2003" s="217"/>
      <c r="N2003" s="218"/>
      <c r="O2003" s="218"/>
      <c r="P2003" s="218"/>
      <c r="Q2003" s="218"/>
      <c r="R2003" s="218"/>
      <c r="S2003" s="218"/>
      <c r="T2003" s="219"/>
      <c r="AT2003" s="220" t="s">
        <v>250</v>
      </c>
      <c r="AU2003" s="220" t="s">
        <v>86</v>
      </c>
      <c r="AV2003" s="13" t="s">
        <v>83</v>
      </c>
      <c r="AW2003" s="13" t="s">
        <v>31</v>
      </c>
      <c r="AX2003" s="13" t="s">
        <v>75</v>
      </c>
      <c r="AY2003" s="220" t="s">
        <v>239</v>
      </c>
    </row>
    <row r="2004" spans="1:65" s="2" customFormat="1" ht="24.2" customHeight="1">
      <c r="A2004" s="35"/>
      <c r="B2004" s="36"/>
      <c r="C2004" s="192" t="s">
        <v>2612</v>
      </c>
      <c r="D2004" s="192" t="s">
        <v>241</v>
      </c>
      <c r="E2004" s="193" t="s">
        <v>2613</v>
      </c>
      <c r="F2004" s="194" t="s">
        <v>2614</v>
      </c>
      <c r="G2004" s="195" t="s">
        <v>372</v>
      </c>
      <c r="H2004" s="196">
        <v>1110</v>
      </c>
      <c r="I2004" s="197"/>
      <c r="J2004" s="198">
        <f>ROUND(I2004*H2004,2)</f>
        <v>0</v>
      </c>
      <c r="K2004" s="194" t="s">
        <v>245</v>
      </c>
      <c r="L2004" s="40"/>
      <c r="M2004" s="199" t="s">
        <v>1</v>
      </c>
      <c r="N2004" s="200" t="s">
        <v>40</v>
      </c>
      <c r="O2004" s="72"/>
      <c r="P2004" s="201">
        <f>O2004*H2004</f>
        <v>0</v>
      </c>
      <c r="Q2004" s="201">
        <v>3.4000000000000002E-4</v>
      </c>
      <c r="R2004" s="201">
        <f>Q2004*H2004</f>
        <v>0.37740000000000001</v>
      </c>
      <c r="S2004" s="201">
        <v>0</v>
      </c>
      <c r="T2004" s="202">
        <f>S2004*H2004</f>
        <v>0</v>
      </c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R2004" s="203" t="s">
        <v>169</v>
      </c>
      <c r="AT2004" s="203" t="s">
        <v>241</v>
      </c>
      <c r="AU2004" s="203" t="s">
        <v>86</v>
      </c>
      <c r="AY2004" s="18" t="s">
        <v>239</v>
      </c>
      <c r="BE2004" s="204">
        <f>IF(N2004="základní",J2004,0)</f>
        <v>0</v>
      </c>
      <c r="BF2004" s="204">
        <f>IF(N2004="snížená",J2004,0)</f>
        <v>0</v>
      </c>
      <c r="BG2004" s="204">
        <f>IF(N2004="zákl. přenesená",J2004,0)</f>
        <v>0</v>
      </c>
      <c r="BH2004" s="204">
        <f>IF(N2004="sníž. přenesená",J2004,0)</f>
        <v>0</v>
      </c>
      <c r="BI2004" s="204">
        <f>IF(N2004="nulová",J2004,0)</f>
        <v>0</v>
      </c>
      <c r="BJ2004" s="18" t="s">
        <v>83</v>
      </c>
      <c r="BK2004" s="204">
        <f>ROUND(I2004*H2004,2)</f>
        <v>0</v>
      </c>
      <c r="BL2004" s="18" t="s">
        <v>169</v>
      </c>
      <c r="BM2004" s="203" t="s">
        <v>2615</v>
      </c>
    </row>
    <row r="2005" spans="1:65" s="2" customFormat="1" ht="11.25">
      <c r="A2005" s="35"/>
      <c r="B2005" s="36"/>
      <c r="C2005" s="37"/>
      <c r="D2005" s="205" t="s">
        <v>248</v>
      </c>
      <c r="E2005" s="37"/>
      <c r="F2005" s="206" t="s">
        <v>2616</v>
      </c>
      <c r="G2005" s="37"/>
      <c r="H2005" s="37"/>
      <c r="I2005" s="207"/>
      <c r="J2005" s="37"/>
      <c r="K2005" s="37"/>
      <c r="L2005" s="40"/>
      <c r="M2005" s="208"/>
      <c r="N2005" s="209"/>
      <c r="O2005" s="72"/>
      <c r="P2005" s="72"/>
      <c r="Q2005" s="72"/>
      <c r="R2005" s="72"/>
      <c r="S2005" s="72"/>
      <c r="T2005" s="73"/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T2005" s="18" t="s">
        <v>248</v>
      </c>
      <c r="AU2005" s="18" t="s">
        <v>86</v>
      </c>
    </row>
    <row r="2006" spans="1:65" s="13" customFormat="1" ht="11.25">
      <c r="B2006" s="210"/>
      <c r="C2006" s="211"/>
      <c r="D2006" s="212" t="s">
        <v>250</v>
      </c>
      <c r="E2006" s="213" t="s">
        <v>1</v>
      </c>
      <c r="F2006" s="214" t="s">
        <v>2617</v>
      </c>
      <c r="G2006" s="211"/>
      <c r="H2006" s="213" t="s">
        <v>1</v>
      </c>
      <c r="I2006" s="215"/>
      <c r="J2006" s="211"/>
      <c r="K2006" s="211"/>
      <c r="L2006" s="216"/>
      <c r="M2006" s="217"/>
      <c r="N2006" s="218"/>
      <c r="O2006" s="218"/>
      <c r="P2006" s="218"/>
      <c r="Q2006" s="218"/>
      <c r="R2006" s="218"/>
      <c r="S2006" s="218"/>
      <c r="T2006" s="219"/>
      <c r="AT2006" s="220" t="s">
        <v>250</v>
      </c>
      <c r="AU2006" s="220" t="s">
        <v>86</v>
      </c>
      <c r="AV2006" s="13" t="s">
        <v>83</v>
      </c>
      <c r="AW2006" s="13" t="s">
        <v>31</v>
      </c>
      <c r="AX2006" s="13" t="s">
        <v>75</v>
      </c>
      <c r="AY2006" s="220" t="s">
        <v>239</v>
      </c>
    </row>
    <row r="2007" spans="1:65" s="14" customFormat="1" ht="11.25">
      <c r="B2007" s="221"/>
      <c r="C2007" s="222"/>
      <c r="D2007" s="212" t="s">
        <v>250</v>
      </c>
      <c r="E2007" s="223" t="s">
        <v>1</v>
      </c>
      <c r="F2007" s="224" t="s">
        <v>1956</v>
      </c>
      <c r="G2007" s="222"/>
      <c r="H2007" s="225">
        <v>1110</v>
      </c>
      <c r="I2007" s="226"/>
      <c r="J2007" s="222"/>
      <c r="K2007" s="222"/>
      <c r="L2007" s="227"/>
      <c r="M2007" s="228"/>
      <c r="N2007" s="229"/>
      <c r="O2007" s="229"/>
      <c r="P2007" s="229"/>
      <c r="Q2007" s="229"/>
      <c r="R2007" s="229"/>
      <c r="S2007" s="229"/>
      <c r="T2007" s="230"/>
      <c r="AT2007" s="231" t="s">
        <v>250</v>
      </c>
      <c r="AU2007" s="231" t="s">
        <v>86</v>
      </c>
      <c r="AV2007" s="14" t="s">
        <v>86</v>
      </c>
      <c r="AW2007" s="14" t="s">
        <v>31</v>
      </c>
      <c r="AX2007" s="14" t="s">
        <v>83</v>
      </c>
      <c r="AY2007" s="231" t="s">
        <v>239</v>
      </c>
    </row>
    <row r="2008" spans="1:65" s="2" customFormat="1" ht="24.2" customHeight="1">
      <c r="A2008" s="35"/>
      <c r="B2008" s="36"/>
      <c r="C2008" s="192" t="s">
        <v>2618</v>
      </c>
      <c r="D2008" s="192" t="s">
        <v>241</v>
      </c>
      <c r="E2008" s="193" t="s">
        <v>2619</v>
      </c>
      <c r="F2008" s="194" t="s">
        <v>2620</v>
      </c>
      <c r="G2008" s="195" t="s">
        <v>372</v>
      </c>
      <c r="H2008" s="196">
        <v>62.7</v>
      </c>
      <c r="I2008" s="197"/>
      <c r="J2008" s="198">
        <f>ROUND(I2008*H2008,2)</f>
        <v>0</v>
      </c>
      <c r="K2008" s="194" t="s">
        <v>245</v>
      </c>
      <c r="L2008" s="40"/>
      <c r="M2008" s="199" t="s">
        <v>1</v>
      </c>
      <c r="N2008" s="200" t="s">
        <v>40</v>
      </c>
      <c r="O2008" s="72"/>
      <c r="P2008" s="201">
        <f>O2008*H2008</f>
        <v>0</v>
      </c>
      <c r="Q2008" s="201">
        <v>2.6099999999999999E-3</v>
      </c>
      <c r="R2008" s="201">
        <f>Q2008*H2008</f>
        <v>0.16364700000000001</v>
      </c>
      <c r="S2008" s="201">
        <v>0</v>
      </c>
      <c r="T2008" s="202">
        <f>S2008*H2008</f>
        <v>0</v>
      </c>
      <c r="U2008" s="35"/>
      <c r="V2008" s="35"/>
      <c r="W2008" s="35"/>
      <c r="X2008" s="35"/>
      <c r="Y2008" s="35"/>
      <c r="Z2008" s="35"/>
      <c r="AA2008" s="35"/>
      <c r="AB2008" s="35"/>
      <c r="AC2008" s="35"/>
      <c r="AD2008" s="35"/>
      <c r="AE2008" s="35"/>
      <c r="AR2008" s="203" t="s">
        <v>169</v>
      </c>
      <c r="AT2008" s="203" t="s">
        <v>241</v>
      </c>
      <c r="AU2008" s="203" t="s">
        <v>86</v>
      </c>
      <c r="AY2008" s="18" t="s">
        <v>239</v>
      </c>
      <c r="BE2008" s="204">
        <f>IF(N2008="základní",J2008,0)</f>
        <v>0</v>
      </c>
      <c r="BF2008" s="204">
        <f>IF(N2008="snížená",J2008,0)</f>
        <v>0</v>
      </c>
      <c r="BG2008" s="204">
        <f>IF(N2008="zákl. přenesená",J2008,0)</f>
        <v>0</v>
      </c>
      <c r="BH2008" s="204">
        <f>IF(N2008="sníž. přenesená",J2008,0)</f>
        <v>0</v>
      </c>
      <c r="BI2008" s="204">
        <f>IF(N2008="nulová",J2008,0)</f>
        <v>0</v>
      </c>
      <c r="BJ2008" s="18" t="s">
        <v>83</v>
      </c>
      <c r="BK2008" s="204">
        <f>ROUND(I2008*H2008,2)</f>
        <v>0</v>
      </c>
      <c r="BL2008" s="18" t="s">
        <v>169</v>
      </c>
      <c r="BM2008" s="203" t="s">
        <v>2621</v>
      </c>
    </row>
    <row r="2009" spans="1:65" s="2" customFormat="1" ht="11.25">
      <c r="A2009" s="35"/>
      <c r="B2009" s="36"/>
      <c r="C2009" s="37"/>
      <c r="D2009" s="205" t="s">
        <v>248</v>
      </c>
      <c r="E2009" s="37"/>
      <c r="F2009" s="206" t="s">
        <v>2622</v>
      </c>
      <c r="G2009" s="37"/>
      <c r="H2009" s="37"/>
      <c r="I2009" s="207"/>
      <c r="J2009" s="37"/>
      <c r="K2009" s="37"/>
      <c r="L2009" s="40"/>
      <c r="M2009" s="208"/>
      <c r="N2009" s="209"/>
      <c r="O2009" s="72"/>
      <c r="P2009" s="72"/>
      <c r="Q2009" s="72"/>
      <c r="R2009" s="72"/>
      <c r="S2009" s="72"/>
      <c r="T2009" s="73"/>
      <c r="U2009" s="35"/>
      <c r="V2009" s="35"/>
      <c r="W2009" s="35"/>
      <c r="X2009" s="35"/>
      <c r="Y2009" s="35"/>
      <c r="Z2009" s="35"/>
      <c r="AA2009" s="35"/>
      <c r="AB2009" s="35"/>
      <c r="AC2009" s="35"/>
      <c r="AD2009" s="35"/>
      <c r="AE2009" s="35"/>
      <c r="AT2009" s="18" t="s">
        <v>248</v>
      </c>
      <c r="AU2009" s="18" t="s">
        <v>86</v>
      </c>
    </row>
    <row r="2010" spans="1:65" s="13" customFormat="1" ht="11.25">
      <c r="B2010" s="210"/>
      <c r="C2010" s="211"/>
      <c r="D2010" s="212" t="s">
        <v>250</v>
      </c>
      <c r="E2010" s="213" t="s">
        <v>1</v>
      </c>
      <c r="F2010" s="214" t="s">
        <v>2623</v>
      </c>
      <c r="G2010" s="211"/>
      <c r="H2010" s="213" t="s">
        <v>1</v>
      </c>
      <c r="I2010" s="215"/>
      <c r="J2010" s="211"/>
      <c r="K2010" s="211"/>
      <c r="L2010" s="216"/>
      <c r="M2010" s="217"/>
      <c r="N2010" s="218"/>
      <c r="O2010" s="218"/>
      <c r="P2010" s="218"/>
      <c r="Q2010" s="218"/>
      <c r="R2010" s="218"/>
      <c r="S2010" s="218"/>
      <c r="T2010" s="219"/>
      <c r="AT2010" s="220" t="s">
        <v>250</v>
      </c>
      <c r="AU2010" s="220" t="s">
        <v>86</v>
      </c>
      <c r="AV2010" s="13" t="s">
        <v>83</v>
      </c>
      <c r="AW2010" s="13" t="s">
        <v>31</v>
      </c>
      <c r="AX2010" s="13" t="s">
        <v>75</v>
      </c>
      <c r="AY2010" s="220" t="s">
        <v>239</v>
      </c>
    </row>
    <row r="2011" spans="1:65" s="13" customFormat="1" ht="11.25">
      <c r="B2011" s="210"/>
      <c r="C2011" s="211"/>
      <c r="D2011" s="212" t="s">
        <v>250</v>
      </c>
      <c r="E2011" s="213" t="s">
        <v>1</v>
      </c>
      <c r="F2011" s="214" t="s">
        <v>2220</v>
      </c>
      <c r="G2011" s="211"/>
      <c r="H2011" s="213" t="s">
        <v>1</v>
      </c>
      <c r="I2011" s="215"/>
      <c r="J2011" s="211"/>
      <c r="K2011" s="211"/>
      <c r="L2011" s="216"/>
      <c r="M2011" s="217"/>
      <c r="N2011" s="218"/>
      <c r="O2011" s="218"/>
      <c r="P2011" s="218"/>
      <c r="Q2011" s="218"/>
      <c r="R2011" s="218"/>
      <c r="S2011" s="218"/>
      <c r="T2011" s="219"/>
      <c r="AT2011" s="220" t="s">
        <v>250</v>
      </c>
      <c r="AU2011" s="220" t="s">
        <v>86</v>
      </c>
      <c r="AV2011" s="13" t="s">
        <v>83</v>
      </c>
      <c r="AW2011" s="13" t="s">
        <v>31</v>
      </c>
      <c r="AX2011" s="13" t="s">
        <v>75</v>
      </c>
      <c r="AY2011" s="220" t="s">
        <v>239</v>
      </c>
    </row>
    <row r="2012" spans="1:65" s="14" customFormat="1" ht="11.25">
      <c r="B2012" s="221"/>
      <c r="C2012" s="222"/>
      <c r="D2012" s="212" t="s">
        <v>250</v>
      </c>
      <c r="E2012" s="223" t="s">
        <v>1</v>
      </c>
      <c r="F2012" s="224" t="s">
        <v>2221</v>
      </c>
      <c r="G2012" s="222"/>
      <c r="H2012" s="225">
        <v>57</v>
      </c>
      <c r="I2012" s="226"/>
      <c r="J2012" s="222"/>
      <c r="K2012" s="222"/>
      <c r="L2012" s="227"/>
      <c r="M2012" s="228"/>
      <c r="N2012" s="229"/>
      <c r="O2012" s="229"/>
      <c r="P2012" s="229"/>
      <c r="Q2012" s="229"/>
      <c r="R2012" s="229"/>
      <c r="S2012" s="229"/>
      <c r="T2012" s="230"/>
      <c r="AT2012" s="231" t="s">
        <v>250</v>
      </c>
      <c r="AU2012" s="231" t="s">
        <v>86</v>
      </c>
      <c r="AV2012" s="14" t="s">
        <v>86</v>
      </c>
      <c r="AW2012" s="14" t="s">
        <v>31</v>
      </c>
      <c r="AX2012" s="14" t="s">
        <v>75</v>
      </c>
      <c r="AY2012" s="231" t="s">
        <v>239</v>
      </c>
    </row>
    <row r="2013" spans="1:65" s="13" customFormat="1" ht="11.25">
      <c r="B2013" s="210"/>
      <c r="C2013" s="211"/>
      <c r="D2013" s="212" t="s">
        <v>250</v>
      </c>
      <c r="E2013" s="213" t="s">
        <v>1</v>
      </c>
      <c r="F2013" s="214" t="s">
        <v>2222</v>
      </c>
      <c r="G2013" s="211"/>
      <c r="H2013" s="213" t="s">
        <v>1</v>
      </c>
      <c r="I2013" s="215"/>
      <c r="J2013" s="211"/>
      <c r="K2013" s="211"/>
      <c r="L2013" s="216"/>
      <c r="M2013" s="217"/>
      <c r="N2013" s="218"/>
      <c r="O2013" s="218"/>
      <c r="P2013" s="218"/>
      <c r="Q2013" s="218"/>
      <c r="R2013" s="218"/>
      <c r="S2013" s="218"/>
      <c r="T2013" s="219"/>
      <c r="AT2013" s="220" t="s">
        <v>250</v>
      </c>
      <c r="AU2013" s="220" t="s">
        <v>86</v>
      </c>
      <c r="AV2013" s="13" t="s">
        <v>83</v>
      </c>
      <c r="AW2013" s="13" t="s">
        <v>31</v>
      </c>
      <c r="AX2013" s="13" t="s">
        <v>75</v>
      </c>
      <c r="AY2013" s="220" t="s">
        <v>239</v>
      </c>
    </row>
    <row r="2014" spans="1:65" s="13" customFormat="1" ht="11.25">
      <c r="B2014" s="210"/>
      <c r="C2014" s="211"/>
      <c r="D2014" s="212" t="s">
        <v>250</v>
      </c>
      <c r="E2014" s="213" t="s">
        <v>1</v>
      </c>
      <c r="F2014" s="214" t="s">
        <v>2223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250</v>
      </c>
      <c r="AU2014" s="220" t="s">
        <v>86</v>
      </c>
      <c r="AV2014" s="13" t="s">
        <v>83</v>
      </c>
      <c r="AW2014" s="13" t="s">
        <v>31</v>
      </c>
      <c r="AX2014" s="13" t="s">
        <v>75</v>
      </c>
      <c r="AY2014" s="220" t="s">
        <v>239</v>
      </c>
    </row>
    <row r="2015" spans="1:65" s="14" customFormat="1" ht="11.25">
      <c r="B2015" s="221"/>
      <c r="C2015" s="222"/>
      <c r="D2015" s="212" t="s">
        <v>250</v>
      </c>
      <c r="E2015" s="223" t="s">
        <v>1</v>
      </c>
      <c r="F2015" s="224" t="s">
        <v>826</v>
      </c>
      <c r="G2015" s="222"/>
      <c r="H2015" s="225">
        <v>2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250</v>
      </c>
      <c r="AU2015" s="231" t="s">
        <v>86</v>
      </c>
      <c r="AV2015" s="14" t="s">
        <v>86</v>
      </c>
      <c r="AW2015" s="14" t="s">
        <v>31</v>
      </c>
      <c r="AX2015" s="14" t="s">
        <v>75</v>
      </c>
      <c r="AY2015" s="231" t="s">
        <v>239</v>
      </c>
    </row>
    <row r="2016" spans="1:65" s="13" customFormat="1" ht="11.25">
      <c r="B2016" s="210"/>
      <c r="C2016" s="211"/>
      <c r="D2016" s="212" t="s">
        <v>250</v>
      </c>
      <c r="E2016" s="213" t="s">
        <v>1</v>
      </c>
      <c r="F2016" s="214" t="s">
        <v>2224</v>
      </c>
      <c r="G2016" s="211"/>
      <c r="H2016" s="213" t="s">
        <v>1</v>
      </c>
      <c r="I2016" s="215"/>
      <c r="J2016" s="211"/>
      <c r="K2016" s="211"/>
      <c r="L2016" s="216"/>
      <c r="M2016" s="217"/>
      <c r="N2016" s="218"/>
      <c r="O2016" s="218"/>
      <c r="P2016" s="218"/>
      <c r="Q2016" s="218"/>
      <c r="R2016" s="218"/>
      <c r="S2016" s="218"/>
      <c r="T2016" s="219"/>
      <c r="AT2016" s="220" t="s">
        <v>250</v>
      </c>
      <c r="AU2016" s="220" t="s">
        <v>86</v>
      </c>
      <c r="AV2016" s="13" t="s">
        <v>83</v>
      </c>
      <c r="AW2016" s="13" t="s">
        <v>31</v>
      </c>
      <c r="AX2016" s="13" t="s">
        <v>75</v>
      </c>
      <c r="AY2016" s="220" t="s">
        <v>239</v>
      </c>
    </row>
    <row r="2017" spans="1:65" s="14" customFormat="1" ht="11.25">
      <c r="B2017" s="221"/>
      <c r="C2017" s="222"/>
      <c r="D2017" s="212" t="s">
        <v>250</v>
      </c>
      <c r="E2017" s="223" t="s">
        <v>1</v>
      </c>
      <c r="F2017" s="224" t="s">
        <v>2225</v>
      </c>
      <c r="G2017" s="222"/>
      <c r="H2017" s="225">
        <v>3.7</v>
      </c>
      <c r="I2017" s="226"/>
      <c r="J2017" s="222"/>
      <c r="K2017" s="222"/>
      <c r="L2017" s="227"/>
      <c r="M2017" s="228"/>
      <c r="N2017" s="229"/>
      <c r="O2017" s="229"/>
      <c r="P2017" s="229"/>
      <c r="Q2017" s="229"/>
      <c r="R2017" s="229"/>
      <c r="S2017" s="229"/>
      <c r="T2017" s="230"/>
      <c r="AT2017" s="231" t="s">
        <v>250</v>
      </c>
      <c r="AU2017" s="231" t="s">
        <v>86</v>
      </c>
      <c r="AV2017" s="14" t="s">
        <v>86</v>
      </c>
      <c r="AW2017" s="14" t="s">
        <v>31</v>
      </c>
      <c r="AX2017" s="14" t="s">
        <v>75</v>
      </c>
      <c r="AY2017" s="231" t="s">
        <v>239</v>
      </c>
    </row>
    <row r="2018" spans="1:65" s="16" customFormat="1" ht="11.25">
      <c r="B2018" s="243"/>
      <c r="C2018" s="244"/>
      <c r="D2018" s="212" t="s">
        <v>250</v>
      </c>
      <c r="E2018" s="245" t="s">
        <v>1</v>
      </c>
      <c r="F2018" s="246" t="s">
        <v>264</v>
      </c>
      <c r="G2018" s="244"/>
      <c r="H2018" s="247">
        <v>62.7</v>
      </c>
      <c r="I2018" s="248"/>
      <c r="J2018" s="244"/>
      <c r="K2018" s="244"/>
      <c r="L2018" s="249"/>
      <c r="M2018" s="250"/>
      <c r="N2018" s="251"/>
      <c r="O2018" s="251"/>
      <c r="P2018" s="251"/>
      <c r="Q2018" s="251"/>
      <c r="R2018" s="251"/>
      <c r="S2018" s="251"/>
      <c r="T2018" s="252"/>
      <c r="AT2018" s="253" t="s">
        <v>250</v>
      </c>
      <c r="AU2018" s="253" t="s">
        <v>86</v>
      </c>
      <c r="AV2018" s="16" t="s">
        <v>246</v>
      </c>
      <c r="AW2018" s="16" t="s">
        <v>31</v>
      </c>
      <c r="AX2018" s="16" t="s">
        <v>83</v>
      </c>
      <c r="AY2018" s="253" t="s">
        <v>239</v>
      </c>
    </row>
    <row r="2019" spans="1:65" s="13" customFormat="1" ht="11.25">
      <c r="B2019" s="210"/>
      <c r="C2019" s="211"/>
      <c r="D2019" s="212" t="s">
        <v>250</v>
      </c>
      <c r="E2019" s="213" t="s">
        <v>1</v>
      </c>
      <c r="F2019" s="214" t="s">
        <v>33</v>
      </c>
      <c r="G2019" s="211"/>
      <c r="H2019" s="213" t="s">
        <v>1</v>
      </c>
      <c r="I2019" s="215"/>
      <c r="J2019" s="211"/>
      <c r="K2019" s="211"/>
      <c r="L2019" s="216"/>
      <c r="M2019" s="217"/>
      <c r="N2019" s="218"/>
      <c r="O2019" s="218"/>
      <c r="P2019" s="218"/>
      <c r="Q2019" s="218"/>
      <c r="R2019" s="218"/>
      <c r="S2019" s="218"/>
      <c r="T2019" s="219"/>
      <c r="AT2019" s="220" t="s">
        <v>250</v>
      </c>
      <c r="AU2019" s="220" t="s">
        <v>86</v>
      </c>
      <c r="AV2019" s="13" t="s">
        <v>83</v>
      </c>
      <c r="AW2019" s="13" t="s">
        <v>31</v>
      </c>
      <c r="AX2019" s="13" t="s">
        <v>75</v>
      </c>
      <c r="AY2019" s="220" t="s">
        <v>239</v>
      </c>
    </row>
    <row r="2020" spans="1:65" s="13" customFormat="1" ht="22.5">
      <c r="B2020" s="210"/>
      <c r="C2020" s="211"/>
      <c r="D2020" s="212" t="s">
        <v>250</v>
      </c>
      <c r="E2020" s="213" t="s">
        <v>1</v>
      </c>
      <c r="F2020" s="214" t="s">
        <v>2607</v>
      </c>
      <c r="G2020" s="211"/>
      <c r="H2020" s="213" t="s">
        <v>1</v>
      </c>
      <c r="I2020" s="215"/>
      <c r="J2020" s="211"/>
      <c r="K2020" s="211"/>
      <c r="L2020" s="216"/>
      <c r="M2020" s="217"/>
      <c r="N2020" s="218"/>
      <c r="O2020" s="218"/>
      <c r="P2020" s="218"/>
      <c r="Q2020" s="218"/>
      <c r="R2020" s="218"/>
      <c r="S2020" s="218"/>
      <c r="T2020" s="219"/>
      <c r="AT2020" s="220" t="s">
        <v>250</v>
      </c>
      <c r="AU2020" s="220" t="s">
        <v>86</v>
      </c>
      <c r="AV2020" s="13" t="s">
        <v>83</v>
      </c>
      <c r="AW2020" s="13" t="s">
        <v>31</v>
      </c>
      <c r="AX2020" s="13" t="s">
        <v>75</v>
      </c>
      <c r="AY2020" s="220" t="s">
        <v>239</v>
      </c>
    </row>
    <row r="2021" spans="1:65" s="13" customFormat="1" ht="22.5">
      <c r="B2021" s="210"/>
      <c r="C2021" s="211"/>
      <c r="D2021" s="212" t="s">
        <v>250</v>
      </c>
      <c r="E2021" s="213" t="s">
        <v>1</v>
      </c>
      <c r="F2021" s="214" t="s">
        <v>2608</v>
      </c>
      <c r="G2021" s="211"/>
      <c r="H2021" s="213" t="s">
        <v>1</v>
      </c>
      <c r="I2021" s="215"/>
      <c r="J2021" s="211"/>
      <c r="K2021" s="211"/>
      <c r="L2021" s="216"/>
      <c r="M2021" s="217"/>
      <c r="N2021" s="218"/>
      <c r="O2021" s="218"/>
      <c r="P2021" s="218"/>
      <c r="Q2021" s="218"/>
      <c r="R2021" s="218"/>
      <c r="S2021" s="218"/>
      <c r="T2021" s="219"/>
      <c r="AT2021" s="220" t="s">
        <v>250</v>
      </c>
      <c r="AU2021" s="220" t="s">
        <v>86</v>
      </c>
      <c r="AV2021" s="13" t="s">
        <v>83</v>
      </c>
      <c r="AW2021" s="13" t="s">
        <v>31</v>
      </c>
      <c r="AX2021" s="13" t="s">
        <v>75</v>
      </c>
      <c r="AY2021" s="220" t="s">
        <v>239</v>
      </c>
    </row>
    <row r="2022" spans="1:65" s="13" customFormat="1" ht="11.25">
      <c r="B2022" s="210"/>
      <c r="C2022" s="211"/>
      <c r="D2022" s="212" t="s">
        <v>250</v>
      </c>
      <c r="E2022" s="213" t="s">
        <v>1</v>
      </c>
      <c r="F2022" s="214" t="s">
        <v>2609</v>
      </c>
      <c r="G2022" s="211"/>
      <c r="H2022" s="213" t="s">
        <v>1</v>
      </c>
      <c r="I2022" s="215"/>
      <c r="J2022" s="211"/>
      <c r="K2022" s="211"/>
      <c r="L2022" s="216"/>
      <c r="M2022" s="217"/>
      <c r="N2022" s="218"/>
      <c r="O2022" s="218"/>
      <c r="P2022" s="218"/>
      <c r="Q2022" s="218"/>
      <c r="R2022" s="218"/>
      <c r="S2022" s="218"/>
      <c r="T2022" s="219"/>
      <c r="AT2022" s="220" t="s">
        <v>250</v>
      </c>
      <c r="AU2022" s="220" t="s">
        <v>86</v>
      </c>
      <c r="AV2022" s="13" t="s">
        <v>83</v>
      </c>
      <c r="AW2022" s="13" t="s">
        <v>31</v>
      </c>
      <c r="AX2022" s="13" t="s">
        <v>75</v>
      </c>
      <c r="AY2022" s="220" t="s">
        <v>239</v>
      </c>
    </row>
    <row r="2023" spans="1:65" s="13" customFormat="1" ht="22.5">
      <c r="B2023" s="210"/>
      <c r="C2023" s="211"/>
      <c r="D2023" s="212" t="s">
        <v>250</v>
      </c>
      <c r="E2023" s="213" t="s">
        <v>1</v>
      </c>
      <c r="F2023" s="214" t="s">
        <v>2610</v>
      </c>
      <c r="G2023" s="211"/>
      <c r="H2023" s="213" t="s">
        <v>1</v>
      </c>
      <c r="I2023" s="215"/>
      <c r="J2023" s="211"/>
      <c r="K2023" s="211"/>
      <c r="L2023" s="216"/>
      <c r="M2023" s="217"/>
      <c r="N2023" s="218"/>
      <c r="O2023" s="218"/>
      <c r="P2023" s="218"/>
      <c r="Q2023" s="218"/>
      <c r="R2023" s="218"/>
      <c r="S2023" s="218"/>
      <c r="T2023" s="219"/>
      <c r="AT2023" s="220" t="s">
        <v>250</v>
      </c>
      <c r="AU2023" s="220" t="s">
        <v>86</v>
      </c>
      <c r="AV2023" s="13" t="s">
        <v>83</v>
      </c>
      <c r="AW2023" s="13" t="s">
        <v>31</v>
      </c>
      <c r="AX2023" s="13" t="s">
        <v>75</v>
      </c>
      <c r="AY2023" s="220" t="s">
        <v>239</v>
      </c>
    </row>
    <row r="2024" spans="1:65" s="13" customFormat="1" ht="22.5">
      <c r="B2024" s="210"/>
      <c r="C2024" s="211"/>
      <c r="D2024" s="212" t="s">
        <v>250</v>
      </c>
      <c r="E2024" s="213" t="s">
        <v>1</v>
      </c>
      <c r="F2024" s="214" t="s">
        <v>2611</v>
      </c>
      <c r="G2024" s="211"/>
      <c r="H2024" s="213" t="s">
        <v>1</v>
      </c>
      <c r="I2024" s="215"/>
      <c r="J2024" s="211"/>
      <c r="K2024" s="211"/>
      <c r="L2024" s="216"/>
      <c r="M2024" s="217"/>
      <c r="N2024" s="218"/>
      <c r="O2024" s="218"/>
      <c r="P2024" s="218"/>
      <c r="Q2024" s="218"/>
      <c r="R2024" s="218"/>
      <c r="S2024" s="218"/>
      <c r="T2024" s="219"/>
      <c r="AT2024" s="220" t="s">
        <v>250</v>
      </c>
      <c r="AU2024" s="220" t="s">
        <v>86</v>
      </c>
      <c r="AV2024" s="13" t="s">
        <v>83</v>
      </c>
      <c r="AW2024" s="13" t="s">
        <v>31</v>
      </c>
      <c r="AX2024" s="13" t="s">
        <v>75</v>
      </c>
      <c r="AY2024" s="220" t="s">
        <v>239</v>
      </c>
    </row>
    <row r="2025" spans="1:65" s="2" customFormat="1" ht="37.9" customHeight="1">
      <c r="A2025" s="35"/>
      <c r="B2025" s="36"/>
      <c r="C2025" s="192" t="s">
        <v>2624</v>
      </c>
      <c r="D2025" s="192" t="s">
        <v>241</v>
      </c>
      <c r="E2025" s="193" t="s">
        <v>2625</v>
      </c>
      <c r="F2025" s="194" t="s">
        <v>2626</v>
      </c>
      <c r="G2025" s="195" t="s">
        <v>372</v>
      </c>
      <c r="H2025" s="196">
        <v>44</v>
      </c>
      <c r="I2025" s="197"/>
      <c r="J2025" s="198">
        <f>ROUND(I2025*H2025,2)</f>
        <v>0</v>
      </c>
      <c r="K2025" s="194" t="s">
        <v>1</v>
      </c>
      <c r="L2025" s="40"/>
      <c r="M2025" s="199" t="s">
        <v>1</v>
      </c>
      <c r="N2025" s="200" t="s">
        <v>40</v>
      </c>
      <c r="O2025" s="72"/>
      <c r="P2025" s="201">
        <f>O2025*H2025</f>
        <v>0</v>
      </c>
      <c r="Q2025" s="201">
        <v>0</v>
      </c>
      <c r="R2025" s="201">
        <f>Q2025*H2025</f>
        <v>0</v>
      </c>
      <c r="S2025" s="201">
        <v>0</v>
      </c>
      <c r="T2025" s="202">
        <f>S2025*H2025</f>
        <v>0</v>
      </c>
      <c r="U2025" s="35"/>
      <c r="V2025" s="35"/>
      <c r="W2025" s="35"/>
      <c r="X2025" s="35"/>
      <c r="Y2025" s="35"/>
      <c r="Z2025" s="35"/>
      <c r="AA2025" s="35"/>
      <c r="AB2025" s="35"/>
      <c r="AC2025" s="35"/>
      <c r="AD2025" s="35"/>
      <c r="AE2025" s="35"/>
      <c r="AR2025" s="203" t="s">
        <v>169</v>
      </c>
      <c r="AT2025" s="203" t="s">
        <v>241</v>
      </c>
      <c r="AU2025" s="203" t="s">
        <v>86</v>
      </c>
      <c r="AY2025" s="18" t="s">
        <v>239</v>
      </c>
      <c r="BE2025" s="204">
        <f>IF(N2025="základní",J2025,0)</f>
        <v>0</v>
      </c>
      <c r="BF2025" s="204">
        <f>IF(N2025="snížená",J2025,0)</f>
        <v>0</v>
      </c>
      <c r="BG2025" s="204">
        <f>IF(N2025="zákl. přenesená",J2025,0)</f>
        <v>0</v>
      </c>
      <c r="BH2025" s="204">
        <f>IF(N2025="sníž. přenesená",J2025,0)</f>
        <v>0</v>
      </c>
      <c r="BI2025" s="204">
        <f>IF(N2025="nulová",J2025,0)</f>
        <v>0</v>
      </c>
      <c r="BJ2025" s="18" t="s">
        <v>83</v>
      </c>
      <c r="BK2025" s="204">
        <f>ROUND(I2025*H2025,2)</f>
        <v>0</v>
      </c>
      <c r="BL2025" s="18" t="s">
        <v>169</v>
      </c>
      <c r="BM2025" s="203" t="s">
        <v>2627</v>
      </c>
    </row>
    <row r="2026" spans="1:65" s="13" customFormat="1" ht="11.25">
      <c r="B2026" s="210"/>
      <c r="C2026" s="211"/>
      <c r="D2026" s="212" t="s">
        <v>250</v>
      </c>
      <c r="E2026" s="213" t="s">
        <v>1</v>
      </c>
      <c r="F2026" s="214" t="s">
        <v>2623</v>
      </c>
      <c r="G2026" s="211"/>
      <c r="H2026" s="213" t="s">
        <v>1</v>
      </c>
      <c r="I2026" s="215"/>
      <c r="J2026" s="211"/>
      <c r="K2026" s="211"/>
      <c r="L2026" s="216"/>
      <c r="M2026" s="217"/>
      <c r="N2026" s="218"/>
      <c r="O2026" s="218"/>
      <c r="P2026" s="218"/>
      <c r="Q2026" s="218"/>
      <c r="R2026" s="218"/>
      <c r="S2026" s="218"/>
      <c r="T2026" s="219"/>
      <c r="AT2026" s="220" t="s">
        <v>250</v>
      </c>
      <c r="AU2026" s="220" t="s">
        <v>86</v>
      </c>
      <c r="AV2026" s="13" t="s">
        <v>83</v>
      </c>
      <c r="AW2026" s="13" t="s">
        <v>31</v>
      </c>
      <c r="AX2026" s="13" t="s">
        <v>75</v>
      </c>
      <c r="AY2026" s="220" t="s">
        <v>239</v>
      </c>
    </row>
    <row r="2027" spans="1:65" s="13" customFormat="1" ht="11.25">
      <c r="B2027" s="210"/>
      <c r="C2027" s="211"/>
      <c r="D2027" s="212" t="s">
        <v>250</v>
      </c>
      <c r="E2027" s="213" t="s">
        <v>1</v>
      </c>
      <c r="F2027" s="214" t="s">
        <v>2227</v>
      </c>
      <c r="G2027" s="211"/>
      <c r="H2027" s="213" t="s">
        <v>1</v>
      </c>
      <c r="I2027" s="215"/>
      <c r="J2027" s="211"/>
      <c r="K2027" s="211"/>
      <c r="L2027" s="216"/>
      <c r="M2027" s="217"/>
      <c r="N2027" s="218"/>
      <c r="O2027" s="218"/>
      <c r="P2027" s="218"/>
      <c r="Q2027" s="218"/>
      <c r="R2027" s="218"/>
      <c r="S2027" s="218"/>
      <c r="T2027" s="219"/>
      <c r="AT2027" s="220" t="s">
        <v>250</v>
      </c>
      <c r="AU2027" s="220" t="s">
        <v>86</v>
      </c>
      <c r="AV2027" s="13" t="s">
        <v>83</v>
      </c>
      <c r="AW2027" s="13" t="s">
        <v>31</v>
      </c>
      <c r="AX2027" s="13" t="s">
        <v>75</v>
      </c>
      <c r="AY2027" s="220" t="s">
        <v>239</v>
      </c>
    </row>
    <row r="2028" spans="1:65" s="14" customFormat="1" ht="11.25">
      <c r="B2028" s="221"/>
      <c r="C2028" s="222"/>
      <c r="D2028" s="212" t="s">
        <v>250</v>
      </c>
      <c r="E2028" s="223" t="s">
        <v>1</v>
      </c>
      <c r="F2028" s="224" t="s">
        <v>2228</v>
      </c>
      <c r="G2028" s="222"/>
      <c r="H2028" s="225">
        <v>42</v>
      </c>
      <c r="I2028" s="226"/>
      <c r="J2028" s="222"/>
      <c r="K2028" s="222"/>
      <c r="L2028" s="227"/>
      <c r="M2028" s="228"/>
      <c r="N2028" s="229"/>
      <c r="O2028" s="229"/>
      <c r="P2028" s="229"/>
      <c r="Q2028" s="229"/>
      <c r="R2028" s="229"/>
      <c r="S2028" s="229"/>
      <c r="T2028" s="230"/>
      <c r="AT2028" s="231" t="s">
        <v>250</v>
      </c>
      <c r="AU2028" s="231" t="s">
        <v>86</v>
      </c>
      <c r="AV2028" s="14" t="s">
        <v>86</v>
      </c>
      <c r="AW2028" s="14" t="s">
        <v>31</v>
      </c>
      <c r="AX2028" s="14" t="s">
        <v>75</v>
      </c>
      <c r="AY2028" s="231" t="s">
        <v>239</v>
      </c>
    </row>
    <row r="2029" spans="1:65" s="13" customFormat="1" ht="11.25">
      <c r="B2029" s="210"/>
      <c r="C2029" s="211"/>
      <c r="D2029" s="212" t="s">
        <v>250</v>
      </c>
      <c r="E2029" s="213" t="s">
        <v>1</v>
      </c>
      <c r="F2029" s="214" t="s">
        <v>2229</v>
      </c>
      <c r="G2029" s="211"/>
      <c r="H2029" s="213" t="s">
        <v>1</v>
      </c>
      <c r="I2029" s="215"/>
      <c r="J2029" s="211"/>
      <c r="K2029" s="211"/>
      <c r="L2029" s="216"/>
      <c r="M2029" s="217"/>
      <c r="N2029" s="218"/>
      <c r="O2029" s="218"/>
      <c r="P2029" s="218"/>
      <c r="Q2029" s="218"/>
      <c r="R2029" s="218"/>
      <c r="S2029" s="218"/>
      <c r="T2029" s="219"/>
      <c r="AT2029" s="220" t="s">
        <v>250</v>
      </c>
      <c r="AU2029" s="220" t="s">
        <v>86</v>
      </c>
      <c r="AV2029" s="13" t="s">
        <v>83</v>
      </c>
      <c r="AW2029" s="13" t="s">
        <v>31</v>
      </c>
      <c r="AX2029" s="13" t="s">
        <v>75</v>
      </c>
      <c r="AY2029" s="220" t="s">
        <v>239</v>
      </c>
    </row>
    <row r="2030" spans="1:65" s="14" customFormat="1" ht="11.25">
      <c r="B2030" s="221"/>
      <c r="C2030" s="222"/>
      <c r="D2030" s="212" t="s">
        <v>250</v>
      </c>
      <c r="E2030" s="223" t="s">
        <v>1</v>
      </c>
      <c r="F2030" s="224" t="s">
        <v>826</v>
      </c>
      <c r="G2030" s="222"/>
      <c r="H2030" s="225">
        <v>2</v>
      </c>
      <c r="I2030" s="226"/>
      <c r="J2030" s="222"/>
      <c r="K2030" s="222"/>
      <c r="L2030" s="227"/>
      <c r="M2030" s="228"/>
      <c r="N2030" s="229"/>
      <c r="O2030" s="229"/>
      <c r="P2030" s="229"/>
      <c r="Q2030" s="229"/>
      <c r="R2030" s="229"/>
      <c r="S2030" s="229"/>
      <c r="T2030" s="230"/>
      <c r="AT2030" s="231" t="s">
        <v>250</v>
      </c>
      <c r="AU2030" s="231" t="s">
        <v>86</v>
      </c>
      <c r="AV2030" s="14" t="s">
        <v>86</v>
      </c>
      <c r="AW2030" s="14" t="s">
        <v>31</v>
      </c>
      <c r="AX2030" s="14" t="s">
        <v>75</v>
      </c>
      <c r="AY2030" s="231" t="s">
        <v>239</v>
      </c>
    </row>
    <row r="2031" spans="1:65" s="16" customFormat="1" ht="11.25">
      <c r="B2031" s="243"/>
      <c r="C2031" s="244"/>
      <c r="D2031" s="212" t="s">
        <v>250</v>
      </c>
      <c r="E2031" s="245" t="s">
        <v>1</v>
      </c>
      <c r="F2031" s="246" t="s">
        <v>264</v>
      </c>
      <c r="G2031" s="244"/>
      <c r="H2031" s="247">
        <v>44</v>
      </c>
      <c r="I2031" s="248"/>
      <c r="J2031" s="244"/>
      <c r="K2031" s="244"/>
      <c r="L2031" s="249"/>
      <c r="M2031" s="250"/>
      <c r="N2031" s="251"/>
      <c r="O2031" s="251"/>
      <c r="P2031" s="251"/>
      <c r="Q2031" s="251"/>
      <c r="R2031" s="251"/>
      <c r="S2031" s="251"/>
      <c r="T2031" s="252"/>
      <c r="AT2031" s="253" t="s">
        <v>250</v>
      </c>
      <c r="AU2031" s="253" t="s">
        <v>86</v>
      </c>
      <c r="AV2031" s="16" t="s">
        <v>246</v>
      </c>
      <c r="AW2031" s="16" t="s">
        <v>31</v>
      </c>
      <c r="AX2031" s="16" t="s">
        <v>83</v>
      </c>
      <c r="AY2031" s="253" t="s">
        <v>239</v>
      </c>
    </row>
    <row r="2032" spans="1:65" s="13" customFormat="1" ht="11.25">
      <c r="B2032" s="210"/>
      <c r="C2032" s="211"/>
      <c r="D2032" s="212" t="s">
        <v>250</v>
      </c>
      <c r="E2032" s="213" t="s">
        <v>1</v>
      </c>
      <c r="F2032" s="214" t="s">
        <v>33</v>
      </c>
      <c r="G2032" s="211"/>
      <c r="H2032" s="213" t="s">
        <v>1</v>
      </c>
      <c r="I2032" s="215"/>
      <c r="J2032" s="211"/>
      <c r="K2032" s="211"/>
      <c r="L2032" s="216"/>
      <c r="M2032" s="217"/>
      <c r="N2032" s="218"/>
      <c r="O2032" s="218"/>
      <c r="P2032" s="218"/>
      <c r="Q2032" s="218"/>
      <c r="R2032" s="218"/>
      <c r="S2032" s="218"/>
      <c r="T2032" s="219"/>
      <c r="AT2032" s="220" t="s">
        <v>250</v>
      </c>
      <c r="AU2032" s="220" t="s">
        <v>86</v>
      </c>
      <c r="AV2032" s="13" t="s">
        <v>83</v>
      </c>
      <c r="AW2032" s="13" t="s">
        <v>31</v>
      </c>
      <c r="AX2032" s="13" t="s">
        <v>75</v>
      </c>
      <c r="AY2032" s="220" t="s">
        <v>239</v>
      </c>
    </row>
    <row r="2033" spans="1:65" s="13" customFormat="1" ht="22.5">
      <c r="B2033" s="210"/>
      <c r="C2033" s="211"/>
      <c r="D2033" s="212" t="s">
        <v>250</v>
      </c>
      <c r="E2033" s="213" t="s">
        <v>1</v>
      </c>
      <c r="F2033" s="214" t="s">
        <v>2607</v>
      </c>
      <c r="G2033" s="211"/>
      <c r="H2033" s="213" t="s">
        <v>1</v>
      </c>
      <c r="I2033" s="215"/>
      <c r="J2033" s="211"/>
      <c r="K2033" s="211"/>
      <c r="L2033" s="216"/>
      <c r="M2033" s="217"/>
      <c r="N2033" s="218"/>
      <c r="O2033" s="218"/>
      <c r="P2033" s="218"/>
      <c r="Q2033" s="218"/>
      <c r="R2033" s="218"/>
      <c r="S2033" s="218"/>
      <c r="T2033" s="219"/>
      <c r="AT2033" s="220" t="s">
        <v>250</v>
      </c>
      <c r="AU2033" s="220" t="s">
        <v>86</v>
      </c>
      <c r="AV2033" s="13" t="s">
        <v>83</v>
      </c>
      <c r="AW2033" s="13" t="s">
        <v>31</v>
      </c>
      <c r="AX2033" s="13" t="s">
        <v>75</v>
      </c>
      <c r="AY2033" s="220" t="s">
        <v>239</v>
      </c>
    </row>
    <row r="2034" spans="1:65" s="13" customFormat="1" ht="22.5">
      <c r="B2034" s="210"/>
      <c r="C2034" s="211"/>
      <c r="D2034" s="212" t="s">
        <v>250</v>
      </c>
      <c r="E2034" s="213" t="s">
        <v>1</v>
      </c>
      <c r="F2034" s="214" t="s">
        <v>2608</v>
      </c>
      <c r="G2034" s="211"/>
      <c r="H2034" s="213" t="s">
        <v>1</v>
      </c>
      <c r="I2034" s="215"/>
      <c r="J2034" s="211"/>
      <c r="K2034" s="211"/>
      <c r="L2034" s="216"/>
      <c r="M2034" s="217"/>
      <c r="N2034" s="218"/>
      <c r="O2034" s="218"/>
      <c r="P2034" s="218"/>
      <c r="Q2034" s="218"/>
      <c r="R2034" s="218"/>
      <c r="S2034" s="218"/>
      <c r="T2034" s="219"/>
      <c r="AT2034" s="220" t="s">
        <v>250</v>
      </c>
      <c r="AU2034" s="220" t="s">
        <v>86</v>
      </c>
      <c r="AV2034" s="13" t="s">
        <v>83</v>
      </c>
      <c r="AW2034" s="13" t="s">
        <v>31</v>
      </c>
      <c r="AX2034" s="13" t="s">
        <v>75</v>
      </c>
      <c r="AY2034" s="220" t="s">
        <v>239</v>
      </c>
    </row>
    <row r="2035" spans="1:65" s="13" customFormat="1" ht="11.25">
      <c r="B2035" s="210"/>
      <c r="C2035" s="211"/>
      <c r="D2035" s="212" t="s">
        <v>250</v>
      </c>
      <c r="E2035" s="213" t="s">
        <v>1</v>
      </c>
      <c r="F2035" s="214" t="s">
        <v>2609</v>
      </c>
      <c r="G2035" s="211"/>
      <c r="H2035" s="213" t="s">
        <v>1</v>
      </c>
      <c r="I2035" s="215"/>
      <c r="J2035" s="211"/>
      <c r="K2035" s="211"/>
      <c r="L2035" s="216"/>
      <c r="M2035" s="217"/>
      <c r="N2035" s="218"/>
      <c r="O2035" s="218"/>
      <c r="P2035" s="218"/>
      <c r="Q2035" s="218"/>
      <c r="R2035" s="218"/>
      <c r="S2035" s="218"/>
      <c r="T2035" s="219"/>
      <c r="AT2035" s="220" t="s">
        <v>250</v>
      </c>
      <c r="AU2035" s="220" t="s">
        <v>86</v>
      </c>
      <c r="AV2035" s="13" t="s">
        <v>83</v>
      </c>
      <c r="AW2035" s="13" t="s">
        <v>31</v>
      </c>
      <c r="AX2035" s="13" t="s">
        <v>75</v>
      </c>
      <c r="AY2035" s="220" t="s">
        <v>239</v>
      </c>
    </row>
    <row r="2036" spans="1:65" s="13" customFormat="1" ht="22.5">
      <c r="B2036" s="210"/>
      <c r="C2036" s="211"/>
      <c r="D2036" s="212" t="s">
        <v>250</v>
      </c>
      <c r="E2036" s="213" t="s">
        <v>1</v>
      </c>
      <c r="F2036" s="214" t="s">
        <v>2610</v>
      </c>
      <c r="G2036" s="211"/>
      <c r="H2036" s="213" t="s">
        <v>1</v>
      </c>
      <c r="I2036" s="215"/>
      <c r="J2036" s="211"/>
      <c r="K2036" s="211"/>
      <c r="L2036" s="216"/>
      <c r="M2036" s="217"/>
      <c r="N2036" s="218"/>
      <c r="O2036" s="218"/>
      <c r="P2036" s="218"/>
      <c r="Q2036" s="218"/>
      <c r="R2036" s="218"/>
      <c r="S2036" s="218"/>
      <c r="T2036" s="219"/>
      <c r="AT2036" s="220" t="s">
        <v>250</v>
      </c>
      <c r="AU2036" s="220" t="s">
        <v>86</v>
      </c>
      <c r="AV2036" s="13" t="s">
        <v>83</v>
      </c>
      <c r="AW2036" s="13" t="s">
        <v>31</v>
      </c>
      <c r="AX2036" s="13" t="s">
        <v>75</v>
      </c>
      <c r="AY2036" s="220" t="s">
        <v>239</v>
      </c>
    </row>
    <row r="2037" spans="1:65" s="13" customFormat="1" ht="22.5">
      <c r="B2037" s="210"/>
      <c r="C2037" s="211"/>
      <c r="D2037" s="212" t="s">
        <v>250</v>
      </c>
      <c r="E2037" s="213" t="s">
        <v>1</v>
      </c>
      <c r="F2037" s="214" t="s">
        <v>2611</v>
      </c>
      <c r="G2037" s="211"/>
      <c r="H2037" s="213" t="s">
        <v>1</v>
      </c>
      <c r="I2037" s="215"/>
      <c r="J2037" s="211"/>
      <c r="K2037" s="211"/>
      <c r="L2037" s="216"/>
      <c r="M2037" s="217"/>
      <c r="N2037" s="218"/>
      <c r="O2037" s="218"/>
      <c r="P2037" s="218"/>
      <c r="Q2037" s="218"/>
      <c r="R2037" s="218"/>
      <c r="S2037" s="218"/>
      <c r="T2037" s="219"/>
      <c r="AT2037" s="220" t="s">
        <v>250</v>
      </c>
      <c r="AU2037" s="220" t="s">
        <v>86</v>
      </c>
      <c r="AV2037" s="13" t="s">
        <v>83</v>
      </c>
      <c r="AW2037" s="13" t="s">
        <v>31</v>
      </c>
      <c r="AX2037" s="13" t="s">
        <v>75</v>
      </c>
      <c r="AY2037" s="220" t="s">
        <v>239</v>
      </c>
    </row>
    <row r="2038" spans="1:65" s="2" customFormat="1" ht="24.2" customHeight="1">
      <c r="A2038" s="35"/>
      <c r="B2038" s="36"/>
      <c r="C2038" s="192" t="s">
        <v>2628</v>
      </c>
      <c r="D2038" s="192" t="s">
        <v>241</v>
      </c>
      <c r="E2038" s="193" t="s">
        <v>2629</v>
      </c>
      <c r="F2038" s="194" t="s">
        <v>2630</v>
      </c>
      <c r="G2038" s="195" t="s">
        <v>519</v>
      </c>
      <c r="H2038" s="196">
        <v>27</v>
      </c>
      <c r="I2038" s="197"/>
      <c r="J2038" s="198">
        <f>ROUND(I2038*H2038,2)</f>
        <v>0</v>
      </c>
      <c r="K2038" s="194" t="s">
        <v>1</v>
      </c>
      <c r="L2038" s="40"/>
      <c r="M2038" s="199" t="s">
        <v>1</v>
      </c>
      <c r="N2038" s="200" t="s">
        <v>40</v>
      </c>
      <c r="O2038" s="72"/>
      <c r="P2038" s="201">
        <f>O2038*H2038</f>
        <v>0</v>
      </c>
      <c r="Q2038" s="201">
        <v>1.75E-3</v>
      </c>
      <c r="R2038" s="201">
        <f>Q2038*H2038</f>
        <v>4.725E-2</v>
      </c>
      <c r="S2038" s="201">
        <v>0</v>
      </c>
      <c r="T2038" s="202">
        <f>S2038*H2038</f>
        <v>0</v>
      </c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R2038" s="203" t="s">
        <v>169</v>
      </c>
      <c r="AT2038" s="203" t="s">
        <v>241</v>
      </c>
      <c r="AU2038" s="203" t="s">
        <v>86</v>
      </c>
      <c r="AY2038" s="18" t="s">
        <v>239</v>
      </c>
      <c r="BE2038" s="204">
        <f>IF(N2038="základní",J2038,0)</f>
        <v>0</v>
      </c>
      <c r="BF2038" s="204">
        <f>IF(N2038="snížená",J2038,0)</f>
        <v>0</v>
      </c>
      <c r="BG2038" s="204">
        <f>IF(N2038="zákl. přenesená",J2038,0)</f>
        <v>0</v>
      </c>
      <c r="BH2038" s="204">
        <f>IF(N2038="sníž. přenesená",J2038,0)</f>
        <v>0</v>
      </c>
      <c r="BI2038" s="204">
        <f>IF(N2038="nulová",J2038,0)</f>
        <v>0</v>
      </c>
      <c r="BJ2038" s="18" t="s">
        <v>83</v>
      </c>
      <c r="BK2038" s="204">
        <f>ROUND(I2038*H2038,2)</f>
        <v>0</v>
      </c>
      <c r="BL2038" s="18" t="s">
        <v>169</v>
      </c>
      <c r="BM2038" s="203" t="s">
        <v>2631</v>
      </c>
    </row>
    <row r="2039" spans="1:65" s="13" customFormat="1" ht="22.5">
      <c r="B2039" s="210"/>
      <c r="C2039" s="211"/>
      <c r="D2039" s="212" t="s">
        <v>250</v>
      </c>
      <c r="E2039" s="213" t="s">
        <v>1</v>
      </c>
      <c r="F2039" s="214" t="s">
        <v>2632</v>
      </c>
      <c r="G2039" s="211"/>
      <c r="H2039" s="213" t="s">
        <v>1</v>
      </c>
      <c r="I2039" s="215"/>
      <c r="J2039" s="211"/>
      <c r="K2039" s="211"/>
      <c r="L2039" s="216"/>
      <c r="M2039" s="217"/>
      <c r="N2039" s="218"/>
      <c r="O2039" s="218"/>
      <c r="P2039" s="218"/>
      <c r="Q2039" s="218"/>
      <c r="R2039" s="218"/>
      <c r="S2039" s="218"/>
      <c r="T2039" s="219"/>
      <c r="AT2039" s="220" t="s">
        <v>250</v>
      </c>
      <c r="AU2039" s="220" t="s">
        <v>86</v>
      </c>
      <c r="AV2039" s="13" t="s">
        <v>83</v>
      </c>
      <c r="AW2039" s="13" t="s">
        <v>31</v>
      </c>
      <c r="AX2039" s="13" t="s">
        <v>75</v>
      </c>
      <c r="AY2039" s="220" t="s">
        <v>239</v>
      </c>
    </row>
    <row r="2040" spans="1:65" s="13" customFormat="1" ht="11.25">
      <c r="B2040" s="210"/>
      <c r="C2040" s="211"/>
      <c r="D2040" s="212" t="s">
        <v>250</v>
      </c>
      <c r="E2040" s="213" t="s">
        <v>1</v>
      </c>
      <c r="F2040" s="214" t="s">
        <v>2633</v>
      </c>
      <c r="G2040" s="211"/>
      <c r="H2040" s="213" t="s">
        <v>1</v>
      </c>
      <c r="I2040" s="215"/>
      <c r="J2040" s="211"/>
      <c r="K2040" s="211"/>
      <c r="L2040" s="216"/>
      <c r="M2040" s="217"/>
      <c r="N2040" s="218"/>
      <c r="O2040" s="218"/>
      <c r="P2040" s="218"/>
      <c r="Q2040" s="218"/>
      <c r="R2040" s="218"/>
      <c r="S2040" s="218"/>
      <c r="T2040" s="219"/>
      <c r="AT2040" s="220" t="s">
        <v>250</v>
      </c>
      <c r="AU2040" s="220" t="s">
        <v>86</v>
      </c>
      <c r="AV2040" s="13" t="s">
        <v>83</v>
      </c>
      <c r="AW2040" s="13" t="s">
        <v>31</v>
      </c>
      <c r="AX2040" s="13" t="s">
        <v>75</v>
      </c>
      <c r="AY2040" s="220" t="s">
        <v>239</v>
      </c>
    </row>
    <row r="2041" spans="1:65" s="14" customFormat="1" ht="11.25">
      <c r="B2041" s="221"/>
      <c r="C2041" s="222"/>
      <c r="D2041" s="212" t="s">
        <v>250</v>
      </c>
      <c r="E2041" s="223" t="s">
        <v>1</v>
      </c>
      <c r="F2041" s="224" t="s">
        <v>2390</v>
      </c>
      <c r="G2041" s="222"/>
      <c r="H2041" s="225">
        <v>27</v>
      </c>
      <c r="I2041" s="226"/>
      <c r="J2041" s="222"/>
      <c r="K2041" s="222"/>
      <c r="L2041" s="227"/>
      <c r="M2041" s="228"/>
      <c r="N2041" s="229"/>
      <c r="O2041" s="229"/>
      <c r="P2041" s="229"/>
      <c r="Q2041" s="229"/>
      <c r="R2041" s="229"/>
      <c r="S2041" s="229"/>
      <c r="T2041" s="230"/>
      <c r="AT2041" s="231" t="s">
        <v>250</v>
      </c>
      <c r="AU2041" s="231" t="s">
        <v>86</v>
      </c>
      <c r="AV2041" s="14" t="s">
        <v>86</v>
      </c>
      <c r="AW2041" s="14" t="s">
        <v>31</v>
      </c>
      <c r="AX2041" s="14" t="s">
        <v>83</v>
      </c>
      <c r="AY2041" s="231" t="s">
        <v>239</v>
      </c>
    </row>
    <row r="2042" spans="1:65" s="13" customFormat="1" ht="11.25">
      <c r="B2042" s="210"/>
      <c r="C2042" s="211"/>
      <c r="D2042" s="212" t="s">
        <v>250</v>
      </c>
      <c r="E2042" s="213" t="s">
        <v>1</v>
      </c>
      <c r="F2042" s="214" t="s">
        <v>2634</v>
      </c>
      <c r="G2042" s="211"/>
      <c r="H2042" s="213" t="s">
        <v>1</v>
      </c>
      <c r="I2042" s="215"/>
      <c r="J2042" s="211"/>
      <c r="K2042" s="211"/>
      <c r="L2042" s="216"/>
      <c r="M2042" s="217"/>
      <c r="N2042" s="218"/>
      <c r="O2042" s="218"/>
      <c r="P2042" s="218"/>
      <c r="Q2042" s="218"/>
      <c r="R2042" s="218"/>
      <c r="S2042" s="218"/>
      <c r="T2042" s="219"/>
      <c r="AT2042" s="220" t="s">
        <v>250</v>
      </c>
      <c r="AU2042" s="220" t="s">
        <v>86</v>
      </c>
      <c r="AV2042" s="13" t="s">
        <v>83</v>
      </c>
      <c r="AW2042" s="13" t="s">
        <v>31</v>
      </c>
      <c r="AX2042" s="13" t="s">
        <v>75</v>
      </c>
      <c r="AY2042" s="220" t="s">
        <v>239</v>
      </c>
    </row>
    <row r="2043" spans="1:65" s="13" customFormat="1" ht="11.25">
      <c r="B2043" s="210"/>
      <c r="C2043" s="211"/>
      <c r="D2043" s="212" t="s">
        <v>250</v>
      </c>
      <c r="E2043" s="213" t="s">
        <v>1</v>
      </c>
      <c r="F2043" s="214" t="s">
        <v>1569</v>
      </c>
      <c r="G2043" s="211"/>
      <c r="H2043" s="213" t="s">
        <v>1</v>
      </c>
      <c r="I2043" s="215"/>
      <c r="J2043" s="211"/>
      <c r="K2043" s="211"/>
      <c r="L2043" s="216"/>
      <c r="M2043" s="217"/>
      <c r="N2043" s="218"/>
      <c r="O2043" s="218"/>
      <c r="P2043" s="218"/>
      <c r="Q2043" s="218"/>
      <c r="R2043" s="218"/>
      <c r="S2043" s="218"/>
      <c r="T2043" s="219"/>
      <c r="AT2043" s="220" t="s">
        <v>250</v>
      </c>
      <c r="AU2043" s="220" t="s">
        <v>86</v>
      </c>
      <c r="AV2043" s="13" t="s">
        <v>83</v>
      </c>
      <c r="AW2043" s="13" t="s">
        <v>31</v>
      </c>
      <c r="AX2043" s="13" t="s">
        <v>75</v>
      </c>
      <c r="AY2043" s="220" t="s">
        <v>239</v>
      </c>
    </row>
    <row r="2044" spans="1:65" s="13" customFormat="1" ht="22.5">
      <c r="B2044" s="210"/>
      <c r="C2044" s="211"/>
      <c r="D2044" s="212" t="s">
        <v>250</v>
      </c>
      <c r="E2044" s="213" t="s">
        <v>1</v>
      </c>
      <c r="F2044" s="214" t="s">
        <v>2635</v>
      </c>
      <c r="G2044" s="211"/>
      <c r="H2044" s="213" t="s">
        <v>1</v>
      </c>
      <c r="I2044" s="215"/>
      <c r="J2044" s="211"/>
      <c r="K2044" s="211"/>
      <c r="L2044" s="216"/>
      <c r="M2044" s="217"/>
      <c r="N2044" s="218"/>
      <c r="O2044" s="218"/>
      <c r="P2044" s="218"/>
      <c r="Q2044" s="218"/>
      <c r="R2044" s="218"/>
      <c r="S2044" s="218"/>
      <c r="T2044" s="219"/>
      <c r="AT2044" s="220" t="s">
        <v>250</v>
      </c>
      <c r="AU2044" s="220" t="s">
        <v>86</v>
      </c>
      <c r="AV2044" s="13" t="s">
        <v>83</v>
      </c>
      <c r="AW2044" s="13" t="s">
        <v>31</v>
      </c>
      <c r="AX2044" s="13" t="s">
        <v>75</v>
      </c>
      <c r="AY2044" s="220" t="s">
        <v>239</v>
      </c>
    </row>
    <row r="2045" spans="1:65" s="13" customFormat="1" ht="11.25">
      <c r="B2045" s="210"/>
      <c r="C2045" s="211"/>
      <c r="D2045" s="212" t="s">
        <v>250</v>
      </c>
      <c r="E2045" s="213" t="s">
        <v>1</v>
      </c>
      <c r="F2045" s="214" t="s">
        <v>2609</v>
      </c>
      <c r="G2045" s="211"/>
      <c r="H2045" s="213" t="s">
        <v>1</v>
      </c>
      <c r="I2045" s="215"/>
      <c r="J2045" s="211"/>
      <c r="K2045" s="211"/>
      <c r="L2045" s="216"/>
      <c r="M2045" s="217"/>
      <c r="N2045" s="218"/>
      <c r="O2045" s="218"/>
      <c r="P2045" s="218"/>
      <c r="Q2045" s="218"/>
      <c r="R2045" s="218"/>
      <c r="S2045" s="218"/>
      <c r="T2045" s="219"/>
      <c r="AT2045" s="220" t="s">
        <v>250</v>
      </c>
      <c r="AU2045" s="220" t="s">
        <v>86</v>
      </c>
      <c r="AV2045" s="13" t="s">
        <v>83</v>
      </c>
      <c r="AW2045" s="13" t="s">
        <v>31</v>
      </c>
      <c r="AX2045" s="13" t="s">
        <v>75</v>
      </c>
      <c r="AY2045" s="220" t="s">
        <v>239</v>
      </c>
    </row>
    <row r="2046" spans="1:65" s="13" customFormat="1" ht="22.5">
      <c r="B2046" s="210"/>
      <c r="C2046" s="211"/>
      <c r="D2046" s="212" t="s">
        <v>250</v>
      </c>
      <c r="E2046" s="213" t="s">
        <v>1</v>
      </c>
      <c r="F2046" s="214" t="s">
        <v>2610</v>
      </c>
      <c r="G2046" s="211"/>
      <c r="H2046" s="213" t="s">
        <v>1</v>
      </c>
      <c r="I2046" s="215"/>
      <c r="J2046" s="211"/>
      <c r="K2046" s="211"/>
      <c r="L2046" s="216"/>
      <c r="M2046" s="217"/>
      <c r="N2046" s="218"/>
      <c r="O2046" s="218"/>
      <c r="P2046" s="218"/>
      <c r="Q2046" s="218"/>
      <c r="R2046" s="218"/>
      <c r="S2046" s="218"/>
      <c r="T2046" s="219"/>
      <c r="AT2046" s="220" t="s">
        <v>250</v>
      </c>
      <c r="AU2046" s="220" t="s">
        <v>86</v>
      </c>
      <c r="AV2046" s="13" t="s">
        <v>83</v>
      </c>
      <c r="AW2046" s="13" t="s">
        <v>31</v>
      </c>
      <c r="AX2046" s="13" t="s">
        <v>75</v>
      </c>
      <c r="AY2046" s="220" t="s">
        <v>239</v>
      </c>
    </row>
    <row r="2047" spans="1:65" s="13" customFormat="1" ht="22.5">
      <c r="B2047" s="210"/>
      <c r="C2047" s="211"/>
      <c r="D2047" s="212" t="s">
        <v>250</v>
      </c>
      <c r="E2047" s="213" t="s">
        <v>1</v>
      </c>
      <c r="F2047" s="214" t="s">
        <v>2611</v>
      </c>
      <c r="G2047" s="211"/>
      <c r="H2047" s="213" t="s">
        <v>1</v>
      </c>
      <c r="I2047" s="215"/>
      <c r="J2047" s="211"/>
      <c r="K2047" s="211"/>
      <c r="L2047" s="216"/>
      <c r="M2047" s="217"/>
      <c r="N2047" s="218"/>
      <c r="O2047" s="218"/>
      <c r="P2047" s="218"/>
      <c r="Q2047" s="218"/>
      <c r="R2047" s="218"/>
      <c r="S2047" s="218"/>
      <c r="T2047" s="219"/>
      <c r="AT2047" s="220" t="s">
        <v>250</v>
      </c>
      <c r="AU2047" s="220" t="s">
        <v>86</v>
      </c>
      <c r="AV2047" s="13" t="s">
        <v>83</v>
      </c>
      <c r="AW2047" s="13" t="s">
        <v>31</v>
      </c>
      <c r="AX2047" s="13" t="s">
        <v>75</v>
      </c>
      <c r="AY2047" s="220" t="s">
        <v>239</v>
      </c>
    </row>
    <row r="2048" spans="1:65" s="2" customFormat="1" ht="24.2" customHeight="1">
      <c r="A2048" s="35"/>
      <c r="B2048" s="36"/>
      <c r="C2048" s="192" t="s">
        <v>2636</v>
      </c>
      <c r="D2048" s="192" t="s">
        <v>241</v>
      </c>
      <c r="E2048" s="193" t="s">
        <v>2637</v>
      </c>
      <c r="F2048" s="194" t="s">
        <v>2638</v>
      </c>
      <c r="G2048" s="195" t="s">
        <v>519</v>
      </c>
      <c r="H2048" s="196">
        <v>276</v>
      </c>
      <c r="I2048" s="197"/>
      <c r="J2048" s="198">
        <f>ROUND(I2048*H2048,2)</f>
        <v>0</v>
      </c>
      <c r="K2048" s="194" t="s">
        <v>1</v>
      </c>
      <c r="L2048" s="40"/>
      <c r="M2048" s="199" t="s">
        <v>1</v>
      </c>
      <c r="N2048" s="200" t="s">
        <v>40</v>
      </c>
      <c r="O2048" s="72"/>
      <c r="P2048" s="201">
        <f>O2048*H2048</f>
        <v>0</v>
      </c>
      <c r="Q2048" s="201">
        <v>1.1E-4</v>
      </c>
      <c r="R2048" s="201">
        <f>Q2048*H2048</f>
        <v>3.0360000000000002E-2</v>
      </c>
      <c r="S2048" s="201">
        <v>0</v>
      </c>
      <c r="T2048" s="202">
        <f>S2048*H2048</f>
        <v>0</v>
      </c>
      <c r="U2048" s="35"/>
      <c r="V2048" s="35"/>
      <c r="W2048" s="35"/>
      <c r="X2048" s="35"/>
      <c r="Y2048" s="35"/>
      <c r="Z2048" s="35"/>
      <c r="AA2048" s="35"/>
      <c r="AB2048" s="35"/>
      <c r="AC2048" s="35"/>
      <c r="AD2048" s="35"/>
      <c r="AE2048" s="35"/>
      <c r="AR2048" s="203" t="s">
        <v>169</v>
      </c>
      <c r="AT2048" s="203" t="s">
        <v>241</v>
      </c>
      <c r="AU2048" s="203" t="s">
        <v>86</v>
      </c>
      <c r="AY2048" s="18" t="s">
        <v>239</v>
      </c>
      <c r="BE2048" s="204">
        <f>IF(N2048="základní",J2048,0)</f>
        <v>0</v>
      </c>
      <c r="BF2048" s="204">
        <f>IF(N2048="snížená",J2048,0)</f>
        <v>0</v>
      </c>
      <c r="BG2048" s="204">
        <f>IF(N2048="zákl. přenesená",J2048,0)</f>
        <v>0</v>
      </c>
      <c r="BH2048" s="204">
        <f>IF(N2048="sníž. přenesená",J2048,0)</f>
        <v>0</v>
      </c>
      <c r="BI2048" s="204">
        <f>IF(N2048="nulová",J2048,0)</f>
        <v>0</v>
      </c>
      <c r="BJ2048" s="18" t="s">
        <v>83</v>
      </c>
      <c r="BK2048" s="204">
        <f>ROUND(I2048*H2048,2)</f>
        <v>0</v>
      </c>
      <c r="BL2048" s="18" t="s">
        <v>169</v>
      </c>
      <c r="BM2048" s="203" t="s">
        <v>2639</v>
      </c>
    </row>
    <row r="2049" spans="1:65" s="13" customFormat="1" ht="11.25">
      <c r="B2049" s="210"/>
      <c r="C2049" s="211"/>
      <c r="D2049" s="212" t="s">
        <v>250</v>
      </c>
      <c r="E2049" s="213" t="s">
        <v>1</v>
      </c>
      <c r="F2049" s="214" t="s">
        <v>2640</v>
      </c>
      <c r="G2049" s="211"/>
      <c r="H2049" s="213" t="s">
        <v>1</v>
      </c>
      <c r="I2049" s="215"/>
      <c r="J2049" s="211"/>
      <c r="K2049" s="211"/>
      <c r="L2049" s="216"/>
      <c r="M2049" s="217"/>
      <c r="N2049" s="218"/>
      <c r="O2049" s="218"/>
      <c r="P2049" s="218"/>
      <c r="Q2049" s="218"/>
      <c r="R2049" s="218"/>
      <c r="S2049" s="218"/>
      <c r="T2049" s="219"/>
      <c r="AT2049" s="220" t="s">
        <v>250</v>
      </c>
      <c r="AU2049" s="220" t="s">
        <v>86</v>
      </c>
      <c r="AV2049" s="13" t="s">
        <v>83</v>
      </c>
      <c r="AW2049" s="13" t="s">
        <v>31</v>
      </c>
      <c r="AX2049" s="13" t="s">
        <v>75</v>
      </c>
      <c r="AY2049" s="220" t="s">
        <v>239</v>
      </c>
    </row>
    <row r="2050" spans="1:65" s="13" customFormat="1" ht="11.25">
      <c r="B2050" s="210"/>
      <c r="C2050" s="211"/>
      <c r="D2050" s="212" t="s">
        <v>250</v>
      </c>
      <c r="E2050" s="213" t="s">
        <v>1</v>
      </c>
      <c r="F2050" s="214" t="s">
        <v>2641</v>
      </c>
      <c r="G2050" s="211"/>
      <c r="H2050" s="213" t="s">
        <v>1</v>
      </c>
      <c r="I2050" s="215"/>
      <c r="J2050" s="211"/>
      <c r="K2050" s="211"/>
      <c r="L2050" s="216"/>
      <c r="M2050" s="217"/>
      <c r="N2050" s="218"/>
      <c r="O2050" s="218"/>
      <c r="P2050" s="218"/>
      <c r="Q2050" s="218"/>
      <c r="R2050" s="218"/>
      <c r="S2050" s="218"/>
      <c r="T2050" s="219"/>
      <c r="AT2050" s="220" t="s">
        <v>250</v>
      </c>
      <c r="AU2050" s="220" t="s">
        <v>86</v>
      </c>
      <c r="AV2050" s="13" t="s">
        <v>83</v>
      </c>
      <c r="AW2050" s="13" t="s">
        <v>31</v>
      </c>
      <c r="AX2050" s="13" t="s">
        <v>75</v>
      </c>
      <c r="AY2050" s="220" t="s">
        <v>239</v>
      </c>
    </row>
    <row r="2051" spans="1:65" s="14" customFormat="1" ht="11.25">
      <c r="B2051" s="221"/>
      <c r="C2051" s="222"/>
      <c r="D2051" s="212" t="s">
        <v>250</v>
      </c>
      <c r="E2051" s="223" t="s">
        <v>1</v>
      </c>
      <c r="F2051" s="224" t="s">
        <v>2642</v>
      </c>
      <c r="G2051" s="222"/>
      <c r="H2051" s="225">
        <v>187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250</v>
      </c>
      <c r="AU2051" s="231" t="s">
        <v>86</v>
      </c>
      <c r="AV2051" s="14" t="s">
        <v>86</v>
      </c>
      <c r="AW2051" s="14" t="s">
        <v>31</v>
      </c>
      <c r="AX2051" s="14" t="s">
        <v>75</v>
      </c>
      <c r="AY2051" s="231" t="s">
        <v>239</v>
      </c>
    </row>
    <row r="2052" spans="1:65" s="13" customFormat="1" ht="11.25">
      <c r="B2052" s="210"/>
      <c r="C2052" s="211"/>
      <c r="D2052" s="212" t="s">
        <v>250</v>
      </c>
      <c r="E2052" s="213" t="s">
        <v>1</v>
      </c>
      <c r="F2052" s="214" t="s">
        <v>2643</v>
      </c>
      <c r="G2052" s="211"/>
      <c r="H2052" s="213" t="s">
        <v>1</v>
      </c>
      <c r="I2052" s="215"/>
      <c r="J2052" s="211"/>
      <c r="K2052" s="211"/>
      <c r="L2052" s="216"/>
      <c r="M2052" s="217"/>
      <c r="N2052" s="218"/>
      <c r="O2052" s="218"/>
      <c r="P2052" s="218"/>
      <c r="Q2052" s="218"/>
      <c r="R2052" s="218"/>
      <c r="S2052" s="218"/>
      <c r="T2052" s="219"/>
      <c r="AT2052" s="220" t="s">
        <v>250</v>
      </c>
      <c r="AU2052" s="220" t="s">
        <v>86</v>
      </c>
      <c r="AV2052" s="13" t="s">
        <v>83</v>
      </c>
      <c r="AW2052" s="13" t="s">
        <v>31</v>
      </c>
      <c r="AX2052" s="13" t="s">
        <v>75</v>
      </c>
      <c r="AY2052" s="220" t="s">
        <v>239</v>
      </c>
    </row>
    <row r="2053" spans="1:65" s="14" customFormat="1" ht="11.25">
      <c r="B2053" s="221"/>
      <c r="C2053" s="222"/>
      <c r="D2053" s="212" t="s">
        <v>250</v>
      </c>
      <c r="E2053" s="223" t="s">
        <v>1</v>
      </c>
      <c r="F2053" s="224" t="s">
        <v>2644</v>
      </c>
      <c r="G2053" s="222"/>
      <c r="H2053" s="225">
        <v>83</v>
      </c>
      <c r="I2053" s="226"/>
      <c r="J2053" s="222"/>
      <c r="K2053" s="222"/>
      <c r="L2053" s="227"/>
      <c r="M2053" s="228"/>
      <c r="N2053" s="229"/>
      <c r="O2053" s="229"/>
      <c r="P2053" s="229"/>
      <c r="Q2053" s="229"/>
      <c r="R2053" s="229"/>
      <c r="S2053" s="229"/>
      <c r="T2053" s="230"/>
      <c r="AT2053" s="231" t="s">
        <v>250</v>
      </c>
      <c r="AU2053" s="231" t="s">
        <v>86</v>
      </c>
      <c r="AV2053" s="14" t="s">
        <v>86</v>
      </c>
      <c r="AW2053" s="14" t="s">
        <v>31</v>
      </c>
      <c r="AX2053" s="14" t="s">
        <v>75</v>
      </c>
      <c r="AY2053" s="231" t="s">
        <v>239</v>
      </c>
    </row>
    <row r="2054" spans="1:65" s="14" customFormat="1" ht="11.25">
      <c r="B2054" s="221"/>
      <c r="C2054" s="222"/>
      <c r="D2054" s="212" t="s">
        <v>250</v>
      </c>
      <c r="E2054" s="223" t="s">
        <v>1</v>
      </c>
      <c r="F2054" s="224" t="s">
        <v>2645</v>
      </c>
      <c r="G2054" s="222"/>
      <c r="H2054" s="225">
        <v>6</v>
      </c>
      <c r="I2054" s="226"/>
      <c r="J2054" s="222"/>
      <c r="K2054" s="222"/>
      <c r="L2054" s="227"/>
      <c r="M2054" s="228"/>
      <c r="N2054" s="229"/>
      <c r="O2054" s="229"/>
      <c r="P2054" s="229"/>
      <c r="Q2054" s="229"/>
      <c r="R2054" s="229"/>
      <c r="S2054" s="229"/>
      <c r="T2054" s="230"/>
      <c r="AT2054" s="231" t="s">
        <v>250</v>
      </c>
      <c r="AU2054" s="231" t="s">
        <v>86</v>
      </c>
      <c r="AV2054" s="14" t="s">
        <v>86</v>
      </c>
      <c r="AW2054" s="14" t="s">
        <v>31</v>
      </c>
      <c r="AX2054" s="14" t="s">
        <v>75</v>
      </c>
      <c r="AY2054" s="231" t="s">
        <v>239</v>
      </c>
    </row>
    <row r="2055" spans="1:65" s="16" customFormat="1" ht="11.25">
      <c r="B2055" s="243"/>
      <c r="C2055" s="244"/>
      <c r="D2055" s="212" t="s">
        <v>250</v>
      </c>
      <c r="E2055" s="245" t="s">
        <v>1</v>
      </c>
      <c r="F2055" s="246" t="s">
        <v>264</v>
      </c>
      <c r="G2055" s="244"/>
      <c r="H2055" s="247">
        <v>276</v>
      </c>
      <c r="I2055" s="248"/>
      <c r="J2055" s="244"/>
      <c r="K2055" s="244"/>
      <c r="L2055" s="249"/>
      <c r="M2055" s="250"/>
      <c r="N2055" s="251"/>
      <c r="O2055" s="251"/>
      <c r="P2055" s="251"/>
      <c r="Q2055" s="251"/>
      <c r="R2055" s="251"/>
      <c r="S2055" s="251"/>
      <c r="T2055" s="252"/>
      <c r="AT2055" s="253" t="s">
        <v>250</v>
      </c>
      <c r="AU2055" s="253" t="s">
        <v>86</v>
      </c>
      <c r="AV2055" s="16" t="s">
        <v>246</v>
      </c>
      <c r="AW2055" s="16" t="s">
        <v>31</v>
      </c>
      <c r="AX2055" s="16" t="s">
        <v>83</v>
      </c>
      <c r="AY2055" s="253" t="s">
        <v>239</v>
      </c>
    </row>
    <row r="2056" spans="1:65" s="2" customFormat="1" ht="21.75" customHeight="1">
      <c r="A2056" s="35"/>
      <c r="B2056" s="36"/>
      <c r="C2056" s="192" t="s">
        <v>2646</v>
      </c>
      <c r="D2056" s="192" t="s">
        <v>241</v>
      </c>
      <c r="E2056" s="193" t="s">
        <v>2647</v>
      </c>
      <c r="F2056" s="194" t="s">
        <v>2648</v>
      </c>
      <c r="G2056" s="195" t="s">
        <v>519</v>
      </c>
      <c r="H2056" s="196">
        <v>276</v>
      </c>
      <c r="I2056" s="197"/>
      <c r="J2056" s="198">
        <f>ROUND(I2056*H2056,2)</f>
        <v>0</v>
      </c>
      <c r="K2056" s="194" t="s">
        <v>1</v>
      </c>
      <c r="L2056" s="40"/>
      <c r="M2056" s="199" t="s">
        <v>1</v>
      </c>
      <c r="N2056" s="200" t="s">
        <v>40</v>
      </c>
      <c r="O2056" s="72"/>
      <c r="P2056" s="201">
        <f>O2056*H2056</f>
        <v>0</v>
      </c>
      <c r="Q2056" s="201">
        <v>0</v>
      </c>
      <c r="R2056" s="201">
        <f>Q2056*H2056</f>
        <v>0</v>
      </c>
      <c r="S2056" s="201">
        <v>0</v>
      </c>
      <c r="T2056" s="202">
        <f>S2056*H2056</f>
        <v>0</v>
      </c>
      <c r="U2056" s="35"/>
      <c r="V2056" s="35"/>
      <c r="W2056" s="35"/>
      <c r="X2056" s="35"/>
      <c r="Y2056" s="35"/>
      <c r="Z2056" s="35"/>
      <c r="AA2056" s="35"/>
      <c r="AB2056" s="35"/>
      <c r="AC2056" s="35"/>
      <c r="AD2056" s="35"/>
      <c r="AE2056" s="35"/>
      <c r="AR2056" s="203" t="s">
        <v>169</v>
      </c>
      <c r="AT2056" s="203" t="s">
        <v>241</v>
      </c>
      <c r="AU2056" s="203" t="s">
        <v>86</v>
      </c>
      <c r="AY2056" s="18" t="s">
        <v>239</v>
      </c>
      <c r="BE2056" s="204">
        <f>IF(N2056="základní",J2056,0)</f>
        <v>0</v>
      </c>
      <c r="BF2056" s="204">
        <f>IF(N2056="snížená",J2056,0)</f>
        <v>0</v>
      </c>
      <c r="BG2056" s="204">
        <f>IF(N2056="zákl. přenesená",J2056,0)</f>
        <v>0</v>
      </c>
      <c r="BH2056" s="204">
        <f>IF(N2056="sníž. přenesená",J2056,0)</f>
        <v>0</v>
      </c>
      <c r="BI2056" s="204">
        <f>IF(N2056="nulová",J2056,0)</f>
        <v>0</v>
      </c>
      <c r="BJ2056" s="18" t="s">
        <v>83</v>
      </c>
      <c r="BK2056" s="204">
        <f>ROUND(I2056*H2056,2)</f>
        <v>0</v>
      </c>
      <c r="BL2056" s="18" t="s">
        <v>169</v>
      </c>
      <c r="BM2056" s="203" t="s">
        <v>2649</v>
      </c>
    </row>
    <row r="2057" spans="1:65" s="13" customFormat="1" ht="11.25">
      <c r="B2057" s="210"/>
      <c r="C2057" s="211"/>
      <c r="D2057" s="212" t="s">
        <v>250</v>
      </c>
      <c r="E2057" s="213" t="s">
        <v>1</v>
      </c>
      <c r="F2057" s="214" t="s">
        <v>2650</v>
      </c>
      <c r="G2057" s="211"/>
      <c r="H2057" s="213" t="s">
        <v>1</v>
      </c>
      <c r="I2057" s="215"/>
      <c r="J2057" s="211"/>
      <c r="K2057" s="211"/>
      <c r="L2057" s="216"/>
      <c r="M2057" s="217"/>
      <c r="N2057" s="218"/>
      <c r="O2057" s="218"/>
      <c r="P2057" s="218"/>
      <c r="Q2057" s="218"/>
      <c r="R2057" s="218"/>
      <c r="S2057" s="218"/>
      <c r="T2057" s="219"/>
      <c r="AT2057" s="220" t="s">
        <v>250</v>
      </c>
      <c r="AU2057" s="220" t="s">
        <v>86</v>
      </c>
      <c r="AV2057" s="13" t="s">
        <v>83</v>
      </c>
      <c r="AW2057" s="13" t="s">
        <v>31</v>
      </c>
      <c r="AX2057" s="13" t="s">
        <v>75</v>
      </c>
      <c r="AY2057" s="220" t="s">
        <v>239</v>
      </c>
    </row>
    <row r="2058" spans="1:65" s="14" customFormat="1" ht="11.25">
      <c r="B2058" s="221"/>
      <c r="C2058" s="222"/>
      <c r="D2058" s="212" t="s">
        <v>250</v>
      </c>
      <c r="E2058" s="223" t="s">
        <v>1</v>
      </c>
      <c r="F2058" s="224" t="s">
        <v>2651</v>
      </c>
      <c r="G2058" s="222"/>
      <c r="H2058" s="225">
        <v>276</v>
      </c>
      <c r="I2058" s="226"/>
      <c r="J2058" s="222"/>
      <c r="K2058" s="222"/>
      <c r="L2058" s="227"/>
      <c r="M2058" s="228"/>
      <c r="N2058" s="229"/>
      <c r="O2058" s="229"/>
      <c r="P2058" s="229"/>
      <c r="Q2058" s="229"/>
      <c r="R2058" s="229"/>
      <c r="S2058" s="229"/>
      <c r="T2058" s="230"/>
      <c r="AT2058" s="231" t="s">
        <v>250</v>
      </c>
      <c r="AU2058" s="231" t="s">
        <v>86</v>
      </c>
      <c r="AV2058" s="14" t="s">
        <v>86</v>
      </c>
      <c r="AW2058" s="14" t="s">
        <v>31</v>
      </c>
      <c r="AX2058" s="14" t="s">
        <v>83</v>
      </c>
      <c r="AY2058" s="231" t="s">
        <v>239</v>
      </c>
    </row>
    <row r="2059" spans="1:65" s="2" customFormat="1" ht="24.2" customHeight="1">
      <c r="A2059" s="35"/>
      <c r="B2059" s="36"/>
      <c r="C2059" s="192" t="s">
        <v>2652</v>
      </c>
      <c r="D2059" s="192" t="s">
        <v>241</v>
      </c>
      <c r="E2059" s="193" t="s">
        <v>2653</v>
      </c>
      <c r="F2059" s="194" t="s">
        <v>2654</v>
      </c>
      <c r="G2059" s="195" t="s">
        <v>519</v>
      </c>
      <c r="H2059" s="196">
        <v>15</v>
      </c>
      <c r="I2059" s="197"/>
      <c r="J2059" s="198">
        <f>ROUND(I2059*H2059,2)</f>
        <v>0</v>
      </c>
      <c r="K2059" s="194" t="s">
        <v>245</v>
      </c>
      <c r="L2059" s="40"/>
      <c r="M2059" s="199" t="s">
        <v>1</v>
      </c>
      <c r="N2059" s="200" t="s">
        <v>40</v>
      </c>
      <c r="O2059" s="72"/>
      <c r="P2059" s="201">
        <f>O2059*H2059</f>
        <v>0</v>
      </c>
      <c r="Q2059" s="201">
        <v>2.9E-4</v>
      </c>
      <c r="R2059" s="201">
        <f>Q2059*H2059</f>
        <v>4.3499999999999997E-3</v>
      </c>
      <c r="S2059" s="201">
        <v>0</v>
      </c>
      <c r="T2059" s="202">
        <f>S2059*H2059</f>
        <v>0</v>
      </c>
      <c r="U2059" s="35"/>
      <c r="V2059" s="35"/>
      <c r="W2059" s="35"/>
      <c r="X2059" s="35"/>
      <c r="Y2059" s="35"/>
      <c r="Z2059" s="35"/>
      <c r="AA2059" s="35"/>
      <c r="AB2059" s="35"/>
      <c r="AC2059" s="35"/>
      <c r="AD2059" s="35"/>
      <c r="AE2059" s="35"/>
      <c r="AR2059" s="203" t="s">
        <v>169</v>
      </c>
      <c r="AT2059" s="203" t="s">
        <v>241</v>
      </c>
      <c r="AU2059" s="203" t="s">
        <v>86</v>
      </c>
      <c r="AY2059" s="18" t="s">
        <v>239</v>
      </c>
      <c r="BE2059" s="204">
        <f>IF(N2059="základní",J2059,0)</f>
        <v>0</v>
      </c>
      <c r="BF2059" s="204">
        <f>IF(N2059="snížená",J2059,0)</f>
        <v>0</v>
      </c>
      <c r="BG2059" s="204">
        <f>IF(N2059="zákl. přenesená",J2059,0)</f>
        <v>0</v>
      </c>
      <c r="BH2059" s="204">
        <f>IF(N2059="sníž. přenesená",J2059,0)</f>
        <v>0</v>
      </c>
      <c r="BI2059" s="204">
        <f>IF(N2059="nulová",J2059,0)</f>
        <v>0</v>
      </c>
      <c r="BJ2059" s="18" t="s">
        <v>83</v>
      </c>
      <c r="BK2059" s="204">
        <f>ROUND(I2059*H2059,2)</f>
        <v>0</v>
      </c>
      <c r="BL2059" s="18" t="s">
        <v>169</v>
      </c>
      <c r="BM2059" s="203" t="s">
        <v>2655</v>
      </c>
    </row>
    <row r="2060" spans="1:65" s="2" customFormat="1" ht="11.25">
      <c r="A2060" s="35"/>
      <c r="B2060" s="36"/>
      <c r="C2060" s="37"/>
      <c r="D2060" s="205" t="s">
        <v>248</v>
      </c>
      <c r="E2060" s="37"/>
      <c r="F2060" s="206" t="s">
        <v>2656</v>
      </c>
      <c r="G2060" s="37"/>
      <c r="H2060" s="37"/>
      <c r="I2060" s="207"/>
      <c r="J2060" s="37"/>
      <c r="K2060" s="37"/>
      <c r="L2060" s="40"/>
      <c r="M2060" s="208"/>
      <c r="N2060" s="209"/>
      <c r="O2060" s="72"/>
      <c r="P2060" s="72"/>
      <c r="Q2060" s="72"/>
      <c r="R2060" s="72"/>
      <c r="S2060" s="72"/>
      <c r="T2060" s="73"/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T2060" s="18" t="s">
        <v>248</v>
      </c>
      <c r="AU2060" s="18" t="s">
        <v>86</v>
      </c>
    </row>
    <row r="2061" spans="1:65" s="13" customFormat="1" ht="11.25">
      <c r="B2061" s="210"/>
      <c r="C2061" s="211"/>
      <c r="D2061" s="212" t="s">
        <v>250</v>
      </c>
      <c r="E2061" s="213" t="s">
        <v>1</v>
      </c>
      <c r="F2061" s="214" t="s">
        <v>2108</v>
      </c>
      <c r="G2061" s="211"/>
      <c r="H2061" s="213" t="s">
        <v>1</v>
      </c>
      <c r="I2061" s="215"/>
      <c r="J2061" s="211"/>
      <c r="K2061" s="211"/>
      <c r="L2061" s="216"/>
      <c r="M2061" s="217"/>
      <c r="N2061" s="218"/>
      <c r="O2061" s="218"/>
      <c r="P2061" s="218"/>
      <c r="Q2061" s="218"/>
      <c r="R2061" s="218"/>
      <c r="S2061" s="218"/>
      <c r="T2061" s="219"/>
      <c r="AT2061" s="220" t="s">
        <v>250</v>
      </c>
      <c r="AU2061" s="220" t="s">
        <v>86</v>
      </c>
      <c r="AV2061" s="13" t="s">
        <v>83</v>
      </c>
      <c r="AW2061" s="13" t="s">
        <v>31</v>
      </c>
      <c r="AX2061" s="13" t="s">
        <v>75</v>
      </c>
      <c r="AY2061" s="220" t="s">
        <v>239</v>
      </c>
    </row>
    <row r="2062" spans="1:65" s="14" customFormat="1" ht="11.25">
      <c r="B2062" s="221"/>
      <c r="C2062" s="222"/>
      <c r="D2062" s="212" t="s">
        <v>250</v>
      </c>
      <c r="E2062" s="223" t="s">
        <v>1</v>
      </c>
      <c r="F2062" s="224" t="s">
        <v>1238</v>
      </c>
      <c r="G2062" s="222"/>
      <c r="H2062" s="225">
        <v>15</v>
      </c>
      <c r="I2062" s="226"/>
      <c r="J2062" s="222"/>
      <c r="K2062" s="222"/>
      <c r="L2062" s="227"/>
      <c r="M2062" s="228"/>
      <c r="N2062" s="229"/>
      <c r="O2062" s="229"/>
      <c r="P2062" s="229"/>
      <c r="Q2062" s="229"/>
      <c r="R2062" s="229"/>
      <c r="S2062" s="229"/>
      <c r="T2062" s="230"/>
      <c r="AT2062" s="231" t="s">
        <v>250</v>
      </c>
      <c r="AU2062" s="231" t="s">
        <v>86</v>
      </c>
      <c r="AV2062" s="14" t="s">
        <v>86</v>
      </c>
      <c r="AW2062" s="14" t="s">
        <v>31</v>
      </c>
      <c r="AX2062" s="14" t="s">
        <v>83</v>
      </c>
      <c r="AY2062" s="231" t="s">
        <v>239</v>
      </c>
    </row>
    <row r="2063" spans="1:65" s="13" customFormat="1" ht="11.25">
      <c r="B2063" s="210"/>
      <c r="C2063" s="211"/>
      <c r="D2063" s="212" t="s">
        <v>250</v>
      </c>
      <c r="E2063" s="213" t="s">
        <v>1</v>
      </c>
      <c r="F2063" s="214" t="s">
        <v>1569</v>
      </c>
      <c r="G2063" s="211"/>
      <c r="H2063" s="213" t="s">
        <v>1</v>
      </c>
      <c r="I2063" s="215"/>
      <c r="J2063" s="211"/>
      <c r="K2063" s="211"/>
      <c r="L2063" s="216"/>
      <c r="M2063" s="217"/>
      <c r="N2063" s="218"/>
      <c r="O2063" s="218"/>
      <c r="P2063" s="218"/>
      <c r="Q2063" s="218"/>
      <c r="R2063" s="218"/>
      <c r="S2063" s="218"/>
      <c r="T2063" s="219"/>
      <c r="AT2063" s="220" t="s">
        <v>250</v>
      </c>
      <c r="AU2063" s="220" t="s">
        <v>86</v>
      </c>
      <c r="AV2063" s="13" t="s">
        <v>83</v>
      </c>
      <c r="AW2063" s="13" t="s">
        <v>31</v>
      </c>
      <c r="AX2063" s="13" t="s">
        <v>75</v>
      </c>
      <c r="AY2063" s="220" t="s">
        <v>239</v>
      </c>
    </row>
    <row r="2064" spans="1:65" s="13" customFormat="1" ht="22.5">
      <c r="B2064" s="210"/>
      <c r="C2064" s="211"/>
      <c r="D2064" s="212" t="s">
        <v>250</v>
      </c>
      <c r="E2064" s="213" t="s">
        <v>1</v>
      </c>
      <c r="F2064" s="214" t="s">
        <v>2635</v>
      </c>
      <c r="G2064" s="211"/>
      <c r="H2064" s="213" t="s">
        <v>1</v>
      </c>
      <c r="I2064" s="215"/>
      <c r="J2064" s="211"/>
      <c r="K2064" s="211"/>
      <c r="L2064" s="216"/>
      <c r="M2064" s="217"/>
      <c r="N2064" s="218"/>
      <c r="O2064" s="218"/>
      <c r="P2064" s="218"/>
      <c r="Q2064" s="218"/>
      <c r="R2064" s="218"/>
      <c r="S2064" s="218"/>
      <c r="T2064" s="219"/>
      <c r="AT2064" s="220" t="s">
        <v>250</v>
      </c>
      <c r="AU2064" s="220" t="s">
        <v>86</v>
      </c>
      <c r="AV2064" s="13" t="s">
        <v>83</v>
      </c>
      <c r="AW2064" s="13" t="s">
        <v>31</v>
      </c>
      <c r="AX2064" s="13" t="s">
        <v>75</v>
      </c>
      <c r="AY2064" s="220" t="s">
        <v>239</v>
      </c>
    </row>
    <row r="2065" spans="1:65" s="13" customFormat="1" ht="11.25">
      <c r="B2065" s="210"/>
      <c r="C2065" s="211"/>
      <c r="D2065" s="212" t="s">
        <v>250</v>
      </c>
      <c r="E2065" s="213" t="s">
        <v>1</v>
      </c>
      <c r="F2065" s="214" t="s">
        <v>2609</v>
      </c>
      <c r="G2065" s="211"/>
      <c r="H2065" s="213" t="s">
        <v>1</v>
      </c>
      <c r="I2065" s="215"/>
      <c r="J2065" s="211"/>
      <c r="K2065" s="211"/>
      <c r="L2065" s="216"/>
      <c r="M2065" s="217"/>
      <c r="N2065" s="218"/>
      <c r="O2065" s="218"/>
      <c r="P2065" s="218"/>
      <c r="Q2065" s="218"/>
      <c r="R2065" s="218"/>
      <c r="S2065" s="218"/>
      <c r="T2065" s="219"/>
      <c r="AT2065" s="220" t="s">
        <v>250</v>
      </c>
      <c r="AU2065" s="220" t="s">
        <v>86</v>
      </c>
      <c r="AV2065" s="13" t="s">
        <v>83</v>
      </c>
      <c r="AW2065" s="13" t="s">
        <v>31</v>
      </c>
      <c r="AX2065" s="13" t="s">
        <v>75</v>
      </c>
      <c r="AY2065" s="220" t="s">
        <v>239</v>
      </c>
    </row>
    <row r="2066" spans="1:65" s="13" customFormat="1" ht="22.5">
      <c r="B2066" s="210"/>
      <c r="C2066" s="211"/>
      <c r="D2066" s="212" t="s">
        <v>250</v>
      </c>
      <c r="E2066" s="213" t="s">
        <v>1</v>
      </c>
      <c r="F2066" s="214" t="s">
        <v>2610</v>
      </c>
      <c r="G2066" s="211"/>
      <c r="H2066" s="213" t="s">
        <v>1</v>
      </c>
      <c r="I2066" s="215"/>
      <c r="J2066" s="211"/>
      <c r="K2066" s="211"/>
      <c r="L2066" s="216"/>
      <c r="M2066" s="217"/>
      <c r="N2066" s="218"/>
      <c r="O2066" s="218"/>
      <c r="P2066" s="218"/>
      <c r="Q2066" s="218"/>
      <c r="R2066" s="218"/>
      <c r="S2066" s="218"/>
      <c r="T2066" s="219"/>
      <c r="AT2066" s="220" t="s">
        <v>250</v>
      </c>
      <c r="AU2066" s="220" t="s">
        <v>86</v>
      </c>
      <c r="AV2066" s="13" t="s">
        <v>83</v>
      </c>
      <c r="AW2066" s="13" t="s">
        <v>31</v>
      </c>
      <c r="AX2066" s="13" t="s">
        <v>75</v>
      </c>
      <c r="AY2066" s="220" t="s">
        <v>239</v>
      </c>
    </row>
    <row r="2067" spans="1:65" s="13" customFormat="1" ht="22.5">
      <c r="B2067" s="210"/>
      <c r="C2067" s="211"/>
      <c r="D2067" s="212" t="s">
        <v>250</v>
      </c>
      <c r="E2067" s="213" t="s">
        <v>1</v>
      </c>
      <c r="F2067" s="214" t="s">
        <v>2611</v>
      </c>
      <c r="G2067" s="211"/>
      <c r="H2067" s="213" t="s">
        <v>1</v>
      </c>
      <c r="I2067" s="215"/>
      <c r="J2067" s="211"/>
      <c r="K2067" s="211"/>
      <c r="L2067" s="216"/>
      <c r="M2067" s="217"/>
      <c r="N2067" s="218"/>
      <c r="O2067" s="218"/>
      <c r="P2067" s="218"/>
      <c r="Q2067" s="218"/>
      <c r="R2067" s="218"/>
      <c r="S2067" s="218"/>
      <c r="T2067" s="219"/>
      <c r="AT2067" s="220" t="s">
        <v>250</v>
      </c>
      <c r="AU2067" s="220" t="s">
        <v>86</v>
      </c>
      <c r="AV2067" s="13" t="s">
        <v>83</v>
      </c>
      <c r="AW2067" s="13" t="s">
        <v>31</v>
      </c>
      <c r="AX2067" s="13" t="s">
        <v>75</v>
      </c>
      <c r="AY2067" s="220" t="s">
        <v>239</v>
      </c>
    </row>
    <row r="2068" spans="1:65" s="2" customFormat="1" ht="24.2" customHeight="1">
      <c r="A2068" s="35"/>
      <c r="B2068" s="36"/>
      <c r="C2068" s="192" t="s">
        <v>2657</v>
      </c>
      <c r="D2068" s="192" t="s">
        <v>241</v>
      </c>
      <c r="E2068" s="193" t="s">
        <v>2658</v>
      </c>
      <c r="F2068" s="194" t="s">
        <v>2659</v>
      </c>
      <c r="G2068" s="195" t="s">
        <v>519</v>
      </c>
      <c r="H2068" s="196">
        <v>4.5</v>
      </c>
      <c r="I2068" s="197"/>
      <c r="J2068" s="198">
        <f>ROUND(I2068*H2068,2)</f>
        <v>0</v>
      </c>
      <c r="K2068" s="194" t="s">
        <v>245</v>
      </c>
      <c r="L2068" s="40"/>
      <c r="M2068" s="199" t="s">
        <v>1</v>
      </c>
      <c r="N2068" s="200" t="s">
        <v>40</v>
      </c>
      <c r="O2068" s="72"/>
      <c r="P2068" s="201">
        <f>O2068*H2068</f>
        <v>0</v>
      </c>
      <c r="Q2068" s="201">
        <v>4.8999999999999998E-4</v>
      </c>
      <c r="R2068" s="201">
        <f>Q2068*H2068</f>
        <v>2.2049999999999999E-3</v>
      </c>
      <c r="S2068" s="201">
        <v>0</v>
      </c>
      <c r="T2068" s="202">
        <f>S2068*H2068</f>
        <v>0</v>
      </c>
      <c r="U2068" s="35"/>
      <c r="V2068" s="35"/>
      <c r="W2068" s="35"/>
      <c r="X2068" s="35"/>
      <c r="Y2068" s="35"/>
      <c r="Z2068" s="35"/>
      <c r="AA2068" s="35"/>
      <c r="AB2068" s="35"/>
      <c r="AC2068" s="35"/>
      <c r="AD2068" s="35"/>
      <c r="AE2068" s="35"/>
      <c r="AR2068" s="203" t="s">
        <v>169</v>
      </c>
      <c r="AT2068" s="203" t="s">
        <v>241</v>
      </c>
      <c r="AU2068" s="203" t="s">
        <v>86</v>
      </c>
      <c r="AY2068" s="18" t="s">
        <v>239</v>
      </c>
      <c r="BE2068" s="204">
        <f>IF(N2068="základní",J2068,0)</f>
        <v>0</v>
      </c>
      <c r="BF2068" s="204">
        <f>IF(N2068="snížená",J2068,0)</f>
        <v>0</v>
      </c>
      <c r="BG2068" s="204">
        <f>IF(N2068="zákl. přenesená",J2068,0)</f>
        <v>0</v>
      </c>
      <c r="BH2068" s="204">
        <f>IF(N2068="sníž. přenesená",J2068,0)</f>
        <v>0</v>
      </c>
      <c r="BI2068" s="204">
        <f>IF(N2068="nulová",J2068,0)</f>
        <v>0</v>
      </c>
      <c r="BJ2068" s="18" t="s">
        <v>83</v>
      </c>
      <c r="BK2068" s="204">
        <f>ROUND(I2068*H2068,2)</f>
        <v>0</v>
      </c>
      <c r="BL2068" s="18" t="s">
        <v>169</v>
      </c>
      <c r="BM2068" s="203" t="s">
        <v>2660</v>
      </c>
    </row>
    <row r="2069" spans="1:65" s="2" customFormat="1" ht="11.25">
      <c r="A2069" s="35"/>
      <c r="B2069" s="36"/>
      <c r="C2069" s="37"/>
      <c r="D2069" s="205" t="s">
        <v>248</v>
      </c>
      <c r="E2069" s="37"/>
      <c r="F2069" s="206" t="s">
        <v>2661</v>
      </c>
      <c r="G2069" s="37"/>
      <c r="H2069" s="37"/>
      <c r="I2069" s="207"/>
      <c r="J2069" s="37"/>
      <c r="K2069" s="37"/>
      <c r="L2069" s="40"/>
      <c r="M2069" s="208"/>
      <c r="N2069" s="209"/>
      <c r="O2069" s="72"/>
      <c r="P2069" s="72"/>
      <c r="Q2069" s="72"/>
      <c r="R2069" s="72"/>
      <c r="S2069" s="72"/>
      <c r="T2069" s="73"/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T2069" s="18" t="s">
        <v>248</v>
      </c>
      <c r="AU2069" s="18" t="s">
        <v>86</v>
      </c>
    </row>
    <row r="2070" spans="1:65" s="13" customFormat="1" ht="11.25">
      <c r="B2070" s="210"/>
      <c r="C2070" s="211"/>
      <c r="D2070" s="212" t="s">
        <v>250</v>
      </c>
      <c r="E2070" s="213" t="s">
        <v>1</v>
      </c>
      <c r="F2070" s="214" t="s">
        <v>2197</v>
      </c>
      <c r="G2070" s="211"/>
      <c r="H2070" s="213" t="s">
        <v>1</v>
      </c>
      <c r="I2070" s="215"/>
      <c r="J2070" s="211"/>
      <c r="K2070" s="211"/>
      <c r="L2070" s="216"/>
      <c r="M2070" s="217"/>
      <c r="N2070" s="218"/>
      <c r="O2070" s="218"/>
      <c r="P2070" s="218"/>
      <c r="Q2070" s="218"/>
      <c r="R2070" s="218"/>
      <c r="S2070" s="218"/>
      <c r="T2070" s="219"/>
      <c r="AT2070" s="220" t="s">
        <v>250</v>
      </c>
      <c r="AU2070" s="220" t="s">
        <v>86</v>
      </c>
      <c r="AV2070" s="13" t="s">
        <v>83</v>
      </c>
      <c r="AW2070" s="13" t="s">
        <v>31</v>
      </c>
      <c r="AX2070" s="13" t="s">
        <v>75</v>
      </c>
      <c r="AY2070" s="220" t="s">
        <v>239</v>
      </c>
    </row>
    <row r="2071" spans="1:65" s="14" customFormat="1" ht="11.25">
      <c r="B2071" s="221"/>
      <c r="C2071" s="222"/>
      <c r="D2071" s="212" t="s">
        <v>250</v>
      </c>
      <c r="E2071" s="223" t="s">
        <v>1</v>
      </c>
      <c r="F2071" s="224" t="s">
        <v>2662</v>
      </c>
      <c r="G2071" s="222"/>
      <c r="H2071" s="225">
        <v>4.5</v>
      </c>
      <c r="I2071" s="226"/>
      <c r="J2071" s="222"/>
      <c r="K2071" s="222"/>
      <c r="L2071" s="227"/>
      <c r="M2071" s="228"/>
      <c r="N2071" s="229"/>
      <c r="O2071" s="229"/>
      <c r="P2071" s="229"/>
      <c r="Q2071" s="229"/>
      <c r="R2071" s="229"/>
      <c r="S2071" s="229"/>
      <c r="T2071" s="230"/>
      <c r="AT2071" s="231" t="s">
        <v>250</v>
      </c>
      <c r="AU2071" s="231" t="s">
        <v>86</v>
      </c>
      <c r="AV2071" s="14" t="s">
        <v>86</v>
      </c>
      <c r="AW2071" s="14" t="s">
        <v>31</v>
      </c>
      <c r="AX2071" s="14" t="s">
        <v>83</v>
      </c>
      <c r="AY2071" s="231" t="s">
        <v>239</v>
      </c>
    </row>
    <row r="2072" spans="1:65" s="13" customFormat="1" ht="11.25">
      <c r="B2072" s="210"/>
      <c r="C2072" s="211"/>
      <c r="D2072" s="212" t="s">
        <v>250</v>
      </c>
      <c r="E2072" s="213" t="s">
        <v>1</v>
      </c>
      <c r="F2072" s="214" t="s">
        <v>1569</v>
      </c>
      <c r="G2072" s="211"/>
      <c r="H2072" s="213" t="s">
        <v>1</v>
      </c>
      <c r="I2072" s="215"/>
      <c r="J2072" s="211"/>
      <c r="K2072" s="211"/>
      <c r="L2072" s="216"/>
      <c r="M2072" s="217"/>
      <c r="N2072" s="218"/>
      <c r="O2072" s="218"/>
      <c r="P2072" s="218"/>
      <c r="Q2072" s="218"/>
      <c r="R2072" s="218"/>
      <c r="S2072" s="218"/>
      <c r="T2072" s="219"/>
      <c r="AT2072" s="220" t="s">
        <v>250</v>
      </c>
      <c r="AU2072" s="220" t="s">
        <v>86</v>
      </c>
      <c r="AV2072" s="13" t="s">
        <v>83</v>
      </c>
      <c r="AW2072" s="13" t="s">
        <v>31</v>
      </c>
      <c r="AX2072" s="13" t="s">
        <v>75</v>
      </c>
      <c r="AY2072" s="220" t="s">
        <v>239</v>
      </c>
    </row>
    <row r="2073" spans="1:65" s="13" customFormat="1" ht="22.5">
      <c r="B2073" s="210"/>
      <c r="C2073" s="211"/>
      <c r="D2073" s="212" t="s">
        <v>250</v>
      </c>
      <c r="E2073" s="213" t="s">
        <v>1</v>
      </c>
      <c r="F2073" s="214" t="s">
        <v>2635</v>
      </c>
      <c r="G2073" s="211"/>
      <c r="H2073" s="213" t="s">
        <v>1</v>
      </c>
      <c r="I2073" s="215"/>
      <c r="J2073" s="211"/>
      <c r="K2073" s="211"/>
      <c r="L2073" s="216"/>
      <c r="M2073" s="217"/>
      <c r="N2073" s="218"/>
      <c r="O2073" s="218"/>
      <c r="P2073" s="218"/>
      <c r="Q2073" s="218"/>
      <c r="R2073" s="218"/>
      <c r="S2073" s="218"/>
      <c r="T2073" s="219"/>
      <c r="AT2073" s="220" t="s">
        <v>250</v>
      </c>
      <c r="AU2073" s="220" t="s">
        <v>86</v>
      </c>
      <c r="AV2073" s="13" t="s">
        <v>83</v>
      </c>
      <c r="AW2073" s="13" t="s">
        <v>31</v>
      </c>
      <c r="AX2073" s="13" t="s">
        <v>75</v>
      </c>
      <c r="AY2073" s="220" t="s">
        <v>239</v>
      </c>
    </row>
    <row r="2074" spans="1:65" s="13" customFormat="1" ht="11.25">
      <c r="B2074" s="210"/>
      <c r="C2074" s="211"/>
      <c r="D2074" s="212" t="s">
        <v>250</v>
      </c>
      <c r="E2074" s="213" t="s">
        <v>1</v>
      </c>
      <c r="F2074" s="214" t="s">
        <v>2609</v>
      </c>
      <c r="G2074" s="211"/>
      <c r="H2074" s="213" t="s">
        <v>1</v>
      </c>
      <c r="I2074" s="215"/>
      <c r="J2074" s="211"/>
      <c r="K2074" s="211"/>
      <c r="L2074" s="216"/>
      <c r="M2074" s="217"/>
      <c r="N2074" s="218"/>
      <c r="O2074" s="218"/>
      <c r="P2074" s="218"/>
      <c r="Q2074" s="218"/>
      <c r="R2074" s="218"/>
      <c r="S2074" s="218"/>
      <c r="T2074" s="219"/>
      <c r="AT2074" s="220" t="s">
        <v>250</v>
      </c>
      <c r="AU2074" s="220" t="s">
        <v>86</v>
      </c>
      <c r="AV2074" s="13" t="s">
        <v>83</v>
      </c>
      <c r="AW2074" s="13" t="s">
        <v>31</v>
      </c>
      <c r="AX2074" s="13" t="s">
        <v>75</v>
      </c>
      <c r="AY2074" s="220" t="s">
        <v>239</v>
      </c>
    </row>
    <row r="2075" spans="1:65" s="13" customFormat="1" ht="22.5">
      <c r="B2075" s="210"/>
      <c r="C2075" s="211"/>
      <c r="D2075" s="212" t="s">
        <v>250</v>
      </c>
      <c r="E2075" s="213" t="s">
        <v>1</v>
      </c>
      <c r="F2075" s="214" t="s">
        <v>2610</v>
      </c>
      <c r="G2075" s="211"/>
      <c r="H2075" s="213" t="s">
        <v>1</v>
      </c>
      <c r="I2075" s="215"/>
      <c r="J2075" s="211"/>
      <c r="K2075" s="211"/>
      <c r="L2075" s="216"/>
      <c r="M2075" s="217"/>
      <c r="N2075" s="218"/>
      <c r="O2075" s="218"/>
      <c r="P2075" s="218"/>
      <c r="Q2075" s="218"/>
      <c r="R2075" s="218"/>
      <c r="S2075" s="218"/>
      <c r="T2075" s="219"/>
      <c r="AT2075" s="220" t="s">
        <v>250</v>
      </c>
      <c r="AU2075" s="220" t="s">
        <v>86</v>
      </c>
      <c r="AV2075" s="13" t="s">
        <v>83</v>
      </c>
      <c r="AW2075" s="13" t="s">
        <v>31</v>
      </c>
      <c r="AX2075" s="13" t="s">
        <v>75</v>
      </c>
      <c r="AY2075" s="220" t="s">
        <v>239</v>
      </c>
    </row>
    <row r="2076" spans="1:65" s="13" customFormat="1" ht="22.5">
      <c r="B2076" s="210"/>
      <c r="C2076" s="211"/>
      <c r="D2076" s="212" t="s">
        <v>250</v>
      </c>
      <c r="E2076" s="213" t="s">
        <v>1</v>
      </c>
      <c r="F2076" s="214" t="s">
        <v>2611</v>
      </c>
      <c r="G2076" s="211"/>
      <c r="H2076" s="213" t="s">
        <v>1</v>
      </c>
      <c r="I2076" s="215"/>
      <c r="J2076" s="211"/>
      <c r="K2076" s="211"/>
      <c r="L2076" s="216"/>
      <c r="M2076" s="217"/>
      <c r="N2076" s="218"/>
      <c r="O2076" s="218"/>
      <c r="P2076" s="218"/>
      <c r="Q2076" s="218"/>
      <c r="R2076" s="218"/>
      <c r="S2076" s="218"/>
      <c r="T2076" s="219"/>
      <c r="AT2076" s="220" t="s">
        <v>250</v>
      </c>
      <c r="AU2076" s="220" t="s">
        <v>86</v>
      </c>
      <c r="AV2076" s="13" t="s">
        <v>83</v>
      </c>
      <c r="AW2076" s="13" t="s">
        <v>31</v>
      </c>
      <c r="AX2076" s="13" t="s">
        <v>75</v>
      </c>
      <c r="AY2076" s="220" t="s">
        <v>239</v>
      </c>
    </row>
    <row r="2077" spans="1:65" s="2" customFormat="1" ht="24.2" customHeight="1">
      <c r="A2077" s="35"/>
      <c r="B2077" s="36"/>
      <c r="C2077" s="192" t="s">
        <v>2663</v>
      </c>
      <c r="D2077" s="192" t="s">
        <v>241</v>
      </c>
      <c r="E2077" s="193" t="s">
        <v>2664</v>
      </c>
      <c r="F2077" s="194" t="s">
        <v>2665</v>
      </c>
      <c r="G2077" s="195" t="s">
        <v>519</v>
      </c>
      <c r="H2077" s="196">
        <v>187</v>
      </c>
      <c r="I2077" s="197"/>
      <c r="J2077" s="198">
        <f>ROUND(I2077*H2077,2)</f>
        <v>0</v>
      </c>
      <c r="K2077" s="194" t="s">
        <v>245</v>
      </c>
      <c r="L2077" s="40"/>
      <c r="M2077" s="199" t="s">
        <v>1</v>
      </c>
      <c r="N2077" s="200" t="s">
        <v>40</v>
      </c>
      <c r="O2077" s="72"/>
      <c r="P2077" s="201">
        <f>O2077*H2077</f>
        <v>0</v>
      </c>
      <c r="Q2077" s="201">
        <v>3.8000000000000002E-4</v>
      </c>
      <c r="R2077" s="201">
        <f>Q2077*H2077</f>
        <v>7.1059999999999998E-2</v>
      </c>
      <c r="S2077" s="201">
        <v>0</v>
      </c>
      <c r="T2077" s="202">
        <f>S2077*H2077</f>
        <v>0</v>
      </c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R2077" s="203" t="s">
        <v>169</v>
      </c>
      <c r="AT2077" s="203" t="s">
        <v>241</v>
      </c>
      <c r="AU2077" s="203" t="s">
        <v>86</v>
      </c>
      <c r="AY2077" s="18" t="s">
        <v>239</v>
      </c>
      <c r="BE2077" s="204">
        <f>IF(N2077="základní",J2077,0)</f>
        <v>0</v>
      </c>
      <c r="BF2077" s="204">
        <f>IF(N2077="snížená",J2077,0)</f>
        <v>0</v>
      </c>
      <c r="BG2077" s="204">
        <f>IF(N2077="zákl. přenesená",J2077,0)</f>
        <v>0</v>
      </c>
      <c r="BH2077" s="204">
        <f>IF(N2077="sníž. přenesená",J2077,0)</f>
        <v>0</v>
      </c>
      <c r="BI2077" s="204">
        <f>IF(N2077="nulová",J2077,0)</f>
        <v>0</v>
      </c>
      <c r="BJ2077" s="18" t="s">
        <v>83</v>
      </c>
      <c r="BK2077" s="204">
        <f>ROUND(I2077*H2077,2)</f>
        <v>0</v>
      </c>
      <c r="BL2077" s="18" t="s">
        <v>169</v>
      </c>
      <c r="BM2077" s="203" t="s">
        <v>2666</v>
      </c>
    </row>
    <row r="2078" spans="1:65" s="2" customFormat="1" ht="11.25">
      <c r="A2078" s="35"/>
      <c r="B2078" s="36"/>
      <c r="C2078" s="37"/>
      <c r="D2078" s="205" t="s">
        <v>248</v>
      </c>
      <c r="E2078" s="37"/>
      <c r="F2078" s="206" t="s">
        <v>2667</v>
      </c>
      <c r="G2078" s="37"/>
      <c r="H2078" s="37"/>
      <c r="I2078" s="207"/>
      <c r="J2078" s="37"/>
      <c r="K2078" s="37"/>
      <c r="L2078" s="40"/>
      <c r="M2078" s="208"/>
      <c r="N2078" s="209"/>
      <c r="O2078" s="72"/>
      <c r="P2078" s="72"/>
      <c r="Q2078" s="72"/>
      <c r="R2078" s="72"/>
      <c r="S2078" s="72"/>
      <c r="T2078" s="73"/>
      <c r="U2078" s="35"/>
      <c r="V2078" s="35"/>
      <c r="W2078" s="35"/>
      <c r="X2078" s="35"/>
      <c r="Y2078" s="35"/>
      <c r="Z2078" s="35"/>
      <c r="AA2078" s="35"/>
      <c r="AB2078" s="35"/>
      <c r="AC2078" s="35"/>
      <c r="AD2078" s="35"/>
      <c r="AE2078" s="35"/>
      <c r="AT2078" s="18" t="s">
        <v>248</v>
      </c>
      <c r="AU2078" s="18" t="s">
        <v>86</v>
      </c>
    </row>
    <row r="2079" spans="1:65" s="13" customFormat="1" ht="11.25">
      <c r="B2079" s="210"/>
      <c r="C2079" s="211"/>
      <c r="D2079" s="212" t="s">
        <v>250</v>
      </c>
      <c r="E2079" s="213" t="s">
        <v>1</v>
      </c>
      <c r="F2079" s="214" t="s">
        <v>2640</v>
      </c>
      <c r="G2079" s="211"/>
      <c r="H2079" s="213" t="s">
        <v>1</v>
      </c>
      <c r="I2079" s="215"/>
      <c r="J2079" s="211"/>
      <c r="K2079" s="211"/>
      <c r="L2079" s="216"/>
      <c r="M2079" s="217"/>
      <c r="N2079" s="218"/>
      <c r="O2079" s="218"/>
      <c r="P2079" s="218"/>
      <c r="Q2079" s="218"/>
      <c r="R2079" s="218"/>
      <c r="S2079" s="218"/>
      <c r="T2079" s="219"/>
      <c r="AT2079" s="220" t="s">
        <v>250</v>
      </c>
      <c r="AU2079" s="220" t="s">
        <v>86</v>
      </c>
      <c r="AV2079" s="13" t="s">
        <v>83</v>
      </c>
      <c r="AW2079" s="13" t="s">
        <v>31</v>
      </c>
      <c r="AX2079" s="13" t="s">
        <v>75</v>
      </c>
      <c r="AY2079" s="220" t="s">
        <v>239</v>
      </c>
    </row>
    <row r="2080" spans="1:65" s="13" customFormat="1" ht="11.25">
      <c r="B2080" s="210"/>
      <c r="C2080" s="211"/>
      <c r="D2080" s="212" t="s">
        <v>250</v>
      </c>
      <c r="E2080" s="213" t="s">
        <v>1</v>
      </c>
      <c r="F2080" s="214" t="s">
        <v>2668</v>
      </c>
      <c r="G2080" s="211"/>
      <c r="H2080" s="213" t="s">
        <v>1</v>
      </c>
      <c r="I2080" s="215"/>
      <c r="J2080" s="211"/>
      <c r="K2080" s="211"/>
      <c r="L2080" s="216"/>
      <c r="M2080" s="217"/>
      <c r="N2080" s="218"/>
      <c r="O2080" s="218"/>
      <c r="P2080" s="218"/>
      <c r="Q2080" s="218"/>
      <c r="R2080" s="218"/>
      <c r="S2080" s="218"/>
      <c r="T2080" s="219"/>
      <c r="AT2080" s="220" t="s">
        <v>250</v>
      </c>
      <c r="AU2080" s="220" t="s">
        <v>86</v>
      </c>
      <c r="AV2080" s="13" t="s">
        <v>83</v>
      </c>
      <c r="AW2080" s="13" t="s">
        <v>31</v>
      </c>
      <c r="AX2080" s="13" t="s">
        <v>75</v>
      </c>
      <c r="AY2080" s="220" t="s">
        <v>239</v>
      </c>
    </row>
    <row r="2081" spans="1:65" s="14" customFormat="1" ht="11.25">
      <c r="B2081" s="221"/>
      <c r="C2081" s="222"/>
      <c r="D2081" s="212" t="s">
        <v>250</v>
      </c>
      <c r="E2081" s="223" t="s">
        <v>1</v>
      </c>
      <c r="F2081" s="224" t="s">
        <v>2642</v>
      </c>
      <c r="G2081" s="222"/>
      <c r="H2081" s="225">
        <v>187</v>
      </c>
      <c r="I2081" s="226"/>
      <c r="J2081" s="222"/>
      <c r="K2081" s="222"/>
      <c r="L2081" s="227"/>
      <c r="M2081" s="228"/>
      <c r="N2081" s="229"/>
      <c r="O2081" s="229"/>
      <c r="P2081" s="229"/>
      <c r="Q2081" s="229"/>
      <c r="R2081" s="229"/>
      <c r="S2081" s="229"/>
      <c r="T2081" s="230"/>
      <c r="AT2081" s="231" t="s">
        <v>250</v>
      </c>
      <c r="AU2081" s="231" t="s">
        <v>86</v>
      </c>
      <c r="AV2081" s="14" t="s">
        <v>86</v>
      </c>
      <c r="AW2081" s="14" t="s">
        <v>31</v>
      </c>
      <c r="AX2081" s="14" t="s">
        <v>83</v>
      </c>
      <c r="AY2081" s="231" t="s">
        <v>239</v>
      </c>
    </row>
    <row r="2082" spans="1:65" s="13" customFormat="1" ht="11.25">
      <c r="B2082" s="210"/>
      <c r="C2082" s="211"/>
      <c r="D2082" s="212" t="s">
        <v>250</v>
      </c>
      <c r="E2082" s="213" t="s">
        <v>1</v>
      </c>
      <c r="F2082" s="214" t="s">
        <v>1569</v>
      </c>
      <c r="G2082" s="211"/>
      <c r="H2082" s="213" t="s">
        <v>1</v>
      </c>
      <c r="I2082" s="215"/>
      <c r="J2082" s="211"/>
      <c r="K2082" s="211"/>
      <c r="L2082" s="216"/>
      <c r="M2082" s="217"/>
      <c r="N2082" s="218"/>
      <c r="O2082" s="218"/>
      <c r="P2082" s="218"/>
      <c r="Q2082" s="218"/>
      <c r="R2082" s="218"/>
      <c r="S2082" s="218"/>
      <c r="T2082" s="219"/>
      <c r="AT2082" s="220" t="s">
        <v>250</v>
      </c>
      <c r="AU2082" s="220" t="s">
        <v>86</v>
      </c>
      <c r="AV2082" s="13" t="s">
        <v>83</v>
      </c>
      <c r="AW2082" s="13" t="s">
        <v>31</v>
      </c>
      <c r="AX2082" s="13" t="s">
        <v>75</v>
      </c>
      <c r="AY2082" s="220" t="s">
        <v>239</v>
      </c>
    </row>
    <row r="2083" spans="1:65" s="13" customFormat="1" ht="22.5">
      <c r="B2083" s="210"/>
      <c r="C2083" s="211"/>
      <c r="D2083" s="212" t="s">
        <v>250</v>
      </c>
      <c r="E2083" s="213" t="s">
        <v>1</v>
      </c>
      <c r="F2083" s="214" t="s">
        <v>2635</v>
      </c>
      <c r="G2083" s="211"/>
      <c r="H2083" s="213" t="s">
        <v>1</v>
      </c>
      <c r="I2083" s="215"/>
      <c r="J2083" s="211"/>
      <c r="K2083" s="211"/>
      <c r="L2083" s="216"/>
      <c r="M2083" s="217"/>
      <c r="N2083" s="218"/>
      <c r="O2083" s="218"/>
      <c r="P2083" s="218"/>
      <c r="Q2083" s="218"/>
      <c r="R2083" s="218"/>
      <c r="S2083" s="218"/>
      <c r="T2083" s="219"/>
      <c r="AT2083" s="220" t="s">
        <v>250</v>
      </c>
      <c r="AU2083" s="220" t="s">
        <v>86</v>
      </c>
      <c r="AV2083" s="13" t="s">
        <v>83</v>
      </c>
      <c r="AW2083" s="13" t="s">
        <v>31</v>
      </c>
      <c r="AX2083" s="13" t="s">
        <v>75</v>
      </c>
      <c r="AY2083" s="220" t="s">
        <v>239</v>
      </c>
    </row>
    <row r="2084" spans="1:65" s="13" customFormat="1" ht="11.25">
      <c r="B2084" s="210"/>
      <c r="C2084" s="211"/>
      <c r="D2084" s="212" t="s">
        <v>250</v>
      </c>
      <c r="E2084" s="213" t="s">
        <v>1</v>
      </c>
      <c r="F2084" s="214" t="s">
        <v>2609</v>
      </c>
      <c r="G2084" s="211"/>
      <c r="H2084" s="213" t="s">
        <v>1</v>
      </c>
      <c r="I2084" s="215"/>
      <c r="J2084" s="211"/>
      <c r="K2084" s="211"/>
      <c r="L2084" s="216"/>
      <c r="M2084" s="217"/>
      <c r="N2084" s="218"/>
      <c r="O2084" s="218"/>
      <c r="P2084" s="218"/>
      <c r="Q2084" s="218"/>
      <c r="R2084" s="218"/>
      <c r="S2084" s="218"/>
      <c r="T2084" s="219"/>
      <c r="AT2084" s="220" t="s">
        <v>250</v>
      </c>
      <c r="AU2084" s="220" t="s">
        <v>86</v>
      </c>
      <c r="AV2084" s="13" t="s">
        <v>83</v>
      </c>
      <c r="AW2084" s="13" t="s">
        <v>31</v>
      </c>
      <c r="AX2084" s="13" t="s">
        <v>75</v>
      </c>
      <c r="AY2084" s="220" t="s">
        <v>239</v>
      </c>
    </row>
    <row r="2085" spans="1:65" s="13" customFormat="1" ht="22.5">
      <c r="B2085" s="210"/>
      <c r="C2085" s="211"/>
      <c r="D2085" s="212" t="s">
        <v>250</v>
      </c>
      <c r="E2085" s="213" t="s">
        <v>1</v>
      </c>
      <c r="F2085" s="214" t="s">
        <v>2610</v>
      </c>
      <c r="G2085" s="211"/>
      <c r="H2085" s="213" t="s">
        <v>1</v>
      </c>
      <c r="I2085" s="215"/>
      <c r="J2085" s="211"/>
      <c r="K2085" s="211"/>
      <c r="L2085" s="216"/>
      <c r="M2085" s="217"/>
      <c r="N2085" s="218"/>
      <c r="O2085" s="218"/>
      <c r="P2085" s="218"/>
      <c r="Q2085" s="218"/>
      <c r="R2085" s="218"/>
      <c r="S2085" s="218"/>
      <c r="T2085" s="219"/>
      <c r="AT2085" s="220" t="s">
        <v>250</v>
      </c>
      <c r="AU2085" s="220" t="s">
        <v>86</v>
      </c>
      <c r="AV2085" s="13" t="s">
        <v>83</v>
      </c>
      <c r="AW2085" s="13" t="s">
        <v>31</v>
      </c>
      <c r="AX2085" s="13" t="s">
        <v>75</v>
      </c>
      <c r="AY2085" s="220" t="s">
        <v>239</v>
      </c>
    </row>
    <row r="2086" spans="1:65" s="13" customFormat="1" ht="22.5">
      <c r="B2086" s="210"/>
      <c r="C2086" s="211"/>
      <c r="D2086" s="212" t="s">
        <v>250</v>
      </c>
      <c r="E2086" s="213" t="s">
        <v>1</v>
      </c>
      <c r="F2086" s="214" t="s">
        <v>2611</v>
      </c>
      <c r="G2086" s="211"/>
      <c r="H2086" s="213" t="s">
        <v>1</v>
      </c>
      <c r="I2086" s="215"/>
      <c r="J2086" s="211"/>
      <c r="K2086" s="211"/>
      <c r="L2086" s="216"/>
      <c r="M2086" s="217"/>
      <c r="N2086" s="218"/>
      <c r="O2086" s="218"/>
      <c r="P2086" s="218"/>
      <c r="Q2086" s="218"/>
      <c r="R2086" s="218"/>
      <c r="S2086" s="218"/>
      <c r="T2086" s="219"/>
      <c r="AT2086" s="220" t="s">
        <v>250</v>
      </c>
      <c r="AU2086" s="220" t="s">
        <v>86</v>
      </c>
      <c r="AV2086" s="13" t="s">
        <v>83</v>
      </c>
      <c r="AW2086" s="13" t="s">
        <v>31</v>
      </c>
      <c r="AX2086" s="13" t="s">
        <v>75</v>
      </c>
      <c r="AY2086" s="220" t="s">
        <v>239</v>
      </c>
    </row>
    <row r="2087" spans="1:65" s="2" customFormat="1" ht="24.2" customHeight="1">
      <c r="A2087" s="35"/>
      <c r="B2087" s="36"/>
      <c r="C2087" s="192" t="s">
        <v>2669</v>
      </c>
      <c r="D2087" s="192" t="s">
        <v>241</v>
      </c>
      <c r="E2087" s="193" t="s">
        <v>2670</v>
      </c>
      <c r="F2087" s="194" t="s">
        <v>2671</v>
      </c>
      <c r="G2087" s="195" t="s">
        <v>519</v>
      </c>
      <c r="H2087" s="196">
        <v>6</v>
      </c>
      <c r="I2087" s="197"/>
      <c r="J2087" s="198">
        <f>ROUND(I2087*H2087,2)</f>
        <v>0</v>
      </c>
      <c r="K2087" s="194" t="s">
        <v>245</v>
      </c>
      <c r="L2087" s="40"/>
      <c r="M2087" s="199" t="s">
        <v>1</v>
      </c>
      <c r="N2087" s="200" t="s">
        <v>40</v>
      </c>
      <c r="O2087" s="72"/>
      <c r="P2087" s="201">
        <f>O2087*H2087</f>
        <v>0</v>
      </c>
      <c r="Q2087" s="201">
        <v>4.4999999999999999E-4</v>
      </c>
      <c r="R2087" s="201">
        <f>Q2087*H2087</f>
        <v>2.7000000000000001E-3</v>
      </c>
      <c r="S2087" s="201">
        <v>0</v>
      </c>
      <c r="T2087" s="202">
        <f>S2087*H2087</f>
        <v>0</v>
      </c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R2087" s="203" t="s">
        <v>169</v>
      </c>
      <c r="AT2087" s="203" t="s">
        <v>241</v>
      </c>
      <c r="AU2087" s="203" t="s">
        <v>86</v>
      </c>
      <c r="AY2087" s="18" t="s">
        <v>239</v>
      </c>
      <c r="BE2087" s="204">
        <f>IF(N2087="základní",J2087,0)</f>
        <v>0</v>
      </c>
      <c r="BF2087" s="204">
        <f>IF(N2087="snížená",J2087,0)</f>
        <v>0</v>
      </c>
      <c r="BG2087" s="204">
        <f>IF(N2087="zákl. přenesená",J2087,0)</f>
        <v>0</v>
      </c>
      <c r="BH2087" s="204">
        <f>IF(N2087="sníž. přenesená",J2087,0)</f>
        <v>0</v>
      </c>
      <c r="BI2087" s="204">
        <f>IF(N2087="nulová",J2087,0)</f>
        <v>0</v>
      </c>
      <c r="BJ2087" s="18" t="s">
        <v>83</v>
      </c>
      <c r="BK2087" s="204">
        <f>ROUND(I2087*H2087,2)</f>
        <v>0</v>
      </c>
      <c r="BL2087" s="18" t="s">
        <v>169</v>
      </c>
      <c r="BM2087" s="203" t="s">
        <v>2672</v>
      </c>
    </row>
    <row r="2088" spans="1:65" s="2" customFormat="1" ht="11.25">
      <c r="A2088" s="35"/>
      <c r="B2088" s="36"/>
      <c r="C2088" s="37"/>
      <c r="D2088" s="205" t="s">
        <v>248</v>
      </c>
      <c r="E2088" s="37"/>
      <c r="F2088" s="206" t="s">
        <v>2673</v>
      </c>
      <c r="G2088" s="37"/>
      <c r="H2088" s="37"/>
      <c r="I2088" s="207"/>
      <c r="J2088" s="37"/>
      <c r="K2088" s="37"/>
      <c r="L2088" s="40"/>
      <c r="M2088" s="208"/>
      <c r="N2088" s="209"/>
      <c r="O2088" s="72"/>
      <c r="P2088" s="72"/>
      <c r="Q2088" s="72"/>
      <c r="R2088" s="72"/>
      <c r="S2088" s="72"/>
      <c r="T2088" s="73"/>
      <c r="U2088" s="35"/>
      <c r="V2088" s="35"/>
      <c r="W2088" s="35"/>
      <c r="X2088" s="35"/>
      <c r="Y2088" s="35"/>
      <c r="Z2088" s="35"/>
      <c r="AA2088" s="35"/>
      <c r="AB2088" s="35"/>
      <c r="AC2088" s="35"/>
      <c r="AD2088" s="35"/>
      <c r="AE2088" s="35"/>
      <c r="AT2088" s="18" t="s">
        <v>248</v>
      </c>
      <c r="AU2088" s="18" t="s">
        <v>86</v>
      </c>
    </row>
    <row r="2089" spans="1:65" s="13" customFormat="1" ht="11.25">
      <c r="B2089" s="210"/>
      <c r="C2089" s="211"/>
      <c r="D2089" s="212" t="s">
        <v>250</v>
      </c>
      <c r="E2089" s="213" t="s">
        <v>1</v>
      </c>
      <c r="F2089" s="214" t="s">
        <v>2674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250</v>
      </c>
      <c r="AU2089" s="220" t="s">
        <v>86</v>
      </c>
      <c r="AV2089" s="13" t="s">
        <v>83</v>
      </c>
      <c r="AW2089" s="13" t="s">
        <v>31</v>
      </c>
      <c r="AX2089" s="13" t="s">
        <v>75</v>
      </c>
      <c r="AY2089" s="220" t="s">
        <v>239</v>
      </c>
    </row>
    <row r="2090" spans="1:65" s="14" customFormat="1" ht="11.25">
      <c r="B2090" s="221"/>
      <c r="C2090" s="222"/>
      <c r="D2090" s="212" t="s">
        <v>250</v>
      </c>
      <c r="E2090" s="223" t="s">
        <v>1</v>
      </c>
      <c r="F2090" s="224" t="s">
        <v>2645</v>
      </c>
      <c r="G2090" s="222"/>
      <c r="H2090" s="225">
        <v>6</v>
      </c>
      <c r="I2090" s="226"/>
      <c r="J2090" s="222"/>
      <c r="K2090" s="222"/>
      <c r="L2090" s="227"/>
      <c r="M2090" s="228"/>
      <c r="N2090" s="229"/>
      <c r="O2090" s="229"/>
      <c r="P2090" s="229"/>
      <c r="Q2090" s="229"/>
      <c r="R2090" s="229"/>
      <c r="S2090" s="229"/>
      <c r="T2090" s="230"/>
      <c r="AT2090" s="231" t="s">
        <v>250</v>
      </c>
      <c r="AU2090" s="231" t="s">
        <v>86</v>
      </c>
      <c r="AV2090" s="14" t="s">
        <v>86</v>
      </c>
      <c r="AW2090" s="14" t="s">
        <v>31</v>
      </c>
      <c r="AX2090" s="14" t="s">
        <v>83</v>
      </c>
      <c r="AY2090" s="231" t="s">
        <v>239</v>
      </c>
    </row>
    <row r="2091" spans="1:65" s="13" customFormat="1" ht="11.25">
      <c r="B2091" s="210"/>
      <c r="C2091" s="211"/>
      <c r="D2091" s="212" t="s">
        <v>250</v>
      </c>
      <c r="E2091" s="213" t="s">
        <v>1</v>
      </c>
      <c r="F2091" s="214" t="s">
        <v>1569</v>
      </c>
      <c r="G2091" s="211"/>
      <c r="H2091" s="213" t="s">
        <v>1</v>
      </c>
      <c r="I2091" s="215"/>
      <c r="J2091" s="211"/>
      <c r="K2091" s="211"/>
      <c r="L2091" s="216"/>
      <c r="M2091" s="217"/>
      <c r="N2091" s="218"/>
      <c r="O2091" s="218"/>
      <c r="P2091" s="218"/>
      <c r="Q2091" s="218"/>
      <c r="R2091" s="218"/>
      <c r="S2091" s="218"/>
      <c r="T2091" s="219"/>
      <c r="AT2091" s="220" t="s">
        <v>250</v>
      </c>
      <c r="AU2091" s="220" t="s">
        <v>86</v>
      </c>
      <c r="AV2091" s="13" t="s">
        <v>83</v>
      </c>
      <c r="AW2091" s="13" t="s">
        <v>31</v>
      </c>
      <c r="AX2091" s="13" t="s">
        <v>75</v>
      </c>
      <c r="AY2091" s="220" t="s">
        <v>239</v>
      </c>
    </row>
    <row r="2092" spans="1:65" s="13" customFormat="1" ht="22.5">
      <c r="B2092" s="210"/>
      <c r="C2092" s="211"/>
      <c r="D2092" s="212" t="s">
        <v>250</v>
      </c>
      <c r="E2092" s="213" t="s">
        <v>1</v>
      </c>
      <c r="F2092" s="214" t="s">
        <v>2635</v>
      </c>
      <c r="G2092" s="211"/>
      <c r="H2092" s="213" t="s">
        <v>1</v>
      </c>
      <c r="I2092" s="215"/>
      <c r="J2092" s="211"/>
      <c r="K2092" s="211"/>
      <c r="L2092" s="216"/>
      <c r="M2092" s="217"/>
      <c r="N2092" s="218"/>
      <c r="O2092" s="218"/>
      <c r="P2092" s="218"/>
      <c r="Q2092" s="218"/>
      <c r="R2092" s="218"/>
      <c r="S2092" s="218"/>
      <c r="T2092" s="219"/>
      <c r="AT2092" s="220" t="s">
        <v>250</v>
      </c>
      <c r="AU2092" s="220" t="s">
        <v>86</v>
      </c>
      <c r="AV2092" s="13" t="s">
        <v>83</v>
      </c>
      <c r="AW2092" s="13" t="s">
        <v>31</v>
      </c>
      <c r="AX2092" s="13" t="s">
        <v>75</v>
      </c>
      <c r="AY2092" s="220" t="s">
        <v>239</v>
      </c>
    </row>
    <row r="2093" spans="1:65" s="13" customFormat="1" ht="11.25">
      <c r="B2093" s="210"/>
      <c r="C2093" s="211"/>
      <c r="D2093" s="212" t="s">
        <v>250</v>
      </c>
      <c r="E2093" s="213" t="s">
        <v>1</v>
      </c>
      <c r="F2093" s="214" t="s">
        <v>2609</v>
      </c>
      <c r="G2093" s="211"/>
      <c r="H2093" s="213" t="s">
        <v>1</v>
      </c>
      <c r="I2093" s="215"/>
      <c r="J2093" s="211"/>
      <c r="K2093" s="211"/>
      <c r="L2093" s="216"/>
      <c r="M2093" s="217"/>
      <c r="N2093" s="218"/>
      <c r="O2093" s="218"/>
      <c r="P2093" s="218"/>
      <c r="Q2093" s="218"/>
      <c r="R2093" s="218"/>
      <c r="S2093" s="218"/>
      <c r="T2093" s="219"/>
      <c r="AT2093" s="220" t="s">
        <v>250</v>
      </c>
      <c r="AU2093" s="220" t="s">
        <v>86</v>
      </c>
      <c r="AV2093" s="13" t="s">
        <v>83</v>
      </c>
      <c r="AW2093" s="13" t="s">
        <v>31</v>
      </c>
      <c r="AX2093" s="13" t="s">
        <v>75</v>
      </c>
      <c r="AY2093" s="220" t="s">
        <v>239</v>
      </c>
    </row>
    <row r="2094" spans="1:65" s="13" customFormat="1" ht="22.5">
      <c r="B2094" s="210"/>
      <c r="C2094" s="211"/>
      <c r="D2094" s="212" t="s">
        <v>250</v>
      </c>
      <c r="E2094" s="213" t="s">
        <v>1</v>
      </c>
      <c r="F2094" s="214" t="s">
        <v>2610</v>
      </c>
      <c r="G2094" s="211"/>
      <c r="H2094" s="213" t="s">
        <v>1</v>
      </c>
      <c r="I2094" s="215"/>
      <c r="J2094" s="211"/>
      <c r="K2094" s="211"/>
      <c r="L2094" s="216"/>
      <c r="M2094" s="217"/>
      <c r="N2094" s="218"/>
      <c r="O2094" s="218"/>
      <c r="P2094" s="218"/>
      <c r="Q2094" s="218"/>
      <c r="R2094" s="218"/>
      <c r="S2094" s="218"/>
      <c r="T2094" s="219"/>
      <c r="AT2094" s="220" t="s">
        <v>250</v>
      </c>
      <c r="AU2094" s="220" t="s">
        <v>86</v>
      </c>
      <c r="AV2094" s="13" t="s">
        <v>83</v>
      </c>
      <c r="AW2094" s="13" t="s">
        <v>31</v>
      </c>
      <c r="AX2094" s="13" t="s">
        <v>75</v>
      </c>
      <c r="AY2094" s="220" t="s">
        <v>239</v>
      </c>
    </row>
    <row r="2095" spans="1:65" s="13" customFormat="1" ht="22.5">
      <c r="B2095" s="210"/>
      <c r="C2095" s="211"/>
      <c r="D2095" s="212" t="s">
        <v>250</v>
      </c>
      <c r="E2095" s="213" t="s">
        <v>1</v>
      </c>
      <c r="F2095" s="214" t="s">
        <v>2611</v>
      </c>
      <c r="G2095" s="211"/>
      <c r="H2095" s="213" t="s">
        <v>1</v>
      </c>
      <c r="I2095" s="215"/>
      <c r="J2095" s="211"/>
      <c r="K2095" s="211"/>
      <c r="L2095" s="216"/>
      <c r="M2095" s="217"/>
      <c r="N2095" s="218"/>
      <c r="O2095" s="218"/>
      <c r="P2095" s="218"/>
      <c r="Q2095" s="218"/>
      <c r="R2095" s="218"/>
      <c r="S2095" s="218"/>
      <c r="T2095" s="219"/>
      <c r="AT2095" s="220" t="s">
        <v>250</v>
      </c>
      <c r="AU2095" s="220" t="s">
        <v>86</v>
      </c>
      <c r="AV2095" s="13" t="s">
        <v>83</v>
      </c>
      <c r="AW2095" s="13" t="s">
        <v>31</v>
      </c>
      <c r="AX2095" s="13" t="s">
        <v>75</v>
      </c>
      <c r="AY2095" s="220" t="s">
        <v>239</v>
      </c>
    </row>
    <row r="2096" spans="1:65" s="2" customFormat="1" ht="24.2" customHeight="1">
      <c r="A2096" s="35"/>
      <c r="B2096" s="36"/>
      <c r="C2096" s="192" t="s">
        <v>2675</v>
      </c>
      <c r="D2096" s="192" t="s">
        <v>241</v>
      </c>
      <c r="E2096" s="193" t="s">
        <v>2676</v>
      </c>
      <c r="F2096" s="194" t="s">
        <v>2677</v>
      </c>
      <c r="G2096" s="195" t="s">
        <v>519</v>
      </c>
      <c r="H2096" s="196">
        <v>187</v>
      </c>
      <c r="I2096" s="197"/>
      <c r="J2096" s="198">
        <f>ROUND(I2096*H2096,2)</f>
        <v>0</v>
      </c>
      <c r="K2096" s="194" t="s">
        <v>245</v>
      </c>
      <c r="L2096" s="40"/>
      <c r="M2096" s="199" t="s">
        <v>1</v>
      </c>
      <c r="N2096" s="200" t="s">
        <v>40</v>
      </c>
      <c r="O2096" s="72"/>
      <c r="P2096" s="201">
        <f>O2096*H2096</f>
        <v>0</v>
      </c>
      <c r="Q2096" s="201">
        <v>5.5999999999999995E-4</v>
      </c>
      <c r="R2096" s="201">
        <f>Q2096*H2096</f>
        <v>0.10471999999999999</v>
      </c>
      <c r="S2096" s="201">
        <v>0</v>
      </c>
      <c r="T2096" s="202">
        <f>S2096*H2096</f>
        <v>0</v>
      </c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R2096" s="203" t="s">
        <v>169</v>
      </c>
      <c r="AT2096" s="203" t="s">
        <v>241</v>
      </c>
      <c r="AU2096" s="203" t="s">
        <v>86</v>
      </c>
      <c r="AY2096" s="18" t="s">
        <v>239</v>
      </c>
      <c r="BE2096" s="204">
        <f>IF(N2096="základní",J2096,0)</f>
        <v>0</v>
      </c>
      <c r="BF2096" s="204">
        <f>IF(N2096="snížená",J2096,0)</f>
        <v>0</v>
      </c>
      <c r="BG2096" s="204">
        <f>IF(N2096="zákl. přenesená",J2096,0)</f>
        <v>0</v>
      </c>
      <c r="BH2096" s="204">
        <f>IF(N2096="sníž. přenesená",J2096,0)</f>
        <v>0</v>
      </c>
      <c r="BI2096" s="204">
        <f>IF(N2096="nulová",J2096,0)</f>
        <v>0</v>
      </c>
      <c r="BJ2096" s="18" t="s">
        <v>83</v>
      </c>
      <c r="BK2096" s="204">
        <f>ROUND(I2096*H2096,2)</f>
        <v>0</v>
      </c>
      <c r="BL2096" s="18" t="s">
        <v>169</v>
      </c>
      <c r="BM2096" s="203" t="s">
        <v>2678</v>
      </c>
    </row>
    <row r="2097" spans="1:65" s="2" customFormat="1" ht="11.25">
      <c r="A2097" s="35"/>
      <c r="B2097" s="36"/>
      <c r="C2097" s="37"/>
      <c r="D2097" s="205" t="s">
        <v>248</v>
      </c>
      <c r="E2097" s="37"/>
      <c r="F2097" s="206" t="s">
        <v>2679</v>
      </c>
      <c r="G2097" s="37"/>
      <c r="H2097" s="37"/>
      <c r="I2097" s="207"/>
      <c r="J2097" s="37"/>
      <c r="K2097" s="37"/>
      <c r="L2097" s="40"/>
      <c r="M2097" s="208"/>
      <c r="N2097" s="209"/>
      <c r="O2097" s="72"/>
      <c r="P2097" s="72"/>
      <c r="Q2097" s="72"/>
      <c r="R2097" s="72"/>
      <c r="S2097" s="72"/>
      <c r="T2097" s="73"/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T2097" s="18" t="s">
        <v>248</v>
      </c>
      <c r="AU2097" s="18" t="s">
        <v>86</v>
      </c>
    </row>
    <row r="2098" spans="1:65" s="13" customFormat="1" ht="11.25">
      <c r="B2098" s="210"/>
      <c r="C2098" s="211"/>
      <c r="D2098" s="212" t="s">
        <v>250</v>
      </c>
      <c r="E2098" s="213" t="s">
        <v>1</v>
      </c>
      <c r="F2098" s="214" t="s">
        <v>2640</v>
      </c>
      <c r="G2098" s="211"/>
      <c r="H2098" s="213" t="s">
        <v>1</v>
      </c>
      <c r="I2098" s="215"/>
      <c r="J2098" s="211"/>
      <c r="K2098" s="211"/>
      <c r="L2098" s="216"/>
      <c r="M2098" s="217"/>
      <c r="N2098" s="218"/>
      <c r="O2098" s="218"/>
      <c r="P2098" s="218"/>
      <c r="Q2098" s="218"/>
      <c r="R2098" s="218"/>
      <c r="S2098" s="218"/>
      <c r="T2098" s="219"/>
      <c r="AT2098" s="220" t="s">
        <v>250</v>
      </c>
      <c r="AU2098" s="220" t="s">
        <v>86</v>
      </c>
      <c r="AV2098" s="13" t="s">
        <v>83</v>
      </c>
      <c r="AW2098" s="13" t="s">
        <v>31</v>
      </c>
      <c r="AX2098" s="13" t="s">
        <v>75</v>
      </c>
      <c r="AY2098" s="220" t="s">
        <v>239</v>
      </c>
    </row>
    <row r="2099" spans="1:65" s="13" customFormat="1" ht="11.25">
      <c r="B2099" s="210"/>
      <c r="C2099" s="211"/>
      <c r="D2099" s="212" t="s">
        <v>250</v>
      </c>
      <c r="E2099" s="213" t="s">
        <v>1</v>
      </c>
      <c r="F2099" s="214" t="s">
        <v>2680</v>
      </c>
      <c r="G2099" s="211"/>
      <c r="H2099" s="213" t="s">
        <v>1</v>
      </c>
      <c r="I2099" s="215"/>
      <c r="J2099" s="211"/>
      <c r="K2099" s="211"/>
      <c r="L2099" s="216"/>
      <c r="M2099" s="217"/>
      <c r="N2099" s="218"/>
      <c r="O2099" s="218"/>
      <c r="P2099" s="218"/>
      <c r="Q2099" s="218"/>
      <c r="R2099" s="218"/>
      <c r="S2099" s="218"/>
      <c r="T2099" s="219"/>
      <c r="AT2099" s="220" t="s">
        <v>250</v>
      </c>
      <c r="AU2099" s="220" t="s">
        <v>86</v>
      </c>
      <c r="AV2099" s="13" t="s">
        <v>83</v>
      </c>
      <c r="AW2099" s="13" t="s">
        <v>31</v>
      </c>
      <c r="AX2099" s="13" t="s">
        <v>75</v>
      </c>
      <c r="AY2099" s="220" t="s">
        <v>239</v>
      </c>
    </row>
    <row r="2100" spans="1:65" s="14" customFormat="1" ht="11.25">
      <c r="B2100" s="221"/>
      <c r="C2100" s="222"/>
      <c r="D2100" s="212" t="s">
        <v>250</v>
      </c>
      <c r="E2100" s="223" t="s">
        <v>1</v>
      </c>
      <c r="F2100" s="224" t="s">
        <v>2642</v>
      </c>
      <c r="G2100" s="222"/>
      <c r="H2100" s="225">
        <v>187</v>
      </c>
      <c r="I2100" s="226"/>
      <c r="J2100" s="222"/>
      <c r="K2100" s="222"/>
      <c r="L2100" s="227"/>
      <c r="M2100" s="228"/>
      <c r="N2100" s="229"/>
      <c r="O2100" s="229"/>
      <c r="P2100" s="229"/>
      <c r="Q2100" s="229"/>
      <c r="R2100" s="229"/>
      <c r="S2100" s="229"/>
      <c r="T2100" s="230"/>
      <c r="AT2100" s="231" t="s">
        <v>250</v>
      </c>
      <c r="AU2100" s="231" t="s">
        <v>86</v>
      </c>
      <c r="AV2100" s="14" t="s">
        <v>86</v>
      </c>
      <c r="AW2100" s="14" t="s">
        <v>31</v>
      </c>
      <c r="AX2100" s="14" t="s">
        <v>83</v>
      </c>
      <c r="AY2100" s="231" t="s">
        <v>239</v>
      </c>
    </row>
    <row r="2101" spans="1:65" s="13" customFormat="1" ht="11.25">
      <c r="B2101" s="210"/>
      <c r="C2101" s="211"/>
      <c r="D2101" s="212" t="s">
        <v>250</v>
      </c>
      <c r="E2101" s="213" t="s">
        <v>1</v>
      </c>
      <c r="F2101" s="214" t="s">
        <v>1569</v>
      </c>
      <c r="G2101" s="211"/>
      <c r="H2101" s="213" t="s">
        <v>1</v>
      </c>
      <c r="I2101" s="215"/>
      <c r="J2101" s="211"/>
      <c r="K2101" s="211"/>
      <c r="L2101" s="216"/>
      <c r="M2101" s="217"/>
      <c r="N2101" s="218"/>
      <c r="O2101" s="218"/>
      <c r="P2101" s="218"/>
      <c r="Q2101" s="218"/>
      <c r="R2101" s="218"/>
      <c r="S2101" s="218"/>
      <c r="T2101" s="219"/>
      <c r="AT2101" s="220" t="s">
        <v>250</v>
      </c>
      <c r="AU2101" s="220" t="s">
        <v>86</v>
      </c>
      <c r="AV2101" s="13" t="s">
        <v>83</v>
      </c>
      <c r="AW2101" s="13" t="s">
        <v>31</v>
      </c>
      <c r="AX2101" s="13" t="s">
        <v>75</v>
      </c>
      <c r="AY2101" s="220" t="s">
        <v>239</v>
      </c>
    </row>
    <row r="2102" spans="1:65" s="13" customFormat="1" ht="22.5">
      <c r="B2102" s="210"/>
      <c r="C2102" s="211"/>
      <c r="D2102" s="212" t="s">
        <v>250</v>
      </c>
      <c r="E2102" s="213" t="s">
        <v>1</v>
      </c>
      <c r="F2102" s="214" t="s">
        <v>2635</v>
      </c>
      <c r="G2102" s="211"/>
      <c r="H2102" s="213" t="s">
        <v>1</v>
      </c>
      <c r="I2102" s="215"/>
      <c r="J2102" s="211"/>
      <c r="K2102" s="211"/>
      <c r="L2102" s="216"/>
      <c r="M2102" s="217"/>
      <c r="N2102" s="218"/>
      <c r="O2102" s="218"/>
      <c r="P2102" s="218"/>
      <c r="Q2102" s="218"/>
      <c r="R2102" s="218"/>
      <c r="S2102" s="218"/>
      <c r="T2102" s="219"/>
      <c r="AT2102" s="220" t="s">
        <v>250</v>
      </c>
      <c r="AU2102" s="220" t="s">
        <v>86</v>
      </c>
      <c r="AV2102" s="13" t="s">
        <v>83</v>
      </c>
      <c r="AW2102" s="13" t="s">
        <v>31</v>
      </c>
      <c r="AX2102" s="13" t="s">
        <v>75</v>
      </c>
      <c r="AY2102" s="220" t="s">
        <v>239</v>
      </c>
    </row>
    <row r="2103" spans="1:65" s="13" customFormat="1" ht="11.25">
      <c r="B2103" s="210"/>
      <c r="C2103" s="211"/>
      <c r="D2103" s="212" t="s">
        <v>250</v>
      </c>
      <c r="E2103" s="213" t="s">
        <v>1</v>
      </c>
      <c r="F2103" s="214" t="s">
        <v>2609</v>
      </c>
      <c r="G2103" s="211"/>
      <c r="H2103" s="213" t="s">
        <v>1</v>
      </c>
      <c r="I2103" s="215"/>
      <c r="J2103" s="211"/>
      <c r="K2103" s="211"/>
      <c r="L2103" s="216"/>
      <c r="M2103" s="217"/>
      <c r="N2103" s="218"/>
      <c r="O2103" s="218"/>
      <c r="P2103" s="218"/>
      <c r="Q2103" s="218"/>
      <c r="R2103" s="218"/>
      <c r="S2103" s="218"/>
      <c r="T2103" s="219"/>
      <c r="AT2103" s="220" t="s">
        <v>250</v>
      </c>
      <c r="AU2103" s="220" t="s">
        <v>86</v>
      </c>
      <c r="AV2103" s="13" t="s">
        <v>83</v>
      </c>
      <c r="AW2103" s="13" t="s">
        <v>31</v>
      </c>
      <c r="AX2103" s="13" t="s">
        <v>75</v>
      </c>
      <c r="AY2103" s="220" t="s">
        <v>239</v>
      </c>
    </row>
    <row r="2104" spans="1:65" s="13" customFormat="1" ht="22.5">
      <c r="B2104" s="210"/>
      <c r="C2104" s="211"/>
      <c r="D2104" s="212" t="s">
        <v>250</v>
      </c>
      <c r="E2104" s="213" t="s">
        <v>1</v>
      </c>
      <c r="F2104" s="214" t="s">
        <v>2610</v>
      </c>
      <c r="G2104" s="211"/>
      <c r="H2104" s="213" t="s">
        <v>1</v>
      </c>
      <c r="I2104" s="215"/>
      <c r="J2104" s="211"/>
      <c r="K2104" s="211"/>
      <c r="L2104" s="216"/>
      <c r="M2104" s="217"/>
      <c r="N2104" s="218"/>
      <c r="O2104" s="218"/>
      <c r="P2104" s="218"/>
      <c r="Q2104" s="218"/>
      <c r="R2104" s="218"/>
      <c r="S2104" s="218"/>
      <c r="T2104" s="219"/>
      <c r="AT2104" s="220" t="s">
        <v>250</v>
      </c>
      <c r="AU2104" s="220" t="s">
        <v>86</v>
      </c>
      <c r="AV2104" s="13" t="s">
        <v>83</v>
      </c>
      <c r="AW2104" s="13" t="s">
        <v>31</v>
      </c>
      <c r="AX2104" s="13" t="s">
        <v>75</v>
      </c>
      <c r="AY2104" s="220" t="s">
        <v>239</v>
      </c>
    </row>
    <row r="2105" spans="1:65" s="13" customFormat="1" ht="22.5">
      <c r="B2105" s="210"/>
      <c r="C2105" s="211"/>
      <c r="D2105" s="212" t="s">
        <v>250</v>
      </c>
      <c r="E2105" s="213" t="s">
        <v>1</v>
      </c>
      <c r="F2105" s="214" t="s">
        <v>2611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250</v>
      </c>
      <c r="AU2105" s="220" t="s">
        <v>86</v>
      </c>
      <c r="AV2105" s="13" t="s">
        <v>83</v>
      </c>
      <c r="AW2105" s="13" t="s">
        <v>31</v>
      </c>
      <c r="AX2105" s="13" t="s">
        <v>75</v>
      </c>
      <c r="AY2105" s="220" t="s">
        <v>239</v>
      </c>
    </row>
    <row r="2106" spans="1:65" s="2" customFormat="1" ht="24.2" customHeight="1">
      <c r="A2106" s="35"/>
      <c r="B2106" s="36"/>
      <c r="C2106" s="192" t="s">
        <v>2681</v>
      </c>
      <c r="D2106" s="192" t="s">
        <v>241</v>
      </c>
      <c r="E2106" s="193" t="s">
        <v>2682</v>
      </c>
      <c r="F2106" s="194" t="s">
        <v>2683</v>
      </c>
      <c r="G2106" s="195" t="s">
        <v>372</v>
      </c>
      <c r="H2106" s="196">
        <v>20</v>
      </c>
      <c r="I2106" s="197"/>
      <c r="J2106" s="198">
        <f>ROUND(I2106*H2106,2)</f>
        <v>0</v>
      </c>
      <c r="K2106" s="194" t="s">
        <v>245</v>
      </c>
      <c r="L2106" s="40"/>
      <c r="M2106" s="199" t="s">
        <v>1</v>
      </c>
      <c r="N2106" s="200" t="s">
        <v>40</v>
      </c>
      <c r="O2106" s="72"/>
      <c r="P2106" s="201">
        <f>O2106*H2106</f>
        <v>0</v>
      </c>
      <c r="Q2106" s="201">
        <v>2.2899999999999999E-3</v>
      </c>
      <c r="R2106" s="201">
        <f>Q2106*H2106</f>
        <v>4.58E-2</v>
      </c>
      <c r="S2106" s="201">
        <v>0</v>
      </c>
      <c r="T2106" s="202">
        <f>S2106*H2106</f>
        <v>0</v>
      </c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R2106" s="203" t="s">
        <v>169</v>
      </c>
      <c r="AT2106" s="203" t="s">
        <v>241</v>
      </c>
      <c r="AU2106" s="203" t="s">
        <v>86</v>
      </c>
      <c r="AY2106" s="18" t="s">
        <v>239</v>
      </c>
      <c r="BE2106" s="204">
        <f>IF(N2106="základní",J2106,0)</f>
        <v>0</v>
      </c>
      <c r="BF2106" s="204">
        <f>IF(N2106="snížená",J2106,0)</f>
        <v>0</v>
      </c>
      <c r="BG2106" s="204">
        <f>IF(N2106="zákl. přenesená",J2106,0)</f>
        <v>0</v>
      </c>
      <c r="BH2106" s="204">
        <f>IF(N2106="sníž. přenesená",J2106,0)</f>
        <v>0</v>
      </c>
      <c r="BI2106" s="204">
        <f>IF(N2106="nulová",J2106,0)</f>
        <v>0</v>
      </c>
      <c r="BJ2106" s="18" t="s">
        <v>83</v>
      </c>
      <c r="BK2106" s="204">
        <f>ROUND(I2106*H2106,2)</f>
        <v>0</v>
      </c>
      <c r="BL2106" s="18" t="s">
        <v>169</v>
      </c>
      <c r="BM2106" s="203" t="s">
        <v>2684</v>
      </c>
    </row>
    <row r="2107" spans="1:65" s="2" customFormat="1" ht="11.25">
      <c r="A2107" s="35"/>
      <c r="B2107" s="36"/>
      <c r="C2107" s="37"/>
      <c r="D2107" s="205" t="s">
        <v>248</v>
      </c>
      <c r="E2107" s="37"/>
      <c r="F2107" s="206" t="s">
        <v>2685</v>
      </c>
      <c r="G2107" s="37"/>
      <c r="H2107" s="37"/>
      <c r="I2107" s="207"/>
      <c r="J2107" s="37"/>
      <c r="K2107" s="37"/>
      <c r="L2107" s="40"/>
      <c r="M2107" s="208"/>
      <c r="N2107" s="209"/>
      <c r="O2107" s="72"/>
      <c r="P2107" s="72"/>
      <c r="Q2107" s="72"/>
      <c r="R2107" s="72"/>
      <c r="S2107" s="72"/>
      <c r="T2107" s="73"/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T2107" s="18" t="s">
        <v>248</v>
      </c>
      <c r="AU2107" s="18" t="s">
        <v>86</v>
      </c>
    </row>
    <row r="2108" spans="1:65" s="13" customFormat="1" ht="11.25">
      <c r="B2108" s="210"/>
      <c r="C2108" s="211"/>
      <c r="D2108" s="212" t="s">
        <v>250</v>
      </c>
      <c r="E2108" s="213" t="s">
        <v>1</v>
      </c>
      <c r="F2108" s="214" t="s">
        <v>2686</v>
      </c>
      <c r="G2108" s="211"/>
      <c r="H2108" s="213" t="s">
        <v>1</v>
      </c>
      <c r="I2108" s="215"/>
      <c r="J2108" s="211"/>
      <c r="K2108" s="211"/>
      <c r="L2108" s="216"/>
      <c r="M2108" s="217"/>
      <c r="N2108" s="218"/>
      <c r="O2108" s="218"/>
      <c r="P2108" s="218"/>
      <c r="Q2108" s="218"/>
      <c r="R2108" s="218"/>
      <c r="S2108" s="218"/>
      <c r="T2108" s="219"/>
      <c r="AT2108" s="220" t="s">
        <v>250</v>
      </c>
      <c r="AU2108" s="220" t="s">
        <v>86</v>
      </c>
      <c r="AV2108" s="13" t="s">
        <v>83</v>
      </c>
      <c r="AW2108" s="13" t="s">
        <v>31</v>
      </c>
      <c r="AX2108" s="13" t="s">
        <v>75</v>
      </c>
      <c r="AY2108" s="220" t="s">
        <v>239</v>
      </c>
    </row>
    <row r="2109" spans="1:65" s="14" customFormat="1" ht="11.25">
      <c r="B2109" s="221"/>
      <c r="C2109" s="222"/>
      <c r="D2109" s="212" t="s">
        <v>250</v>
      </c>
      <c r="E2109" s="223" t="s">
        <v>1</v>
      </c>
      <c r="F2109" s="224" t="s">
        <v>2687</v>
      </c>
      <c r="G2109" s="222"/>
      <c r="H2109" s="225">
        <v>3.36</v>
      </c>
      <c r="I2109" s="226"/>
      <c r="J2109" s="222"/>
      <c r="K2109" s="222"/>
      <c r="L2109" s="227"/>
      <c r="M2109" s="228"/>
      <c r="N2109" s="229"/>
      <c r="O2109" s="229"/>
      <c r="P2109" s="229"/>
      <c r="Q2109" s="229"/>
      <c r="R2109" s="229"/>
      <c r="S2109" s="229"/>
      <c r="T2109" s="230"/>
      <c r="AT2109" s="231" t="s">
        <v>250</v>
      </c>
      <c r="AU2109" s="231" t="s">
        <v>86</v>
      </c>
      <c r="AV2109" s="14" t="s">
        <v>86</v>
      </c>
      <c r="AW2109" s="14" t="s">
        <v>31</v>
      </c>
      <c r="AX2109" s="14" t="s">
        <v>75</v>
      </c>
      <c r="AY2109" s="231" t="s">
        <v>239</v>
      </c>
    </row>
    <row r="2110" spans="1:65" s="14" customFormat="1" ht="11.25">
      <c r="B2110" s="221"/>
      <c r="C2110" s="222"/>
      <c r="D2110" s="212" t="s">
        <v>250</v>
      </c>
      <c r="E2110" s="223" t="s">
        <v>1</v>
      </c>
      <c r="F2110" s="224" t="s">
        <v>2688</v>
      </c>
      <c r="G2110" s="222"/>
      <c r="H2110" s="225">
        <v>6.48</v>
      </c>
      <c r="I2110" s="226"/>
      <c r="J2110" s="222"/>
      <c r="K2110" s="222"/>
      <c r="L2110" s="227"/>
      <c r="M2110" s="228"/>
      <c r="N2110" s="229"/>
      <c r="O2110" s="229"/>
      <c r="P2110" s="229"/>
      <c r="Q2110" s="229"/>
      <c r="R2110" s="229"/>
      <c r="S2110" s="229"/>
      <c r="T2110" s="230"/>
      <c r="AT2110" s="231" t="s">
        <v>250</v>
      </c>
      <c r="AU2110" s="231" t="s">
        <v>86</v>
      </c>
      <c r="AV2110" s="14" t="s">
        <v>86</v>
      </c>
      <c r="AW2110" s="14" t="s">
        <v>31</v>
      </c>
      <c r="AX2110" s="14" t="s">
        <v>75</v>
      </c>
      <c r="AY2110" s="231" t="s">
        <v>239</v>
      </c>
    </row>
    <row r="2111" spans="1:65" s="13" customFormat="1" ht="11.25">
      <c r="B2111" s="210"/>
      <c r="C2111" s="211"/>
      <c r="D2111" s="212" t="s">
        <v>250</v>
      </c>
      <c r="E2111" s="213" t="s">
        <v>1</v>
      </c>
      <c r="F2111" s="214" t="s">
        <v>2689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250</v>
      </c>
      <c r="AU2111" s="220" t="s">
        <v>86</v>
      </c>
      <c r="AV2111" s="13" t="s">
        <v>83</v>
      </c>
      <c r="AW2111" s="13" t="s">
        <v>31</v>
      </c>
      <c r="AX2111" s="13" t="s">
        <v>75</v>
      </c>
      <c r="AY2111" s="220" t="s">
        <v>239</v>
      </c>
    </row>
    <row r="2112" spans="1:65" s="14" customFormat="1" ht="11.25">
      <c r="B2112" s="221"/>
      <c r="C2112" s="222"/>
      <c r="D2112" s="212" t="s">
        <v>250</v>
      </c>
      <c r="E2112" s="223" t="s">
        <v>1</v>
      </c>
      <c r="F2112" s="224" t="s">
        <v>2690</v>
      </c>
      <c r="G2112" s="222"/>
      <c r="H2112" s="225">
        <v>10.16</v>
      </c>
      <c r="I2112" s="226"/>
      <c r="J2112" s="222"/>
      <c r="K2112" s="222"/>
      <c r="L2112" s="227"/>
      <c r="M2112" s="228"/>
      <c r="N2112" s="229"/>
      <c r="O2112" s="229"/>
      <c r="P2112" s="229"/>
      <c r="Q2112" s="229"/>
      <c r="R2112" s="229"/>
      <c r="S2112" s="229"/>
      <c r="T2112" s="230"/>
      <c r="AT2112" s="231" t="s">
        <v>250</v>
      </c>
      <c r="AU2112" s="231" t="s">
        <v>86</v>
      </c>
      <c r="AV2112" s="14" t="s">
        <v>86</v>
      </c>
      <c r="AW2112" s="14" t="s">
        <v>31</v>
      </c>
      <c r="AX2112" s="14" t="s">
        <v>75</v>
      </c>
      <c r="AY2112" s="231" t="s">
        <v>239</v>
      </c>
    </row>
    <row r="2113" spans="1:65" s="16" customFormat="1" ht="11.25">
      <c r="B2113" s="243"/>
      <c r="C2113" s="244"/>
      <c r="D2113" s="212" t="s">
        <v>250</v>
      </c>
      <c r="E2113" s="245" t="s">
        <v>1</v>
      </c>
      <c r="F2113" s="246" t="s">
        <v>264</v>
      </c>
      <c r="G2113" s="244"/>
      <c r="H2113" s="247">
        <v>20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AT2113" s="253" t="s">
        <v>250</v>
      </c>
      <c r="AU2113" s="253" t="s">
        <v>86</v>
      </c>
      <c r="AV2113" s="16" t="s">
        <v>246</v>
      </c>
      <c r="AW2113" s="16" t="s">
        <v>31</v>
      </c>
      <c r="AX2113" s="16" t="s">
        <v>83</v>
      </c>
      <c r="AY2113" s="253" t="s">
        <v>239</v>
      </c>
    </row>
    <row r="2114" spans="1:65" s="2" customFormat="1" ht="33" customHeight="1">
      <c r="A2114" s="35"/>
      <c r="B2114" s="36"/>
      <c r="C2114" s="192" t="s">
        <v>2691</v>
      </c>
      <c r="D2114" s="192" t="s">
        <v>241</v>
      </c>
      <c r="E2114" s="193" t="s">
        <v>2692</v>
      </c>
      <c r="F2114" s="194" t="s">
        <v>2693</v>
      </c>
      <c r="G2114" s="195" t="s">
        <v>674</v>
      </c>
      <c r="H2114" s="196">
        <v>3</v>
      </c>
      <c r="I2114" s="197"/>
      <c r="J2114" s="198">
        <f>ROUND(I2114*H2114,2)</f>
        <v>0</v>
      </c>
      <c r="K2114" s="194" t="s">
        <v>245</v>
      </c>
      <c r="L2114" s="40"/>
      <c r="M2114" s="199" t="s">
        <v>1</v>
      </c>
      <c r="N2114" s="200" t="s">
        <v>40</v>
      </c>
      <c r="O2114" s="72"/>
      <c r="P2114" s="201">
        <f>O2114*H2114</f>
        <v>0</v>
      </c>
      <c r="Q2114" s="201">
        <v>1E-3</v>
      </c>
      <c r="R2114" s="201">
        <f>Q2114*H2114</f>
        <v>3.0000000000000001E-3</v>
      </c>
      <c r="S2114" s="201">
        <v>0</v>
      </c>
      <c r="T2114" s="202">
        <f>S2114*H2114</f>
        <v>0</v>
      </c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R2114" s="203" t="s">
        <v>169</v>
      </c>
      <c r="AT2114" s="203" t="s">
        <v>241</v>
      </c>
      <c r="AU2114" s="203" t="s">
        <v>86</v>
      </c>
      <c r="AY2114" s="18" t="s">
        <v>239</v>
      </c>
      <c r="BE2114" s="204">
        <f>IF(N2114="základní",J2114,0)</f>
        <v>0</v>
      </c>
      <c r="BF2114" s="204">
        <f>IF(N2114="snížená",J2114,0)</f>
        <v>0</v>
      </c>
      <c r="BG2114" s="204">
        <f>IF(N2114="zákl. přenesená",J2114,0)</f>
        <v>0</v>
      </c>
      <c r="BH2114" s="204">
        <f>IF(N2114="sníž. přenesená",J2114,0)</f>
        <v>0</v>
      </c>
      <c r="BI2114" s="204">
        <f>IF(N2114="nulová",J2114,0)</f>
        <v>0</v>
      </c>
      <c r="BJ2114" s="18" t="s">
        <v>83</v>
      </c>
      <c r="BK2114" s="204">
        <f>ROUND(I2114*H2114,2)</f>
        <v>0</v>
      </c>
      <c r="BL2114" s="18" t="s">
        <v>169</v>
      </c>
      <c r="BM2114" s="203" t="s">
        <v>2694</v>
      </c>
    </row>
    <row r="2115" spans="1:65" s="2" customFormat="1" ht="11.25">
      <c r="A2115" s="35"/>
      <c r="B2115" s="36"/>
      <c r="C2115" s="37"/>
      <c r="D2115" s="205" t="s">
        <v>248</v>
      </c>
      <c r="E2115" s="37"/>
      <c r="F2115" s="206" t="s">
        <v>2695</v>
      </c>
      <c r="G2115" s="37"/>
      <c r="H2115" s="37"/>
      <c r="I2115" s="207"/>
      <c r="J2115" s="37"/>
      <c r="K2115" s="37"/>
      <c r="L2115" s="40"/>
      <c r="M2115" s="208"/>
      <c r="N2115" s="209"/>
      <c r="O2115" s="72"/>
      <c r="P2115" s="72"/>
      <c r="Q2115" s="72"/>
      <c r="R2115" s="72"/>
      <c r="S2115" s="72"/>
      <c r="T2115" s="73"/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T2115" s="18" t="s">
        <v>248</v>
      </c>
      <c r="AU2115" s="18" t="s">
        <v>86</v>
      </c>
    </row>
    <row r="2116" spans="1:65" s="13" customFormat="1" ht="11.25">
      <c r="B2116" s="210"/>
      <c r="C2116" s="211"/>
      <c r="D2116" s="212" t="s">
        <v>250</v>
      </c>
      <c r="E2116" s="213" t="s">
        <v>1</v>
      </c>
      <c r="F2116" s="214" t="s">
        <v>2696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250</v>
      </c>
      <c r="AU2116" s="220" t="s">
        <v>86</v>
      </c>
      <c r="AV2116" s="13" t="s">
        <v>83</v>
      </c>
      <c r="AW2116" s="13" t="s">
        <v>31</v>
      </c>
      <c r="AX2116" s="13" t="s">
        <v>75</v>
      </c>
      <c r="AY2116" s="220" t="s">
        <v>239</v>
      </c>
    </row>
    <row r="2117" spans="1:65" s="14" customFormat="1" ht="11.25">
      <c r="B2117" s="221"/>
      <c r="C2117" s="222"/>
      <c r="D2117" s="212" t="s">
        <v>250</v>
      </c>
      <c r="E2117" s="223" t="s">
        <v>1</v>
      </c>
      <c r="F2117" s="224" t="s">
        <v>255</v>
      </c>
      <c r="G2117" s="222"/>
      <c r="H2117" s="225">
        <v>3</v>
      </c>
      <c r="I2117" s="226"/>
      <c r="J2117" s="222"/>
      <c r="K2117" s="222"/>
      <c r="L2117" s="227"/>
      <c r="M2117" s="228"/>
      <c r="N2117" s="229"/>
      <c r="O2117" s="229"/>
      <c r="P2117" s="229"/>
      <c r="Q2117" s="229"/>
      <c r="R2117" s="229"/>
      <c r="S2117" s="229"/>
      <c r="T2117" s="230"/>
      <c r="AT2117" s="231" t="s">
        <v>250</v>
      </c>
      <c r="AU2117" s="231" t="s">
        <v>86</v>
      </c>
      <c r="AV2117" s="14" t="s">
        <v>86</v>
      </c>
      <c r="AW2117" s="14" t="s">
        <v>31</v>
      </c>
      <c r="AX2117" s="14" t="s">
        <v>75</v>
      </c>
      <c r="AY2117" s="231" t="s">
        <v>239</v>
      </c>
    </row>
    <row r="2118" spans="1:65" s="13" customFormat="1" ht="11.25">
      <c r="B2118" s="210"/>
      <c r="C2118" s="211"/>
      <c r="D2118" s="212" t="s">
        <v>250</v>
      </c>
      <c r="E2118" s="213" t="s">
        <v>1</v>
      </c>
      <c r="F2118" s="214" t="s">
        <v>2697</v>
      </c>
      <c r="G2118" s="211"/>
      <c r="H2118" s="213" t="s">
        <v>1</v>
      </c>
      <c r="I2118" s="215"/>
      <c r="J2118" s="211"/>
      <c r="K2118" s="211"/>
      <c r="L2118" s="216"/>
      <c r="M2118" s="217"/>
      <c r="N2118" s="218"/>
      <c r="O2118" s="218"/>
      <c r="P2118" s="218"/>
      <c r="Q2118" s="218"/>
      <c r="R2118" s="218"/>
      <c r="S2118" s="218"/>
      <c r="T2118" s="219"/>
      <c r="AT2118" s="220" t="s">
        <v>250</v>
      </c>
      <c r="AU2118" s="220" t="s">
        <v>86</v>
      </c>
      <c r="AV2118" s="13" t="s">
        <v>83</v>
      </c>
      <c r="AW2118" s="13" t="s">
        <v>31</v>
      </c>
      <c r="AX2118" s="13" t="s">
        <v>75</v>
      </c>
      <c r="AY2118" s="220" t="s">
        <v>239</v>
      </c>
    </row>
    <row r="2119" spans="1:65" s="14" customFormat="1" ht="11.25">
      <c r="B2119" s="221"/>
      <c r="C2119" s="222"/>
      <c r="D2119" s="212" t="s">
        <v>250</v>
      </c>
      <c r="E2119" s="223" t="s">
        <v>1</v>
      </c>
      <c r="F2119" s="224" t="s">
        <v>255</v>
      </c>
      <c r="G2119" s="222"/>
      <c r="H2119" s="225">
        <v>3</v>
      </c>
      <c r="I2119" s="226"/>
      <c r="J2119" s="222"/>
      <c r="K2119" s="222"/>
      <c r="L2119" s="227"/>
      <c r="M2119" s="228"/>
      <c r="N2119" s="229"/>
      <c r="O2119" s="229"/>
      <c r="P2119" s="229"/>
      <c r="Q2119" s="229"/>
      <c r="R2119" s="229"/>
      <c r="S2119" s="229"/>
      <c r="T2119" s="230"/>
      <c r="AT2119" s="231" t="s">
        <v>250</v>
      </c>
      <c r="AU2119" s="231" t="s">
        <v>86</v>
      </c>
      <c r="AV2119" s="14" t="s">
        <v>86</v>
      </c>
      <c r="AW2119" s="14" t="s">
        <v>31</v>
      </c>
      <c r="AX2119" s="14" t="s">
        <v>83</v>
      </c>
      <c r="AY2119" s="231" t="s">
        <v>239</v>
      </c>
    </row>
    <row r="2120" spans="1:65" s="13" customFormat="1" ht="11.25">
      <c r="B2120" s="210"/>
      <c r="C2120" s="211"/>
      <c r="D2120" s="212" t="s">
        <v>250</v>
      </c>
      <c r="E2120" s="213" t="s">
        <v>1</v>
      </c>
      <c r="F2120" s="214" t="s">
        <v>1569</v>
      </c>
      <c r="G2120" s="211"/>
      <c r="H2120" s="213" t="s">
        <v>1</v>
      </c>
      <c r="I2120" s="215"/>
      <c r="J2120" s="211"/>
      <c r="K2120" s="211"/>
      <c r="L2120" s="216"/>
      <c r="M2120" s="217"/>
      <c r="N2120" s="218"/>
      <c r="O2120" s="218"/>
      <c r="P2120" s="218"/>
      <c r="Q2120" s="218"/>
      <c r="R2120" s="218"/>
      <c r="S2120" s="218"/>
      <c r="T2120" s="219"/>
      <c r="AT2120" s="220" t="s">
        <v>250</v>
      </c>
      <c r="AU2120" s="220" t="s">
        <v>86</v>
      </c>
      <c r="AV2120" s="13" t="s">
        <v>83</v>
      </c>
      <c r="AW2120" s="13" t="s">
        <v>31</v>
      </c>
      <c r="AX2120" s="13" t="s">
        <v>75</v>
      </c>
      <c r="AY2120" s="220" t="s">
        <v>239</v>
      </c>
    </row>
    <row r="2121" spans="1:65" s="13" customFormat="1" ht="22.5">
      <c r="B2121" s="210"/>
      <c r="C2121" s="211"/>
      <c r="D2121" s="212" t="s">
        <v>250</v>
      </c>
      <c r="E2121" s="213" t="s">
        <v>1</v>
      </c>
      <c r="F2121" s="214" t="s">
        <v>2635</v>
      </c>
      <c r="G2121" s="211"/>
      <c r="H2121" s="213" t="s">
        <v>1</v>
      </c>
      <c r="I2121" s="215"/>
      <c r="J2121" s="211"/>
      <c r="K2121" s="211"/>
      <c r="L2121" s="216"/>
      <c r="M2121" s="217"/>
      <c r="N2121" s="218"/>
      <c r="O2121" s="218"/>
      <c r="P2121" s="218"/>
      <c r="Q2121" s="218"/>
      <c r="R2121" s="218"/>
      <c r="S2121" s="218"/>
      <c r="T2121" s="219"/>
      <c r="AT2121" s="220" t="s">
        <v>250</v>
      </c>
      <c r="AU2121" s="220" t="s">
        <v>86</v>
      </c>
      <c r="AV2121" s="13" t="s">
        <v>83</v>
      </c>
      <c r="AW2121" s="13" t="s">
        <v>31</v>
      </c>
      <c r="AX2121" s="13" t="s">
        <v>75</v>
      </c>
      <c r="AY2121" s="220" t="s">
        <v>239</v>
      </c>
    </row>
    <row r="2122" spans="1:65" s="13" customFormat="1" ht="11.25">
      <c r="B2122" s="210"/>
      <c r="C2122" s="211"/>
      <c r="D2122" s="212" t="s">
        <v>250</v>
      </c>
      <c r="E2122" s="213" t="s">
        <v>1</v>
      </c>
      <c r="F2122" s="214" t="s">
        <v>2609</v>
      </c>
      <c r="G2122" s="211"/>
      <c r="H2122" s="213" t="s">
        <v>1</v>
      </c>
      <c r="I2122" s="215"/>
      <c r="J2122" s="211"/>
      <c r="K2122" s="211"/>
      <c r="L2122" s="216"/>
      <c r="M2122" s="217"/>
      <c r="N2122" s="218"/>
      <c r="O2122" s="218"/>
      <c r="P2122" s="218"/>
      <c r="Q2122" s="218"/>
      <c r="R2122" s="218"/>
      <c r="S2122" s="218"/>
      <c r="T2122" s="219"/>
      <c r="AT2122" s="220" t="s">
        <v>250</v>
      </c>
      <c r="AU2122" s="220" t="s">
        <v>86</v>
      </c>
      <c r="AV2122" s="13" t="s">
        <v>83</v>
      </c>
      <c r="AW2122" s="13" t="s">
        <v>31</v>
      </c>
      <c r="AX2122" s="13" t="s">
        <v>75</v>
      </c>
      <c r="AY2122" s="220" t="s">
        <v>239</v>
      </c>
    </row>
    <row r="2123" spans="1:65" s="13" customFormat="1" ht="22.5">
      <c r="B2123" s="210"/>
      <c r="C2123" s="211"/>
      <c r="D2123" s="212" t="s">
        <v>250</v>
      </c>
      <c r="E2123" s="213" t="s">
        <v>1</v>
      </c>
      <c r="F2123" s="214" t="s">
        <v>2610</v>
      </c>
      <c r="G2123" s="211"/>
      <c r="H2123" s="213" t="s">
        <v>1</v>
      </c>
      <c r="I2123" s="215"/>
      <c r="J2123" s="211"/>
      <c r="K2123" s="211"/>
      <c r="L2123" s="216"/>
      <c r="M2123" s="217"/>
      <c r="N2123" s="218"/>
      <c r="O2123" s="218"/>
      <c r="P2123" s="218"/>
      <c r="Q2123" s="218"/>
      <c r="R2123" s="218"/>
      <c r="S2123" s="218"/>
      <c r="T2123" s="219"/>
      <c r="AT2123" s="220" t="s">
        <v>250</v>
      </c>
      <c r="AU2123" s="220" t="s">
        <v>86</v>
      </c>
      <c r="AV2123" s="13" t="s">
        <v>83</v>
      </c>
      <c r="AW2123" s="13" t="s">
        <v>31</v>
      </c>
      <c r="AX2123" s="13" t="s">
        <v>75</v>
      </c>
      <c r="AY2123" s="220" t="s">
        <v>239</v>
      </c>
    </row>
    <row r="2124" spans="1:65" s="13" customFormat="1" ht="22.5">
      <c r="B2124" s="210"/>
      <c r="C2124" s="211"/>
      <c r="D2124" s="212" t="s">
        <v>250</v>
      </c>
      <c r="E2124" s="213" t="s">
        <v>1</v>
      </c>
      <c r="F2124" s="214" t="s">
        <v>2611</v>
      </c>
      <c r="G2124" s="211"/>
      <c r="H2124" s="213" t="s">
        <v>1</v>
      </c>
      <c r="I2124" s="215"/>
      <c r="J2124" s="211"/>
      <c r="K2124" s="211"/>
      <c r="L2124" s="216"/>
      <c r="M2124" s="217"/>
      <c r="N2124" s="218"/>
      <c r="O2124" s="218"/>
      <c r="P2124" s="218"/>
      <c r="Q2124" s="218"/>
      <c r="R2124" s="218"/>
      <c r="S2124" s="218"/>
      <c r="T2124" s="219"/>
      <c r="AT2124" s="220" t="s">
        <v>250</v>
      </c>
      <c r="AU2124" s="220" t="s">
        <v>86</v>
      </c>
      <c r="AV2124" s="13" t="s">
        <v>83</v>
      </c>
      <c r="AW2124" s="13" t="s">
        <v>31</v>
      </c>
      <c r="AX2124" s="13" t="s">
        <v>75</v>
      </c>
      <c r="AY2124" s="220" t="s">
        <v>239</v>
      </c>
    </row>
    <row r="2125" spans="1:65" s="2" customFormat="1" ht="33" customHeight="1">
      <c r="A2125" s="35"/>
      <c r="B2125" s="36"/>
      <c r="C2125" s="192" t="s">
        <v>2698</v>
      </c>
      <c r="D2125" s="192" t="s">
        <v>241</v>
      </c>
      <c r="E2125" s="193" t="s">
        <v>2699</v>
      </c>
      <c r="F2125" s="194" t="s">
        <v>2700</v>
      </c>
      <c r="G2125" s="195" t="s">
        <v>674</v>
      </c>
      <c r="H2125" s="196">
        <v>4</v>
      </c>
      <c r="I2125" s="197"/>
      <c r="J2125" s="198">
        <f>ROUND(I2125*H2125,2)</f>
        <v>0</v>
      </c>
      <c r="K2125" s="194" t="s">
        <v>1</v>
      </c>
      <c r="L2125" s="40"/>
      <c r="M2125" s="199" t="s">
        <v>1</v>
      </c>
      <c r="N2125" s="200" t="s">
        <v>40</v>
      </c>
      <c r="O2125" s="72"/>
      <c r="P2125" s="201">
        <f>O2125*H2125</f>
        <v>0</v>
      </c>
      <c r="Q2125" s="201">
        <v>1.89E-3</v>
      </c>
      <c r="R2125" s="201">
        <f>Q2125*H2125</f>
        <v>7.5599999999999999E-3</v>
      </c>
      <c r="S2125" s="201">
        <v>0</v>
      </c>
      <c r="T2125" s="202">
        <f>S2125*H2125</f>
        <v>0</v>
      </c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R2125" s="203" t="s">
        <v>169</v>
      </c>
      <c r="AT2125" s="203" t="s">
        <v>241</v>
      </c>
      <c r="AU2125" s="203" t="s">
        <v>86</v>
      </c>
      <c r="AY2125" s="18" t="s">
        <v>239</v>
      </c>
      <c r="BE2125" s="204">
        <f>IF(N2125="základní",J2125,0)</f>
        <v>0</v>
      </c>
      <c r="BF2125" s="204">
        <f>IF(N2125="snížená",J2125,0)</f>
        <v>0</v>
      </c>
      <c r="BG2125" s="204">
        <f>IF(N2125="zákl. přenesená",J2125,0)</f>
        <v>0</v>
      </c>
      <c r="BH2125" s="204">
        <f>IF(N2125="sníž. přenesená",J2125,0)</f>
        <v>0</v>
      </c>
      <c r="BI2125" s="204">
        <f>IF(N2125="nulová",J2125,0)</f>
        <v>0</v>
      </c>
      <c r="BJ2125" s="18" t="s">
        <v>83</v>
      </c>
      <c r="BK2125" s="204">
        <f>ROUND(I2125*H2125,2)</f>
        <v>0</v>
      </c>
      <c r="BL2125" s="18" t="s">
        <v>169</v>
      </c>
      <c r="BM2125" s="203" t="s">
        <v>2701</v>
      </c>
    </row>
    <row r="2126" spans="1:65" s="13" customFormat="1" ht="11.25">
      <c r="B2126" s="210"/>
      <c r="C2126" s="211"/>
      <c r="D2126" s="212" t="s">
        <v>250</v>
      </c>
      <c r="E2126" s="213" t="s">
        <v>1</v>
      </c>
      <c r="F2126" s="214" t="s">
        <v>2702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250</v>
      </c>
      <c r="AU2126" s="220" t="s">
        <v>86</v>
      </c>
      <c r="AV2126" s="13" t="s">
        <v>83</v>
      </c>
      <c r="AW2126" s="13" t="s">
        <v>31</v>
      </c>
      <c r="AX2126" s="13" t="s">
        <v>75</v>
      </c>
      <c r="AY2126" s="220" t="s">
        <v>239</v>
      </c>
    </row>
    <row r="2127" spans="1:65" s="14" customFormat="1" ht="11.25">
      <c r="B2127" s="221"/>
      <c r="C2127" s="222"/>
      <c r="D2127" s="212" t="s">
        <v>250</v>
      </c>
      <c r="E2127" s="223" t="s">
        <v>1</v>
      </c>
      <c r="F2127" s="224" t="s">
        <v>246</v>
      </c>
      <c r="G2127" s="222"/>
      <c r="H2127" s="225">
        <v>4</v>
      </c>
      <c r="I2127" s="226"/>
      <c r="J2127" s="222"/>
      <c r="K2127" s="222"/>
      <c r="L2127" s="227"/>
      <c r="M2127" s="228"/>
      <c r="N2127" s="229"/>
      <c r="O2127" s="229"/>
      <c r="P2127" s="229"/>
      <c r="Q2127" s="229"/>
      <c r="R2127" s="229"/>
      <c r="S2127" s="229"/>
      <c r="T2127" s="230"/>
      <c r="AT2127" s="231" t="s">
        <v>250</v>
      </c>
      <c r="AU2127" s="231" t="s">
        <v>86</v>
      </c>
      <c r="AV2127" s="14" t="s">
        <v>86</v>
      </c>
      <c r="AW2127" s="14" t="s">
        <v>31</v>
      </c>
      <c r="AX2127" s="14" t="s">
        <v>83</v>
      </c>
      <c r="AY2127" s="231" t="s">
        <v>239</v>
      </c>
    </row>
    <row r="2128" spans="1:65" s="2" customFormat="1" ht="24.2" customHeight="1">
      <c r="A2128" s="35"/>
      <c r="B2128" s="36"/>
      <c r="C2128" s="192" t="s">
        <v>2703</v>
      </c>
      <c r="D2128" s="192" t="s">
        <v>241</v>
      </c>
      <c r="E2128" s="193" t="s">
        <v>2704</v>
      </c>
      <c r="F2128" s="194" t="s">
        <v>2705</v>
      </c>
      <c r="G2128" s="195" t="s">
        <v>519</v>
      </c>
      <c r="H2128" s="196">
        <v>32</v>
      </c>
      <c r="I2128" s="197"/>
      <c r="J2128" s="198">
        <f>ROUND(I2128*H2128,2)</f>
        <v>0</v>
      </c>
      <c r="K2128" s="194" t="s">
        <v>245</v>
      </c>
      <c r="L2128" s="40"/>
      <c r="M2128" s="199" t="s">
        <v>1</v>
      </c>
      <c r="N2128" s="200" t="s">
        <v>40</v>
      </c>
      <c r="O2128" s="72"/>
      <c r="P2128" s="201">
        <f>O2128*H2128</f>
        <v>0</v>
      </c>
      <c r="Q2128" s="201">
        <v>7.9000000000000001E-4</v>
      </c>
      <c r="R2128" s="201">
        <f>Q2128*H2128</f>
        <v>2.528E-2</v>
      </c>
      <c r="S2128" s="201">
        <v>0</v>
      </c>
      <c r="T2128" s="202">
        <f>S2128*H2128</f>
        <v>0</v>
      </c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R2128" s="203" t="s">
        <v>169</v>
      </c>
      <c r="AT2128" s="203" t="s">
        <v>241</v>
      </c>
      <c r="AU2128" s="203" t="s">
        <v>86</v>
      </c>
      <c r="AY2128" s="18" t="s">
        <v>239</v>
      </c>
      <c r="BE2128" s="204">
        <f>IF(N2128="základní",J2128,0)</f>
        <v>0</v>
      </c>
      <c r="BF2128" s="204">
        <f>IF(N2128="snížená",J2128,0)</f>
        <v>0</v>
      </c>
      <c r="BG2128" s="204">
        <f>IF(N2128="zákl. přenesená",J2128,0)</f>
        <v>0</v>
      </c>
      <c r="BH2128" s="204">
        <f>IF(N2128="sníž. přenesená",J2128,0)</f>
        <v>0</v>
      </c>
      <c r="BI2128" s="204">
        <f>IF(N2128="nulová",J2128,0)</f>
        <v>0</v>
      </c>
      <c r="BJ2128" s="18" t="s">
        <v>83</v>
      </c>
      <c r="BK2128" s="204">
        <f>ROUND(I2128*H2128,2)</f>
        <v>0</v>
      </c>
      <c r="BL2128" s="18" t="s">
        <v>169</v>
      </c>
      <c r="BM2128" s="203" t="s">
        <v>2706</v>
      </c>
    </row>
    <row r="2129" spans="1:65" s="2" customFormat="1" ht="11.25">
      <c r="A2129" s="35"/>
      <c r="B2129" s="36"/>
      <c r="C2129" s="37"/>
      <c r="D2129" s="205" t="s">
        <v>248</v>
      </c>
      <c r="E2129" s="37"/>
      <c r="F2129" s="206" t="s">
        <v>2707</v>
      </c>
      <c r="G2129" s="37"/>
      <c r="H2129" s="37"/>
      <c r="I2129" s="207"/>
      <c r="J2129" s="37"/>
      <c r="K2129" s="37"/>
      <c r="L2129" s="40"/>
      <c r="M2129" s="208"/>
      <c r="N2129" s="209"/>
      <c r="O2129" s="72"/>
      <c r="P2129" s="72"/>
      <c r="Q2129" s="72"/>
      <c r="R2129" s="72"/>
      <c r="S2129" s="72"/>
      <c r="T2129" s="73"/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T2129" s="18" t="s">
        <v>248</v>
      </c>
      <c r="AU2129" s="18" t="s">
        <v>86</v>
      </c>
    </row>
    <row r="2130" spans="1:65" s="13" customFormat="1" ht="11.25">
      <c r="B2130" s="210"/>
      <c r="C2130" s="211"/>
      <c r="D2130" s="212" t="s">
        <v>250</v>
      </c>
      <c r="E2130" s="213" t="s">
        <v>1</v>
      </c>
      <c r="F2130" s="214" t="s">
        <v>2708</v>
      </c>
      <c r="G2130" s="211"/>
      <c r="H2130" s="213" t="s">
        <v>1</v>
      </c>
      <c r="I2130" s="215"/>
      <c r="J2130" s="211"/>
      <c r="K2130" s="211"/>
      <c r="L2130" s="216"/>
      <c r="M2130" s="217"/>
      <c r="N2130" s="218"/>
      <c r="O2130" s="218"/>
      <c r="P2130" s="218"/>
      <c r="Q2130" s="218"/>
      <c r="R2130" s="218"/>
      <c r="S2130" s="218"/>
      <c r="T2130" s="219"/>
      <c r="AT2130" s="220" t="s">
        <v>250</v>
      </c>
      <c r="AU2130" s="220" t="s">
        <v>86</v>
      </c>
      <c r="AV2130" s="13" t="s">
        <v>83</v>
      </c>
      <c r="AW2130" s="13" t="s">
        <v>31</v>
      </c>
      <c r="AX2130" s="13" t="s">
        <v>75</v>
      </c>
      <c r="AY2130" s="220" t="s">
        <v>239</v>
      </c>
    </row>
    <row r="2131" spans="1:65" s="14" customFormat="1" ht="11.25">
      <c r="B2131" s="221"/>
      <c r="C2131" s="222"/>
      <c r="D2131" s="212" t="s">
        <v>250</v>
      </c>
      <c r="E2131" s="223" t="s">
        <v>1</v>
      </c>
      <c r="F2131" s="224" t="s">
        <v>2709</v>
      </c>
      <c r="G2131" s="222"/>
      <c r="H2131" s="225">
        <v>31.5</v>
      </c>
      <c r="I2131" s="226"/>
      <c r="J2131" s="222"/>
      <c r="K2131" s="222"/>
      <c r="L2131" s="227"/>
      <c r="M2131" s="228"/>
      <c r="N2131" s="229"/>
      <c r="O2131" s="229"/>
      <c r="P2131" s="229"/>
      <c r="Q2131" s="229"/>
      <c r="R2131" s="229"/>
      <c r="S2131" s="229"/>
      <c r="T2131" s="230"/>
      <c r="AT2131" s="231" t="s">
        <v>250</v>
      </c>
      <c r="AU2131" s="231" t="s">
        <v>86</v>
      </c>
      <c r="AV2131" s="14" t="s">
        <v>86</v>
      </c>
      <c r="AW2131" s="14" t="s">
        <v>31</v>
      </c>
      <c r="AX2131" s="14" t="s">
        <v>75</v>
      </c>
      <c r="AY2131" s="231" t="s">
        <v>239</v>
      </c>
    </row>
    <row r="2132" spans="1:65" s="14" customFormat="1" ht="11.25">
      <c r="B2132" s="221"/>
      <c r="C2132" s="222"/>
      <c r="D2132" s="212" t="s">
        <v>250</v>
      </c>
      <c r="E2132" s="223" t="s">
        <v>1</v>
      </c>
      <c r="F2132" s="224" t="s">
        <v>2710</v>
      </c>
      <c r="G2132" s="222"/>
      <c r="H2132" s="225">
        <v>0.5</v>
      </c>
      <c r="I2132" s="226"/>
      <c r="J2132" s="222"/>
      <c r="K2132" s="222"/>
      <c r="L2132" s="227"/>
      <c r="M2132" s="228"/>
      <c r="N2132" s="229"/>
      <c r="O2132" s="229"/>
      <c r="P2132" s="229"/>
      <c r="Q2132" s="229"/>
      <c r="R2132" s="229"/>
      <c r="S2132" s="229"/>
      <c r="T2132" s="230"/>
      <c r="AT2132" s="231" t="s">
        <v>250</v>
      </c>
      <c r="AU2132" s="231" t="s">
        <v>86</v>
      </c>
      <c r="AV2132" s="14" t="s">
        <v>86</v>
      </c>
      <c r="AW2132" s="14" t="s">
        <v>31</v>
      </c>
      <c r="AX2132" s="14" t="s">
        <v>75</v>
      </c>
      <c r="AY2132" s="231" t="s">
        <v>239</v>
      </c>
    </row>
    <row r="2133" spans="1:65" s="16" customFormat="1" ht="11.25">
      <c r="B2133" s="243"/>
      <c r="C2133" s="244"/>
      <c r="D2133" s="212" t="s">
        <v>250</v>
      </c>
      <c r="E2133" s="245" t="s">
        <v>1</v>
      </c>
      <c r="F2133" s="246" t="s">
        <v>264</v>
      </c>
      <c r="G2133" s="244"/>
      <c r="H2133" s="247">
        <v>32</v>
      </c>
      <c r="I2133" s="248"/>
      <c r="J2133" s="244"/>
      <c r="K2133" s="244"/>
      <c r="L2133" s="249"/>
      <c r="M2133" s="250"/>
      <c r="N2133" s="251"/>
      <c r="O2133" s="251"/>
      <c r="P2133" s="251"/>
      <c r="Q2133" s="251"/>
      <c r="R2133" s="251"/>
      <c r="S2133" s="251"/>
      <c r="T2133" s="252"/>
      <c r="AT2133" s="253" t="s">
        <v>250</v>
      </c>
      <c r="AU2133" s="253" t="s">
        <v>86</v>
      </c>
      <c r="AV2133" s="16" t="s">
        <v>246</v>
      </c>
      <c r="AW2133" s="16" t="s">
        <v>31</v>
      </c>
      <c r="AX2133" s="16" t="s">
        <v>83</v>
      </c>
      <c r="AY2133" s="253" t="s">
        <v>239</v>
      </c>
    </row>
    <row r="2134" spans="1:65" s="13" customFormat="1" ht="11.25">
      <c r="B2134" s="210"/>
      <c r="C2134" s="211"/>
      <c r="D2134" s="212" t="s">
        <v>250</v>
      </c>
      <c r="E2134" s="213" t="s">
        <v>1</v>
      </c>
      <c r="F2134" s="214" t="s">
        <v>1569</v>
      </c>
      <c r="G2134" s="211"/>
      <c r="H2134" s="213" t="s">
        <v>1</v>
      </c>
      <c r="I2134" s="215"/>
      <c r="J2134" s="211"/>
      <c r="K2134" s="211"/>
      <c r="L2134" s="216"/>
      <c r="M2134" s="217"/>
      <c r="N2134" s="218"/>
      <c r="O2134" s="218"/>
      <c r="P2134" s="218"/>
      <c r="Q2134" s="218"/>
      <c r="R2134" s="218"/>
      <c r="S2134" s="218"/>
      <c r="T2134" s="219"/>
      <c r="AT2134" s="220" t="s">
        <v>250</v>
      </c>
      <c r="AU2134" s="220" t="s">
        <v>86</v>
      </c>
      <c r="AV2134" s="13" t="s">
        <v>83</v>
      </c>
      <c r="AW2134" s="13" t="s">
        <v>31</v>
      </c>
      <c r="AX2134" s="13" t="s">
        <v>75</v>
      </c>
      <c r="AY2134" s="220" t="s">
        <v>239</v>
      </c>
    </row>
    <row r="2135" spans="1:65" s="13" customFormat="1" ht="22.5">
      <c r="B2135" s="210"/>
      <c r="C2135" s="211"/>
      <c r="D2135" s="212" t="s">
        <v>250</v>
      </c>
      <c r="E2135" s="213" t="s">
        <v>1</v>
      </c>
      <c r="F2135" s="214" t="s">
        <v>2635</v>
      </c>
      <c r="G2135" s="211"/>
      <c r="H2135" s="213" t="s">
        <v>1</v>
      </c>
      <c r="I2135" s="215"/>
      <c r="J2135" s="211"/>
      <c r="K2135" s="211"/>
      <c r="L2135" s="216"/>
      <c r="M2135" s="217"/>
      <c r="N2135" s="218"/>
      <c r="O2135" s="218"/>
      <c r="P2135" s="218"/>
      <c r="Q2135" s="218"/>
      <c r="R2135" s="218"/>
      <c r="S2135" s="218"/>
      <c r="T2135" s="219"/>
      <c r="AT2135" s="220" t="s">
        <v>250</v>
      </c>
      <c r="AU2135" s="220" t="s">
        <v>86</v>
      </c>
      <c r="AV2135" s="13" t="s">
        <v>83</v>
      </c>
      <c r="AW2135" s="13" t="s">
        <v>31</v>
      </c>
      <c r="AX2135" s="13" t="s">
        <v>75</v>
      </c>
      <c r="AY2135" s="220" t="s">
        <v>239</v>
      </c>
    </row>
    <row r="2136" spans="1:65" s="13" customFormat="1" ht="11.25">
      <c r="B2136" s="210"/>
      <c r="C2136" s="211"/>
      <c r="D2136" s="212" t="s">
        <v>250</v>
      </c>
      <c r="E2136" s="213" t="s">
        <v>1</v>
      </c>
      <c r="F2136" s="214" t="s">
        <v>2609</v>
      </c>
      <c r="G2136" s="211"/>
      <c r="H2136" s="213" t="s">
        <v>1</v>
      </c>
      <c r="I2136" s="215"/>
      <c r="J2136" s="211"/>
      <c r="K2136" s="211"/>
      <c r="L2136" s="216"/>
      <c r="M2136" s="217"/>
      <c r="N2136" s="218"/>
      <c r="O2136" s="218"/>
      <c r="P2136" s="218"/>
      <c r="Q2136" s="218"/>
      <c r="R2136" s="218"/>
      <c r="S2136" s="218"/>
      <c r="T2136" s="219"/>
      <c r="AT2136" s="220" t="s">
        <v>250</v>
      </c>
      <c r="AU2136" s="220" t="s">
        <v>86</v>
      </c>
      <c r="AV2136" s="13" t="s">
        <v>83</v>
      </c>
      <c r="AW2136" s="13" t="s">
        <v>31</v>
      </c>
      <c r="AX2136" s="13" t="s">
        <v>75</v>
      </c>
      <c r="AY2136" s="220" t="s">
        <v>239</v>
      </c>
    </row>
    <row r="2137" spans="1:65" s="13" customFormat="1" ht="22.5">
      <c r="B2137" s="210"/>
      <c r="C2137" s="211"/>
      <c r="D2137" s="212" t="s">
        <v>250</v>
      </c>
      <c r="E2137" s="213" t="s">
        <v>1</v>
      </c>
      <c r="F2137" s="214" t="s">
        <v>2610</v>
      </c>
      <c r="G2137" s="211"/>
      <c r="H2137" s="213" t="s">
        <v>1</v>
      </c>
      <c r="I2137" s="215"/>
      <c r="J2137" s="211"/>
      <c r="K2137" s="211"/>
      <c r="L2137" s="216"/>
      <c r="M2137" s="217"/>
      <c r="N2137" s="218"/>
      <c r="O2137" s="218"/>
      <c r="P2137" s="218"/>
      <c r="Q2137" s="218"/>
      <c r="R2137" s="218"/>
      <c r="S2137" s="218"/>
      <c r="T2137" s="219"/>
      <c r="AT2137" s="220" t="s">
        <v>250</v>
      </c>
      <c r="AU2137" s="220" t="s">
        <v>86</v>
      </c>
      <c r="AV2137" s="13" t="s">
        <v>83</v>
      </c>
      <c r="AW2137" s="13" t="s">
        <v>31</v>
      </c>
      <c r="AX2137" s="13" t="s">
        <v>75</v>
      </c>
      <c r="AY2137" s="220" t="s">
        <v>239</v>
      </c>
    </row>
    <row r="2138" spans="1:65" s="13" customFormat="1" ht="22.5">
      <c r="B2138" s="210"/>
      <c r="C2138" s="211"/>
      <c r="D2138" s="212" t="s">
        <v>250</v>
      </c>
      <c r="E2138" s="213" t="s">
        <v>1</v>
      </c>
      <c r="F2138" s="214" t="s">
        <v>2611</v>
      </c>
      <c r="G2138" s="211"/>
      <c r="H2138" s="213" t="s">
        <v>1</v>
      </c>
      <c r="I2138" s="215"/>
      <c r="J2138" s="211"/>
      <c r="K2138" s="211"/>
      <c r="L2138" s="216"/>
      <c r="M2138" s="217"/>
      <c r="N2138" s="218"/>
      <c r="O2138" s="218"/>
      <c r="P2138" s="218"/>
      <c r="Q2138" s="218"/>
      <c r="R2138" s="218"/>
      <c r="S2138" s="218"/>
      <c r="T2138" s="219"/>
      <c r="AT2138" s="220" t="s">
        <v>250</v>
      </c>
      <c r="AU2138" s="220" t="s">
        <v>86</v>
      </c>
      <c r="AV2138" s="13" t="s">
        <v>83</v>
      </c>
      <c r="AW2138" s="13" t="s">
        <v>31</v>
      </c>
      <c r="AX2138" s="13" t="s">
        <v>75</v>
      </c>
      <c r="AY2138" s="220" t="s">
        <v>239</v>
      </c>
    </row>
    <row r="2139" spans="1:65" s="2" customFormat="1" ht="24.2" customHeight="1">
      <c r="A2139" s="35"/>
      <c r="B2139" s="36"/>
      <c r="C2139" s="192" t="s">
        <v>2711</v>
      </c>
      <c r="D2139" s="192" t="s">
        <v>241</v>
      </c>
      <c r="E2139" s="193" t="s">
        <v>2712</v>
      </c>
      <c r="F2139" s="194" t="s">
        <v>2713</v>
      </c>
      <c r="G2139" s="195" t="s">
        <v>519</v>
      </c>
      <c r="H2139" s="196">
        <v>6</v>
      </c>
      <c r="I2139" s="197"/>
      <c r="J2139" s="198">
        <f>ROUND(I2139*H2139,2)</f>
        <v>0</v>
      </c>
      <c r="K2139" s="194" t="s">
        <v>245</v>
      </c>
      <c r="L2139" s="40"/>
      <c r="M2139" s="199" t="s">
        <v>1</v>
      </c>
      <c r="N2139" s="200" t="s">
        <v>40</v>
      </c>
      <c r="O2139" s="72"/>
      <c r="P2139" s="201">
        <f>O2139*H2139</f>
        <v>0</v>
      </c>
      <c r="Q2139" s="201">
        <v>5.0000000000000001E-4</v>
      </c>
      <c r="R2139" s="201">
        <f>Q2139*H2139</f>
        <v>3.0000000000000001E-3</v>
      </c>
      <c r="S2139" s="201">
        <v>0</v>
      </c>
      <c r="T2139" s="202">
        <f>S2139*H2139</f>
        <v>0</v>
      </c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R2139" s="203" t="s">
        <v>169</v>
      </c>
      <c r="AT2139" s="203" t="s">
        <v>241</v>
      </c>
      <c r="AU2139" s="203" t="s">
        <v>86</v>
      </c>
      <c r="AY2139" s="18" t="s">
        <v>239</v>
      </c>
      <c r="BE2139" s="204">
        <f>IF(N2139="základní",J2139,0)</f>
        <v>0</v>
      </c>
      <c r="BF2139" s="204">
        <f>IF(N2139="snížená",J2139,0)</f>
        <v>0</v>
      </c>
      <c r="BG2139" s="204">
        <f>IF(N2139="zákl. přenesená",J2139,0)</f>
        <v>0</v>
      </c>
      <c r="BH2139" s="204">
        <f>IF(N2139="sníž. přenesená",J2139,0)</f>
        <v>0</v>
      </c>
      <c r="BI2139" s="204">
        <f>IF(N2139="nulová",J2139,0)</f>
        <v>0</v>
      </c>
      <c r="BJ2139" s="18" t="s">
        <v>83</v>
      </c>
      <c r="BK2139" s="204">
        <f>ROUND(I2139*H2139,2)</f>
        <v>0</v>
      </c>
      <c r="BL2139" s="18" t="s">
        <v>169</v>
      </c>
      <c r="BM2139" s="203" t="s">
        <v>2714</v>
      </c>
    </row>
    <row r="2140" spans="1:65" s="2" customFormat="1" ht="11.25">
      <c r="A2140" s="35"/>
      <c r="B2140" s="36"/>
      <c r="C2140" s="37"/>
      <c r="D2140" s="205" t="s">
        <v>248</v>
      </c>
      <c r="E2140" s="37"/>
      <c r="F2140" s="206" t="s">
        <v>2715</v>
      </c>
      <c r="G2140" s="37"/>
      <c r="H2140" s="37"/>
      <c r="I2140" s="207"/>
      <c r="J2140" s="37"/>
      <c r="K2140" s="37"/>
      <c r="L2140" s="40"/>
      <c r="M2140" s="208"/>
      <c r="N2140" s="209"/>
      <c r="O2140" s="72"/>
      <c r="P2140" s="72"/>
      <c r="Q2140" s="72"/>
      <c r="R2140" s="72"/>
      <c r="S2140" s="72"/>
      <c r="T2140" s="73"/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T2140" s="18" t="s">
        <v>248</v>
      </c>
      <c r="AU2140" s="18" t="s">
        <v>86</v>
      </c>
    </row>
    <row r="2141" spans="1:65" s="13" customFormat="1" ht="11.25">
      <c r="B2141" s="210"/>
      <c r="C2141" s="211"/>
      <c r="D2141" s="212" t="s">
        <v>250</v>
      </c>
      <c r="E2141" s="213" t="s">
        <v>1</v>
      </c>
      <c r="F2141" s="214" t="s">
        <v>2716</v>
      </c>
      <c r="G2141" s="211"/>
      <c r="H2141" s="213" t="s">
        <v>1</v>
      </c>
      <c r="I2141" s="215"/>
      <c r="J2141" s="211"/>
      <c r="K2141" s="211"/>
      <c r="L2141" s="216"/>
      <c r="M2141" s="217"/>
      <c r="N2141" s="218"/>
      <c r="O2141" s="218"/>
      <c r="P2141" s="218"/>
      <c r="Q2141" s="218"/>
      <c r="R2141" s="218"/>
      <c r="S2141" s="218"/>
      <c r="T2141" s="219"/>
      <c r="AT2141" s="220" t="s">
        <v>250</v>
      </c>
      <c r="AU2141" s="220" t="s">
        <v>86</v>
      </c>
      <c r="AV2141" s="13" t="s">
        <v>83</v>
      </c>
      <c r="AW2141" s="13" t="s">
        <v>31</v>
      </c>
      <c r="AX2141" s="13" t="s">
        <v>75</v>
      </c>
      <c r="AY2141" s="220" t="s">
        <v>239</v>
      </c>
    </row>
    <row r="2142" spans="1:65" s="13" customFormat="1" ht="11.25">
      <c r="B2142" s="210"/>
      <c r="C2142" s="211"/>
      <c r="D2142" s="212" t="s">
        <v>250</v>
      </c>
      <c r="E2142" s="213" t="s">
        <v>1</v>
      </c>
      <c r="F2142" s="214" t="s">
        <v>2640</v>
      </c>
      <c r="G2142" s="211"/>
      <c r="H2142" s="213" t="s">
        <v>1</v>
      </c>
      <c r="I2142" s="215"/>
      <c r="J2142" s="211"/>
      <c r="K2142" s="211"/>
      <c r="L2142" s="216"/>
      <c r="M2142" s="217"/>
      <c r="N2142" s="218"/>
      <c r="O2142" s="218"/>
      <c r="P2142" s="218"/>
      <c r="Q2142" s="218"/>
      <c r="R2142" s="218"/>
      <c r="S2142" s="218"/>
      <c r="T2142" s="219"/>
      <c r="AT2142" s="220" t="s">
        <v>250</v>
      </c>
      <c r="AU2142" s="220" t="s">
        <v>86</v>
      </c>
      <c r="AV2142" s="13" t="s">
        <v>83</v>
      </c>
      <c r="AW2142" s="13" t="s">
        <v>31</v>
      </c>
      <c r="AX2142" s="13" t="s">
        <v>75</v>
      </c>
      <c r="AY2142" s="220" t="s">
        <v>239</v>
      </c>
    </row>
    <row r="2143" spans="1:65" s="14" customFormat="1" ht="11.25">
      <c r="B2143" s="221"/>
      <c r="C2143" s="222"/>
      <c r="D2143" s="212" t="s">
        <v>250</v>
      </c>
      <c r="E2143" s="223" t="s">
        <v>1</v>
      </c>
      <c r="F2143" s="224" t="s">
        <v>2645</v>
      </c>
      <c r="G2143" s="222"/>
      <c r="H2143" s="225">
        <v>6</v>
      </c>
      <c r="I2143" s="226"/>
      <c r="J2143" s="222"/>
      <c r="K2143" s="222"/>
      <c r="L2143" s="227"/>
      <c r="M2143" s="228"/>
      <c r="N2143" s="229"/>
      <c r="O2143" s="229"/>
      <c r="P2143" s="229"/>
      <c r="Q2143" s="229"/>
      <c r="R2143" s="229"/>
      <c r="S2143" s="229"/>
      <c r="T2143" s="230"/>
      <c r="AT2143" s="231" t="s">
        <v>250</v>
      </c>
      <c r="AU2143" s="231" t="s">
        <v>86</v>
      </c>
      <c r="AV2143" s="14" t="s">
        <v>86</v>
      </c>
      <c r="AW2143" s="14" t="s">
        <v>31</v>
      </c>
      <c r="AX2143" s="14" t="s">
        <v>83</v>
      </c>
      <c r="AY2143" s="231" t="s">
        <v>239</v>
      </c>
    </row>
    <row r="2144" spans="1:65" s="13" customFormat="1" ht="11.25">
      <c r="B2144" s="210"/>
      <c r="C2144" s="211"/>
      <c r="D2144" s="212" t="s">
        <v>250</v>
      </c>
      <c r="E2144" s="213" t="s">
        <v>1</v>
      </c>
      <c r="F2144" s="214" t="s">
        <v>1569</v>
      </c>
      <c r="G2144" s="211"/>
      <c r="H2144" s="213" t="s">
        <v>1</v>
      </c>
      <c r="I2144" s="215"/>
      <c r="J2144" s="211"/>
      <c r="K2144" s="211"/>
      <c r="L2144" s="216"/>
      <c r="M2144" s="217"/>
      <c r="N2144" s="218"/>
      <c r="O2144" s="218"/>
      <c r="P2144" s="218"/>
      <c r="Q2144" s="218"/>
      <c r="R2144" s="218"/>
      <c r="S2144" s="218"/>
      <c r="T2144" s="219"/>
      <c r="AT2144" s="220" t="s">
        <v>250</v>
      </c>
      <c r="AU2144" s="220" t="s">
        <v>86</v>
      </c>
      <c r="AV2144" s="13" t="s">
        <v>83</v>
      </c>
      <c r="AW2144" s="13" t="s">
        <v>31</v>
      </c>
      <c r="AX2144" s="13" t="s">
        <v>75</v>
      </c>
      <c r="AY2144" s="220" t="s">
        <v>239</v>
      </c>
    </row>
    <row r="2145" spans="1:65" s="13" customFormat="1" ht="22.5">
      <c r="B2145" s="210"/>
      <c r="C2145" s="211"/>
      <c r="D2145" s="212" t="s">
        <v>250</v>
      </c>
      <c r="E2145" s="213" t="s">
        <v>1</v>
      </c>
      <c r="F2145" s="214" t="s">
        <v>2635</v>
      </c>
      <c r="G2145" s="211"/>
      <c r="H2145" s="213" t="s">
        <v>1</v>
      </c>
      <c r="I2145" s="215"/>
      <c r="J2145" s="211"/>
      <c r="K2145" s="211"/>
      <c r="L2145" s="216"/>
      <c r="M2145" s="217"/>
      <c r="N2145" s="218"/>
      <c r="O2145" s="218"/>
      <c r="P2145" s="218"/>
      <c r="Q2145" s="218"/>
      <c r="R2145" s="218"/>
      <c r="S2145" s="218"/>
      <c r="T2145" s="219"/>
      <c r="AT2145" s="220" t="s">
        <v>250</v>
      </c>
      <c r="AU2145" s="220" t="s">
        <v>86</v>
      </c>
      <c r="AV2145" s="13" t="s">
        <v>83</v>
      </c>
      <c r="AW2145" s="13" t="s">
        <v>31</v>
      </c>
      <c r="AX2145" s="13" t="s">
        <v>75</v>
      </c>
      <c r="AY2145" s="220" t="s">
        <v>239</v>
      </c>
    </row>
    <row r="2146" spans="1:65" s="13" customFormat="1" ht="11.25">
      <c r="B2146" s="210"/>
      <c r="C2146" s="211"/>
      <c r="D2146" s="212" t="s">
        <v>250</v>
      </c>
      <c r="E2146" s="213" t="s">
        <v>1</v>
      </c>
      <c r="F2146" s="214" t="s">
        <v>2609</v>
      </c>
      <c r="G2146" s="211"/>
      <c r="H2146" s="213" t="s">
        <v>1</v>
      </c>
      <c r="I2146" s="215"/>
      <c r="J2146" s="211"/>
      <c r="K2146" s="211"/>
      <c r="L2146" s="216"/>
      <c r="M2146" s="217"/>
      <c r="N2146" s="218"/>
      <c r="O2146" s="218"/>
      <c r="P2146" s="218"/>
      <c r="Q2146" s="218"/>
      <c r="R2146" s="218"/>
      <c r="S2146" s="218"/>
      <c r="T2146" s="219"/>
      <c r="AT2146" s="220" t="s">
        <v>250</v>
      </c>
      <c r="AU2146" s="220" t="s">
        <v>86</v>
      </c>
      <c r="AV2146" s="13" t="s">
        <v>83</v>
      </c>
      <c r="AW2146" s="13" t="s">
        <v>31</v>
      </c>
      <c r="AX2146" s="13" t="s">
        <v>75</v>
      </c>
      <c r="AY2146" s="220" t="s">
        <v>239</v>
      </c>
    </row>
    <row r="2147" spans="1:65" s="13" customFormat="1" ht="22.5">
      <c r="B2147" s="210"/>
      <c r="C2147" s="211"/>
      <c r="D2147" s="212" t="s">
        <v>250</v>
      </c>
      <c r="E2147" s="213" t="s">
        <v>1</v>
      </c>
      <c r="F2147" s="214" t="s">
        <v>2610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250</v>
      </c>
      <c r="AU2147" s="220" t="s">
        <v>86</v>
      </c>
      <c r="AV2147" s="13" t="s">
        <v>83</v>
      </c>
      <c r="AW2147" s="13" t="s">
        <v>31</v>
      </c>
      <c r="AX2147" s="13" t="s">
        <v>75</v>
      </c>
      <c r="AY2147" s="220" t="s">
        <v>239</v>
      </c>
    </row>
    <row r="2148" spans="1:65" s="13" customFormat="1" ht="22.5">
      <c r="B2148" s="210"/>
      <c r="C2148" s="211"/>
      <c r="D2148" s="212" t="s">
        <v>250</v>
      </c>
      <c r="E2148" s="213" t="s">
        <v>1</v>
      </c>
      <c r="F2148" s="214" t="s">
        <v>2611</v>
      </c>
      <c r="G2148" s="211"/>
      <c r="H2148" s="213" t="s">
        <v>1</v>
      </c>
      <c r="I2148" s="215"/>
      <c r="J2148" s="211"/>
      <c r="K2148" s="211"/>
      <c r="L2148" s="216"/>
      <c r="M2148" s="217"/>
      <c r="N2148" s="218"/>
      <c r="O2148" s="218"/>
      <c r="P2148" s="218"/>
      <c r="Q2148" s="218"/>
      <c r="R2148" s="218"/>
      <c r="S2148" s="218"/>
      <c r="T2148" s="219"/>
      <c r="AT2148" s="220" t="s">
        <v>250</v>
      </c>
      <c r="AU2148" s="220" t="s">
        <v>86</v>
      </c>
      <c r="AV2148" s="13" t="s">
        <v>83</v>
      </c>
      <c r="AW2148" s="13" t="s">
        <v>31</v>
      </c>
      <c r="AX2148" s="13" t="s">
        <v>75</v>
      </c>
      <c r="AY2148" s="220" t="s">
        <v>239</v>
      </c>
    </row>
    <row r="2149" spans="1:65" s="2" customFormat="1" ht="21.75" customHeight="1">
      <c r="A2149" s="35"/>
      <c r="B2149" s="36"/>
      <c r="C2149" s="192" t="s">
        <v>2717</v>
      </c>
      <c r="D2149" s="192" t="s">
        <v>241</v>
      </c>
      <c r="E2149" s="193" t="s">
        <v>2718</v>
      </c>
      <c r="F2149" s="194" t="s">
        <v>2719</v>
      </c>
      <c r="G2149" s="195" t="s">
        <v>519</v>
      </c>
      <c r="H2149" s="196">
        <v>32</v>
      </c>
      <c r="I2149" s="197"/>
      <c r="J2149" s="198">
        <f>ROUND(I2149*H2149,2)</f>
        <v>0</v>
      </c>
      <c r="K2149" s="194" t="s">
        <v>1</v>
      </c>
      <c r="L2149" s="40"/>
      <c r="M2149" s="199" t="s">
        <v>1</v>
      </c>
      <c r="N2149" s="200" t="s">
        <v>40</v>
      </c>
      <c r="O2149" s="72"/>
      <c r="P2149" s="201">
        <f>O2149*H2149</f>
        <v>0</v>
      </c>
      <c r="Q2149" s="201">
        <v>7.6999999999999996E-4</v>
      </c>
      <c r="R2149" s="201">
        <f>Q2149*H2149</f>
        <v>2.4639999999999999E-2</v>
      </c>
      <c r="S2149" s="201">
        <v>0</v>
      </c>
      <c r="T2149" s="202">
        <f>S2149*H2149</f>
        <v>0</v>
      </c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R2149" s="203" t="s">
        <v>169</v>
      </c>
      <c r="AT2149" s="203" t="s">
        <v>241</v>
      </c>
      <c r="AU2149" s="203" t="s">
        <v>86</v>
      </c>
      <c r="AY2149" s="18" t="s">
        <v>239</v>
      </c>
      <c r="BE2149" s="204">
        <f>IF(N2149="základní",J2149,0)</f>
        <v>0</v>
      </c>
      <c r="BF2149" s="204">
        <f>IF(N2149="snížená",J2149,0)</f>
        <v>0</v>
      </c>
      <c r="BG2149" s="204">
        <f>IF(N2149="zákl. přenesená",J2149,0)</f>
        <v>0</v>
      </c>
      <c r="BH2149" s="204">
        <f>IF(N2149="sníž. přenesená",J2149,0)</f>
        <v>0</v>
      </c>
      <c r="BI2149" s="204">
        <f>IF(N2149="nulová",J2149,0)</f>
        <v>0</v>
      </c>
      <c r="BJ2149" s="18" t="s">
        <v>83</v>
      </c>
      <c r="BK2149" s="204">
        <f>ROUND(I2149*H2149,2)</f>
        <v>0</v>
      </c>
      <c r="BL2149" s="18" t="s">
        <v>169</v>
      </c>
      <c r="BM2149" s="203" t="s">
        <v>2720</v>
      </c>
    </row>
    <row r="2150" spans="1:65" s="13" customFormat="1" ht="11.25">
      <c r="B2150" s="210"/>
      <c r="C2150" s="211"/>
      <c r="D2150" s="212" t="s">
        <v>250</v>
      </c>
      <c r="E2150" s="213" t="s">
        <v>1</v>
      </c>
      <c r="F2150" s="214" t="s">
        <v>2721</v>
      </c>
      <c r="G2150" s="211"/>
      <c r="H2150" s="213" t="s">
        <v>1</v>
      </c>
      <c r="I2150" s="215"/>
      <c r="J2150" s="211"/>
      <c r="K2150" s="211"/>
      <c r="L2150" s="216"/>
      <c r="M2150" s="217"/>
      <c r="N2150" s="218"/>
      <c r="O2150" s="218"/>
      <c r="P2150" s="218"/>
      <c r="Q2150" s="218"/>
      <c r="R2150" s="218"/>
      <c r="S2150" s="218"/>
      <c r="T2150" s="219"/>
      <c r="AT2150" s="220" t="s">
        <v>250</v>
      </c>
      <c r="AU2150" s="220" t="s">
        <v>86</v>
      </c>
      <c r="AV2150" s="13" t="s">
        <v>83</v>
      </c>
      <c r="AW2150" s="13" t="s">
        <v>31</v>
      </c>
      <c r="AX2150" s="13" t="s">
        <v>75</v>
      </c>
      <c r="AY2150" s="220" t="s">
        <v>239</v>
      </c>
    </row>
    <row r="2151" spans="1:65" s="14" customFormat="1" ht="11.25">
      <c r="B2151" s="221"/>
      <c r="C2151" s="222"/>
      <c r="D2151" s="212" t="s">
        <v>250</v>
      </c>
      <c r="E2151" s="223" t="s">
        <v>1</v>
      </c>
      <c r="F2151" s="224" t="s">
        <v>2722</v>
      </c>
      <c r="G2151" s="222"/>
      <c r="H2151" s="225">
        <v>32</v>
      </c>
      <c r="I2151" s="226"/>
      <c r="J2151" s="222"/>
      <c r="K2151" s="222"/>
      <c r="L2151" s="227"/>
      <c r="M2151" s="228"/>
      <c r="N2151" s="229"/>
      <c r="O2151" s="229"/>
      <c r="P2151" s="229"/>
      <c r="Q2151" s="229"/>
      <c r="R2151" s="229"/>
      <c r="S2151" s="229"/>
      <c r="T2151" s="230"/>
      <c r="AT2151" s="231" t="s">
        <v>250</v>
      </c>
      <c r="AU2151" s="231" t="s">
        <v>86</v>
      </c>
      <c r="AV2151" s="14" t="s">
        <v>86</v>
      </c>
      <c r="AW2151" s="14" t="s">
        <v>31</v>
      </c>
      <c r="AX2151" s="14" t="s">
        <v>83</v>
      </c>
      <c r="AY2151" s="231" t="s">
        <v>239</v>
      </c>
    </row>
    <row r="2152" spans="1:65" s="2" customFormat="1" ht="24.2" customHeight="1">
      <c r="A2152" s="35"/>
      <c r="B2152" s="36"/>
      <c r="C2152" s="192" t="s">
        <v>2723</v>
      </c>
      <c r="D2152" s="192" t="s">
        <v>241</v>
      </c>
      <c r="E2152" s="193" t="s">
        <v>2724</v>
      </c>
      <c r="F2152" s="194" t="s">
        <v>2725</v>
      </c>
      <c r="G2152" s="195" t="s">
        <v>519</v>
      </c>
      <c r="H2152" s="196">
        <v>27</v>
      </c>
      <c r="I2152" s="197"/>
      <c r="J2152" s="198">
        <f>ROUND(I2152*H2152,2)</f>
        <v>0</v>
      </c>
      <c r="K2152" s="194" t="s">
        <v>245</v>
      </c>
      <c r="L2152" s="40"/>
      <c r="M2152" s="199" t="s">
        <v>1</v>
      </c>
      <c r="N2152" s="200" t="s">
        <v>40</v>
      </c>
      <c r="O2152" s="72"/>
      <c r="P2152" s="201">
        <f>O2152*H2152</f>
        <v>0</v>
      </c>
      <c r="Q2152" s="201">
        <v>7.3999999999999999E-4</v>
      </c>
      <c r="R2152" s="201">
        <f>Q2152*H2152</f>
        <v>1.9980000000000001E-2</v>
      </c>
      <c r="S2152" s="201">
        <v>0</v>
      </c>
      <c r="T2152" s="202">
        <f>S2152*H2152</f>
        <v>0</v>
      </c>
      <c r="U2152" s="35"/>
      <c r="V2152" s="35"/>
      <c r="W2152" s="35"/>
      <c r="X2152" s="35"/>
      <c r="Y2152" s="35"/>
      <c r="Z2152" s="35"/>
      <c r="AA2152" s="35"/>
      <c r="AB2152" s="35"/>
      <c r="AC2152" s="35"/>
      <c r="AD2152" s="35"/>
      <c r="AE2152" s="35"/>
      <c r="AR2152" s="203" t="s">
        <v>169</v>
      </c>
      <c r="AT2152" s="203" t="s">
        <v>241</v>
      </c>
      <c r="AU2152" s="203" t="s">
        <v>86</v>
      </c>
      <c r="AY2152" s="18" t="s">
        <v>239</v>
      </c>
      <c r="BE2152" s="204">
        <f>IF(N2152="základní",J2152,0)</f>
        <v>0</v>
      </c>
      <c r="BF2152" s="204">
        <f>IF(N2152="snížená",J2152,0)</f>
        <v>0</v>
      </c>
      <c r="BG2152" s="204">
        <f>IF(N2152="zákl. přenesená",J2152,0)</f>
        <v>0</v>
      </c>
      <c r="BH2152" s="204">
        <f>IF(N2152="sníž. přenesená",J2152,0)</f>
        <v>0</v>
      </c>
      <c r="BI2152" s="204">
        <f>IF(N2152="nulová",J2152,0)</f>
        <v>0</v>
      </c>
      <c r="BJ2152" s="18" t="s">
        <v>83</v>
      </c>
      <c r="BK2152" s="204">
        <f>ROUND(I2152*H2152,2)</f>
        <v>0</v>
      </c>
      <c r="BL2152" s="18" t="s">
        <v>169</v>
      </c>
      <c r="BM2152" s="203" t="s">
        <v>2726</v>
      </c>
    </row>
    <row r="2153" spans="1:65" s="2" customFormat="1" ht="11.25">
      <c r="A2153" s="35"/>
      <c r="B2153" s="36"/>
      <c r="C2153" s="37"/>
      <c r="D2153" s="205" t="s">
        <v>248</v>
      </c>
      <c r="E2153" s="37"/>
      <c r="F2153" s="206" t="s">
        <v>2727</v>
      </c>
      <c r="G2153" s="37"/>
      <c r="H2153" s="37"/>
      <c r="I2153" s="207"/>
      <c r="J2153" s="37"/>
      <c r="K2153" s="37"/>
      <c r="L2153" s="40"/>
      <c r="M2153" s="208"/>
      <c r="N2153" s="209"/>
      <c r="O2153" s="72"/>
      <c r="P2153" s="72"/>
      <c r="Q2153" s="72"/>
      <c r="R2153" s="72"/>
      <c r="S2153" s="72"/>
      <c r="T2153" s="73"/>
      <c r="U2153" s="35"/>
      <c r="V2153" s="35"/>
      <c r="W2153" s="35"/>
      <c r="X2153" s="35"/>
      <c r="Y2153" s="35"/>
      <c r="Z2153" s="35"/>
      <c r="AA2153" s="35"/>
      <c r="AB2153" s="35"/>
      <c r="AC2153" s="35"/>
      <c r="AD2153" s="35"/>
      <c r="AE2153" s="35"/>
      <c r="AT2153" s="18" t="s">
        <v>248</v>
      </c>
      <c r="AU2153" s="18" t="s">
        <v>86</v>
      </c>
    </row>
    <row r="2154" spans="1:65" s="13" customFormat="1" ht="11.25">
      <c r="B2154" s="210"/>
      <c r="C2154" s="211"/>
      <c r="D2154" s="212" t="s">
        <v>250</v>
      </c>
      <c r="E2154" s="213" t="s">
        <v>1</v>
      </c>
      <c r="F2154" s="214" t="s">
        <v>2728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250</v>
      </c>
      <c r="AU2154" s="220" t="s">
        <v>86</v>
      </c>
      <c r="AV2154" s="13" t="s">
        <v>83</v>
      </c>
      <c r="AW2154" s="13" t="s">
        <v>31</v>
      </c>
      <c r="AX2154" s="13" t="s">
        <v>75</v>
      </c>
      <c r="AY2154" s="220" t="s">
        <v>239</v>
      </c>
    </row>
    <row r="2155" spans="1:65" s="13" customFormat="1" ht="11.25">
      <c r="B2155" s="210"/>
      <c r="C2155" s="211"/>
      <c r="D2155" s="212" t="s">
        <v>250</v>
      </c>
      <c r="E2155" s="213" t="s">
        <v>1</v>
      </c>
      <c r="F2155" s="214" t="s">
        <v>2401</v>
      </c>
      <c r="G2155" s="211"/>
      <c r="H2155" s="213" t="s">
        <v>1</v>
      </c>
      <c r="I2155" s="215"/>
      <c r="J2155" s="211"/>
      <c r="K2155" s="211"/>
      <c r="L2155" s="216"/>
      <c r="M2155" s="217"/>
      <c r="N2155" s="218"/>
      <c r="O2155" s="218"/>
      <c r="P2155" s="218"/>
      <c r="Q2155" s="218"/>
      <c r="R2155" s="218"/>
      <c r="S2155" s="218"/>
      <c r="T2155" s="219"/>
      <c r="AT2155" s="220" t="s">
        <v>250</v>
      </c>
      <c r="AU2155" s="220" t="s">
        <v>86</v>
      </c>
      <c r="AV2155" s="13" t="s">
        <v>83</v>
      </c>
      <c r="AW2155" s="13" t="s">
        <v>31</v>
      </c>
      <c r="AX2155" s="13" t="s">
        <v>75</v>
      </c>
      <c r="AY2155" s="220" t="s">
        <v>239</v>
      </c>
    </row>
    <row r="2156" spans="1:65" s="14" customFormat="1" ht="11.25">
      <c r="B2156" s="221"/>
      <c r="C2156" s="222"/>
      <c r="D2156" s="212" t="s">
        <v>250</v>
      </c>
      <c r="E2156" s="223" t="s">
        <v>1</v>
      </c>
      <c r="F2156" s="224" t="s">
        <v>2729</v>
      </c>
      <c r="G2156" s="222"/>
      <c r="H2156" s="225">
        <v>27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250</v>
      </c>
      <c r="AU2156" s="231" t="s">
        <v>86</v>
      </c>
      <c r="AV2156" s="14" t="s">
        <v>86</v>
      </c>
      <c r="AW2156" s="14" t="s">
        <v>31</v>
      </c>
      <c r="AX2156" s="14" t="s">
        <v>83</v>
      </c>
      <c r="AY2156" s="231" t="s">
        <v>239</v>
      </c>
    </row>
    <row r="2157" spans="1:65" s="2" customFormat="1" ht="21.75" customHeight="1">
      <c r="A2157" s="35"/>
      <c r="B2157" s="36"/>
      <c r="C2157" s="192" t="s">
        <v>2730</v>
      </c>
      <c r="D2157" s="192" t="s">
        <v>241</v>
      </c>
      <c r="E2157" s="193" t="s">
        <v>2731</v>
      </c>
      <c r="F2157" s="194" t="s">
        <v>2732</v>
      </c>
      <c r="G2157" s="195" t="s">
        <v>519</v>
      </c>
      <c r="H2157" s="196">
        <v>6</v>
      </c>
      <c r="I2157" s="197"/>
      <c r="J2157" s="198">
        <f>ROUND(I2157*H2157,2)</f>
        <v>0</v>
      </c>
      <c r="K2157" s="194" t="s">
        <v>245</v>
      </c>
      <c r="L2157" s="40"/>
      <c r="M2157" s="199" t="s">
        <v>1</v>
      </c>
      <c r="N2157" s="200" t="s">
        <v>40</v>
      </c>
      <c r="O2157" s="72"/>
      <c r="P2157" s="201">
        <f>O2157*H2157</f>
        <v>0</v>
      </c>
      <c r="Q2157" s="201">
        <v>8.9999999999999998E-4</v>
      </c>
      <c r="R2157" s="201">
        <f>Q2157*H2157</f>
        <v>5.4000000000000003E-3</v>
      </c>
      <c r="S2157" s="201">
        <v>0</v>
      </c>
      <c r="T2157" s="202">
        <f>S2157*H2157</f>
        <v>0</v>
      </c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R2157" s="203" t="s">
        <v>169</v>
      </c>
      <c r="AT2157" s="203" t="s">
        <v>241</v>
      </c>
      <c r="AU2157" s="203" t="s">
        <v>86</v>
      </c>
      <c r="AY2157" s="18" t="s">
        <v>239</v>
      </c>
      <c r="BE2157" s="204">
        <f>IF(N2157="základní",J2157,0)</f>
        <v>0</v>
      </c>
      <c r="BF2157" s="204">
        <f>IF(N2157="snížená",J2157,0)</f>
        <v>0</v>
      </c>
      <c r="BG2157" s="204">
        <f>IF(N2157="zákl. přenesená",J2157,0)</f>
        <v>0</v>
      </c>
      <c r="BH2157" s="204">
        <f>IF(N2157="sníž. přenesená",J2157,0)</f>
        <v>0</v>
      </c>
      <c r="BI2157" s="204">
        <f>IF(N2157="nulová",J2157,0)</f>
        <v>0</v>
      </c>
      <c r="BJ2157" s="18" t="s">
        <v>83</v>
      </c>
      <c r="BK2157" s="204">
        <f>ROUND(I2157*H2157,2)</f>
        <v>0</v>
      </c>
      <c r="BL2157" s="18" t="s">
        <v>169</v>
      </c>
      <c r="BM2157" s="203" t="s">
        <v>2733</v>
      </c>
    </row>
    <row r="2158" spans="1:65" s="2" customFormat="1" ht="11.25">
      <c r="A2158" s="35"/>
      <c r="B2158" s="36"/>
      <c r="C2158" s="37"/>
      <c r="D2158" s="205" t="s">
        <v>248</v>
      </c>
      <c r="E2158" s="37"/>
      <c r="F2158" s="206" t="s">
        <v>2734</v>
      </c>
      <c r="G2158" s="37"/>
      <c r="H2158" s="37"/>
      <c r="I2158" s="207"/>
      <c r="J2158" s="37"/>
      <c r="K2158" s="37"/>
      <c r="L2158" s="40"/>
      <c r="M2158" s="208"/>
      <c r="N2158" s="209"/>
      <c r="O2158" s="72"/>
      <c r="P2158" s="72"/>
      <c r="Q2158" s="72"/>
      <c r="R2158" s="72"/>
      <c r="S2158" s="72"/>
      <c r="T2158" s="73"/>
      <c r="U2158" s="35"/>
      <c r="V2158" s="35"/>
      <c r="W2158" s="35"/>
      <c r="X2158" s="35"/>
      <c r="Y2158" s="35"/>
      <c r="Z2158" s="35"/>
      <c r="AA2158" s="35"/>
      <c r="AB2158" s="35"/>
      <c r="AC2158" s="35"/>
      <c r="AD2158" s="35"/>
      <c r="AE2158" s="35"/>
      <c r="AT2158" s="18" t="s">
        <v>248</v>
      </c>
      <c r="AU2158" s="18" t="s">
        <v>86</v>
      </c>
    </row>
    <row r="2159" spans="1:65" s="13" customFormat="1" ht="11.25">
      <c r="B2159" s="210"/>
      <c r="C2159" s="211"/>
      <c r="D2159" s="212" t="s">
        <v>250</v>
      </c>
      <c r="E2159" s="213" t="s">
        <v>1</v>
      </c>
      <c r="F2159" s="214" t="s">
        <v>2735</v>
      </c>
      <c r="G2159" s="211"/>
      <c r="H2159" s="213" t="s">
        <v>1</v>
      </c>
      <c r="I2159" s="215"/>
      <c r="J2159" s="211"/>
      <c r="K2159" s="211"/>
      <c r="L2159" s="216"/>
      <c r="M2159" s="217"/>
      <c r="N2159" s="218"/>
      <c r="O2159" s="218"/>
      <c r="P2159" s="218"/>
      <c r="Q2159" s="218"/>
      <c r="R2159" s="218"/>
      <c r="S2159" s="218"/>
      <c r="T2159" s="219"/>
      <c r="AT2159" s="220" t="s">
        <v>250</v>
      </c>
      <c r="AU2159" s="220" t="s">
        <v>86</v>
      </c>
      <c r="AV2159" s="13" t="s">
        <v>83</v>
      </c>
      <c r="AW2159" s="13" t="s">
        <v>31</v>
      </c>
      <c r="AX2159" s="13" t="s">
        <v>75</v>
      </c>
      <c r="AY2159" s="220" t="s">
        <v>239</v>
      </c>
    </row>
    <row r="2160" spans="1:65" s="14" customFormat="1" ht="11.25">
      <c r="B2160" s="221"/>
      <c r="C2160" s="222"/>
      <c r="D2160" s="212" t="s">
        <v>250</v>
      </c>
      <c r="E2160" s="223" t="s">
        <v>1</v>
      </c>
      <c r="F2160" s="224" t="s">
        <v>2645</v>
      </c>
      <c r="G2160" s="222"/>
      <c r="H2160" s="225">
        <v>6</v>
      </c>
      <c r="I2160" s="226"/>
      <c r="J2160" s="222"/>
      <c r="K2160" s="222"/>
      <c r="L2160" s="227"/>
      <c r="M2160" s="228"/>
      <c r="N2160" s="229"/>
      <c r="O2160" s="229"/>
      <c r="P2160" s="229"/>
      <c r="Q2160" s="229"/>
      <c r="R2160" s="229"/>
      <c r="S2160" s="229"/>
      <c r="T2160" s="230"/>
      <c r="AT2160" s="231" t="s">
        <v>250</v>
      </c>
      <c r="AU2160" s="231" t="s">
        <v>86</v>
      </c>
      <c r="AV2160" s="14" t="s">
        <v>86</v>
      </c>
      <c r="AW2160" s="14" t="s">
        <v>31</v>
      </c>
      <c r="AX2160" s="14" t="s">
        <v>83</v>
      </c>
      <c r="AY2160" s="231" t="s">
        <v>239</v>
      </c>
    </row>
    <row r="2161" spans="1:65" s="13" customFormat="1" ht="11.25">
      <c r="B2161" s="210"/>
      <c r="C2161" s="211"/>
      <c r="D2161" s="212" t="s">
        <v>250</v>
      </c>
      <c r="E2161" s="213" t="s">
        <v>1</v>
      </c>
      <c r="F2161" s="214" t="s">
        <v>1569</v>
      </c>
      <c r="G2161" s="211"/>
      <c r="H2161" s="213" t="s">
        <v>1</v>
      </c>
      <c r="I2161" s="215"/>
      <c r="J2161" s="211"/>
      <c r="K2161" s="211"/>
      <c r="L2161" s="216"/>
      <c r="M2161" s="217"/>
      <c r="N2161" s="218"/>
      <c r="O2161" s="218"/>
      <c r="P2161" s="218"/>
      <c r="Q2161" s="218"/>
      <c r="R2161" s="218"/>
      <c r="S2161" s="218"/>
      <c r="T2161" s="219"/>
      <c r="AT2161" s="220" t="s">
        <v>250</v>
      </c>
      <c r="AU2161" s="220" t="s">
        <v>86</v>
      </c>
      <c r="AV2161" s="13" t="s">
        <v>83</v>
      </c>
      <c r="AW2161" s="13" t="s">
        <v>31</v>
      </c>
      <c r="AX2161" s="13" t="s">
        <v>75</v>
      </c>
      <c r="AY2161" s="220" t="s">
        <v>239</v>
      </c>
    </row>
    <row r="2162" spans="1:65" s="13" customFormat="1" ht="22.5">
      <c r="B2162" s="210"/>
      <c r="C2162" s="211"/>
      <c r="D2162" s="212" t="s">
        <v>250</v>
      </c>
      <c r="E2162" s="213" t="s">
        <v>1</v>
      </c>
      <c r="F2162" s="214" t="s">
        <v>2635</v>
      </c>
      <c r="G2162" s="211"/>
      <c r="H2162" s="213" t="s">
        <v>1</v>
      </c>
      <c r="I2162" s="215"/>
      <c r="J2162" s="211"/>
      <c r="K2162" s="211"/>
      <c r="L2162" s="216"/>
      <c r="M2162" s="217"/>
      <c r="N2162" s="218"/>
      <c r="O2162" s="218"/>
      <c r="P2162" s="218"/>
      <c r="Q2162" s="218"/>
      <c r="R2162" s="218"/>
      <c r="S2162" s="218"/>
      <c r="T2162" s="219"/>
      <c r="AT2162" s="220" t="s">
        <v>250</v>
      </c>
      <c r="AU2162" s="220" t="s">
        <v>86</v>
      </c>
      <c r="AV2162" s="13" t="s">
        <v>83</v>
      </c>
      <c r="AW2162" s="13" t="s">
        <v>31</v>
      </c>
      <c r="AX2162" s="13" t="s">
        <v>75</v>
      </c>
      <c r="AY2162" s="220" t="s">
        <v>239</v>
      </c>
    </row>
    <row r="2163" spans="1:65" s="13" customFormat="1" ht="11.25">
      <c r="B2163" s="210"/>
      <c r="C2163" s="211"/>
      <c r="D2163" s="212" t="s">
        <v>250</v>
      </c>
      <c r="E2163" s="213" t="s">
        <v>1</v>
      </c>
      <c r="F2163" s="214" t="s">
        <v>2609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250</v>
      </c>
      <c r="AU2163" s="220" t="s">
        <v>86</v>
      </c>
      <c r="AV2163" s="13" t="s">
        <v>83</v>
      </c>
      <c r="AW2163" s="13" t="s">
        <v>31</v>
      </c>
      <c r="AX2163" s="13" t="s">
        <v>75</v>
      </c>
      <c r="AY2163" s="220" t="s">
        <v>239</v>
      </c>
    </row>
    <row r="2164" spans="1:65" s="13" customFormat="1" ht="22.5">
      <c r="B2164" s="210"/>
      <c r="C2164" s="211"/>
      <c r="D2164" s="212" t="s">
        <v>250</v>
      </c>
      <c r="E2164" s="213" t="s">
        <v>1</v>
      </c>
      <c r="F2164" s="214" t="s">
        <v>2610</v>
      </c>
      <c r="G2164" s="211"/>
      <c r="H2164" s="213" t="s">
        <v>1</v>
      </c>
      <c r="I2164" s="215"/>
      <c r="J2164" s="211"/>
      <c r="K2164" s="211"/>
      <c r="L2164" s="216"/>
      <c r="M2164" s="217"/>
      <c r="N2164" s="218"/>
      <c r="O2164" s="218"/>
      <c r="P2164" s="218"/>
      <c r="Q2164" s="218"/>
      <c r="R2164" s="218"/>
      <c r="S2164" s="218"/>
      <c r="T2164" s="219"/>
      <c r="AT2164" s="220" t="s">
        <v>250</v>
      </c>
      <c r="AU2164" s="220" t="s">
        <v>86</v>
      </c>
      <c r="AV2164" s="13" t="s">
        <v>83</v>
      </c>
      <c r="AW2164" s="13" t="s">
        <v>31</v>
      </c>
      <c r="AX2164" s="13" t="s">
        <v>75</v>
      </c>
      <c r="AY2164" s="220" t="s">
        <v>239</v>
      </c>
    </row>
    <row r="2165" spans="1:65" s="13" customFormat="1" ht="22.5">
      <c r="B2165" s="210"/>
      <c r="C2165" s="211"/>
      <c r="D2165" s="212" t="s">
        <v>250</v>
      </c>
      <c r="E2165" s="213" t="s">
        <v>1</v>
      </c>
      <c r="F2165" s="214" t="s">
        <v>2611</v>
      </c>
      <c r="G2165" s="211"/>
      <c r="H2165" s="213" t="s">
        <v>1</v>
      </c>
      <c r="I2165" s="215"/>
      <c r="J2165" s="211"/>
      <c r="K2165" s="211"/>
      <c r="L2165" s="216"/>
      <c r="M2165" s="217"/>
      <c r="N2165" s="218"/>
      <c r="O2165" s="218"/>
      <c r="P2165" s="218"/>
      <c r="Q2165" s="218"/>
      <c r="R2165" s="218"/>
      <c r="S2165" s="218"/>
      <c r="T2165" s="219"/>
      <c r="AT2165" s="220" t="s">
        <v>250</v>
      </c>
      <c r="AU2165" s="220" t="s">
        <v>86</v>
      </c>
      <c r="AV2165" s="13" t="s">
        <v>83</v>
      </c>
      <c r="AW2165" s="13" t="s">
        <v>31</v>
      </c>
      <c r="AX2165" s="13" t="s">
        <v>75</v>
      </c>
      <c r="AY2165" s="220" t="s">
        <v>239</v>
      </c>
    </row>
    <row r="2166" spans="1:65" s="2" customFormat="1" ht="21.75" customHeight="1">
      <c r="A2166" s="35"/>
      <c r="B2166" s="36"/>
      <c r="C2166" s="192" t="s">
        <v>2736</v>
      </c>
      <c r="D2166" s="192" t="s">
        <v>241</v>
      </c>
      <c r="E2166" s="193" t="s">
        <v>2737</v>
      </c>
      <c r="F2166" s="194" t="s">
        <v>2738</v>
      </c>
      <c r="G2166" s="195" t="s">
        <v>519</v>
      </c>
      <c r="H2166" s="196">
        <v>187</v>
      </c>
      <c r="I2166" s="197"/>
      <c r="J2166" s="198">
        <f>ROUND(I2166*H2166,2)</f>
        <v>0</v>
      </c>
      <c r="K2166" s="194" t="s">
        <v>245</v>
      </c>
      <c r="L2166" s="40"/>
      <c r="M2166" s="199" t="s">
        <v>1</v>
      </c>
      <c r="N2166" s="200" t="s">
        <v>40</v>
      </c>
      <c r="O2166" s="72"/>
      <c r="P2166" s="201">
        <f>O2166*H2166</f>
        <v>0</v>
      </c>
      <c r="Q2166" s="201">
        <v>9.1E-4</v>
      </c>
      <c r="R2166" s="201">
        <f>Q2166*H2166</f>
        <v>0.17016999999999999</v>
      </c>
      <c r="S2166" s="201">
        <v>0</v>
      </c>
      <c r="T2166" s="202">
        <f>S2166*H2166</f>
        <v>0</v>
      </c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R2166" s="203" t="s">
        <v>169</v>
      </c>
      <c r="AT2166" s="203" t="s">
        <v>241</v>
      </c>
      <c r="AU2166" s="203" t="s">
        <v>86</v>
      </c>
      <c r="AY2166" s="18" t="s">
        <v>239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8" t="s">
        <v>83</v>
      </c>
      <c r="BK2166" s="204">
        <f>ROUND(I2166*H2166,2)</f>
        <v>0</v>
      </c>
      <c r="BL2166" s="18" t="s">
        <v>169</v>
      </c>
      <c r="BM2166" s="203" t="s">
        <v>2739</v>
      </c>
    </row>
    <row r="2167" spans="1:65" s="2" customFormat="1" ht="11.25">
      <c r="A2167" s="35"/>
      <c r="B2167" s="36"/>
      <c r="C2167" s="37"/>
      <c r="D2167" s="205" t="s">
        <v>248</v>
      </c>
      <c r="E2167" s="37"/>
      <c r="F2167" s="206" t="s">
        <v>2740</v>
      </c>
      <c r="G2167" s="37"/>
      <c r="H2167" s="37"/>
      <c r="I2167" s="207"/>
      <c r="J2167" s="37"/>
      <c r="K2167" s="37"/>
      <c r="L2167" s="40"/>
      <c r="M2167" s="208"/>
      <c r="N2167" s="209"/>
      <c r="O2167" s="72"/>
      <c r="P2167" s="72"/>
      <c r="Q2167" s="72"/>
      <c r="R2167" s="72"/>
      <c r="S2167" s="72"/>
      <c r="T2167" s="73"/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/>
      <c r="AT2167" s="18" t="s">
        <v>248</v>
      </c>
      <c r="AU2167" s="18" t="s">
        <v>86</v>
      </c>
    </row>
    <row r="2168" spans="1:65" s="13" customFormat="1" ht="11.25">
      <c r="B2168" s="210"/>
      <c r="C2168" s="211"/>
      <c r="D2168" s="212" t="s">
        <v>250</v>
      </c>
      <c r="E2168" s="213" t="s">
        <v>1</v>
      </c>
      <c r="F2168" s="214" t="s">
        <v>2741</v>
      </c>
      <c r="G2168" s="211"/>
      <c r="H2168" s="213" t="s">
        <v>1</v>
      </c>
      <c r="I2168" s="215"/>
      <c r="J2168" s="211"/>
      <c r="K2168" s="211"/>
      <c r="L2168" s="216"/>
      <c r="M2168" s="217"/>
      <c r="N2168" s="218"/>
      <c r="O2168" s="218"/>
      <c r="P2168" s="218"/>
      <c r="Q2168" s="218"/>
      <c r="R2168" s="218"/>
      <c r="S2168" s="218"/>
      <c r="T2168" s="219"/>
      <c r="AT2168" s="220" t="s">
        <v>250</v>
      </c>
      <c r="AU2168" s="220" t="s">
        <v>86</v>
      </c>
      <c r="AV2168" s="13" t="s">
        <v>83</v>
      </c>
      <c r="AW2168" s="13" t="s">
        <v>31</v>
      </c>
      <c r="AX2168" s="13" t="s">
        <v>75</v>
      </c>
      <c r="AY2168" s="220" t="s">
        <v>239</v>
      </c>
    </row>
    <row r="2169" spans="1:65" s="14" customFormat="1" ht="11.25">
      <c r="B2169" s="221"/>
      <c r="C2169" s="222"/>
      <c r="D2169" s="212" t="s">
        <v>250</v>
      </c>
      <c r="E2169" s="223" t="s">
        <v>1</v>
      </c>
      <c r="F2169" s="224" t="s">
        <v>2642</v>
      </c>
      <c r="G2169" s="222"/>
      <c r="H2169" s="225">
        <v>187</v>
      </c>
      <c r="I2169" s="226"/>
      <c r="J2169" s="222"/>
      <c r="K2169" s="222"/>
      <c r="L2169" s="227"/>
      <c r="M2169" s="228"/>
      <c r="N2169" s="229"/>
      <c r="O2169" s="229"/>
      <c r="P2169" s="229"/>
      <c r="Q2169" s="229"/>
      <c r="R2169" s="229"/>
      <c r="S2169" s="229"/>
      <c r="T2169" s="230"/>
      <c r="AT2169" s="231" t="s">
        <v>250</v>
      </c>
      <c r="AU2169" s="231" t="s">
        <v>86</v>
      </c>
      <c r="AV2169" s="14" t="s">
        <v>86</v>
      </c>
      <c r="AW2169" s="14" t="s">
        <v>31</v>
      </c>
      <c r="AX2169" s="14" t="s">
        <v>83</v>
      </c>
      <c r="AY2169" s="231" t="s">
        <v>239</v>
      </c>
    </row>
    <row r="2170" spans="1:65" s="13" customFormat="1" ht="11.25">
      <c r="B2170" s="210"/>
      <c r="C2170" s="211"/>
      <c r="D2170" s="212" t="s">
        <v>250</v>
      </c>
      <c r="E2170" s="213" t="s">
        <v>1</v>
      </c>
      <c r="F2170" s="214" t="s">
        <v>1569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250</v>
      </c>
      <c r="AU2170" s="220" t="s">
        <v>86</v>
      </c>
      <c r="AV2170" s="13" t="s">
        <v>83</v>
      </c>
      <c r="AW2170" s="13" t="s">
        <v>31</v>
      </c>
      <c r="AX2170" s="13" t="s">
        <v>75</v>
      </c>
      <c r="AY2170" s="220" t="s">
        <v>239</v>
      </c>
    </row>
    <row r="2171" spans="1:65" s="13" customFormat="1" ht="22.5">
      <c r="B2171" s="210"/>
      <c r="C2171" s="211"/>
      <c r="D2171" s="212" t="s">
        <v>250</v>
      </c>
      <c r="E2171" s="213" t="s">
        <v>1</v>
      </c>
      <c r="F2171" s="214" t="s">
        <v>2635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250</v>
      </c>
      <c r="AU2171" s="220" t="s">
        <v>86</v>
      </c>
      <c r="AV2171" s="13" t="s">
        <v>83</v>
      </c>
      <c r="AW2171" s="13" t="s">
        <v>31</v>
      </c>
      <c r="AX2171" s="13" t="s">
        <v>75</v>
      </c>
      <c r="AY2171" s="220" t="s">
        <v>239</v>
      </c>
    </row>
    <row r="2172" spans="1:65" s="13" customFormat="1" ht="11.25">
      <c r="B2172" s="210"/>
      <c r="C2172" s="211"/>
      <c r="D2172" s="212" t="s">
        <v>250</v>
      </c>
      <c r="E2172" s="213" t="s">
        <v>1</v>
      </c>
      <c r="F2172" s="214" t="s">
        <v>2609</v>
      </c>
      <c r="G2172" s="211"/>
      <c r="H2172" s="213" t="s">
        <v>1</v>
      </c>
      <c r="I2172" s="215"/>
      <c r="J2172" s="211"/>
      <c r="K2172" s="211"/>
      <c r="L2172" s="216"/>
      <c r="M2172" s="217"/>
      <c r="N2172" s="218"/>
      <c r="O2172" s="218"/>
      <c r="P2172" s="218"/>
      <c r="Q2172" s="218"/>
      <c r="R2172" s="218"/>
      <c r="S2172" s="218"/>
      <c r="T2172" s="219"/>
      <c r="AT2172" s="220" t="s">
        <v>250</v>
      </c>
      <c r="AU2172" s="220" t="s">
        <v>86</v>
      </c>
      <c r="AV2172" s="13" t="s">
        <v>83</v>
      </c>
      <c r="AW2172" s="13" t="s">
        <v>31</v>
      </c>
      <c r="AX2172" s="13" t="s">
        <v>75</v>
      </c>
      <c r="AY2172" s="220" t="s">
        <v>239</v>
      </c>
    </row>
    <row r="2173" spans="1:65" s="13" customFormat="1" ht="22.5">
      <c r="B2173" s="210"/>
      <c r="C2173" s="211"/>
      <c r="D2173" s="212" t="s">
        <v>250</v>
      </c>
      <c r="E2173" s="213" t="s">
        <v>1</v>
      </c>
      <c r="F2173" s="214" t="s">
        <v>2610</v>
      </c>
      <c r="G2173" s="211"/>
      <c r="H2173" s="213" t="s">
        <v>1</v>
      </c>
      <c r="I2173" s="215"/>
      <c r="J2173" s="211"/>
      <c r="K2173" s="211"/>
      <c r="L2173" s="216"/>
      <c r="M2173" s="217"/>
      <c r="N2173" s="218"/>
      <c r="O2173" s="218"/>
      <c r="P2173" s="218"/>
      <c r="Q2173" s="218"/>
      <c r="R2173" s="218"/>
      <c r="S2173" s="218"/>
      <c r="T2173" s="219"/>
      <c r="AT2173" s="220" t="s">
        <v>250</v>
      </c>
      <c r="AU2173" s="220" t="s">
        <v>86</v>
      </c>
      <c r="AV2173" s="13" t="s">
        <v>83</v>
      </c>
      <c r="AW2173" s="13" t="s">
        <v>31</v>
      </c>
      <c r="AX2173" s="13" t="s">
        <v>75</v>
      </c>
      <c r="AY2173" s="220" t="s">
        <v>239</v>
      </c>
    </row>
    <row r="2174" spans="1:65" s="13" customFormat="1" ht="22.5">
      <c r="B2174" s="210"/>
      <c r="C2174" s="211"/>
      <c r="D2174" s="212" t="s">
        <v>250</v>
      </c>
      <c r="E2174" s="213" t="s">
        <v>1</v>
      </c>
      <c r="F2174" s="214" t="s">
        <v>2611</v>
      </c>
      <c r="G2174" s="211"/>
      <c r="H2174" s="213" t="s">
        <v>1</v>
      </c>
      <c r="I2174" s="215"/>
      <c r="J2174" s="211"/>
      <c r="K2174" s="211"/>
      <c r="L2174" s="216"/>
      <c r="M2174" s="217"/>
      <c r="N2174" s="218"/>
      <c r="O2174" s="218"/>
      <c r="P2174" s="218"/>
      <c r="Q2174" s="218"/>
      <c r="R2174" s="218"/>
      <c r="S2174" s="218"/>
      <c r="T2174" s="219"/>
      <c r="AT2174" s="220" t="s">
        <v>250</v>
      </c>
      <c r="AU2174" s="220" t="s">
        <v>86</v>
      </c>
      <c r="AV2174" s="13" t="s">
        <v>83</v>
      </c>
      <c r="AW2174" s="13" t="s">
        <v>31</v>
      </c>
      <c r="AX2174" s="13" t="s">
        <v>75</v>
      </c>
      <c r="AY2174" s="220" t="s">
        <v>239</v>
      </c>
    </row>
    <row r="2175" spans="1:65" s="2" customFormat="1" ht="24.2" customHeight="1">
      <c r="A2175" s="35"/>
      <c r="B2175" s="36"/>
      <c r="C2175" s="192" t="s">
        <v>2742</v>
      </c>
      <c r="D2175" s="192" t="s">
        <v>241</v>
      </c>
      <c r="E2175" s="193" t="s">
        <v>2743</v>
      </c>
      <c r="F2175" s="194" t="s">
        <v>2744</v>
      </c>
      <c r="G2175" s="195" t="s">
        <v>519</v>
      </c>
      <c r="H2175" s="196">
        <v>10</v>
      </c>
      <c r="I2175" s="197"/>
      <c r="J2175" s="198">
        <f>ROUND(I2175*H2175,2)</f>
        <v>0</v>
      </c>
      <c r="K2175" s="194" t="s">
        <v>245</v>
      </c>
      <c r="L2175" s="40"/>
      <c r="M2175" s="199" t="s">
        <v>1</v>
      </c>
      <c r="N2175" s="200" t="s">
        <v>40</v>
      </c>
      <c r="O2175" s="72"/>
      <c r="P2175" s="201">
        <f>O2175*H2175</f>
        <v>0</v>
      </c>
      <c r="Q2175" s="201">
        <v>1.15E-3</v>
      </c>
      <c r="R2175" s="201">
        <f>Q2175*H2175</f>
        <v>1.15E-2</v>
      </c>
      <c r="S2175" s="201">
        <v>0</v>
      </c>
      <c r="T2175" s="202">
        <f>S2175*H2175</f>
        <v>0</v>
      </c>
      <c r="U2175" s="35"/>
      <c r="V2175" s="35"/>
      <c r="W2175" s="35"/>
      <c r="X2175" s="35"/>
      <c r="Y2175" s="35"/>
      <c r="Z2175" s="35"/>
      <c r="AA2175" s="35"/>
      <c r="AB2175" s="35"/>
      <c r="AC2175" s="35"/>
      <c r="AD2175" s="35"/>
      <c r="AE2175" s="35"/>
      <c r="AR2175" s="203" t="s">
        <v>169</v>
      </c>
      <c r="AT2175" s="203" t="s">
        <v>241</v>
      </c>
      <c r="AU2175" s="203" t="s">
        <v>86</v>
      </c>
      <c r="AY2175" s="18" t="s">
        <v>239</v>
      </c>
      <c r="BE2175" s="204">
        <f>IF(N2175="základní",J2175,0)</f>
        <v>0</v>
      </c>
      <c r="BF2175" s="204">
        <f>IF(N2175="snížená",J2175,0)</f>
        <v>0</v>
      </c>
      <c r="BG2175" s="204">
        <f>IF(N2175="zákl. přenesená",J2175,0)</f>
        <v>0</v>
      </c>
      <c r="BH2175" s="204">
        <f>IF(N2175="sníž. přenesená",J2175,0)</f>
        <v>0</v>
      </c>
      <c r="BI2175" s="204">
        <f>IF(N2175="nulová",J2175,0)</f>
        <v>0</v>
      </c>
      <c r="BJ2175" s="18" t="s">
        <v>83</v>
      </c>
      <c r="BK2175" s="204">
        <f>ROUND(I2175*H2175,2)</f>
        <v>0</v>
      </c>
      <c r="BL2175" s="18" t="s">
        <v>169</v>
      </c>
      <c r="BM2175" s="203" t="s">
        <v>2745</v>
      </c>
    </row>
    <row r="2176" spans="1:65" s="2" customFormat="1" ht="11.25">
      <c r="A2176" s="35"/>
      <c r="B2176" s="36"/>
      <c r="C2176" s="37"/>
      <c r="D2176" s="205" t="s">
        <v>248</v>
      </c>
      <c r="E2176" s="37"/>
      <c r="F2176" s="206" t="s">
        <v>2746</v>
      </c>
      <c r="G2176" s="37"/>
      <c r="H2176" s="37"/>
      <c r="I2176" s="207"/>
      <c r="J2176" s="37"/>
      <c r="K2176" s="37"/>
      <c r="L2176" s="40"/>
      <c r="M2176" s="208"/>
      <c r="N2176" s="209"/>
      <c r="O2176" s="72"/>
      <c r="P2176" s="72"/>
      <c r="Q2176" s="72"/>
      <c r="R2176" s="72"/>
      <c r="S2176" s="72"/>
      <c r="T2176" s="73"/>
      <c r="U2176" s="35"/>
      <c r="V2176" s="35"/>
      <c r="W2176" s="35"/>
      <c r="X2176" s="35"/>
      <c r="Y2176" s="35"/>
      <c r="Z2176" s="35"/>
      <c r="AA2176" s="35"/>
      <c r="AB2176" s="35"/>
      <c r="AC2176" s="35"/>
      <c r="AD2176" s="35"/>
      <c r="AE2176" s="35"/>
      <c r="AT2176" s="18" t="s">
        <v>248</v>
      </c>
      <c r="AU2176" s="18" t="s">
        <v>86</v>
      </c>
    </row>
    <row r="2177" spans="1:65" s="14" customFormat="1" ht="11.25">
      <c r="B2177" s="221"/>
      <c r="C2177" s="222"/>
      <c r="D2177" s="212" t="s">
        <v>250</v>
      </c>
      <c r="E2177" s="223" t="s">
        <v>1</v>
      </c>
      <c r="F2177" s="224" t="s">
        <v>527</v>
      </c>
      <c r="G2177" s="222"/>
      <c r="H2177" s="225">
        <v>10</v>
      </c>
      <c r="I2177" s="226"/>
      <c r="J2177" s="222"/>
      <c r="K2177" s="222"/>
      <c r="L2177" s="227"/>
      <c r="M2177" s="228"/>
      <c r="N2177" s="229"/>
      <c r="O2177" s="229"/>
      <c r="P2177" s="229"/>
      <c r="Q2177" s="229"/>
      <c r="R2177" s="229"/>
      <c r="S2177" s="229"/>
      <c r="T2177" s="230"/>
      <c r="AT2177" s="231" t="s">
        <v>250</v>
      </c>
      <c r="AU2177" s="231" t="s">
        <v>86</v>
      </c>
      <c r="AV2177" s="14" t="s">
        <v>86</v>
      </c>
      <c r="AW2177" s="14" t="s">
        <v>31</v>
      </c>
      <c r="AX2177" s="14" t="s">
        <v>83</v>
      </c>
      <c r="AY2177" s="231" t="s">
        <v>239</v>
      </c>
    </row>
    <row r="2178" spans="1:65" s="13" customFormat="1" ht="11.25">
      <c r="B2178" s="210"/>
      <c r="C2178" s="211"/>
      <c r="D2178" s="212" t="s">
        <v>250</v>
      </c>
      <c r="E2178" s="213" t="s">
        <v>1</v>
      </c>
      <c r="F2178" s="214" t="s">
        <v>1569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250</v>
      </c>
      <c r="AU2178" s="220" t="s">
        <v>86</v>
      </c>
      <c r="AV2178" s="13" t="s">
        <v>83</v>
      </c>
      <c r="AW2178" s="13" t="s">
        <v>31</v>
      </c>
      <c r="AX2178" s="13" t="s">
        <v>75</v>
      </c>
      <c r="AY2178" s="220" t="s">
        <v>239</v>
      </c>
    </row>
    <row r="2179" spans="1:65" s="13" customFormat="1" ht="22.5">
      <c r="B2179" s="210"/>
      <c r="C2179" s="211"/>
      <c r="D2179" s="212" t="s">
        <v>250</v>
      </c>
      <c r="E2179" s="213" t="s">
        <v>1</v>
      </c>
      <c r="F2179" s="214" t="s">
        <v>2635</v>
      </c>
      <c r="G2179" s="211"/>
      <c r="H2179" s="213" t="s">
        <v>1</v>
      </c>
      <c r="I2179" s="215"/>
      <c r="J2179" s="211"/>
      <c r="K2179" s="211"/>
      <c r="L2179" s="216"/>
      <c r="M2179" s="217"/>
      <c r="N2179" s="218"/>
      <c r="O2179" s="218"/>
      <c r="P2179" s="218"/>
      <c r="Q2179" s="218"/>
      <c r="R2179" s="218"/>
      <c r="S2179" s="218"/>
      <c r="T2179" s="219"/>
      <c r="AT2179" s="220" t="s">
        <v>250</v>
      </c>
      <c r="AU2179" s="220" t="s">
        <v>86</v>
      </c>
      <c r="AV2179" s="13" t="s">
        <v>83</v>
      </c>
      <c r="AW2179" s="13" t="s">
        <v>31</v>
      </c>
      <c r="AX2179" s="13" t="s">
        <v>75</v>
      </c>
      <c r="AY2179" s="220" t="s">
        <v>239</v>
      </c>
    </row>
    <row r="2180" spans="1:65" s="13" customFormat="1" ht="11.25">
      <c r="B2180" s="210"/>
      <c r="C2180" s="211"/>
      <c r="D2180" s="212" t="s">
        <v>250</v>
      </c>
      <c r="E2180" s="213" t="s">
        <v>1</v>
      </c>
      <c r="F2180" s="214" t="s">
        <v>2609</v>
      </c>
      <c r="G2180" s="211"/>
      <c r="H2180" s="213" t="s">
        <v>1</v>
      </c>
      <c r="I2180" s="215"/>
      <c r="J2180" s="211"/>
      <c r="K2180" s="211"/>
      <c r="L2180" s="216"/>
      <c r="M2180" s="217"/>
      <c r="N2180" s="218"/>
      <c r="O2180" s="218"/>
      <c r="P2180" s="218"/>
      <c r="Q2180" s="218"/>
      <c r="R2180" s="218"/>
      <c r="S2180" s="218"/>
      <c r="T2180" s="219"/>
      <c r="AT2180" s="220" t="s">
        <v>250</v>
      </c>
      <c r="AU2180" s="220" t="s">
        <v>86</v>
      </c>
      <c r="AV2180" s="13" t="s">
        <v>83</v>
      </c>
      <c r="AW2180" s="13" t="s">
        <v>31</v>
      </c>
      <c r="AX2180" s="13" t="s">
        <v>75</v>
      </c>
      <c r="AY2180" s="220" t="s">
        <v>239</v>
      </c>
    </row>
    <row r="2181" spans="1:65" s="13" customFormat="1" ht="22.5">
      <c r="B2181" s="210"/>
      <c r="C2181" s="211"/>
      <c r="D2181" s="212" t="s">
        <v>250</v>
      </c>
      <c r="E2181" s="213" t="s">
        <v>1</v>
      </c>
      <c r="F2181" s="214" t="s">
        <v>2610</v>
      </c>
      <c r="G2181" s="211"/>
      <c r="H2181" s="213" t="s">
        <v>1</v>
      </c>
      <c r="I2181" s="215"/>
      <c r="J2181" s="211"/>
      <c r="K2181" s="211"/>
      <c r="L2181" s="216"/>
      <c r="M2181" s="217"/>
      <c r="N2181" s="218"/>
      <c r="O2181" s="218"/>
      <c r="P2181" s="218"/>
      <c r="Q2181" s="218"/>
      <c r="R2181" s="218"/>
      <c r="S2181" s="218"/>
      <c r="T2181" s="219"/>
      <c r="AT2181" s="220" t="s">
        <v>250</v>
      </c>
      <c r="AU2181" s="220" t="s">
        <v>86</v>
      </c>
      <c r="AV2181" s="13" t="s">
        <v>83</v>
      </c>
      <c r="AW2181" s="13" t="s">
        <v>31</v>
      </c>
      <c r="AX2181" s="13" t="s">
        <v>75</v>
      </c>
      <c r="AY2181" s="220" t="s">
        <v>239</v>
      </c>
    </row>
    <row r="2182" spans="1:65" s="13" customFormat="1" ht="22.5">
      <c r="B2182" s="210"/>
      <c r="C2182" s="211"/>
      <c r="D2182" s="212" t="s">
        <v>250</v>
      </c>
      <c r="E2182" s="213" t="s">
        <v>1</v>
      </c>
      <c r="F2182" s="214" t="s">
        <v>2611</v>
      </c>
      <c r="G2182" s="211"/>
      <c r="H2182" s="213" t="s">
        <v>1</v>
      </c>
      <c r="I2182" s="215"/>
      <c r="J2182" s="211"/>
      <c r="K2182" s="211"/>
      <c r="L2182" s="216"/>
      <c r="M2182" s="217"/>
      <c r="N2182" s="218"/>
      <c r="O2182" s="218"/>
      <c r="P2182" s="218"/>
      <c r="Q2182" s="218"/>
      <c r="R2182" s="218"/>
      <c r="S2182" s="218"/>
      <c r="T2182" s="219"/>
      <c r="AT2182" s="220" t="s">
        <v>250</v>
      </c>
      <c r="AU2182" s="220" t="s">
        <v>86</v>
      </c>
      <c r="AV2182" s="13" t="s">
        <v>83</v>
      </c>
      <c r="AW2182" s="13" t="s">
        <v>31</v>
      </c>
      <c r="AX2182" s="13" t="s">
        <v>75</v>
      </c>
      <c r="AY2182" s="220" t="s">
        <v>239</v>
      </c>
    </row>
    <row r="2183" spans="1:65" s="2" customFormat="1" ht="24.2" customHeight="1">
      <c r="A2183" s="35"/>
      <c r="B2183" s="36"/>
      <c r="C2183" s="192" t="s">
        <v>2747</v>
      </c>
      <c r="D2183" s="192" t="s">
        <v>241</v>
      </c>
      <c r="E2183" s="193" t="s">
        <v>2748</v>
      </c>
      <c r="F2183" s="194" t="s">
        <v>2749</v>
      </c>
      <c r="G2183" s="195" t="s">
        <v>674</v>
      </c>
      <c r="H2183" s="196">
        <v>8</v>
      </c>
      <c r="I2183" s="197"/>
      <c r="J2183" s="198">
        <f>ROUND(I2183*H2183,2)</f>
        <v>0</v>
      </c>
      <c r="K2183" s="194" t="s">
        <v>245</v>
      </c>
      <c r="L2183" s="40"/>
      <c r="M2183" s="199" t="s">
        <v>1</v>
      </c>
      <c r="N2183" s="200" t="s">
        <v>40</v>
      </c>
      <c r="O2183" s="72"/>
      <c r="P2183" s="201">
        <f>O2183*H2183</f>
        <v>0</v>
      </c>
      <c r="Q2183" s="201">
        <v>3.3E-4</v>
      </c>
      <c r="R2183" s="201">
        <f>Q2183*H2183</f>
        <v>2.64E-3</v>
      </c>
      <c r="S2183" s="201">
        <v>0</v>
      </c>
      <c r="T2183" s="202">
        <f>S2183*H2183</f>
        <v>0</v>
      </c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R2183" s="203" t="s">
        <v>169</v>
      </c>
      <c r="AT2183" s="203" t="s">
        <v>241</v>
      </c>
      <c r="AU2183" s="203" t="s">
        <v>86</v>
      </c>
      <c r="AY2183" s="18" t="s">
        <v>239</v>
      </c>
      <c r="BE2183" s="204">
        <f>IF(N2183="základní",J2183,0)</f>
        <v>0</v>
      </c>
      <c r="BF2183" s="204">
        <f>IF(N2183="snížená",J2183,0)</f>
        <v>0</v>
      </c>
      <c r="BG2183" s="204">
        <f>IF(N2183="zákl. přenesená",J2183,0)</f>
        <v>0</v>
      </c>
      <c r="BH2183" s="204">
        <f>IF(N2183="sníž. přenesená",J2183,0)</f>
        <v>0</v>
      </c>
      <c r="BI2183" s="204">
        <f>IF(N2183="nulová",J2183,0)</f>
        <v>0</v>
      </c>
      <c r="BJ2183" s="18" t="s">
        <v>83</v>
      </c>
      <c r="BK2183" s="204">
        <f>ROUND(I2183*H2183,2)</f>
        <v>0</v>
      </c>
      <c r="BL2183" s="18" t="s">
        <v>169</v>
      </c>
      <c r="BM2183" s="203" t="s">
        <v>2750</v>
      </c>
    </row>
    <row r="2184" spans="1:65" s="2" customFormat="1" ht="11.25">
      <c r="A2184" s="35"/>
      <c r="B2184" s="36"/>
      <c r="C2184" s="37"/>
      <c r="D2184" s="205" t="s">
        <v>248</v>
      </c>
      <c r="E2184" s="37"/>
      <c r="F2184" s="206" t="s">
        <v>2751</v>
      </c>
      <c r="G2184" s="37"/>
      <c r="H2184" s="37"/>
      <c r="I2184" s="207"/>
      <c r="J2184" s="37"/>
      <c r="K2184" s="37"/>
      <c r="L2184" s="40"/>
      <c r="M2184" s="208"/>
      <c r="N2184" s="209"/>
      <c r="O2184" s="72"/>
      <c r="P2184" s="72"/>
      <c r="Q2184" s="72"/>
      <c r="R2184" s="72"/>
      <c r="S2184" s="72"/>
      <c r="T2184" s="73"/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T2184" s="18" t="s">
        <v>248</v>
      </c>
      <c r="AU2184" s="18" t="s">
        <v>86</v>
      </c>
    </row>
    <row r="2185" spans="1:65" s="14" customFormat="1" ht="11.25">
      <c r="B2185" s="221"/>
      <c r="C2185" s="222"/>
      <c r="D2185" s="212" t="s">
        <v>250</v>
      </c>
      <c r="E2185" s="223" t="s">
        <v>1</v>
      </c>
      <c r="F2185" s="224" t="s">
        <v>319</v>
      </c>
      <c r="G2185" s="222"/>
      <c r="H2185" s="225">
        <v>8</v>
      </c>
      <c r="I2185" s="226"/>
      <c r="J2185" s="222"/>
      <c r="K2185" s="222"/>
      <c r="L2185" s="227"/>
      <c r="M2185" s="228"/>
      <c r="N2185" s="229"/>
      <c r="O2185" s="229"/>
      <c r="P2185" s="229"/>
      <c r="Q2185" s="229"/>
      <c r="R2185" s="229"/>
      <c r="S2185" s="229"/>
      <c r="T2185" s="230"/>
      <c r="AT2185" s="231" t="s">
        <v>250</v>
      </c>
      <c r="AU2185" s="231" t="s">
        <v>86</v>
      </c>
      <c r="AV2185" s="14" t="s">
        <v>86</v>
      </c>
      <c r="AW2185" s="14" t="s">
        <v>31</v>
      </c>
      <c r="AX2185" s="14" t="s">
        <v>83</v>
      </c>
      <c r="AY2185" s="231" t="s">
        <v>239</v>
      </c>
    </row>
    <row r="2186" spans="1:65" s="13" customFormat="1" ht="11.25">
      <c r="B2186" s="210"/>
      <c r="C2186" s="211"/>
      <c r="D2186" s="212" t="s">
        <v>250</v>
      </c>
      <c r="E2186" s="213" t="s">
        <v>1</v>
      </c>
      <c r="F2186" s="214" t="s">
        <v>1569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250</v>
      </c>
      <c r="AU2186" s="220" t="s">
        <v>86</v>
      </c>
      <c r="AV2186" s="13" t="s">
        <v>83</v>
      </c>
      <c r="AW2186" s="13" t="s">
        <v>31</v>
      </c>
      <c r="AX2186" s="13" t="s">
        <v>75</v>
      </c>
      <c r="AY2186" s="220" t="s">
        <v>239</v>
      </c>
    </row>
    <row r="2187" spans="1:65" s="13" customFormat="1" ht="22.5">
      <c r="B2187" s="210"/>
      <c r="C2187" s="211"/>
      <c r="D2187" s="212" t="s">
        <v>250</v>
      </c>
      <c r="E2187" s="213" t="s">
        <v>1</v>
      </c>
      <c r="F2187" s="214" t="s">
        <v>2635</v>
      </c>
      <c r="G2187" s="211"/>
      <c r="H2187" s="213" t="s">
        <v>1</v>
      </c>
      <c r="I2187" s="215"/>
      <c r="J2187" s="211"/>
      <c r="K2187" s="211"/>
      <c r="L2187" s="216"/>
      <c r="M2187" s="217"/>
      <c r="N2187" s="218"/>
      <c r="O2187" s="218"/>
      <c r="P2187" s="218"/>
      <c r="Q2187" s="218"/>
      <c r="R2187" s="218"/>
      <c r="S2187" s="218"/>
      <c r="T2187" s="219"/>
      <c r="AT2187" s="220" t="s">
        <v>250</v>
      </c>
      <c r="AU2187" s="220" t="s">
        <v>86</v>
      </c>
      <c r="AV2187" s="13" t="s">
        <v>83</v>
      </c>
      <c r="AW2187" s="13" t="s">
        <v>31</v>
      </c>
      <c r="AX2187" s="13" t="s">
        <v>75</v>
      </c>
      <c r="AY2187" s="220" t="s">
        <v>239</v>
      </c>
    </row>
    <row r="2188" spans="1:65" s="13" customFormat="1" ht="11.25">
      <c r="B2188" s="210"/>
      <c r="C2188" s="211"/>
      <c r="D2188" s="212" t="s">
        <v>250</v>
      </c>
      <c r="E2188" s="213" t="s">
        <v>1</v>
      </c>
      <c r="F2188" s="214" t="s">
        <v>2609</v>
      </c>
      <c r="G2188" s="211"/>
      <c r="H2188" s="213" t="s">
        <v>1</v>
      </c>
      <c r="I2188" s="215"/>
      <c r="J2188" s="211"/>
      <c r="K2188" s="211"/>
      <c r="L2188" s="216"/>
      <c r="M2188" s="217"/>
      <c r="N2188" s="218"/>
      <c r="O2188" s="218"/>
      <c r="P2188" s="218"/>
      <c r="Q2188" s="218"/>
      <c r="R2188" s="218"/>
      <c r="S2188" s="218"/>
      <c r="T2188" s="219"/>
      <c r="AT2188" s="220" t="s">
        <v>250</v>
      </c>
      <c r="AU2188" s="220" t="s">
        <v>86</v>
      </c>
      <c r="AV2188" s="13" t="s">
        <v>83</v>
      </c>
      <c r="AW2188" s="13" t="s">
        <v>31</v>
      </c>
      <c r="AX2188" s="13" t="s">
        <v>75</v>
      </c>
      <c r="AY2188" s="220" t="s">
        <v>239</v>
      </c>
    </row>
    <row r="2189" spans="1:65" s="13" customFormat="1" ht="22.5">
      <c r="B2189" s="210"/>
      <c r="C2189" s="211"/>
      <c r="D2189" s="212" t="s">
        <v>250</v>
      </c>
      <c r="E2189" s="213" t="s">
        <v>1</v>
      </c>
      <c r="F2189" s="214" t="s">
        <v>2610</v>
      </c>
      <c r="G2189" s="211"/>
      <c r="H2189" s="213" t="s">
        <v>1</v>
      </c>
      <c r="I2189" s="215"/>
      <c r="J2189" s="211"/>
      <c r="K2189" s="211"/>
      <c r="L2189" s="216"/>
      <c r="M2189" s="217"/>
      <c r="N2189" s="218"/>
      <c r="O2189" s="218"/>
      <c r="P2189" s="218"/>
      <c r="Q2189" s="218"/>
      <c r="R2189" s="218"/>
      <c r="S2189" s="218"/>
      <c r="T2189" s="219"/>
      <c r="AT2189" s="220" t="s">
        <v>250</v>
      </c>
      <c r="AU2189" s="220" t="s">
        <v>86</v>
      </c>
      <c r="AV2189" s="13" t="s">
        <v>83</v>
      </c>
      <c r="AW2189" s="13" t="s">
        <v>31</v>
      </c>
      <c r="AX2189" s="13" t="s">
        <v>75</v>
      </c>
      <c r="AY2189" s="220" t="s">
        <v>239</v>
      </c>
    </row>
    <row r="2190" spans="1:65" s="13" customFormat="1" ht="22.5">
      <c r="B2190" s="210"/>
      <c r="C2190" s="211"/>
      <c r="D2190" s="212" t="s">
        <v>250</v>
      </c>
      <c r="E2190" s="213" t="s">
        <v>1</v>
      </c>
      <c r="F2190" s="214" t="s">
        <v>2611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250</v>
      </c>
      <c r="AU2190" s="220" t="s">
        <v>86</v>
      </c>
      <c r="AV2190" s="13" t="s">
        <v>83</v>
      </c>
      <c r="AW2190" s="13" t="s">
        <v>31</v>
      </c>
      <c r="AX2190" s="13" t="s">
        <v>75</v>
      </c>
      <c r="AY2190" s="220" t="s">
        <v>239</v>
      </c>
    </row>
    <row r="2191" spans="1:65" s="2" customFormat="1" ht="24.2" customHeight="1">
      <c r="A2191" s="35"/>
      <c r="B2191" s="36"/>
      <c r="C2191" s="192" t="s">
        <v>2752</v>
      </c>
      <c r="D2191" s="192" t="s">
        <v>241</v>
      </c>
      <c r="E2191" s="193" t="s">
        <v>2753</v>
      </c>
      <c r="F2191" s="194" t="s">
        <v>2754</v>
      </c>
      <c r="G2191" s="195" t="s">
        <v>674</v>
      </c>
      <c r="H2191" s="196">
        <v>2</v>
      </c>
      <c r="I2191" s="197"/>
      <c r="J2191" s="198">
        <f>ROUND(I2191*H2191,2)</f>
        <v>0</v>
      </c>
      <c r="K2191" s="194" t="s">
        <v>245</v>
      </c>
      <c r="L2191" s="40"/>
      <c r="M2191" s="199" t="s">
        <v>1</v>
      </c>
      <c r="N2191" s="200" t="s">
        <v>40</v>
      </c>
      <c r="O2191" s="72"/>
      <c r="P2191" s="201">
        <f>O2191*H2191</f>
        <v>0</v>
      </c>
      <c r="Q2191" s="201">
        <v>1.9000000000000001E-4</v>
      </c>
      <c r="R2191" s="201">
        <f>Q2191*H2191</f>
        <v>3.8000000000000002E-4</v>
      </c>
      <c r="S2191" s="201">
        <v>0</v>
      </c>
      <c r="T2191" s="202">
        <f>S2191*H2191</f>
        <v>0</v>
      </c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R2191" s="203" t="s">
        <v>169</v>
      </c>
      <c r="AT2191" s="203" t="s">
        <v>241</v>
      </c>
      <c r="AU2191" s="203" t="s">
        <v>86</v>
      </c>
      <c r="AY2191" s="18" t="s">
        <v>239</v>
      </c>
      <c r="BE2191" s="204">
        <f>IF(N2191="základní",J2191,0)</f>
        <v>0</v>
      </c>
      <c r="BF2191" s="204">
        <f>IF(N2191="snížená",J2191,0)</f>
        <v>0</v>
      </c>
      <c r="BG2191" s="204">
        <f>IF(N2191="zákl. přenesená",J2191,0)</f>
        <v>0</v>
      </c>
      <c r="BH2191" s="204">
        <f>IF(N2191="sníž. přenesená",J2191,0)</f>
        <v>0</v>
      </c>
      <c r="BI2191" s="204">
        <f>IF(N2191="nulová",J2191,0)</f>
        <v>0</v>
      </c>
      <c r="BJ2191" s="18" t="s">
        <v>83</v>
      </c>
      <c r="BK2191" s="204">
        <f>ROUND(I2191*H2191,2)</f>
        <v>0</v>
      </c>
      <c r="BL2191" s="18" t="s">
        <v>169</v>
      </c>
      <c r="BM2191" s="203" t="s">
        <v>2755</v>
      </c>
    </row>
    <row r="2192" spans="1:65" s="2" customFormat="1" ht="11.25">
      <c r="A2192" s="35"/>
      <c r="B2192" s="36"/>
      <c r="C2192" s="37"/>
      <c r="D2192" s="205" t="s">
        <v>248</v>
      </c>
      <c r="E2192" s="37"/>
      <c r="F2192" s="206" t="s">
        <v>2756</v>
      </c>
      <c r="G2192" s="37"/>
      <c r="H2192" s="37"/>
      <c r="I2192" s="207"/>
      <c r="J2192" s="37"/>
      <c r="K2192" s="37"/>
      <c r="L2192" s="40"/>
      <c r="M2192" s="208"/>
      <c r="N2192" s="209"/>
      <c r="O2192" s="72"/>
      <c r="P2192" s="72"/>
      <c r="Q2192" s="72"/>
      <c r="R2192" s="72"/>
      <c r="S2192" s="72"/>
      <c r="T2192" s="73"/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T2192" s="18" t="s">
        <v>248</v>
      </c>
      <c r="AU2192" s="18" t="s">
        <v>86</v>
      </c>
    </row>
    <row r="2193" spans="1:65" s="2" customFormat="1" ht="24.2" customHeight="1">
      <c r="A2193" s="35"/>
      <c r="B2193" s="36"/>
      <c r="C2193" s="192" t="s">
        <v>2757</v>
      </c>
      <c r="D2193" s="192" t="s">
        <v>241</v>
      </c>
      <c r="E2193" s="193" t="s">
        <v>2758</v>
      </c>
      <c r="F2193" s="194" t="s">
        <v>2759</v>
      </c>
      <c r="G2193" s="195" t="s">
        <v>674</v>
      </c>
      <c r="H2193" s="196">
        <v>21</v>
      </c>
      <c r="I2193" s="197"/>
      <c r="J2193" s="198">
        <f>ROUND(I2193*H2193,2)</f>
        <v>0</v>
      </c>
      <c r="K2193" s="194" t="s">
        <v>245</v>
      </c>
      <c r="L2193" s="40"/>
      <c r="M2193" s="199" t="s">
        <v>1</v>
      </c>
      <c r="N2193" s="200" t="s">
        <v>40</v>
      </c>
      <c r="O2193" s="72"/>
      <c r="P2193" s="201">
        <f>O2193*H2193</f>
        <v>0</v>
      </c>
      <c r="Q2193" s="201">
        <v>1.9000000000000001E-4</v>
      </c>
      <c r="R2193" s="201">
        <f>Q2193*H2193</f>
        <v>3.9900000000000005E-3</v>
      </c>
      <c r="S2193" s="201">
        <v>0</v>
      </c>
      <c r="T2193" s="202">
        <f>S2193*H2193</f>
        <v>0</v>
      </c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R2193" s="203" t="s">
        <v>169</v>
      </c>
      <c r="AT2193" s="203" t="s">
        <v>241</v>
      </c>
      <c r="AU2193" s="203" t="s">
        <v>86</v>
      </c>
      <c r="AY2193" s="18" t="s">
        <v>239</v>
      </c>
      <c r="BE2193" s="204">
        <f>IF(N2193="základní",J2193,0)</f>
        <v>0</v>
      </c>
      <c r="BF2193" s="204">
        <f>IF(N2193="snížená",J2193,0)</f>
        <v>0</v>
      </c>
      <c r="BG2193" s="204">
        <f>IF(N2193="zákl. přenesená",J2193,0)</f>
        <v>0</v>
      </c>
      <c r="BH2193" s="204">
        <f>IF(N2193="sníž. přenesená",J2193,0)</f>
        <v>0</v>
      </c>
      <c r="BI2193" s="204">
        <f>IF(N2193="nulová",J2193,0)</f>
        <v>0</v>
      </c>
      <c r="BJ2193" s="18" t="s">
        <v>83</v>
      </c>
      <c r="BK2193" s="204">
        <f>ROUND(I2193*H2193,2)</f>
        <v>0</v>
      </c>
      <c r="BL2193" s="18" t="s">
        <v>169</v>
      </c>
      <c r="BM2193" s="203" t="s">
        <v>2760</v>
      </c>
    </row>
    <row r="2194" spans="1:65" s="2" customFormat="1" ht="11.25">
      <c r="A2194" s="35"/>
      <c r="B2194" s="36"/>
      <c r="C2194" s="37"/>
      <c r="D2194" s="205" t="s">
        <v>248</v>
      </c>
      <c r="E2194" s="37"/>
      <c r="F2194" s="206" t="s">
        <v>2761</v>
      </c>
      <c r="G2194" s="37"/>
      <c r="H2194" s="37"/>
      <c r="I2194" s="207"/>
      <c r="J2194" s="37"/>
      <c r="K2194" s="37"/>
      <c r="L2194" s="40"/>
      <c r="M2194" s="208"/>
      <c r="N2194" s="209"/>
      <c r="O2194" s="72"/>
      <c r="P2194" s="72"/>
      <c r="Q2194" s="72"/>
      <c r="R2194" s="72"/>
      <c r="S2194" s="72"/>
      <c r="T2194" s="73"/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T2194" s="18" t="s">
        <v>248</v>
      </c>
      <c r="AU2194" s="18" t="s">
        <v>86</v>
      </c>
    </row>
    <row r="2195" spans="1:65" s="2" customFormat="1" ht="16.5" customHeight="1">
      <c r="A2195" s="35"/>
      <c r="B2195" s="36"/>
      <c r="C2195" s="254" t="s">
        <v>2762</v>
      </c>
      <c r="D2195" s="254" t="s">
        <v>340</v>
      </c>
      <c r="E2195" s="255" t="s">
        <v>2763</v>
      </c>
      <c r="F2195" s="256" t="s">
        <v>2764</v>
      </c>
      <c r="G2195" s="257" t="s">
        <v>674</v>
      </c>
      <c r="H2195" s="258">
        <v>23</v>
      </c>
      <c r="I2195" s="259"/>
      <c r="J2195" s="260">
        <f>ROUND(I2195*H2195,2)</f>
        <v>0</v>
      </c>
      <c r="K2195" s="256" t="s">
        <v>245</v>
      </c>
      <c r="L2195" s="261"/>
      <c r="M2195" s="262" t="s">
        <v>1</v>
      </c>
      <c r="N2195" s="263" t="s">
        <v>40</v>
      </c>
      <c r="O2195" s="72"/>
      <c r="P2195" s="201">
        <f>O2195*H2195</f>
        <v>0</v>
      </c>
      <c r="Q2195" s="201">
        <v>2.0000000000000001E-4</v>
      </c>
      <c r="R2195" s="201">
        <f>Q2195*H2195</f>
        <v>4.5999999999999999E-3</v>
      </c>
      <c r="S2195" s="201">
        <v>0</v>
      </c>
      <c r="T2195" s="202">
        <f>S2195*H2195</f>
        <v>0</v>
      </c>
      <c r="U2195" s="35"/>
      <c r="V2195" s="35"/>
      <c r="W2195" s="35"/>
      <c r="X2195" s="35"/>
      <c r="Y2195" s="35"/>
      <c r="Z2195" s="35"/>
      <c r="AA2195" s="35"/>
      <c r="AB2195" s="35"/>
      <c r="AC2195" s="35"/>
      <c r="AD2195" s="35"/>
      <c r="AE2195" s="35"/>
      <c r="AR2195" s="203" t="s">
        <v>531</v>
      </c>
      <c r="AT2195" s="203" t="s">
        <v>340</v>
      </c>
      <c r="AU2195" s="203" t="s">
        <v>86</v>
      </c>
      <c r="AY2195" s="18" t="s">
        <v>239</v>
      </c>
      <c r="BE2195" s="204">
        <f>IF(N2195="základní",J2195,0)</f>
        <v>0</v>
      </c>
      <c r="BF2195" s="204">
        <f>IF(N2195="snížená",J2195,0)</f>
        <v>0</v>
      </c>
      <c r="BG2195" s="204">
        <f>IF(N2195="zákl. přenesená",J2195,0)</f>
        <v>0</v>
      </c>
      <c r="BH2195" s="204">
        <f>IF(N2195="sníž. přenesená",J2195,0)</f>
        <v>0</v>
      </c>
      <c r="BI2195" s="204">
        <f>IF(N2195="nulová",J2195,0)</f>
        <v>0</v>
      </c>
      <c r="BJ2195" s="18" t="s">
        <v>83</v>
      </c>
      <c r="BK2195" s="204">
        <f>ROUND(I2195*H2195,2)</f>
        <v>0</v>
      </c>
      <c r="BL2195" s="18" t="s">
        <v>169</v>
      </c>
      <c r="BM2195" s="203" t="s">
        <v>2765</v>
      </c>
    </row>
    <row r="2196" spans="1:65" s="13" customFormat="1" ht="11.25">
      <c r="B2196" s="210"/>
      <c r="C2196" s="211"/>
      <c r="D2196" s="212" t="s">
        <v>250</v>
      </c>
      <c r="E2196" s="213" t="s">
        <v>1</v>
      </c>
      <c r="F2196" s="214" t="s">
        <v>2766</v>
      </c>
      <c r="G2196" s="211"/>
      <c r="H2196" s="213" t="s">
        <v>1</v>
      </c>
      <c r="I2196" s="215"/>
      <c r="J2196" s="211"/>
      <c r="K2196" s="211"/>
      <c r="L2196" s="216"/>
      <c r="M2196" s="217"/>
      <c r="N2196" s="218"/>
      <c r="O2196" s="218"/>
      <c r="P2196" s="218"/>
      <c r="Q2196" s="218"/>
      <c r="R2196" s="218"/>
      <c r="S2196" s="218"/>
      <c r="T2196" s="219"/>
      <c r="AT2196" s="220" t="s">
        <v>250</v>
      </c>
      <c r="AU2196" s="220" t="s">
        <v>86</v>
      </c>
      <c r="AV2196" s="13" t="s">
        <v>83</v>
      </c>
      <c r="AW2196" s="13" t="s">
        <v>31</v>
      </c>
      <c r="AX2196" s="13" t="s">
        <v>75</v>
      </c>
      <c r="AY2196" s="220" t="s">
        <v>239</v>
      </c>
    </row>
    <row r="2197" spans="1:65" s="14" customFormat="1" ht="11.25">
      <c r="B2197" s="221"/>
      <c r="C2197" s="222"/>
      <c r="D2197" s="212" t="s">
        <v>250</v>
      </c>
      <c r="E2197" s="223" t="s">
        <v>1</v>
      </c>
      <c r="F2197" s="224" t="s">
        <v>441</v>
      </c>
      <c r="G2197" s="222"/>
      <c r="H2197" s="225">
        <v>23</v>
      </c>
      <c r="I2197" s="226"/>
      <c r="J2197" s="222"/>
      <c r="K2197" s="222"/>
      <c r="L2197" s="227"/>
      <c r="M2197" s="228"/>
      <c r="N2197" s="229"/>
      <c r="O2197" s="229"/>
      <c r="P2197" s="229"/>
      <c r="Q2197" s="229"/>
      <c r="R2197" s="229"/>
      <c r="S2197" s="229"/>
      <c r="T2197" s="230"/>
      <c r="AT2197" s="231" t="s">
        <v>250</v>
      </c>
      <c r="AU2197" s="231" t="s">
        <v>86</v>
      </c>
      <c r="AV2197" s="14" t="s">
        <v>86</v>
      </c>
      <c r="AW2197" s="14" t="s">
        <v>31</v>
      </c>
      <c r="AX2197" s="14" t="s">
        <v>83</v>
      </c>
      <c r="AY2197" s="231" t="s">
        <v>239</v>
      </c>
    </row>
    <row r="2198" spans="1:65" s="2" customFormat="1" ht="16.5" customHeight="1">
      <c r="A2198" s="35"/>
      <c r="B2198" s="36"/>
      <c r="C2198" s="254" t="s">
        <v>2767</v>
      </c>
      <c r="D2198" s="254" t="s">
        <v>340</v>
      </c>
      <c r="E2198" s="255" t="s">
        <v>2768</v>
      </c>
      <c r="F2198" s="256" t="s">
        <v>2769</v>
      </c>
      <c r="G2198" s="257" t="s">
        <v>674</v>
      </c>
      <c r="H2198" s="258">
        <v>23</v>
      </c>
      <c r="I2198" s="259"/>
      <c r="J2198" s="260">
        <f>ROUND(I2198*H2198,2)</f>
        <v>0</v>
      </c>
      <c r="K2198" s="256" t="s">
        <v>245</v>
      </c>
      <c r="L2198" s="261"/>
      <c r="M2198" s="262" t="s">
        <v>1</v>
      </c>
      <c r="N2198" s="263" t="s">
        <v>40</v>
      </c>
      <c r="O2198" s="72"/>
      <c r="P2198" s="201">
        <f>O2198*H2198</f>
        <v>0</v>
      </c>
      <c r="Q2198" s="201">
        <v>2.0000000000000001E-4</v>
      </c>
      <c r="R2198" s="201">
        <f>Q2198*H2198</f>
        <v>4.5999999999999999E-3</v>
      </c>
      <c r="S2198" s="201">
        <v>0</v>
      </c>
      <c r="T2198" s="202">
        <f>S2198*H2198</f>
        <v>0</v>
      </c>
      <c r="U2198" s="35"/>
      <c r="V2198" s="35"/>
      <c r="W2198" s="35"/>
      <c r="X2198" s="35"/>
      <c r="Y2198" s="35"/>
      <c r="Z2198" s="35"/>
      <c r="AA2198" s="35"/>
      <c r="AB2198" s="35"/>
      <c r="AC2198" s="35"/>
      <c r="AD2198" s="35"/>
      <c r="AE2198" s="35"/>
      <c r="AR2198" s="203" t="s">
        <v>531</v>
      </c>
      <c r="AT2198" s="203" t="s">
        <v>340</v>
      </c>
      <c r="AU2198" s="203" t="s">
        <v>86</v>
      </c>
      <c r="AY2198" s="18" t="s">
        <v>239</v>
      </c>
      <c r="BE2198" s="204">
        <f>IF(N2198="základní",J2198,0)</f>
        <v>0</v>
      </c>
      <c r="BF2198" s="204">
        <f>IF(N2198="snížená",J2198,0)</f>
        <v>0</v>
      </c>
      <c r="BG2198" s="204">
        <f>IF(N2198="zákl. přenesená",J2198,0)</f>
        <v>0</v>
      </c>
      <c r="BH2198" s="204">
        <f>IF(N2198="sníž. přenesená",J2198,0)</f>
        <v>0</v>
      </c>
      <c r="BI2198" s="204">
        <f>IF(N2198="nulová",J2198,0)</f>
        <v>0</v>
      </c>
      <c r="BJ2198" s="18" t="s">
        <v>83</v>
      </c>
      <c r="BK2198" s="204">
        <f>ROUND(I2198*H2198,2)</f>
        <v>0</v>
      </c>
      <c r="BL2198" s="18" t="s">
        <v>169</v>
      </c>
      <c r="BM2198" s="203" t="s">
        <v>2770</v>
      </c>
    </row>
    <row r="2199" spans="1:65" s="2" customFormat="1" ht="24.2" customHeight="1">
      <c r="A2199" s="35"/>
      <c r="B2199" s="36"/>
      <c r="C2199" s="192" t="s">
        <v>2771</v>
      </c>
      <c r="D2199" s="192" t="s">
        <v>241</v>
      </c>
      <c r="E2199" s="193" t="s">
        <v>2772</v>
      </c>
      <c r="F2199" s="194" t="s">
        <v>2773</v>
      </c>
      <c r="G2199" s="195" t="s">
        <v>519</v>
      </c>
      <c r="H2199" s="196">
        <v>28</v>
      </c>
      <c r="I2199" s="197"/>
      <c r="J2199" s="198">
        <f>ROUND(I2199*H2199,2)</f>
        <v>0</v>
      </c>
      <c r="K2199" s="194" t="s">
        <v>245</v>
      </c>
      <c r="L2199" s="40"/>
      <c r="M2199" s="199" t="s">
        <v>1</v>
      </c>
      <c r="N2199" s="200" t="s">
        <v>40</v>
      </c>
      <c r="O2199" s="72"/>
      <c r="P2199" s="201">
        <f>O2199*H2199</f>
        <v>0</v>
      </c>
      <c r="Q2199" s="201">
        <v>8.5999999999999998E-4</v>
      </c>
      <c r="R2199" s="201">
        <f>Q2199*H2199</f>
        <v>2.4080000000000001E-2</v>
      </c>
      <c r="S2199" s="201">
        <v>0</v>
      </c>
      <c r="T2199" s="202">
        <f>S2199*H2199</f>
        <v>0</v>
      </c>
      <c r="U2199" s="35"/>
      <c r="V2199" s="35"/>
      <c r="W2199" s="35"/>
      <c r="X2199" s="35"/>
      <c r="Y2199" s="35"/>
      <c r="Z2199" s="35"/>
      <c r="AA2199" s="35"/>
      <c r="AB2199" s="35"/>
      <c r="AC2199" s="35"/>
      <c r="AD2199" s="35"/>
      <c r="AE2199" s="35"/>
      <c r="AR2199" s="203" t="s">
        <v>169</v>
      </c>
      <c r="AT2199" s="203" t="s">
        <v>241</v>
      </c>
      <c r="AU2199" s="203" t="s">
        <v>86</v>
      </c>
      <c r="AY2199" s="18" t="s">
        <v>239</v>
      </c>
      <c r="BE2199" s="204">
        <f>IF(N2199="základní",J2199,0)</f>
        <v>0</v>
      </c>
      <c r="BF2199" s="204">
        <f>IF(N2199="snížená",J2199,0)</f>
        <v>0</v>
      </c>
      <c r="BG2199" s="204">
        <f>IF(N2199="zákl. přenesená",J2199,0)</f>
        <v>0</v>
      </c>
      <c r="BH2199" s="204">
        <f>IF(N2199="sníž. přenesená",J2199,0)</f>
        <v>0</v>
      </c>
      <c r="BI2199" s="204">
        <f>IF(N2199="nulová",J2199,0)</f>
        <v>0</v>
      </c>
      <c r="BJ2199" s="18" t="s">
        <v>83</v>
      </c>
      <c r="BK2199" s="204">
        <f>ROUND(I2199*H2199,2)</f>
        <v>0</v>
      </c>
      <c r="BL2199" s="18" t="s">
        <v>169</v>
      </c>
      <c r="BM2199" s="203" t="s">
        <v>2774</v>
      </c>
    </row>
    <row r="2200" spans="1:65" s="2" customFormat="1" ht="11.25">
      <c r="A2200" s="35"/>
      <c r="B2200" s="36"/>
      <c r="C2200" s="37"/>
      <c r="D2200" s="205" t="s">
        <v>248</v>
      </c>
      <c r="E2200" s="37"/>
      <c r="F2200" s="206" t="s">
        <v>2775</v>
      </c>
      <c r="G2200" s="37"/>
      <c r="H2200" s="37"/>
      <c r="I2200" s="207"/>
      <c r="J2200" s="37"/>
      <c r="K2200" s="37"/>
      <c r="L2200" s="40"/>
      <c r="M2200" s="208"/>
      <c r="N2200" s="209"/>
      <c r="O2200" s="72"/>
      <c r="P2200" s="72"/>
      <c r="Q2200" s="72"/>
      <c r="R2200" s="72"/>
      <c r="S2200" s="72"/>
      <c r="T2200" s="73"/>
      <c r="U2200" s="35"/>
      <c r="V2200" s="35"/>
      <c r="W2200" s="35"/>
      <c r="X2200" s="35"/>
      <c r="Y2200" s="35"/>
      <c r="Z2200" s="35"/>
      <c r="AA2200" s="35"/>
      <c r="AB2200" s="35"/>
      <c r="AC2200" s="35"/>
      <c r="AD2200" s="35"/>
      <c r="AE2200" s="35"/>
      <c r="AT2200" s="18" t="s">
        <v>248</v>
      </c>
      <c r="AU2200" s="18" t="s">
        <v>86</v>
      </c>
    </row>
    <row r="2201" spans="1:65" s="13" customFormat="1" ht="11.25">
      <c r="B2201" s="210"/>
      <c r="C2201" s="211"/>
      <c r="D2201" s="212" t="s">
        <v>250</v>
      </c>
      <c r="E2201" s="213" t="s">
        <v>1</v>
      </c>
      <c r="F2201" s="214" t="s">
        <v>2640</v>
      </c>
      <c r="G2201" s="211"/>
      <c r="H2201" s="213" t="s">
        <v>1</v>
      </c>
      <c r="I2201" s="215"/>
      <c r="J2201" s="211"/>
      <c r="K2201" s="211"/>
      <c r="L2201" s="216"/>
      <c r="M2201" s="217"/>
      <c r="N2201" s="218"/>
      <c r="O2201" s="218"/>
      <c r="P2201" s="218"/>
      <c r="Q2201" s="218"/>
      <c r="R2201" s="218"/>
      <c r="S2201" s="218"/>
      <c r="T2201" s="219"/>
      <c r="AT2201" s="220" t="s">
        <v>250</v>
      </c>
      <c r="AU2201" s="220" t="s">
        <v>86</v>
      </c>
      <c r="AV2201" s="13" t="s">
        <v>83</v>
      </c>
      <c r="AW2201" s="13" t="s">
        <v>31</v>
      </c>
      <c r="AX2201" s="13" t="s">
        <v>75</v>
      </c>
      <c r="AY2201" s="220" t="s">
        <v>239</v>
      </c>
    </row>
    <row r="2202" spans="1:65" s="14" customFormat="1" ht="11.25">
      <c r="B2202" s="221"/>
      <c r="C2202" s="222"/>
      <c r="D2202" s="212" t="s">
        <v>250</v>
      </c>
      <c r="E2202" s="223" t="s">
        <v>1</v>
      </c>
      <c r="F2202" s="224" t="s">
        <v>2776</v>
      </c>
      <c r="G2202" s="222"/>
      <c r="H2202" s="225">
        <v>27.2</v>
      </c>
      <c r="I2202" s="226"/>
      <c r="J2202" s="222"/>
      <c r="K2202" s="222"/>
      <c r="L2202" s="227"/>
      <c r="M2202" s="228"/>
      <c r="N2202" s="229"/>
      <c r="O2202" s="229"/>
      <c r="P2202" s="229"/>
      <c r="Q2202" s="229"/>
      <c r="R2202" s="229"/>
      <c r="S2202" s="229"/>
      <c r="T2202" s="230"/>
      <c r="AT2202" s="231" t="s">
        <v>250</v>
      </c>
      <c r="AU2202" s="231" t="s">
        <v>86</v>
      </c>
      <c r="AV2202" s="14" t="s">
        <v>86</v>
      </c>
      <c r="AW2202" s="14" t="s">
        <v>31</v>
      </c>
      <c r="AX2202" s="14" t="s">
        <v>75</v>
      </c>
      <c r="AY2202" s="231" t="s">
        <v>239</v>
      </c>
    </row>
    <row r="2203" spans="1:65" s="14" customFormat="1" ht="11.25">
      <c r="B2203" s="221"/>
      <c r="C2203" s="222"/>
      <c r="D2203" s="212" t="s">
        <v>250</v>
      </c>
      <c r="E2203" s="223" t="s">
        <v>1</v>
      </c>
      <c r="F2203" s="224" t="s">
        <v>2777</v>
      </c>
      <c r="G2203" s="222"/>
      <c r="H2203" s="225">
        <v>0.8</v>
      </c>
      <c r="I2203" s="226"/>
      <c r="J2203" s="222"/>
      <c r="K2203" s="222"/>
      <c r="L2203" s="227"/>
      <c r="M2203" s="228"/>
      <c r="N2203" s="229"/>
      <c r="O2203" s="229"/>
      <c r="P2203" s="229"/>
      <c r="Q2203" s="229"/>
      <c r="R2203" s="229"/>
      <c r="S2203" s="229"/>
      <c r="T2203" s="230"/>
      <c r="AT2203" s="231" t="s">
        <v>250</v>
      </c>
      <c r="AU2203" s="231" t="s">
        <v>86</v>
      </c>
      <c r="AV2203" s="14" t="s">
        <v>86</v>
      </c>
      <c r="AW2203" s="14" t="s">
        <v>31</v>
      </c>
      <c r="AX2203" s="14" t="s">
        <v>75</v>
      </c>
      <c r="AY2203" s="231" t="s">
        <v>239</v>
      </c>
    </row>
    <row r="2204" spans="1:65" s="16" customFormat="1" ht="11.25">
      <c r="B2204" s="243"/>
      <c r="C2204" s="244"/>
      <c r="D2204" s="212" t="s">
        <v>250</v>
      </c>
      <c r="E2204" s="245" t="s">
        <v>1</v>
      </c>
      <c r="F2204" s="246" t="s">
        <v>264</v>
      </c>
      <c r="G2204" s="244"/>
      <c r="H2204" s="247">
        <v>28</v>
      </c>
      <c r="I2204" s="248"/>
      <c r="J2204" s="244"/>
      <c r="K2204" s="244"/>
      <c r="L2204" s="249"/>
      <c r="M2204" s="250"/>
      <c r="N2204" s="251"/>
      <c r="O2204" s="251"/>
      <c r="P2204" s="251"/>
      <c r="Q2204" s="251"/>
      <c r="R2204" s="251"/>
      <c r="S2204" s="251"/>
      <c r="T2204" s="252"/>
      <c r="AT2204" s="253" t="s">
        <v>250</v>
      </c>
      <c r="AU2204" s="253" t="s">
        <v>86</v>
      </c>
      <c r="AV2204" s="16" t="s">
        <v>246</v>
      </c>
      <c r="AW2204" s="16" t="s">
        <v>31</v>
      </c>
      <c r="AX2204" s="16" t="s">
        <v>83</v>
      </c>
      <c r="AY2204" s="253" t="s">
        <v>239</v>
      </c>
    </row>
    <row r="2205" spans="1:65" s="13" customFormat="1" ht="11.25">
      <c r="B2205" s="210"/>
      <c r="C2205" s="211"/>
      <c r="D2205" s="212" t="s">
        <v>250</v>
      </c>
      <c r="E2205" s="213" t="s">
        <v>1</v>
      </c>
      <c r="F2205" s="214" t="s">
        <v>1569</v>
      </c>
      <c r="G2205" s="211"/>
      <c r="H2205" s="213" t="s">
        <v>1</v>
      </c>
      <c r="I2205" s="215"/>
      <c r="J2205" s="211"/>
      <c r="K2205" s="211"/>
      <c r="L2205" s="216"/>
      <c r="M2205" s="217"/>
      <c r="N2205" s="218"/>
      <c r="O2205" s="218"/>
      <c r="P2205" s="218"/>
      <c r="Q2205" s="218"/>
      <c r="R2205" s="218"/>
      <c r="S2205" s="218"/>
      <c r="T2205" s="219"/>
      <c r="AT2205" s="220" t="s">
        <v>250</v>
      </c>
      <c r="AU2205" s="220" t="s">
        <v>86</v>
      </c>
      <c r="AV2205" s="13" t="s">
        <v>83</v>
      </c>
      <c r="AW2205" s="13" t="s">
        <v>31</v>
      </c>
      <c r="AX2205" s="13" t="s">
        <v>75</v>
      </c>
      <c r="AY2205" s="220" t="s">
        <v>239</v>
      </c>
    </row>
    <row r="2206" spans="1:65" s="13" customFormat="1" ht="22.5">
      <c r="B2206" s="210"/>
      <c r="C2206" s="211"/>
      <c r="D2206" s="212" t="s">
        <v>250</v>
      </c>
      <c r="E2206" s="213" t="s">
        <v>1</v>
      </c>
      <c r="F2206" s="214" t="s">
        <v>2635</v>
      </c>
      <c r="G2206" s="211"/>
      <c r="H2206" s="213" t="s">
        <v>1</v>
      </c>
      <c r="I2206" s="215"/>
      <c r="J2206" s="211"/>
      <c r="K2206" s="211"/>
      <c r="L2206" s="216"/>
      <c r="M2206" s="217"/>
      <c r="N2206" s="218"/>
      <c r="O2206" s="218"/>
      <c r="P2206" s="218"/>
      <c r="Q2206" s="218"/>
      <c r="R2206" s="218"/>
      <c r="S2206" s="218"/>
      <c r="T2206" s="219"/>
      <c r="AT2206" s="220" t="s">
        <v>250</v>
      </c>
      <c r="AU2206" s="220" t="s">
        <v>86</v>
      </c>
      <c r="AV2206" s="13" t="s">
        <v>83</v>
      </c>
      <c r="AW2206" s="13" t="s">
        <v>31</v>
      </c>
      <c r="AX2206" s="13" t="s">
        <v>75</v>
      </c>
      <c r="AY2206" s="220" t="s">
        <v>239</v>
      </c>
    </row>
    <row r="2207" spans="1:65" s="13" customFormat="1" ht="11.25">
      <c r="B2207" s="210"/>
      <c r="C2207" s="211"/>
      <c r="D2207" s="212" t="s">
        <v>250</v>
      </c>
      <c r="E2207" s="213" t="s">
        <v>1</v>
      </c>
      <c r="F2207" s="214" t="s">
        <v>2609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250</v>
      </c>
      <c r="AU2207" s="220" t="s">
        <v>86</v>
      </c>
      <c r="AV2207" s="13" t="s">
        <v>83</v>
      </c>
      <c r="AW2207" s="13" t="s">
        <v>31</v>
      </c>
      <c r="AX2207" s="13" t="s">
        <v>75</v>
      </c>
      <c r="AY2207" s="220" t="s">
        <v>239</v>
      </c>
    </row>
    <row r="2208" spans="1:65" s="13" customFormat="1" ht="22.5">
      <c r="B2208" s="210"/>
      <c r="C2208" s="211"/>
      <c r="D2208" s="212" t="s">
        <v>250</v>
      </c>
      <c r="E2208" s="213" t="s">
        <v>1</v>
      </c>
      <c r="F2208" s="214" t="s">
        <v>2610</v>
      </c>
      <c r="G2208" s="211"/>
      <c r="H2208" s="213" t="s">
        <v>1</v>
      </c>
      <c r="I2208" s="215"/>
      <c r="J2208" s="211"/>
      <c r="K2208" s="211"/>
      <c r="L2208" s="216"/>
      <c r="M2208" s="217"/>
      <c r="N2208" s="218"/>
      <c r="O2208" s="218"/>
      <c r="P2208" s="218"/>
      <c r="Q2208" s="218"/>
      <c r="R2208" s="218"/>
      <c r="S2208" s="218"/>
      <c r="T2208" s="219"/>
      <c r="AT2208" s="220" t="s">
        <v>250</v>
      </c>
      <c r="AU2208" s="220" t="s">
        <v>86</v>
      </c>
      <c r="AV2208" s="13" t="s">
        <v>83</v>
      </c>
      <c r="AW2208" s="13" t="s">
        <v>31</v>
      </c>
      <c r="AX2208" s="13" t="s">
        <v>75</v>
      </c>
      <c r="AY2208" s="220" t="s">
        <v>239</v>
      </c>
    </row>
    <row r="2209" spans="1:65" s="13" customFormat="1" ht="22.5">
      <c r="B2209" s="210"/>
      <c r="C2209" s="211"/>
      <c r="D2209" s="212" t="s">
        <v>250</v>
      </c>
      <c r="E2209" s="213" t="s">
        <v>1</v>
      </c>
      <c r="F2209" s="214" t="s">
        <v>2611</v>
      </c>
      <c r="G2209" s="211"/>
      <c r="H2209" s="213" t="s">
        <v>1</v>
      </c>
      <c r="I2209" s="215"/>
      <c r="J2209" s="211"/>
      <c r="K2209" s="211"/>
      <c r="L2209" s="216"/>
      <c r="M2209" s="217"/>
      <c r="N2209" s="218"/>
      <c r="O2209" s="218"/>
      <c r="P2209" s="218"/>
      <c r="Q2209" s="218"/>
      <c r="R2209" s="218"/>
      <c r="S2209" s="218"/>
      <c r="T2209" s="219"/>
      <c r="AT2209" s="220" t="s">
        <v>250</v>
      </c>
      <c r="AU2209" s="220" t="s">
        <v>86</v>
      </c>
      <c r="AV2209" s="13" t="s">
        <v>83</v>
      </c>
      <c r="AW2209" s="13" t="s">
        <v>31</v>
      </c>
      <c r="AX2209" s="13" t="s">
        <v>75</v>
      </c>
      <c r="AY2209" s="220" t="s">
        <v>239</v>
      </c>
    </row>
    <row r="2210" spans="1:65" s="2" customFormat="1" ht="24.2" customHeight="1">
      <c r="A2210" s="35"/>
      <c r="B2210" s="36"/>
      <c r="C2210" s="192" t="s">
        <v>2778</v>
      </c>
      <c r="D2210" s="192" t="s">
        <v>241</v>
      </c>
      <c r="E2210" s="193" t="s">
        <v>2779</v>
      </c>
      <c r="F2210" s="194" t="s">
        <v>2780</v>
      </c>
      <c r="G2210" s="195" t="s">
        <v>519</v>
      </c>
      <c r="H2210" s="196">
        <v>77</v>
      </c>
      <c r="I2210" s="197"/>
      <c r="J2210" s="198">
        <f>ROUND(I2210*H2210,2)</f>
        <v>0</v>
      </c>
      <c r="K2210" s="194" t="s">
        <v>245</v>
      </c>
      <c r="L2210" s="40"/>
      <c r="M2210" s="199" t="s">
        <v>1</v>
      </c>
      <c r="N2210" s="200" t="s">
        <v>40</v>
      </c>
      <c r="O2210" s="72"/>
      <c r="P2210" s="201">
        <f>O2210*H2210</f>
        <v>0</v>
      </c>
      <c r="Q2210" s="201">
        <v>1.08E-3</v>
      </c>
      <c r="R2210" s="201">
        <f>Q2210*H2210</f>
        <v>8.3159999999999998E-2</v>
      </c>
      <c r="S2210" s="201">
        <v>0</v>
      </c>
      <c r="T2210" s="202">
        <f>S2210*H2210</f>
        <v>0</v>
      </c>
      <c r="U2210" s="35"/>
      <c r="V2210" s="35"/>
      <c r="W2210" s="35"/>
      <c r="X2210" s="35"/>
      <c r="Y2210" s="35"/>
      <c r="Z2210" s="35"/>
      <c r="AA2210" s="35"/>
      <c r="AB2210" s="35"/>
      <c r="AC2210" s="35"/>
      <c r="AD2210" s="35"/>
      <c r="AE2210" s="35"/>
      <c r="AR2210" s="203" t="s">
        <v>169</v>
      </c>
      <c r="AT2210" s="203" t="s">
        <v>241</v>
      </c>
      <c r="AU2210" s="203" t="s">
        <v>86</v>
      </c>
      <c r="AY2210" s="18" t="s">
        <v>239</v>
      </c>
      <c r="BE2210" s="204">
        <f>IF(N2210="základní",J2210,0)</f>
        <v>0</v>
      </c>
      <c r="BF2210" s="204">
        <f>IF(N2210="snížená",J2210,0)</f>
        <v>0</v>
      </c>
      <c r="BG2210" s="204">
        <f>IF(N2210="zákl. přenesená",J2210,0)</f>
        <v>0</v>
      </c>
      <c r="BH2210" s="204">
        <f>IF(N2210="sníž. přenesená",J2210,0)</f>
        <v>0</v>
      </c>
      <c r="BI2210" s="204">
        <f>IF(N2210="nulová",J2210,0)</f>
        <v>0</v>
      </c>
      <c r="BJ2210" s="18" t="s">
        <v>83</v>
      </c>
      <c r="BK2210" s="204">
        <f>ROUND(I2210*H2210,2)</f>
        <v>0</v>
      </c>
      <c r="BL2210" s="18" t="s">
        <v>169</v>
      </c>
      <c r="BM2210" s="203" t="s">
        <v>2781</v>
      </c>
    </row>
    <row r="2211" spans="1:65" s="2" customFormat="1" ht="11.25">
      <c r="A2211" s="35"/>
      <c r="B2211" s="36"/>
      <c r="C2211" s="37"/>
      <c r="D2211" s="205" t="s">
        <v>248</v>
      </c>
      <c r="E2211" s="37"/>
      <c r="F2211" s="206" t="s">
        <v>2782</v>
      </c>
      <c r="G2211" s="37"/>
      <c r="H2211" s="37"/>
      <c r="I2211" s="207"/>
      <c r="J2211" s="37"/>
      <c r="K2211" s="37"/>
      <c r="L2211" s="40"/>
      <c r="M2211" s="208"/>
      <c r="N2211" s="209"/>
      <c r="O2211" s="72"/>
      <c r="P2211" s="72"/>
      <c r="Q2211" s="72"/>
      <c r="R2211" s="72"/>
      <c r="S2211" s="72"/>
      <c r="T2211" s="73"/>
      <c r="U2211" s="35"/>
      <c r="V2211" s="35"/>
      <c r="W2211" s="35"/>
      <c r="X2211" s="35"/>
      <c r="Y2211" s="35"/>
      <c r="Z2211" s="35"/>
      <c r="AA2211" s="35"/>
      <c r="AB2211" s="35"/>
      <c r="AC2211" s="35"/>
      <c r="AD2211" s="35"/>
      <c r="AE2211" s="35"/>
      <c r="AT2211" s="18" t="s">
        <v>248</v>
      </c>
      <c r="AU2211" s="18" t="s">
        <v>86</v>
      </c>
    </row>
    <row r="2212" spans="1:65" s="13" customFormat="1" ht="11.25">
      <c r="B2212" s="210"/>
      <c r="C2212" s="211"/>
      <c r="D2212" s="212" t="s">
        <v>250</v>
      </c>
      <c r="E2212" s="213" t="s">
        <v>1</v>
      </c>
      <c r="F2212" s="214" t="s">
        <v>2640</v>
      </c>
      <c r="G2212" s="211"/>
      <c r="H2212" s="213" t="s">
        <v>1</v>
      </c>
      <c r="I2212" s="215"/>
      <c r="J2212" s="211"/>
      <c r="K2212" s="211"/>
      <c r="L2212" s="216"/>
      <c r="M2212" s="217"/>
      <c r="N2212" s="218"/>
      <c r="O2212" s="218"/>
      <c r="P2212" s="218"/>
      <c r="Q2212" s="218"/>
      <c r="R2212" s="218"/>
      <c r="S2212" s="218"/>
      <c r="T2212" s="219"/>
      <c r="AT2212" s="220" t="s">
        <v>250</v>
      </c>
      <c r="AU2212" s="220" t="s">
        <v>86</v>
      </c>
      <c r="AV2212" s="13" t="s">
        <v>83</v>
      </c>
      <c r="AW2212" s="13" t="s">
        <v>31</v>
      </c>
      <c r="AX2212" s="13" t="s">
        <v>75</v>
      </c>
      <c r="AY2212" s="220" t="s">
        <v>239</v>
      </c>
    </row>
    <row r="2213" spans="1:65" s="14" customFormat="1" ht="11.25">
      <c r="B2213" s="221"/>
      <c r="C2213" s="222"/>
      <c r="D2213" s="212" t="s">
        <v>250</v>
      </c>
      <c r="E2213" s="223" t="s">
        <v>1</v>
      </c>
      <c r="F2213" s="224" t="s">
        <v>2783</v>
      </c>
      <c r="G2213" s="222"/>
      <c r="H2213" s="225">
        <v>75.900000000000006</v>
      </c>
      <c r="I2213" s="226"/>
      <c r="J2213" s="222"/>
      <c r="K2213" s="222"/>
      <c r="L2213" s="227"/>
      <c r="M2213" s="228"/>
      <c r="N2213" s="229"/>
      <c r="O2213" s="229"/>
      <c r="P2213" s="229"/>
      <c r="Q2213" s="229"/>
      <c r="R2213" s="229"/>
      <c r="S2213" s="229"/>
      <c r="T2213" s="230"/>
      <c r="AT2213" s="231" t="s">
        <v>250</v>
      </c>
      <c r="AU2213" s="231" t="s">
        <v>86</v>
      </c>
      <c r="AV2213" s="14" t="s">
        <v>86</v>
      </c>
      <c r="AW2213" s="14" t="s">
        <v>31</v>
      </c>
      <c r="AX2213" s="14" t="s">
        <v>75</v>
      </c>
      <c r="AY2213" s="231" t="s">
        <v>239</v>
      </c>
    </row>
    <row r="2214" spans="1:65" s="14" customFormat="1" ht="11.25">
      <c r="B2214" s="221"/>
      <c r="C2214" s="222"/>
      <c r="D2214" s="212" t="s">
        <v>250</v>
      </c>
      <c r="E2214" s="223" t="s">
        <v>1</v>
      </c>
      <c r="F2214" s="224" t="s">
        <v>2784</v>
      </c>
      <c r="G2214" s="222"/>
      <c r="H2214" s="225">
        <v>1.1000000000000001</v>
      </c>
      <c r="I2214" s="226"/>
      <c r="J2214" s="222"/>
      <c r="K2214" s="222"/>
      <c r="L2214" s="227"/>
      <c r="M2214" s="228"/>
      <c r="N2214" s="229"/>
      <c r="O2214" s="229"/>
      <c r="P2214" s="229"/>
      <c r="Q2214" s="229"/>
      <c r="R2214" s="229"/>
      <c r="S2214" s="229"/>
      <c r="T2214" s="230"/>
      <c r="AT2214" s="231" t="s">
        <v>250</v>
      </c>
      <c r="AU2214" s="231" t="s">
        <v>86</v>
      </c>
      <c r="AV2214" s="14" t="s">
        <v>86</v>
      </c>
      <c r="AW2214" s="14" t="s">
        <v>31</v>
      </c>
      <c r="AX2214" s="14" t="s">
        <v>75</v>
      </c>
      <c r="AY2214" s="231" t="s">
        <v>239</v>
      </c>
    </row>
    <row r="2215" spans="1:65" s="16" customFormat="1" ht="11.25">
      <c r="B2215" s="243"/>
      <c r="C2215" s="244"/>
      <c r="D2215" s="212" t="s">
        <v>250</v>
      </c>
      <c r="E2215" s="245" t="s">
        <v>1</v>
      </c>
      <c r="F2215" s="246" t="s">
        <v>264</v>
      </c>
      <c r="G2215" s="244"/>
      <c r="H2215" s="247">
        <v>77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AT2215" s="253" t="s">
        <v>250</v>
      </c>
      <c r="AU2215" s="253" t="s">
        <v>86</v>
      </c>
      <c r="AV2215" s="16" t="s">
        <v>246</v>
      </c>
      <c r="AW2215" s="16" t="s">
        <v>31</v>
      </c>
      <c r="AX2215" s="16" t="s">
        <v>83</v>
      </c>
      <c r="AY2215" s="253" t="s">
        <v>239</v>
      </c>
    </row>
    <row r="2216" spans="1:65" s="13" customFormat="1" ht="11.25">
      <c r="B2216" s="210"/>
      <c r="C2216" s="211"/>
      <c r="D2216" s="212" t="s">
        <v>250</v>
      </c>
      <c r="E2216" s="213" t="s">
        <v>1</v>
      </c>
      <c r="F2216" s="214" t="s">
        <v>1569</v>
      </c>
      <c r="G2216" s="211"/>
      <c r="H2216" s="213" t="s">
        <v>1</v>
      </c>
      <c r="I2216" s="215"/>
      <c r="J2216" s="211"/>
      <c r="K2216" s="211"/>
      <c r="L2216" s="216"/>
      <c r="M2216" s="217"/>
      <c r="N2216" s="218"/>
      <c r="O2216" s="218"/>
      <c r="P2216" s="218"/>
      <c r="Q2216" s="218"/>
      <c r="R2216" s="218"/>
      <c r="S2216" s="218"/>
      <c r="T2216" s="219"/>
      <c r="AT2216" s="220" t="s">
        <v>250</v>
      </c>
      <c r="AU2216" s="220" t="s">
        <v>86</v>
      </c>
      <c r="AV2216" s="13" t="s">
        <v>83</v>
      </c>
      <c r="AW2216" s="13" t="s">
        <v>31</v>
      </c>
      <c r="AX2216" s="13" t="s">
        <v>75</v>
      </c>
      <c r="AY2216" s="220" t="s">
        <v>239</v>
      </c>
    </row>
    <row r="2217" spans="1:65" s="13" customFormat="1" ht="22.5">
      <c r="B2217" s="210"/>
      <c r="C2217" s="211"/>
      <c r="D2217" s="212" t="s">
        <v>250</v>
      </c>
      <c r="E2217" s="213" t="s">
        <v>1</v>
      </c>
      <c r="F2217" s="214" t="s">
        <v>2635</v>
      </c>
      <c r="G2217" s="211"/>
      <c r="H2217" s="213" t="s">
        <v>1</v>
      </c>
      <c r="I2217" s="215"/>
      <c r="J2217" s="211"/>
      <c r="K2217" s="211"/>
      <c r="L2217" s="216"/>
      <c r="M2217" s="217"/>
      <c r="N2217" s="218"/>
      <c r="O2217" s="218"/>
      <c r="P2217" s="218"/>
      <c r="Q2217" s="218"/>
      <c r="R2217" s="218"/>
      <c r="S2217" s="218"/>
      <c r="T2217" s="219"/>
      <c r="AT2217" s="220" t="s">
        <v>250</v>
      </c>
      <c r="AU2217" s="220" t="s">
        <v>86</v>
      </c>
      <c r="AV2217" s="13" t="s">
        <v>83</v>
      </c>
      <c r="AW2217" s="13" t="s">
        <v>31</v>
      </c>
      <c r="AX2217" s="13" t="s">
        <v>75</v>
      </c>
      <c r="AY2217" s="220" t="s">
        <v>239</v>
      </c>
    </row>
    <row r="2218" spans="1:65" s="13" customFormat="1" ht="11.25">
      <c r="B2218" s="210"/>
      <c r="C2218" s="211"/>
      <c r="D2218" s="212" t="s">
        <v>250</v>
      </c>
      <c r="E2218" s="213" t="s">
        <v>1</v>
      </c>
      <c r="F2218" s="214" t="s">
        <v>2609</v>
      </c>
      <c r="G2218" s="211"/>
      <c r="H2218" s="213" t="s">
        <v>1</v>
      </c>
      <c r="I2218" s="215"/>
      <c r="J2218" s="211"/>
      <c r="K2218" s="211"/>
      <c r="L2218" s="216"/>
      <c r="M2218" s="217"/>
      <c r="N2218" s="218"/>
      <c r="O2218" s="218"/>
      <c r="P2218" s="218"/>
      <c r="Q2218" s="218"/>
      <c r="R2218" s="218"/>
      <c r="S2218" s="218"/>
      <c r="T2218" s="219"/>
      <c r="AT2218" s="220" t="s">
        <v>250</v>
      </c>
      <c r="AU2218" s="220" t="s">
        <v>86</v>
      </c>
      <c r="AV2218" s="13" t="s">
        <v>83</v>
      </c>
      <c r="AW2218" s="13" t="s">
        <v>31</v>
      </c>
      <c r="AX2218" s="13" t="s">
        <v>75</v>
      </c>
      <c r="AY2218" s="220" t="s">
        <v>239</v>
      </c>
    </row>
    <row r="2219" spans="1:65" s="13" customFormat="1" ht="22.5">
      <c r="B2219" s="210"/>
      <c r="C2219" s="211"/>
      <c r="D2219" s="212" t="s">
        <v>250</v>
      </c>
      <c r="E2219" s="213" t="s">
        <v>1</v>
      </c>
      <c r="F2219" s="214" t="s">
        <v>2610</v>
      </c>
      <c r="G2219" s="211"/>
      <c r="H2219" s="213" t="s">
        <v>1</v>
      </c>
      <c r="I2219" s="215"/>
      <c r="J2219" s="211"/>
      <c r="K2219" s="211"/>
      <c r="L2219" s="216"/>
      <c r="M2219" s="217"/>
      <c r="N2219" s="218"/>
      <c r="O2219" s="218"/>
      <c r="P2219" s="218"/>
      <c r="Q2219" s="218"/>
      <c r="R2219" s="218"/>
      <c r="S2219" s="218"/>
      <c r="T2219" s="219"/>
      <c r="AT2219" s="220" t="s">
        <v>250</v>
      </c>
      <c r="AU2219" s="220" t="s">
        <v>86</v>
      </c>
      <c r="AV2219" s="13" t="s">
        <v>83</v>
      </c>
      <c r="AW2219" s="13" t="s">
        <v>31</v>
      </c>
      <c r="AX2219" s="13" t="s">
        <v>75</v>
      </c>
      <c r="AY2219" s="220" t="s">
        <v>239</v>
      </c>
    </row>
    <row r="2220" spans="1:65" s="13" customFormat="1" ht="22.5">
      <c r="B2220" s="210"/>
      <c r="C2220" s="211"/>
      <c r="D2220" s="212" t="s">
        <v>250</v>
      </c>
      <c r="E2220" s="213" t="s">
        <v>1</v>
      </c>
      <c r="F2220" s="214" t="s">
        <v>2611</v>
      </c>
      <c r="G2220" s="211"/>
      <c r="H2220" s="213" t="s">
        <v>1</v>
      </c>
      <c r="I2220" s="215"/>
      <c r="J2220" s="211"/>
      <c r="K2220" s="211"/>
      <c r="L2220" s="216"/>
      <c r="M2220" s="217"/>
      <c r="N2220" s="218"/>
      <c r="O2220" s="218"/>
      <c r="P2220" s="218"/>
      <c r="Q2220" s="218"/>
      <c r="R2220" s="218"/>
      <c r="S2220" s="218"/>
      <c r="T2220" s="219"/>
      <c r="AT2220" s="220" t="s">
        <v>250</v>
      </c>
      <c r="AU2220" s="220" t="s">
        <v>86</v>
      </c>
      <c r="AV2220" s="13" t="s">
        <v>83</v>
      </c>
      <c r="AW2220" s="13" t="s">
        <v>31</v>
      </c>
      <c r="AX2220" s="13" t="s">
        <v>75</v>
      </c>
      <c r="AY2220" s="220" t="s">
        <v>239</v>
      </c>
    </row>
    <row r="2221" spans="1:65" s="2" customFormat="1" ht="62.65" customHeight="1">
      <c r="A2221" s="35"/>
      <c r="B2221" s="36"/>
      <c r="C2221" s="192" t="s">
        <v>2785</v>
      </c>
      <c r="D2221" s="192" t="s">
        <v>241</v>
      </c>
      <c r="E2221" s="193" t="s">
        <v>2786</v>
      </c>
      <c r="F2221" s="194" t="s">
        <v>2787</v>
      </c>
      <c r="G2221" s="195" t="s">
        <v>674</v>
      </c>
      <c r="H2221" s="196">
        <v>3</v>
      </c>
      <c r="I2221" s="197"/>
      <c r="J2221" s="198">
        <f>ROUND(I2221*H2221,2)</f>
        <v>0</v>
      </c>
      <c r="K2221" s="194" t="s">
        <v>1</v>
      </c>
      <c r="L2221" s="40"/>
      <c r="M2221" s="199" t="s">
        <v>1</v>
      </c>
      <c r="N2221" s="200" t="s">
        <v>40</v>
      </c>
      <c r="O2221" s="72"/>
      <c r="P2221" s="201">
        <f>O2221*H2221</f>
        <v>0</v>
      </c>
      <c r="Q2221" s="201">
        <v>8.7100000000000007E-3</v>
      </c>
      <c r="R2221" s="201">
        <f>Q2221*H2221</f>
        <v>2.613E-2</v>
      </c>
      <c r="S2221" s="201">
        <v>0</v>
      </c>
      <c r="T2221" s="202">
        <f>S2221*H2221</f>
        <v>0</v>
      </c>
      <c r="U2221" s="35"/>
      <c r="V2221" s="35"/>
      <c r="W2221" s="35"/>
      <c r="X2221" s="35"/>
      <c r="Y2221" s="35"/>
      <c r="Z2221" s="35"/>
      <c r="AA2221" s="35"/>
      <c r="AB2221" s="35"/>
      <c r="AC2221" s="35"/>
      <c r="AD2221" s="35"/>
      <c r="AE2221" s="35"/>
      <c r="AR2221" s="203" t="s">
        <v>169</v>
      </c>
      <c r="AT2221" s="203" t="s">
        <v>241</v>
      </c>
      <c r="AU2221" s="203" t="s">
        <v>86</v>
      </c>
      <c r="AY2221" s="18" t="s">
        <v>239</v>
      </c>
      <c r="BE2221" s="204">
        <f>IF(N2221="základní",J2221,0)</f>
        <v>0</v>
      </c>
      <c r="BF2221" s="204">
        <f>IF(N2221="snížená",J2221,0)</f>
        <v>0</v>
      </c>
      <c r="BG2221" s="204">
        <f>IF(N2221="zákl. přenesená",J2221,0)</f>
        <v>0</v>
      </c>
      <c r="BH2221" s="204">
        <f>IF(N2221="sníž. přenesená",J2221,0)</f>
        <v>0</v>
      </c>
      <c r="BI2221" s="204">
        <f>IF(N2221="nulová",J2221,0)</f>
        <v>0</v>
      </c>
      <c r="BJ2221" s="18" t="s">
        <v>83</v>
      </c>
      <c r="BK2221" s="204">
        <f>ROUND(I2221*H2221,2)</f>
        <v>0</v>
      </c>
      <c r="BL2221" s="18" t="s">
        <v>169</v>
      </c>
      <c r="BM2221" s="203" t="s">
        <v>2788</v>
      </c>
    </row>
    <row r="2222" spans="1:65" s="2" customFormat="1" ht="37.9" customHeight="1">
      <c r="A2222" s="35"/>
      <c r="B2222" s="36"/>
      <c r="C2222" s="192" t="s">
        <v>2789</v>
      </c>
      <c r="D2222" s="192" t="s">
        <v>241</v>
      </c>
      <c r="E2222" s="193" t="s">
        <v>2790</v>
      </c>
      <c r="F2222" s="194" t="s">
        <v>2791</v>
      </c>
      <c r="G2222" s="195" t="s">
        <v>674</v>
      </c>
      <c r="H2222" s="196">
        <v>27</v>
      </c>
      <c r="I2222" s="197"/>
      <c r="J2222" s="198">
        <f>ROUND(I2222*H2222,2)</f>
        <v>0</v>
      </c>
      <c r="K2222" s="194" t="s">
        <v>1</v>
      </c>
      <c r="L2222" s="40"/>
      <c r="M2222" s="199" t="s">
        <v>1</v>
      </c>
      <c r="N2222" s="200" t="s">
        <v>40</v>
      </c>
      <c r="O2222" s="72"/>
      <c r="P2222" s="201">
        <f>O2222*H2222</f>
        <v>0</v>
      </c>
      <c r="Q2222" s="201">
        <v>2.8E-3</v>
      </c>
      <c r="R2222" s="201">
        <f>Q2222*H2222</f>
        <v>7.5600000000000001E-2</v>
      </c>
      <c r="S2222" s="201">
        <v>0</v>
      </c>
      <c r="T2222" s="202">
        <f>S2222*H2222</f>
        <v>0</v>
      </c>
      <c r="U2222" s="35"/>
      <c r="V2222" s="35"/>
      <c r="W2222" s="35"/>
      <c r="X2222" s="35"/>
      <c r="Y2222" s="35"/>
      <c r="Z2222" s="35"/>
      <c r="AA2222" s="35"/>
      <c r="AB2222" s="35"/>
      <c r="AC2222" s="35"/>
      <c r="AD2222" s="35"/>
      <c r="AE2222" s="35"/>
      <c r="AR2222" s="203" t="s">
        <v>169</v>
      </c>
      <c r="AT2222" s="203" t="s">
        <v>241</v>
      </c>
      <c r="AU2222" s="203" t="s">
        <v>86</v>
      </c>
      <c r="AY2222" s="18" t="s">
        <v>239</v>
      </c>
      <c r="BE2222" s="204">
        <f>IF(N2222="základní",J2222,0)</f>
        <v>0</v>
      </c>
      <c r="BF2222" s="204">
        <f>IF(N2222="snížená",J2222,0)</f>
        <v>0</v>
      </c>
      <c r="BG2222" s="204">
        <f>IF(N2222="zákl. přenesená",J2222,0)</f>
        <v>0</v>
      </c>
      <c r="BH2222" s="204">
        <f>IF(N2222="sníž. přenesená",J2222,0)</f>
        <v>0</v>
      </c>
      <c r="BI2222" s="204">
        <f>IF(N2222="nulová",J2222,0)</f>
        <v>0</v>
      </c>
      <c r="BJ2222" s="18" t="s">
        <v>83</v>
      </c>
      <c r="BK2222" s="204">
        <f>ROUND(I2222*H2222,2)</f>
        <v>0</v>
      </c>
      <c r="BL2222" s="18" t="s">
        <v>169</v>
      </c>
      <c r="BM2222" s="203" t="s">
        <v>2792</v>
      </c>
    </row>
    <row r="2223" spans="1:65" s="14" customFormat="1" ht="11.25">
      <c r="B2223" s="221"/>
      <c r="C2223" s="222"/>
      <c r="D2223" s="212" t="s">
        <v>250</v>
      </c>
      <c r="E2223" s="223" t="s">
        <v>1</v>
      </c>
      <c r="F2223" s="224" t="s">
        <v>488</v>
      </c>
      <c r="G2223" s="222"/>
      <c r="H2223" s="225">
        <v>27</v>
      </c>
      <c r="I2223" s="226"/>
      <c r="J2223" s="222"/>
      <c r="K2223" s="222"/>
      <c r="L2223" s="227"/>
      <c r="M2223" s="228"/>
      <c r="N2223" s="229"/>
      <c r="O2223" s="229"/>
      <c r="P2223" s="229"/>
      <c r="Q2223" s="229"/>
      <c r="R2223" s="229"/>
      <c r="S2223" s="229"/>
      <c r="T2223" s="230"/>
      <c r="AT2223" s="231" t="s">
        <v>250</v>
      </c>
      <c r="AU2223" s="231" t="s">
        <v>86</v>
      </c>
      <c r="AV2223" s="14" t="s">
        <v>86</v>
      </c>
      <c r="AW2223" s="14" t="s">
        <v>31</v>
      </c>
      <c r="AX2223" s="14" t="s">
        <v>83</v>
      </c>
      <c r="AY2223" s="231" t="s">
        <v>239</v>
      </c>
    </row>
    <row r="2224" spans="1:65" s="13" customFormat="1" ht="11.25">
      <c r="B2224" s="210"/>
      <c r="C2224" s="211"/>
      <c r="D2224" s="212" t="s">
        <v>250</v>
      </c>
      <c r="E2224" s="213" t="s">
        <v>1</v>
      </c>
      <c r="F2224" s="214" t="s">
        <v>1569</v>
      </c>
      <c r="G2224" s="211"/>
      <c r="H2224" s="213" t="s">
        <v>1</v>
      </c>
      <c r="I2224" s="215"/>
      <c r="J2224" s="211"/>
      <c r="K2224" s="211"/>
      <c r="L2224" s="216"/>
      <c r="M2224" s="217"/>
      <c r="N2224" s="218"/>
      <c r="O2224" s="218"/>
      <c r="P2224" s="218"/>
      <c r="Q2224" s="218"/>
      <c r="R2224" s="218"/>
      <c r="S2224" s="218"/>
      <c r="T2224" s="219"/>
      <c r="AT2224" s="220" t="s">
        <v>250</v>
      </c>
      <c r="AU2224" s="220" t="s">
        <v>86</v>
      </c>
      <c r="AV2224" s="13" t="s">
        <v>83</v>
      </c>
      <c r="AW2224" s="13" t="s">
        <v>31</v>
      </c>
      <c r="AX2224" s="13" t="s">
        <v>75</v>
      </c>
      <c r="AY2224" s="220" t="s">
        <v>239</v>
      </c>
    </row>
    <row r="2225" spans="1:65" s="13" customFormat="1" ht="22.5">
      <c r="B2225" s="210"/>
      <c r="C2225" s="211"/>
      <c r="D2225" s="212" t="s">
        <v>250</v>
      </c>
      <c r="E2225" s="213" t="s">
        <v>1</v>
      </c>
      <c r="F2225" s="214" t="s">
        <v>2635</v>
      </c>
      <c r="G2225" s="211"/>
      <c r="H2225" s="213" t="s">
        <v>1</v>
      </c>
      <c r="I2225" s="215"/>
      <c r="J2225" s="211"/>
      <c r="K2225" s="211"/>
      <c r="L2225" s="216"/>
      <c r="M2225" s="217"/>
      <c r="N2225" s="218"/>
      <c r="O2225" s="218"/>
      <c r="P2225" s="218"/>
      <c r="Q2225" s="218"/>
      <c r="R2225" s="218"/>
      <c r="S2225" s="218"/>
      <c r="T2225" s="219"/>
      <c r="AT2225" s="220" t="s">
        <v>250</v>
      </c>
      <c r="AU2225" s="220" t="s">
        <v>86</v>
      </c>
      <c r="AV2225" s="13" t="s">
        <v>83</v>
      </c>
      <c r="AW2225" s="13" t="s">
        <v>31</v>
      </c>
      <c r="AX2225" s="13" t="s">
        <v>75</v>
      </c>
      <c r="AY2225" s="220" t="s">
        <v>239</v>
      </c>
    </row>
    <row r="2226" spans="1:65" s="13" customFormat="1" ht="11.25">
      <c r="B2226" s="210"/>
      <c r="C2226" s="211"/>
      <c r="D2226" s="212" t="s">
        <v>250</v>
      </c>
      <c r="E2226" s="213" t="s">
        <v>1</v>
      </c>
      <c r="F2226" s="214" t="s">
        <v>2609</v>
      </c>
      <c r="G2226" s="211"/>
      <c r="H2226" s="213" t="s">
        <v>1</v>
      </c>
      <c r="I2226" s="215"/>
      <c r="J2226" s="211"/>
      <c r="K2226" s="211"/>
      <c r="L2226" s="216"/>
      <c r="M2226" s="217"/>
      <c r="N2226" s="218"/>
      <c r="O2226" s="218"/>
      <c r="P2226" s="218"/>
      <c r="Q2226" s="218"/>
      <c r="R2226" s="218"/>
      <c r="S2226" s="218"/>
      <c r="T2226" s="219"/>
      <c r="AT2226" s="220" t="s">
        <v>250</v>
      </c>
      <c r="AU2226" s="220" t="s">
        <v>86</v>
      </c>
      <c r="AV2226" s="13" t="s">
        <v>83</v>
      </c>
      <c r="AW2226" s="13" t="s">
        <v>31</v>
      </c>
      <c r="AX2226" s="13" t="s">
        <v>75</v>
      </c>
      <c r="AY2226" s="220" t="s">
        <v>239</v>
      </c>
    </row>
    <row r="2227" spans="1:65" s="13" customFormat="1" ht="22.5">
      <c r="B2227" s="210"/>
      <c r="C2227" s="211"/>
      <c r="D2227" s="212" t="s">
        <v>250</v>
      </c>
      <c r="E2227" s="213" t="s">
        <v>1</v>
      </c>
      <c r="F2227" s="214" t="s">
        <v>2610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250</v>
      </c>
      <c r="AU2227" s="220" t="s">
        <v>86</v>
      </c>
      <c r="AV2227" s="13" t="s">
        <v>83</v>
      </c>
      <c r="AW2227" s="13" t="s">
        <v>31</v>
      </c>
      <c r="AX2227" s="13" t="s">
        <v>75</v>
      </c>
      <c r="AY2227" s="220" t="s">
        <v>239</v>
      </c>
    </row>
    <row r="2228" spans="1:65" s="13" customFormat="1" ht="22.5">
      <c r="B2228" s="210"/>
      <c r="C2228" s="211"/>
      <c r="D2228" s="212" t="s">
        <v>250</v>
      </c>
      <c r="E2228" s="213" t="s">
        <v>1</v>
      </c>
      <c r="F2228" s="214" t="s">
        <v>2611</v>
      </c>
      <c r="G2228" s="211"/>
      <c r="H2228" s="213" t="s">
        <v>1</v>
      </c>
      <c r="I2228" s="215"/>
      <c r="J2228" s="211"/>
      <c r="K2228" s="211"/>
      <c r="L2228" s="216"/>
      <c r="M2228" s="217"/>
      <c r="N2228" s="218"/>
      <c r="O2228" s="218"/>
      <c r="P2228" s="218"/>
      <c r="Q2228" s="218"/>
      <c r="R2228" s="218"/>
      <c r="S2228" s="218"/>
      <c r="T2228" s="219"/>
      <c r="AT2228" s="220" t="s">
        <v>250</v>
      </c>
      <c r="AU2228" s="220" t="s">
        <v>86</v>
      </c>
      <c r="AV2228" s="13" t="s">
        <v>83</v>
      </c>
      <c r="AW2228" s="13" t="s">
        <v>31</v>
      </c>
      <c r="AX2228" s="13" t="s">
        <v>75</v>
      </c>
      <c r="AY2228" s="220" t="s">
        <v>239</v>
      </c>
    </row>
    <row r="2229" spans="1:65" s="2" customFormat="1" ht="44.25" customHeight="1">
      <c r="A2229" s="35"/>
      <c r="B2229" s="36"/>
      <c r="C2229" s="192" t="s">
        <v>2793</v>
      </c>
      <c r="D2229" s="192" t="s">
        <v>241</v>
      </c>
      <c r="E2229" s="193" t="s">
        <v>2794</v>
      </c>
      <c r="F2229" s="194" t="s">
        <v>2795</v>
      </c>
      <c r="G2229" s="195" t="s">
        <v>674</v>
      </c>
      <c r="H2229" s="196">
        <v>3</v>
      </c>
      <c r="I2229" s="197"/>
      <c r="J2229" s="198">
        <f>ROUND(I2229*H2229,2)</f>
        <v>0</v>
      </c>
      <c r="K2229" s="194" t="s">
        <v>1</v>
      </c>
      <c r="L2229" s="40"/>
      <c r="M2229" s="199" t="s">
        <v>1</v>
      </c>
      <c r="N2229" s="200" t="s">
        <v>40</v>
      </c>
      <c r="O2229" s="72"/>
      <c r="P2229" s="201">
        <f>O2229*H2229</f>
        <v>0</v>
      </c>
      <c r="Q2229" s="201">
        <v>2.8E-3</v>
      </c>
      <c r="R2229" s="201">
        <f>Q2229*H2229</f>
        <v>8.3999999999999995E-3</v>
      </c>
      <c r="S2229" s="201">
        <v>0</v>
      </c>
      <c r="T2229" s="202">
        <f>S2229*H2229</f>
        <v>0</v>
      </c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R2229" s="203" t="s">
        <v>169</v>
      </c>
      <c r="AT2229" s="203" t="s">
        <v>241</v>
      </c>
      <c r="AU2229" s="203" t="s">
        <v>86</v>
      </c>
      <c r="AY2229" s="18" t="s">
        <v>239</v>
      </c>
      <c r="BE2229" s="204">
        <f>IF(N2229="základní",J2229,0)</f>
        <v>0</v>
      </c>
      <c r="BF2229" s="204">
        <f>IF(N2229="snížená",J2229,0)</f>
        <v>0</v>
      </c>
      <c r="BG2229" s="204">
        <f>IF(N2229="zákl. přenesená",J2229,0)</f>
        <v>0</v>
      </c>
      <c r="BH2229" s="204">
        <f>IF(N2229="sníž. přenesená",J2229,0)</f>
        <v>0</v>
      </c>
      <c r="BI2229" s="204">
        <f>IF(N2229="nulová",J2229,0)</f>
        <v>0</v>
      </c>
      <c r="BJ2229" s="18" t="s">
        <v>83</v>
      </c>
      <c r="BK2229" s="204">
        <f>ROUND(I2229*H2229,2)</f>
        <v>0</v>
      </c>
      <c r="BL2229" s="18" t="s">
        <v>169</v>
      </c>
      <c r="BM2229" s="203" t="s">
        <v>2796</v>
      </c>
    </row>
    <row r="2230" spans="1:65" s="14" customFormat="1" ht="11.25">
      <c r="B2230" s="221"/>
      <c r="C2230" s="222"/>
      <c r="D2230" s="212" t="s">
        <v>250</v>
      </c>
      <c r="E2230" s="223" t="s">
        <v>1</v>
      </c>
      <c r="F2230" s="224" t="s">
        <v>255</v>
      </c>
      <c r="G2230" s="222"/>
      <c r="H2230" s="225">
        <v>3</v>
      </c>
      <c r="I2230" s="226"/>
      <c r="J2230" s="222"/>
      <c r="K2230" s="222"/>
      <c r="L2230" s="227"/>
      <c r="M2230" s="228"/>
      <c r="N2230" s="229"/>
      <c r="O2230" s="229"/>
      <c r="P2230" s="229"/>
      <c r="Q2230" s="229"/>
      <c r="R2230" s="229"/>
      <c r="S2230" s="229"/>
      <c r="T2230" s="230"/>
      <c r="AT2230" s="231" t="s">
        <v>250</v>
      </c>
      <c r="AU2230" s="231" t="s">
        <v>86</v>
      </c>
      <c r="AV2230" s="14" t="s">
        <v>86</v>
      </c>
      <c r="AW2230" s="14" t="s">
        <v>31</v>
      </c>
      <c r="AX2230" s="14" t="s">
        <v>83</v>
      </c>
      <c r="AY2230" s="231" t="s">
        <v>239</v>
      </c>
    </row>
    <row r="2231" spans="1:65" s="13" customFormat="1" ht="11.25">
      <c r="B2231" s="210"/>
      <c r="C2231" s="211"/>
      <c r="D2231" s="212" t="s">
        <v>250</v>
      </c>
      <c r="E2231" s="213" t="s">
        <v>1</v>
      </c>
      <c r="F2231" s="214" t="s">
        <v>1569</v>
      </c>
      <c r="G2231" s="211"/>
      <c r="H2231" s="213" t="s">
        <v>1</v>
      </c>
      <c r="I2231" s="215"/>
      <c r="J2231" s="211"/>
      <c r="K2231" s="211"/>
      <c r="L2231" s="216"/>
      <c r="M2231" s="217"/>
      <c r="N2231" s="218"/>
      <c r="O2231" s="218"/>
      <c r="P2231" s="218"/>
      <c r="Q2231" s="218"/>
      <c r="R2231" s="218"/>
      <c r="S2231" s="218"/>
      <c r="T2231" s="219"/>
      <c r="AT2231" s="220" t="s">
        <v>250</v>
      </c>
      <c r="AU2231" s="220" t="s">
        <v>86</v>
      </c>
      <c r="AV2231" s="13" t="s">
        <v>83</v>
      </c>
      <c r="AW2231" s="13" t="s">
        <v>31</v>
      </c>
      <c r="AX2231" s="13" t="s">
        <v>75</v>
      </c>
      <c r="AY2231" s="220" t="s">
        <v>239</v>
      </c>
    </row>
    <row r="2232" spans="1:65" s="13" customFormat="1" ht="22.5">
      <c r="B2232" s="210"/>
      <c r="C2232" s="211"/>
      <c r="D2232" s="212" t="s">
        <v>250</v>
      </c>
      <c r="E2232" s="213" t="s">
        <v>1</v>
      </c>
      <c r="F2232" s="214" t="s">
        <v>2635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250</v>
      </c>
      <c r="AU2232" s="220" t="s">
        <v>86</v>
      </c>
      <c r="AV2232" s="13" t="s">
        <v>83</v>
      </c>
      <c r="AW2232" s="13" t="s">
        <v>31</v>
      </c>
      <c r="AX2232" s="13" t="s">
        <v>75</v>
      </c>
      <c r="AY2232" s="220" t="s">
        <v>239</v>
      </c>
    </row>
    <row r="2233" spans="1:65" s="13" customFormat="1" ht="11.25">
      <c r="B2233" s="210"/>
      <c r="C2233" s="211"/>
      <c r="D2233" s="212" t="s">
        <v>250</v>
      </c>
      <c r="E2233" s="213" t="s">
        <v>1</v>
      </c>
      <c r="F2233" s="214" t="s">
        <v>2609</v>
      </c>
      <c r="G2233" s="211"/>
      <c r="H2233" s="213" t="s">
        <v>1</v>
      </c>
      <c r="I2233" s="215"/>
      <c r="J2233" s="211"/>
      <c r="K2233" s="211"/>
      <c r="L2233" s="216"/>
      <c r="M2233" s="217"/>
      <c r="N2233" s="218"/>
      <c r="O2233" s="218"/>
      <c r="P2233" s="218"/>
      <c r="Q2233" s="218"/>
      <c r="R2233" s="218"/>
      <c r="S2233" s="218"/>
      <c r="T2233" s="219"/>
      <c r="AT2233" s="220" t="s">
        <v>250</v>
      </c>
      <c r="AU2233" s="220" t="s">
        <v>86</v>
      </c>
      <c r="AV2233" s="13" t="s">
        <v>83</v>
      </c>
      <c r="AW2233" s="13" t="s">
        <v>31</v>
      </c>
      <c r="AX2233" s="13" t="s">
        <v>75</v>
      </c>
      <c r="AY2233" s="220" t="s">
        <v>239</v>
      </c>
    </row>
    <row r="2234" spans="1:65" s="13" customFormat="1" ht="22.5">
      <c r="B2234" s="210"/>
      <c r="C2234" s="211"/>
      <c r="D2234" s="212" t="s">
        <v>250</v>
      </c>
      <c r="E2234" s="213" t="s">
        <v>1</v>
      </c>
      <c r="F2234" s="214" t="s">
        <v>2610</v>
      </c>
      <c r="G2234" s="211"/>
      <c r="H2234" s="213" t="s">
        <v>1</v>
      </c>
      <c r="I2234" s="215"/>
      <c r="J2234" s="211"/>
      <c r="K2234" s="211"/>
      <c r="L2234" s="216"/>
      <c r="M2234" s="217"/>
      <c r="N2234" s="218"/>
      <c r="O2234" s="218"/>
      <c r="P2234" s="218"/>
      <c r="Q2234" s="218"/>
      <c r="R2234" s="218"/>
      <c r="S2234" s="218"/>
      <c r="T2234" s="219"/>
      <c r="AT2234" s="220" t="s">
        <v>250</v>
      </c>
      <c r="AU2234" s="220" t="s">
        <v>86</v>
      </c>
      <c r="AV2234" s="13" t="s">
        <v>83</v>
      </c>
      <c r="AW2234" s="13" t="s">
        <v>31</v>
      </c>
      <c r="AX2234" s="13" t="s">
        <v>75</v>
      </c>
      <c r="AY2234" s="220" t="s">
        <v>239</v>
      </c>
    </row>
    <row r="2235" spans="1:65" s="13" customFormat="1" ht="22.5">
      <c r="B2235" s="210"/>
      <c r="C2235" s="211"/>
      <c r="D2235" s="212" t="s">
        <v>250</v>
      </c>
      <c r="E2235" s="213" t="s">
        <v>1</v>
      </c>
      <c r="F2235" s="214" t="s">
        <v>2611</v>
      </c>
      <c r="G2235" s="211"/>
      <c r="H2235" s="213" t="s">
        <v>1</v>
      </c>
      <c r="I2235" s="215"/>
      <c r="J2235" s="211"/>
      <c r="K2235" s="211"/>
      <c r="L2235" s="216"/>
      <c r="M2235" s="217"/>
      <c r="N2235" s="218"/>
      <c r="O2235" s="218"/>
      <c r="P2235" s="218"/>
      <c r="Q2235" s="218"/>
      <c r="R2235" s="218"/>
      <c r="S2235" s="218"/>
      <c r="T2235" s="219"/>
      <c r="AT2235" s="220" t="s">
        <v>250</v>
      </c>
      <c r="AU2235" s="220" t="s">
        <v>86</v>
      </c>
      <c r="AV2235" s="13" t="s">
        <v>83</v>
      </c>
      <c r="AW2235" s="13" t="s">
        <v>31</v>
      </c>
      <c r="AX2235" s="13" t="s">
        <v>75</v>
      </c>
      <c r="AY2235" s="220" t="s">
        <v>239</v>
      </c>
    </row>
    <row r="2236" spans="1:65" s="2" customFormat="1" ht="24.2" customHeight="1">
      <c r="A2236" s="35"/>
      <c r="B2236" s="36"/>
      <c r="C2236" s="192" t="s">
        <v>2797</v>
      </c>
      <c r="D2236" s="192" t="s">
        <v>241</v>
      </c>
      <c r="E2236" s="193" t="s">
        <v>2798</v>
      </c>
      <c r="F2236" s="194" t="s">
        <v>2799</v>
      </c>
      <c r="G2236" s="195" t="s">
        <v>674</v>
      </c>
      <c r="H2236" s="196">
        <v>3</v>
      </c>
      <c r="I2236" s="197"/>
      <c r="J2236" s="198">
        <f>ROUND(I2236*H2236,2)</f>
        <v>0</v>
      </c>
      <c r="K2236" s="194" t="s">
        <v>1</v>
      </c>
      <c r="L2236" s="40"/>
      <c r="M2236" s="199" t="s">
        <v>1</v>
      </c>
      <c r="N2236" s="200" t="s">
        <v>40</v>
      </c>
      <c r="O2236" s="72"/>
      <c r="P2236" s="201">
        <f>O2236*H2236</f>
        <v>0</v>
      </c>
      <c r="Q2236" s="201">
        <v>2E-3</v>
      </c>
      <c r="R2236" s="201">
        <f>Q2236*H2236</f>
        <v>6.0000000000000001E-3</v>
      </c>
      <c r="S2236" s="201">
        <v>0</v>
      </c>
      <c r="T2236" s="202">
        <f>S2236*H2236</f>
        <v>0</v>
      </c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R2236" s="203" t="s">
        <v>169</v>
      </c>
      <c r="AT2236" s="203" t="s">
        <v>241</v>
      </c>
      <c r="AU2236" s="203" t="s">
        <v>86</v>
      </c>
      <c r="AY2236" s="18" t="s">
        <v>239</v>
      </c>
      <c r="BE2236" s="204">
        <f>IF(N2236="základní",J2236,0)</f>
        <v>0</v>
      </c>
      <c r="BF2236" s="204">
        <f>IF(N2236="snížená",J2236,0)</f>
        <v>0</v>
      </c>
      <c r="BG2236" s="204">
        <f>IF(N2236="zákl. přenesená",J2236,0)</f>
        <v>0</v>
      </c>
      <c r="BH2236" s="204">
        <f>IF(N2236="sníž. přenesená",J2236,0)</f>
        <v>0</v>
      </c>
      <c r="BI2236" s="204">
        <f>IF(N2236="nulová",J2236,0)</f>
        <v>0</v>
      </c>
      <c r="BJ2236" s="18" t="s">
        <v>83</v>
      </c>
      <c r="BK2236" s="204">
        <f>ROUND(I2236*H2236,2)</f>
        <v>0</v>
      </c>
      <c r="BL2236" s="18" t="s">
        <v>169</v>
      </c>
      <c r="BM2236" s="203" t="s">
        <v>2800</v>
      </c>
    </row>
    <row r="2237" spans="1:65" s="2" customFormat="1" ht="24.2" customHeight="1">
      <c r="A2237" s="35"/>
      <c r="B2237" s="36"/>
      <c r="C2237" s="192" t="s">
        <v>2801</v>
      </c>
      <c r="D2237" s="192" t="s">
        <v>241</v>
      </c>
      <c r="E2237" s="193" t="s">
        <v>2802</v>
      </c>
      <c r="F2237" s="194" t="s">
        <v>2803</v>
      </c>
      <c r="G2237" s="195" t="s">
        <v>674</v>
      </c>
      <c r="H2237" s="196">
        <v>3</v>
      </c>
      <c r="I2237" s="197"/>
      <c r="J2237" s="198">
        <f>ROUND(I2237*H2237,2)</f>
        <v>0</v>
      </c>
      <c r="K2237" s="194" t="s">
        <v>1</v>
      </c>
      <c r="L2237" s="40"/>
      <c r="M2237" s="199" t="s">
        <v>1</v>
      </c>
      <c r="N2237" s="200" t="s">
        <v>40</v>
      </c>
      <c r="O2237" s="72"/>
      <c r="P2237" s="201">
        <f>O2237*H2237</f>
        <v>0</v>
      </c>
      <c r="Q2237" s="201">
        <v>2E-3</v>
      </c>
      <c r="R2237" s="201">
        <f>Q2237*H2237</f>
        <v>6.0000000000000001E-3</v>
      </c>
      <c r="S2237" s="201">
        <v>0</v>
      </c>
      <c r="T2237" s="202">
        <f>S2237*H2237</f>
        <v>0</v>
      </c>
      <c r="U2237" s="35"/>
      <c r="V2237" s="35"/>
      <c r="W2237" s="35"/>
      <c r="X2237" s="35"/>
      <c r="Y2237" s="35"/>
      <c r="Z2237" s="35"/>
      <c r="AA2237" s="35"/>
      <c r="AB2237" s="35"/>
      <c r="AC2237" s="35"/>
      <c r="AD2237" s="35"/>
      <c r="AE2237" s="35"/>
      <c r="AR2237" s="203" t="s">
        <v>169</v>
      </c>
      <c r="AT2237" s="203" t="s">
        <v>241</v>
      </c>
      <c r="AU2237" s="203" t="s">
        <v>86</v>
      </c>
      <c r="AY2237" s="18" t="s">
        <v>239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8" t="s">
        <v>83</v>
      </c>
      <c r="BK2237" s="204">
        <f>ROUND(I2237*H2237,2)</f>
        <v>0</v>
      </c>
      <c r="BL2237" s="18" t="s">
        <v>169</v>
      </c>
      <c r="BM2237" s="203" t="s">
        <v>2804</v>
      </c>
    </row>
    <row r="2238" spans="1:65" s="2" customFormat="1" ht="24.2" customHeight="1">
      <c r="A2238" s="35"/>
      <c r="B2238" s="36"/>
      <c r="C2238" s="192" t="s">
        <v>2805</v>
      </c>
      <c r="D2238" s="192" t="s">
        <v>241</v>
      </c>
      <c r="E2238" s="193" t="s">
        <v>2806</v>
      </c>
      <c r="F2238" s="194" t="s">
        <v>2807</v>
      </c>
      <c r="G2238" s="195" t="s">
        <v>674</v>
      </c>
      <c r="H2238" s="196">
        <v>12</v>
      </c>
      <c r="I2238" s="197"/>
      <c r="J2238" s="198">
        <f>ROUND(I2238*H2238,2)</f>
        <v>0</v>
      </c>
      <c r="K2238" s="194" t="s">
        <v>1</v>
      </c>
      <c r="L2238" s="40"/>
      <c r="M2238" s="199" t="s">
        <v>1</v>
      </c>
      <c r="N2238" s="200" t="s">
        <v>40</v>
      </c>
      <c r="O2238" s="72"/>
      <c r="P2238" s="201">
        <f>O2238*H2238</f>
        <v>0</v>
      </c>
      <c r="Q2238" s="201">
        <v>5.0000000000000001E-3</v>
      </c>
      <c r="R2238" s="201">
        <f>Q2238*H2238</f>
        <v>0.06</v>
      </c>
      <c r="S2238" s="201">
        <v>0</v>
      </c>
      <c r="T2238" s="202">
        <f>S2238*H2238</f>
        <v>0</v>
      </c>
      <c r="U2238" s="35"/>
      <c r="V2238" s="35"/>
      <c r="W2238" s="35"/>
      <c r="X2238" s="35"/>
      <c r="Y2238" s="35"/>
      <c r="Z2238" s="35"/>
      <c r="AA2238" s="35"/>
      <c r="AB2238" s="35"/>
      <c r="AC2238" s="35"/>
      <c r="AD2238" s="35"/>
      <c r="AE2238" s="35"/>
      <c r="AR2238" s="203" t="s">
        <v>169</v>
      </c>
      <c r="AT2238" s="203" t="s">
        <v>241</v>
      </c>
      <c r="AU2238" s="203" t="s">
        <v>86</v>
      </c>
      <c r="AY2238" s="18" t="s">
        <v>239</v>
      </c>
      <c r="BE2238" s="204">
        <f>IF(N2238="základní",J2238,0)</f>
        <v>0</v>
      </c>
      <c r="BF2238" s="204">
        <f>IF(N2238="snížená",J2238,0)</f>
        <v>0</v>
      </c>
      <c r="BG2238" s="204">
        <f>IF(N2238="zákl. přenesená",J2238,0)</f>
        <v>0</v>
      </c>
      <c r="BH2238" s="204">
        <f>IF(N2238="sníž. přenesená",J2238,0)</f>
        <v>0</v>
      </c>
      <c r="BI2238" s="204">
        <f>IF(N2238="nulová",J2238,0)</f>
        <v>0</v>
      </c>
      <c r="BJ2238" s="18" t="s">
        <v>83</v>
      </c>
      <c r="BK2238" s="204">
        <f>ROUND(I2238*H2238,2)</f>
        <v>0</v>
      </c>
      <c r="BL2238" s="18" t="s">
        <v>169</v>
      </c>
      <c r="BM2238" s="203" t="s">
        <v>2808</v>
      </c>
    </row>
    <row r="2239" spans="1:65" s="2" customFormat="1" ht="33" customHeight="1">
      <c r="A2239" s="35"/>
      <c r="B2239" s="36"/>
      <c r="C2239" s="192" t="s">
        <v>2809</v>
      </c>
      <c r="D2239" s="192" t="s">
        <v>241</v>
      </c>
      <c r="E2239" s="193" t="s">
        <v>2810</v>
      </c>
      <c r="F2239" s="194" t="s">
        <v>2811</v>
      </c>
      <c r="G2239" s="195" t="s">
        <v>674</v>
      </c>
      <c r="H2239" s="196">
        <v>1</v>
      </c>
      <c r="I2239" s="197"/>
      <c r="J2239" s="198">
        <f>ROUND(I2239*H2239,2)</f>
        <v>0</v>
      </c>
      <c r="K2239" s="194" t="s">
        <v>1</v>
      </c>
      <c r="L2239" s="40"/>
      <c r="M2239" s="199" t="s">
        <v>1</v>
      </c>
      <c r="N2239" s="200" t="s">
        <v>40</v>
      </c>
      <c r="O2239" s="72"/>
      <c r="P2239" s="201">
        <f>O2239*H2239</f>
        <v>0</v>
      </c>
      <c r="Q2239" s="201">
        <v>0.01</v>
      </c>
      <c r="R2239" s="201">
        <f>Q2239*H2239</f>
        <v>0.01</v>
      </c>
      <c r="S2239" s="201">
        <v>0</v>
      </c>
      <c r="T2239" s="202">
        <f>S2239*H2239</f>
        <v>0</v>
      </c>
      <c r="U2239" s="35"/>
      <c r="V2239" s="35"/>
      <c r="W2239" s="35"/>
      <c r="X2239" s="35"/>
      <c r="Y2239" s="35"/>
      <c r="Z2239" s="35"/>
      <c r="AA2239" s="35"/>
      <c r="AB2239" s="35"/>
      <c r="AC2239" s="35"/>
      <c r="AD2239" s="35"/>
      <c r="AE2239" s="35"/>
      <c r="AR2239" s="203" t="s">
        <v>169</v>
      </c>
      <c r="AT2239" s="203" t="s">
        <v>241</v>
      </c>
      <c r="AU2239" s="203" t="s">
        <v>86</v>
      </c>
      <c r="AY2239" s="18" t="s">
        <v>239</v>
      </c>
      <c r="BE2239" s="204">
        <f>IF(N2239="základní",J2239,0)</f>
        <v>0</v>
      </c>
      <c r="BF2239" s="204">
        <f>IF(N2239="snížená",J2239,0)</f>
        <v>0</v>
      </c>
      <c r="BG2239" s="204">
        <f>IF(N2239="zákl. přenesená",J2239,0)</f>
        <v>0</v>
      </c>
      <c r="BH2239" s="204">
        <f>IF(N2239="sníž. přenesená",J2239,0)</f>
        <v>0</v>
      </c>
      <c r="BI2239" s="204">
        <f>IF(N2239="nulová",J2239,0)</f>
        <v>0</v>
      </c>
      <c r="BJ2239" s="18" t="s">
        <v>83</v>
      </c>
      <c r="BK2239" s="204">
        <f>ROUND(I2239*H2239,2)</f>
        <v>0</v>
      </c>
      <c r="BL2239" s="18" t="s">
        <v>169</v>
      </c>
      <c r="BM2239" s="203" t="s">
        <v>2812</v>
      </c>
    </row>
    <row r="2240" spans="1:65" s="2" customFormat="1" ht="37.9" customHeight="1">
      <c r="A2240" s="35"/>
      <c r="B2240" s="36"/>
      <c r="C2240" s="192" t="s">
        <v>2813</v>
      </c>
      <c r="D2240" s="192" t="s">
        <v>241</v>
      </c>
      <c r="E2240" s="193" t="s">
        <v>2814</v>
      </c>
      <c r="F2240" s="194" t="s">
        <v>2815</v>
      </c>
      <c r="G2240" s="195" t="s">
        <v>519</v>
      </c>
      <c r="H2240" s="196">
        <v>4</v>
      </c>
      <c r="I2240" s="197"/>
      <c r="J2240" s="198">
        <f>ROUND(I2240*H2240,2)</f>
        <v>0</v>
      </c>
      <c r="K2240" s="194" t="s">
        <v>1</v>
      </c>
      <c r="L2240" s="40"/>
      <c r="M2240" s="199" t="s">
        <v>1</v>
      </c>
      <c r="N2240" s="200" t="s">
        <v>40</v>
      </c>
      <c r="O2240" s="72"/>
      <c r="P2240" s="201">
        <f>O2240*H2240</f>
        <v>0</v>
      </c>
      <c r="Q2240" s="201">
        <v>5.9999999999999995E-4</v>
      </c>
      <c r="R2240" s="201">
        <f>Q2240*H2240</f>
        <v>2.3999999999999998E-3</v>
      </c>
      <c r="S2240" s="201">
        <v>0</v>
      </c>
      <c r="T2240" s="202">
        <f>S2240*H2240</f>
        <v>0</v>
      </c>
      <c r="U2240" s="35"/>
      <c r="V2240" s="35"/>
      <c r="W2240" s="35"/>
      <c r="X2240" s="35"/>
      <c r="Y2240" s="35"/>
      <c r="Z2240" s="35"/>
      <c r="AA2240" s="35"/>
      <c r="AB2240" s="35"/>
      <c r="AC2240" s="35"/>
      <c r="AD2240" s="35"/>
      <c r="AE2240" s="35"/>
      <c r="AR2240" s="203" t="s">
        <v>169</v>
      </c>
      <c r="AT2240" s="203" t="s">
        <v>241</v>
      </c>
      <c r="AU2240" s="203" t="s">
        <v>86</v>
      </c>
      <c r="AY2240" s="18" t="s">
        <v>239</v>
      </c>
      <c r="BE2240" s="204">
        <f>IF(N2240="základní",J2240,0)</f>
        <v>0</v>
      </c>
      <c r="BF2240" s="204">
        <f>IF(N2240="snížená",J2240,0)</f>
        <v>0</v>
      </c>
      <c r="BG2240" s="204">
        <f>IF(N2240="zákl. přenesená",J2240,0)</f>
        <v>0</v>
      </c>
      <c r="BH2240" s="204">
        <f>IF(N2240="sníž. přenesená",J2240,0)</f>
        <v>0</v>
      </c>
      <c r="BI2240" s="204">
        <f>IF(N2240="nulová",J2240,0)</f>
        <v>0</v>
      </c>
      <c r="BJ2240" s="18" t="s">
        <v>83</v>
      </c>
      <c r="BK2240" s="204">
        <f>ROUND(I2240*H2240,2)</f>
        <v>0</v>
      </c>
      <c r="BL2240" s="18" t="s">
        <v>169</v>
      </c>
      <c r="BM2240" s="203" t="s">
        <v>2816</v>
      </c>
    </row>
    <row r="2241" spans="1:65" s="13" customFormat="1" ht="11.25">
      <c r="B2241" s="210"/>
      <c r="C2241" s="211"/>
      <c r="D2241" s="212" t="s">
        <v>250</v>
      </c>
      <c r="E2241" s="213" t="s">
        <v>1</v>
      </c>
      <c r="F2241" s="214" t="s">
        <v>2817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250</v>
      </c>
      <c r="AU2241" s="220" t="s">
        <v>86</v>
      </c>
      <c r="AV2241" s="13" t="s">
        <v>83</v>
      </c>
      <c r="AW2241" s="13" t="s">
        <v>31</v>
      </c>
      <c r="AX2241" s="13" t="s">
        <v>75</v>
      </c>
      <c r="AY2241" s="220" t="s">
        <v>239</v>
      </c>
    </row>
    <row r="2242" spans="1:65" s="13" customFormat="1" ht="11.25">
      <c r="B2242" s="210"/>
      <c r="C2242" s="211"/>
      <c r="D2242" s="212" t="s">
        <v>250</v>
      </c>
      <c r="E2242" s="213" t="s">
        <v>1</v>
      </c>
      <c r="F2242" s="214" t="s">
        <v>2818</v>
      </c>
      <c r="G2242" s="211"/>
      <c r="H2242" s="213" t="s">
        <v>1</v>
      </c>
      <c r="I2242" s="215"/>
      <c r="J2242" s="211"/>
      <c r="K2242" s="211"/>
      <c r="L2242" s="216"/>
      <c r="M2242" s="217"/>
      <c r="N2242" s="218"/>
      <c r="O2242" s="218"/>
      <c r="P2242" s="218"/>
      <c r="Q2242" s="218"/>
      <c r="R2242" s="218"/>
      <c r="S2242" s="218"/>
      <c r="T2242" s="219"/>
      <c r="AT2242" s="220" t="s">
        <v>250</v>
      </c>
      <c r="AU2242" s="220" t="s">
        <v>86</v>
      </c>
      <c r="AV2242" s="13" t="s">
        <v>83</v>
      </c>
      <c r="AW2242" s="13" t="s">
        <v>31</v>
      </c>
      <c r="AX2242" s="13" t="s">
        <v>75</v>
      </c>
      <c r="AY2242" s="220" t="s">
        <v>239</v>
      </c>
    </row>
    <row r="2243" spans="1:65" s="14" customFormat="1" ht="11.25">
      <c r="B2243" s="221"/>
      <c r="C2243" s="222"/>
      <c r="D2243" s="212" t="s">
        <v>250</v>
      </c>
      <c r="E2243" s="223" t="s">
        <v>1</v>
      </c>
      <c r="F2243" s="224" t="s">
        <v>2429</v>
      </c>
      <c r="G2243" s="222"/>
      <c r="H2243" s="225">
        <v>4</v>
      </c>
      <c r="I2243" s="226"/>
      <c r="J2243" s="222"/>
      <c r="K2243" s="222"/>
      <c r="L2243" s="227"/>
      <c r="M2243" s="228"/>
      <c r="N2243" s="229"/>
      <c r="O2243" s="229"/>
      <c r="P2243" s="229"/>
      <c r="Q2243" s="229"/>
      <c r="R2243" s="229"/>
      <c r="S2243" s="229"/>
      <c r="T2243" s="230"/>
      <c r="AT2243" s="231" t="s">
        <v>250</v>
      </c>
      <c r="AU2243" s="231" t="s">
        <v>86</v>
      </c>
      <c r="AV2243" s="14" t="s">
        <v>86</v>
      </c>
      <c r="AW2243" s="14" t="s">
        <v>31</v>
      </c>
      <c r="AX2243" s="14" t="s">
        <v>83</v>
      </c>
      <c r="AY2243" s="231" t="s">
        <v>239</v>
      </c>
    </row>
    <row r="2244" spans="1:65" s="2" customFormat="1" ht="24.2" customHeight="1">
      <c r="A2244" s="35"/>
      <c r="B2244" s="36"/>
      <c r="C2244" s="192" t="s">
        <v>2819</v>
      </c>
      <c r="D2244" s="192" t="s">
        <v>241</v>
      </c>
      <c r="E2244" s="193" t="s">
        <v>2820</v>
      </c>
      <c r="F2244" s="194" t="s">
        <v>2821</v>
      </c>
      <c r="G2244" s="195" t="s">
        <v>519</v>
      </c>
      <c r="H2244" s="196">
        <v>2.9</v>
      </c>
      <c r="I2244" s="197"/>
      <c r="J2244" s="198">
        <f>ROUND(I2244*H2244,2)</f>
        <v>0</v>
      </c>
      <c r="K2244" s="194" t="s">
        <v>245</v>
      </c>
      <c r="L2244" s="40"/>
      <c r="M2244" s="199" t="s">
        <v>1</v>
      </c>
      <c r="N2244" s="200" t="s">
        <v>40</v>
      </c>
      <c r="O2244" s="72"/>
      <c r="P2244" s="201">
        <f>O2244*H2244</f>
        <v>0</v>
      </c>
      <c r="Q2244" s="201">
        <v>4.0000000000000002E-4</v>
      </c>
      <c r="R2244" s="201">
        <f>Q2244*H2244</f>
        <v>1.16E-3</v>
      </c>
      <c r="S2244" s="201">
        <v>0</v>
      </c>
      <c r="T2244" s="202">
        <f>S2244*H2244</f>
        <v>0</v>
      </c>
      <c r="U2244" s="35"/>
      <c r="V2244" s="35"/>
      <c r="W2244" s="35"/>
      <c r="X2244" s="35"/>
      <c r="Y2244" s="35"/>
      <c r="Z2244" s="35"/>
      <c r="AA2244" s="35"/>
      <c r="AB2244" s="35"/>
      <c r="AC2244" s="35"/>
      <c r="AD2244" s="35"/>
      <c r="AE2244" s="35"/>
      <c r="AR2244" s="203" t="s">
        <v>169</v>
      </c>
      <c r="AT2244" s="203" t="s">
        <v>241</v>
      </c>
      <c r="AU2244" s="203" t="s">
        <v>86</v>
      </c>
      <c r="AY2244" s="18" t="s">
        <v>239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8" t="s">
        <v>83</v>
      </c>
      <c r="BK2244" s="204">
        <f>ROUND(I2244*H2244,2)</f>
        <v>0</v>
      </c>
      <c r="BL2244" s="18" t="s">
        <v>169</v>
      </c>
      <c r="BM2244" s="203" t="s">
        <v>2822</v>
      </c>
    </row>
    <row r="2245" spans="1:65" s="2" customFormat="1" ht="11.25">
      <c r="A2245" s="35"/>
      <c r="B2245" s="36"/>
      <c r="C2245" s="37"/>
      <c r="D2245" s="205" t="s">
        <v>248</v>
      </c>
      <c r="E2245" s="37"/>
      <c r="F2245" s="206" t="s">
        <v>2823</v>
      </c>
      <c r="G2245" s="37"/>
      <c r="H2245" s="37"/>
      <c r="I2245" s="207"/>
      <c r="J2245" s="37"/>
      <c r="K2245" s="37"/>
      <c r="L2245" s="40"/>
      <c r="M2245" s="208"/>
      <c r="N2245" s="209"/>
      <c r="O2245" s="72"/>
      <c r="P2245" s="72"/>
      <c r="Q2245" s="72"/>
      <c r="R2245" s="72"/>
      <c r="S2245" s="72"/>
      <c r="T2245" s="73"/>
      <c r="U2245" s="35"/>
      <c r="V2245" s="35"/>
      <c r="W2245" s="35"/>
      <c r="X2245" s="35"/>
      <c r="Y2245" s="35"/>
      <c r="Z2245" s="35"/>
      <c r="AA2245" s="35"/>
      <c r="AB2245" s="35"/>
      <c r="AC2245" s="35"/>
      <c r="AD2245" s="35"/>
      <c r="AE2245" s="35"/>
      <c r="AT2245" s="18" t="s">
        <v>248</v>
      </c>
      <c r="AU2245" s="18" t="s">
        <v>86</v>
      </c>
    </row>
    <row r="2246" spans="1:65" s="13" customFormat="1" ht="11.25">
      <c r="B2246" s="210"/>
      <c r="C2246" s="211"/>
      <c r="D2246" s="212" t="s">
        <v>250</v>
      </c>
      <c r="E2246" s="213" t="s">
        <v>1</v>
      </c>
      <c r="F2246" s="214" t="s">
        <v>2817</v>
      </c>
      <c r="G2246" s="211"/>
      <c r="H2246" s="213" t="s">
        <v>1</v>
      </c>
      <c r="I2246" s="215"/>
      <c r="J2246" s="211"/>
      <c r="K2246" s="211"/>
      <c r="L2246" s="216"/>
      <c r="M2246" s="217"/>
      <c r="N2246" s="218"/>
      <c r="O2246" s="218"/>
      <c r="P2246" s="218"/>
      <c r="Q2246" s="218"/>
      <c r="R2246" s="218"/>
      <c r="S2246" s="218"/>
      <c r="T2246" s="219"/>
      <c r="AT2246" s="220" t="s">
        <v>250</v>
      </c>
      <c r="AU2246" s="220" t="s">
        <v>86</v>
      </c>
      <c r="AV2246" s="13" t="s">
        <v>83</v>
      </c>
      <c r="AW2246" s="13" t="s">
        <v>31</v>
      </c>
      <c r="AX2246" s="13" t="s">
        <v>75</v>
      </c>
      <c r="AY2246" s="220" t="s">
        <v>239</v>
      </c>
    </row>
    <row r="2247" spans="1:65" s="13" customFormat="1" ht="11.25">
      <c r="B2247" s="210"/>
      <c r="C2247" s="211"/>
      <c r="D2247" s="212" t="s">
        <v>250</v>
      </c>
      <c r="E2247" s="213" t="s">
        <v>1</v>
      </c>
      <c r="F2247" s="214" t="s">
        <v>2824</v>
      </c>
      <c r="G2247" s="211"/>
      <c r="H2247" s="213" t="s">
        <v>1</v>
      </c>
      <c r="I2247" s="215"/>
      <c r="J2247" s="211"/>
      <c r="K2247" s="211"/>
      <c r="L2247" s="216"/>
      <c r="M2247" s="217"/>
      <c r="N2247" s="218"/>
      <c r="O2247" s="218"/>
      <c r="P2247" s="218"/>
      <c r="Q2247" s="218"/>
      <c r="R2247" s="218"/>
      <c r="S2247" s="218"/>
      <c r="T2247" s="219"/>
      <c r="AT2247" s="220" t="s">
        <v>250</v>
      </c>
      <c r="AU2247" s="220" t="s">
        <v>86</v>
      </c>
      <c r="AV2247" s="13" t="s">
        <v>83</v>
      </c>
      <c r="AW2247" s="13" t="s">
        <v>31</v>
      </c>
      <c r="AX2247" s="13" t="s">
        <v>75</v>
      </c>
      <c r="AY2247" s="220" t="s">
        <v>239</v>
      </c>
    </row>
    <row r="2248" spans="1:65" s="14" customFormat="1" ht="11.25">
      <c r="B2248" s="221"/>
      <c r="C2248" s="222"/>
      <c r="D2248" s="212" t="s">
        <v>250</v>
      </c>
      <c r="E2248" s="223" t="s">
        <v>1</v>
      </c>
      <c r="F2248" s="224" t="s">
        <v>1178</v>
      </c>
      <c r="G2248" s="222"/>
      <c r="H2248" s="225">
        <v>2.9</v>
      </c>
      <c r="I2248" s="226"/>
      <c r="J2248" s="222"/>
      <c r="K2248" s="222"/>
      <c r="L2248" s="227"/>
      <c r="M2248" s="228"/>
      <c r="N2248" s="229"/>
      <c r="O2248" s="229"/>
      <c r="P2248" s="229"/>
      <c r="Q2248" s="229"/>
      <c r="R2248" s="229"/>
      <c r="S2248" s="229"/>
      <c r="T2248" s="230"/>
      <c r="AT2248" s="231" t="s">
        <v>250</v>
      </c>
      <c r="AU2248" s="231" t="s">
        <v>86</v>
      </c>
      <c r="AV2248" s="14" t="s">
        <v>86</v>
      </c>
      <c r="AW2248" s="14" t="s">
        <v>31</v>
      </c>
      <c r="AX2248" s="14" t="s">
        <v>83</v>
      </c>
      <c r="AY2248" s="231" t="s">
        <v>239</v>
      </c>
    </row>
    <row r="2249" spans="1:65" s="2" customFormat="1" ht="24.2" customHeight="1">
      <c r="A2249" s="35"/>
      <c r="B2249" s="36"/>
      <c r="C2249" s="192" t="s">
        <v>2825</v>
      </c>
      <c r="D2249" s="192" t="s">
        <v>241</v>
      </c>
      <c r="E2249" s="193" t="s">
        <v>2826</v>
      </c>
      <c r="F2249" s="194" t="s">
        <v>2827</v>
      </c>
      <c r="G2249" s="195" t="s">
        <v>343</v>
      </c>
      <c r="H2249" s="196">
        <v>4.8339999999999996</v>
      </c>
      <c r="I2249" s="197"/>
      <c r="J2249" s="198">
        <f>ROUND(I2249*H2249,2)</f>
        <v>0</v>
      </c>
      <c r="K2249" s="194" t="s">
        <v>245</v>
      </c>
      <c r="L2249" s="40"/>
      <c r="M2249" s="199" t="s">
        <v>1</v>
      </c>
      <c r="N2249" s="200" t="s">
        <v>40</v>
      </c>
      <c r="O2249" s="72"/>
      <c r="P2249" s="201">
        <f>O2249*H2249</f>
        <v>0</v>
      </c>
      <c r="Q2249" s="201">
        <v>0</v>
      </c>
      <c r="R2249" s="201">
        <f>Q2249*H2249</f>
        <v>0</v>
      </c>
      <c r="S2249" s="201">
        <v>0</v>
      </c>
      <c r="T2249" s="202">
        <f>S2249*H2249</f>
        <v>0</v>
      </c>
      <c r="U2249" s="35"/>
      <c r="V2249" s="35"/>
      <c r="W2249" s="35"/>
      <c r="X2249" s="35"/>
      <c r="Y2249" s="35"/>
      <c r="Z2249" s="35"/>
      <c r="AA2249" s="35"/>
      <c r="AB2249" s="35"/>
      <c r="AC2249" s="35"/>
      <c r="AD2249" s="35"/>
      <c r="AE2249" s="35"/>
      <c r="AR2249" s="203" t="s">
        <v>169</v>
      </c>
      <c r="AT2249" s="203" t="s">
        <v>241</v>
      </c>
      <c r="AU2249" s="203" t="s">
        <v>86</v>
      </c>
      <c r="AY2249" s="18" t="s">
        <v>239</v>
      </c>
      <c r="BE2249" s="204">
        <f>IF(N2249="základní",J2249,0)</f>
        <v>0</v>
      </c>
      <c r="BF2249" s="204">
        <f>IF(N2249="snížená",J2249,0)</f>
        <v>0</v>
      </c>
      <c r="BG2249" s="204">
        <f>IF(N2249="zákl. přenesená",J2249,0)</f>
        <v>0</v>
      </c>
      <c r="BH2249" s="204">
        <f>IF(N2249="sníž. přenesená",J2249,0)</f>
        <v>0</v>
      </c>
      <c r="BI2249" s="204">
        <f>IF(N2249="nulová",J2249,0)</f>
        <v>0</v>
      </c>
      <c r="BJ2249" s="18" t="s">
        <v>83</v>
      </c>
      <c r="BK2249" s="204">
        <f>ROUND(I2249*H2249,2)</f>
        <v>0</v>
      </c>
      <c r="BL2249" s="18" t="s">
        <v>169</v>
      </c>
      <c r="BM2249" s="203" t="s">
        <v>2828</v>
      </c>
    </row>
    <row r="2250" spans="1:65" s="2" customFormat="1" ht="11.25">
      <c r="A2250" s="35"/>
      <c r="B2250" s="36"/>
      <c r="C2250" s="37"/>
      <c r="D2250" s="205" t="s">
        <v>248</v>
      </c>
      <c r="E2250" s="37"/>
      <c r="F2250" s="206" t="s">
        <v>2829</v>
      </c>
      <c r="G2250" s="37"/>
      <c r="H2250" s="37"/>
      <c r="I2250" s="207"/>
      <c r="J2250" s="37"/>
      <c r="K2250" s="37"/>
      <c r="L2250" s="40"/>
      <c r="M2250" s="208"/>
      <c r="N2250" s="209"/>
      <c r="O2250" s="72"/>
      <c r="P2250" s="72"/>
      <c r="Q2250" s="72"/>
      <c r="R2250" s="72"/>
      <c r="S2250" s="72"/>
      <c r="T2250" s="73"/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T2250" s="18" t="s">
        <v>248</v>
      </c>
      <c r="AU2250" s="18" t="s">
        <v>86</v>
      </c>
    </row>
    <row r="2251" spans="1:65" s="12" customFormat="1" ht="22.9" customHeight="1">
      <c r="B2251" s="176"/>
      <c r="C2251" s="177"/>
      <c r="D2251" s="178" t="s">
        <v>74</v>
      </c>
      <c r="E2251" s="190" t="s">
        <v>2830</v>
      </c>
      <c r="F2251" s="190" t="s">
        <v>2831</v>
      </c>
      <c r="G2251" s="177"/>
      <c r="H2251" s="177"/>
      <c r="I2251" s="180"/>
      <c r="J2251" s="191">
        <f>BK2251</f>
        <v>0</v>
      </c>
      <c r="K2251" s="177"/>
      <c r="L2251" s="182"/>
      <c r="M2251" s="183"/>
      <c r="N2251" s="184"/>
      <c r="O2251" s="184"/>
      <c r="P2251" s="185">
        <f>SUM(P2252:P2274)</f>
        <v>0</v>
      </c>
      <c r="Q2251" s="184"/>
      <c r="R2251" s="185">
        <f>SUM(R2252:R2274)</f>
        <v>0.85028000000000004</v>
      </c>
      <c r="S2251" s="184"/>
      <c r="T2251" s="186">
        <f>SUM(T2252:T2274)</f>
        <v>0</v>
      </c>
      <c r="AR2251" s="187" t="s">
        <v>86</v>
      </c>
      <c r="AT2251" s="188" t="s">
        <v>74</v>
      </c>
      <c r="AU2251" s="188" t="s">
        <v>83</v>
      </c>
      <c r="AY2251" s="187" t="s">
        <v>239</v>
      </c>
      <c r="BK2251" s="189">
        <f>SUM(BK2252:BK2274)</f>
        <v>0</v>
      </c>
    </row>
    <row r="2252" spans="1:65" s="2" customFormat="1" ht="24.2" customHeight="1">
      <c r="A2252" s="35"/>
      <c r="B2252" s="36"/>
      <c r="C2252" s="192" t="s">
        <v>2832</v>
      </c>
      <c r="D2252" s="192" t="s">
        <v>241</v>
      </c>
      <c r="E2252" s="193" t="s">
        <v>2833</v>
      </c>
      <c r="F2252" s="194" t="s">
        <v>2834</v>
      </c>
      <c r="G2252" s="195" t="s">
        <v>674</v>
      </c>
      <c r="H2252" s="196">
        <v>1</v>
      </c>
      <c r="I2252" s="197"/>
      <c r="J2252" s="198">
        <f>ROUND(I2252*H2252,2)</f>
        <v>0</v>
      </c>
      <c r="K2252" s="194" t="s">
        <v>1</v>
      </c>
      <c r="L2252" s="40"/>
      <c r="M2252" s="199" t="s">
        <v>1</v>
      </c>
      <c r="N2252" s="200" t="s">
        <v>40</v>
      </c>
      <c r="O2252" s="72"/>
      <c r="P2252" s="201">
        <f>O2252*H2252</f>
        <v>0</v>
      </c>
      <c r="Q2252" s="201">
        <v>4.4000000000000002E-4</v>
      </c>
      <c r="R2252" s="201">
        <f>Q2252*H2252</f>
        <v>4.4000000000000002E-4</v>
      </c>
      <c r="S2252" s="201">
        <v>0</v>
      </c>
      <c r="T2252" s="202">
        <f>S2252*H2252</f>
        <v>0</v>
      </c>
      <c r="U2252" s="35"/>
      <c r="V2252" s="35"/>
      <c r="W2252" s="35"/>
      <c r="X2252" s="35"/>
      <c r="Y2252" s="35"/>
      <c r="Z2252" s="35"/>
      <c r="AA2252" s="35"/>
      <c r="AB2252" s="35"/>
      <c r="AC2252" s="35"/>
      <c r="AD2252" s="35"/>
      <c r="AE2252" s="35"/>
      <c r="AR2252" s="203" t="s">
        <v>169</v>
      </c>
      <c r="AT2252" s="203" t="s">
        <v>241</v>
      </c>
      <c r="AU2252" s="203" t="s">
        <v>86</v>
      </c>
      <c r="AY2252" s="18" t="s">
        <v>239</v>
      </c>
      <c r="BE2252" s="204">
        <f>IF(N2252="základní",J2252,0)</f>
        <v>0</v>
      </c>
      <c r="BF2252" s="204">
        <f>IF(N2252="snížená",J2252,0)</f>
        <v>0</v>
      </c>
      <c r="BG2252" s="204">
        <f>IF(N2252="zákl. přenesená",J2252,0)</f>
        <v>0</v>
      </c>
      <c r="BH2252" s="204">
        <f>IF(N2252="sníž. přenesená",J2252,0)</f>
        <v>0</v>
      </c>
      <c r="BI2252" s="204">
        <f>IF(N2252="nulová",J2252,0)</f>
        <v>0</v>
      </c>
      <c r="BJ2252" s="18" t="s">
        <v>83</v>
      </c>
      <c r="BK2252" s="204">
        <f>ROUND(I2252*H2252,2)</f>
        <v>0</v>
      </c>
      <c r="BL2252" s="18" t="s">
        <v>169</v>
      </c>
      <c r="BM2252" s="203" t="s">
        <v>2835</v>
      </c>
    </row>
    <row r="2253" spans="1:65" s="2" customFormat="1" ht="44.25" customHeight="1">
      <c r="A2253" s="35"/>
      <c r="B2253" s="36"/>
      <c r="C2253" s="254" t="s">
        <v>2836</v>
      </c>
      <c r="D2253" s="254" t="s">
        <v>340</v>
      </c>
      <c r="E2253" s="255" t="s">
        <v>2837</v>
      </c>
      <c r="F2253" s="256" t="s">
        <v>2838</v>
      </c>
      <c r="G2253" s="257" t="s">
        <v>674</v>
      </c>
      <c r="H2253" s="258">
        <v>1</v>
      </c>
      <c r="I2253" s="259"/>
      <c r="J2253" s="260">
        <f>ROUND(I2253*H2253,2)</f>
        <v>0</v>
      </c>
      <c r="K2253" s="256" t="s">
        <v>1</v>
      </c>
      <c r="L2253" s="261"/>
      <c r="M2253" s="262" t="s">
        <v>1</v>
      </c>
      <c r="N2253" s="263" t="s">
        <v>40</v>
      </c>
      <c r="O2253" s="72"/>
      <c r="P2253" s="201">
        <f>O2253*H2253</f>
        <v>0</v>
      </c>
      <c r="Q2253" s="201">
        <v>4.7E-2</v>
      </c>
      <c r="R2253" s="201">
        <f>Q2253*H2253</f>
        <v>4.7E-2</v>
      </c>
      <c r="S2253" s="201">
        <v>0</v>
      </c>
      <c r="T2253" s="202">
        <f>S2253*H2253</f>
        <v>0</v>
      </c>
      <c r="U2253" s="35"/>
      <c r="V2253" s="35"/>
      <c r="W2253" s="35"/>
      <c r="X2253" s="35"/>
      <c r="Y2253" s="35"/>
      <c r="Z2253" s="35"/>
      <c r="AA2253" s="35"/>
      <c r="AB2253" s="35"/>
      <c r="AC2253" s="35"/>
      <c r="AD2253" s="35"/>
      <c r="AE2253" s="35"/>
      <c r="AR2253" s="203" t="s">
        <v>531</v>
      </c>
      <c r="AT2253" s="203" t="s">
        <v>340</v>
      </c>
      <c r="AU2253" s="203" t="s">
        <v>86</v>
      </c>
      <c r="AY2253" s="18" t="s">
        <v>239</v>
      </c>
      <c r="BE2253" s="204">
        <f>IF(N2253="základní",J2253,0)</f>
        <v>0</v>
      </c>
      <c r="BF2253" s="204">
        <f>IF(N2253="snížená",J2253,0)</f>
        <v>0</v>
      </c>
      <c r="BG2253" s="204">
        <f>IF(N2253="zákl. přenesená",J2253,0)</f>
        <v>0</v>
      </c>
      <c r="BH2253" s="204">
        <f>IF(N2253="sníž. přenesená",J2253,0)</f>
        <v>0</v>
      </c>
      <c r="BI2253" s="204">
        <f>IF(N2253="nulová",J2253,0)</f>
        <v>0</v>
      </c>
      <c r="BJ2253" s="18" t="s">
        <v>83</v>
      </c>
      <c r="BK2253" s="204">
        <f>ROUND(I2253*H2253,2)</f>
        <v>0</v>
      </c>
      <c r="BL2253" s="18" t="s">
        <v>169</v>
      </c>
      <c r="BM2253" s="203" t="s">
        <v>2839</v>
      </c>
    </row>
    <row r="2254" spans="1:65" s="2" customFormat="1" ht="24.2" customHeight="1">
      <c r="A2254" s="35"/>
      <c r="B2254" s="36"/>
      <c r="C2254" s="192" t="s">
        <v>2840</v>
      </c>
      <c r="D2254" s="192" t="s">
        <v>241</v>
      </c>
      <c r="E2254" s="193" t="s">
        <v>2841</v>
      </c>
      <c r="F2254" s="194" t="s">
        <v>2842</v>
      </c>
      <c r="G2254" s="195" t="s">
        <v>372</v>
      </c>
      <c r="H2254" s="196">
        <v>38</v>
      </c>
      <c r="I2254" s="197"/>
      <c r="J2254" s="198">
        <f>ROUND(I2254*H2254,2)</f>
        <v>0</v>
      </c>
      <c r="K2254" s="194" t="s">
        <v>245</v>
      </c>
      <c r="L2254" s="40"/>
      <c r="M2254" s="199" t="s">
        <v>1</v>
      </c>
      <c r="N2254" s="200" t="s">
        <v>40</v>
      </c>
      <c r="O2254" s="72"/>
      <c r="P2254" s="201">
        <f>O2254*H2254</f>
        <v>0</v>
      </c>
      <c r="Q2254" s="201">
        <v>0</v>
      </c>
      <c r="R2254" s="201">
        <f>Q2254*H2254</f>
        <v>0</v>
      </c>
      <c r="S2254" s="201">
        <v>0</v>
      </c>
      <c r="T2254" s="202">
        <f>S2254*H2254</f>
        <v>0</v>
      </c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R2254" s="203" t="s">
        <v>169</v>
      </c>
      <c r="AT2254" s="203" t="s">
        <v>241</v>
      </c>
      <c r="AU2254" s="203" t="s">
        <v>86</v>
      </c>
      <c r="AY2254" s="18" t="s">
        <v>239</v>
      </c>
      <c r="BE2254" s="204">
        <f>IF(N2254="základní",J2254,0)</f>
        <v>0</v>
      </c>
      <c r="BF2254" s="204">
        <f>IF(N2254="snížená",J2254,0)</f>
        <v>0</v>
      </c>
      <c r="BG2254" s="204">
        <f>IF(N2254="zákl. přenesená",J2254,0)</f>
        <v>0</v>
      </c>
      <c r="BH2254" s="204">
        <f>IF(N2254="sníž. přenesená",J2254,0)</f>
        <v>0</v>
      </c>
      <c r="BI2254" s="204">
        <f>IF(N2254="nulová",J2254,0)</f>
        <v>0</v>
      </c>
      <c r="BJ2254" s="18" t="s">
        <v>83</v>
      </c>
      <c r="BK2254" s="204">
        <f>ROUND(I2254*H2254,2)</f>
        <v>0</v>
      </c>
      <c r="BL2254" s="18" t="s">
        <v>169</v>
      </c>
      <c r="BM2254" s="203" t="s">
        <v>2843</v>
      </c>
    </row>
    <row r="2255" spans="1:65" s="2" customFormat="1" ht="11.25">
      <c r="A2255" s="35"/>
      <c r="B2255" s="36"/>
      <c r="C2255" s="37"/>
      <c r="D2255" s="205" t="s">
        <v>248</v>
      </c>
      <c r="E2255" s="37"/>
      <c r="F2255" s="206" t="s">
        <v>2844</v>
      </c>
      <c r="G2255" s="37"/>
      <c r="H2255" s="37"/>
      <c r="I2255" s="207"/>
      <c r="J2255" s="37"/>
      <c r="K2255" s="37"/>
      <c r="L2255" s="40"/>
      <c r="M2255" s="208"/>
      <c r="N2255" s="209"/>
      <c r="O2255" s="72"/>
      <c r="P2255" s="72"/>
      <c r="Q2255" s="72"/>
      <c r="R2255" s="72"/>
      <c r="S2255" s="72"/>
      <c r="T2255" s="73"/>
      <c r="U2255" s="35"/>
      <c r="V2255" s="35"/>
      <c r="W2255" s="35"/>
      <c r="X2255" s="35"/>
      <c r="Y2255" s="35"/>
      <c r="Z2255" s="35"/>
      <c r="AA2255" s="35"/>
      <c r="AB2255" s="35"/>
      <c r="AC2255" s="35"/>
      <c r="AD2255" s="35"/>
      <c r="AE2255" s="35"/>
      <c r="AT2255" s="18" t="s">
        <v>248</v>
      </c>
      <c r="AU2255" s="18" t="s">
        <v>86</v>
      </c>
    </row>
    <row r="2256" spans="1:65" s="13" customFormat="1" ht="11.25">
      <c r="B2256" s="210"/>
      <c r="C2256" s="211"/>
      <c r="D2256" s="212" t="s">
        <v>250</v>
      </c>
      <c r="E2256" s="213" t="s">
        <v>1</v>
      </c>
      <c r="F2256" s="214" t="s">
        <v>1376</v>
      </c>
      <c r="G2256" s="211"/>
      <c r="H2256" s="213" t="s">
        <v>1</v>
      </c>
      <c r="I2256" s="215"/>
      <c r="J2256" s="211"/>
      <c r="K2256" s="211"/>
      <c r="L2256" s="216"/>
      <c r="M2256" s="217"/>
      <c r="N2256" s="218"/>
      <c r="O2256" s="218"/>
      <c r="P2256" s="218"/>
      <c r="Q2256" s="218"/>
      <c r="R2256" s="218"/>
      <c r="S2256" s="218"/>
      <c r="T2256" s="219"/>
      <c r="AT2256" s="220" t="s">
        <v>250</v>
      </c>
      <c r="AU2256" s="220" t="s">
        <v>86</v>
      </c>
      <c r="AV2256" s="13" t="s">
        <v>83</v>
      </c>
      <c r="AW2256" s="13" t="s">
        <v>31</v>
      </c>
      <c r="AX2256" s="13" t="s">
        <v>75</v>
      </c>
      <c r="AY2256" s="220" t="s">
        <v>239</v>
      </c>
    </row>
    <row r="2257" spans="1:65" s="14" customFormat="1" ht="11.25">
      <c r="B2257" s="221"/>
      <c r="C2257" s="222"/>
      <c r="D2257" s="212" t="s">
        <v>250</v>
      </c>
      <c r="E2257" s="223" t="s">
        <v>1</v>
      </c>
      <c r="F2257" s="224" t="s">
        <v>1377</v>
      </c>
      <c r="G2257" s="222"/>
      <c r="H2257" s="225">
        <v>34.494999999999997</v>
      </c>
      <c r="I2257" s="226"/>
      <c r="J2257" s="222"/>
      <c r="K2257" s="222"/>
      <c r="L2257" s="227"/>
      <c r="M2257" s="228"/>
      <c r="N2257" s="229"/>
      <c r="O2257" s="229"/>
      <c r="P2257" s="229"/>
      <c r="Q2257" s="229"/>
      <c r="R2257" s="229"/>
      <c r="S2257" s="229"/>
      <c r="T2257" s="230"/>
      <c r="AT2257" s="231" t="s">
        <v>250</v>
      </c>
      <c r="AU2257" s="231" t="s">
        <v>86</v>
      </c>
      <c r="AV2257" s="14" t="s">
        <v>86</v>
      </c>
      <c r="AW2257" s="14" t="s">
        <v>31</v>
      </c>
      <c r="AX2257" s="14" t="s">
        <v>75</v>
      </c>
      <c r="AY2257" s="231" t="s">
        <v>239</v>
      </c>
    </row>
    <row r="2258" spans="1:65" s="14" customFormat="1" ht="11.25">
      <c r="B2258" s="221"/>
      <c r="C2258" s="222"/>
      <c r="D2258" s="212" t="s">
        <v>250</v>
      </c>
      <c r="E2258" s="223" t="s">
        <v>1</v>
      </c>
      <c r="F2258" s="224" t="s">
        <v>1378</v>
      </c>
      <c r="G2258" s="222"/>
      <c r="H2258" s="225">
        <v>3.5049999999999999</v>
      </c>
      <c r="I2258" s="226"/>
      <c r="J2258" s="222"/>
      <c r="K2258" s="222"/>
      <c r="L2258" s="227"/>
      <c r="M2258" s="228"/>
      <c r="N2258" s="229"/>
      <c r="O2258" s="229"/>
      <c r="P2258" s="229"/>
      <c r="Q2258" s="229"/>
      <c r="R2258" s="229"/>
      <c r="S2258" s="229"/>
      <c r="T2258" s="230"/>
      <c r="AT2258" s="231" t="s">
        <v>250</v>
      </c>
      <c r="AU2258" s="231" t="s">
        <v>86</v>
      </c>
      <c r="AV2258" s="14" t="s">
        <v>86</v>
      </c>
      <c r="AW2258" s="14" t="s">
        <v>31</v>
      </c>
      <c r="AX2258" s="14" t="s">
        <v>75</v>
      </c>
      <c r="AY2258" s="231" t="s">
        <v>239</v>
      </c>
    </row>
    <row r="2259" spans="1:65" s="16" customFormat="1" ht="11.25">
      <c r="B2259" s="243"/>
      <c r="C2259" s="244"/>
      <c r="D2259" s="212" t="s">
        <v>250</v>
      </c>
      <c r="E2259" s="245" t="s">
        <v>1</v>
      </c>
      <c r="F2259" s="246" t="s">
        <v>264</v>
      </c>
      <c r="G2259" s="244"/>
      <c r="H2259" s="247">
        <v>38</v>
      </c>
      <c r="I2259" s="248"/>
      <c r="J2259" s="244"/>
      <c r="K2259" s="244"/>
      <c r="L2259" s="249"/>
      <c r="M2259" s="250"/>
      <c r="N2259" s="251"/>
      <c r="O2259" s="251"/>
      <c r="P2259" s="251"/>
      <c r="Q2259" s="251"/>
      <c r="R2259" s="251"/>
      <c r="S2259" s="251"/>
      <c r="T2259" s="252"/>
      <c r="AT2259" s="253" t="s">
        <v>250</v>
      </c>
      <c r="AU2259" s="253" t="s">
        <v>86</v>
      </c>
      <c r="AV2259" s="16" t="s">
        <v>246</v>
      </c>
      <c r="AW2259" s="16" t="s">
        <v>31</v>
      </c>
      <c r="AX2259" s="16" t="s">
        <v>83</v>
      </c>
      <c r="AY2259" s="253" t="s">
        <v>239</v>
      </c>
    </row>
    <row r="2260" spans="1:65" s="2" customFormat="1" ht="33" customHeight="1">
      <c r="A2260" s="35"/>
      <c r="B2260" s="36"/>
      <c r="C2260" s="254" t="s">
        <v>2845</v>
      </c>
      <c r="D2260" s="254" t="s">
        <v>340</v>
      </c>
      <c r="E2260" s="255" t="s">
        <v>2846</v>
      </c>
      <c r="F2260" s="256" t="s">
        <v>2847</v>
      </c>
      <c r="G2260" s="257" t="s">
        <v>372</v>
      </c>
      <c r="H2260" s="258">
        <v>42</v>
      </c>
      <c r="I2260" s="259"/>
      <c r="J2260" s="260">
        <f>ROUND(I2260*H2260,2)</f>
        <v>0</v>
      </c>
      <c r="K2260" s="256" t="s">
        <v>1</v>
      </c>
      <c r="L2260" s="261"/>
      <c r="M2260" s="262" t="s">
        <v>1</v>
      </c>
      <c r="N2260" s="263" t="s">
        <v>40</v>
      </c>
      <c r="O2260" s="72"/>
      <c r="P2260" s="201">
        <f>O2260*H2260</f>
        <v>0</v>
      </c>
      <c r="Q2260" s="201">
        <v>1.372E-2</v>
      </c>
      <c r="R2260" s="201">
        <f>Q2260*H2260</f>
        <v>0.57623999999999997</v>
      </c>
      <c r="S2260" s="201">
        <v>0</v>
      </c>
      <c r="T2260" s="202">
        <f>S2260*H2260</f>
        <v>0</v>
      </c>
      <c r="U2260" s="35"/>
      <c r="V2260" s="35"/>
      <c r="W2260" s="35"/>
      <c r="X2260" s="35"/>
      <c r="Y2260" s="35"/>
      <c r="Z2260" s="35"/>
      <c r="AA2260" s="35"/>
      <c r="AB2260" s="35"/>
      <c r="AC2260" s="35"/>
      <c r="AD2260" s="35"/>
      <c r="AE2260" s="35"/>
      <c r="AR2260" s="203" t="s">
        <v>531</v>
      </c>
      <c r="AT2260" s="203" t="s">
        <v>340</v>
      </c>
      <c r="AU2260" s="203" t="s">
        <v>86</v>
      </c>
      <c r="AY2260" s="18" t="s">
        <v>239</v>
      </c>
      <c r="BE2260" s="204">
        <f>IF(N2260="základní",J2260,0)</f>
        <v>0</v>
      </c>
      <c r="BF2260" s="204">
        <f>IF(N2260="snížená",J2260,0)</f>
        <v>0</v>
      </c>
      <c r="BG2260" s="204">
        <f>IF(N2260="zákl. přenesená",J2260,0)</f>
        <v>0</v>
      </c>
      <c r="BH2260" s="204">
        <f>IF(N2260="sníž. přenesená",J2260,0)</f>
        <v>0</v>
      </c>
      <c r="BI2260" s="204">
        <f>IF(N2260="nulová",J2260,0)</f>
        <v>0</v>
      </c>
      <c r="BJ2260" s="18" t="s">
        <v>83</v>
      </c>
      <c r="BK2260" s="204">
        <f>ROUND(I2260*H2260,2)</f>
        <v>0</v>
      </c>
      <c r="BL2260" s="18" t="s">
        <v>169</v>
      </c>
      <c r="BM2260" s="203" t="s">
        <v>2848</v>
      </c>
    </row>
    <row r="2261" spans="1:65" s="13" customFormat="1" ht="11.25">
      <c r="B2261" s="210"/>
      <c r="C2261" s="211"/>
      <c r="D2261" s="212" t="s">
        <v>250</v>
      </c>
      <c r="E2261" s="213" t="s">
        <v>1</v>
      </c>
      <c r="F2261" s="214" t="s">
        <v>2849</v>
      </c>
      <c r="G2261" s="211"/>
      <c r="H2261" s="213" t="s">
        <v>1</v>
      </c>
      <c r="I2261" s="215"/>
      <c r="J2261" s="211"/>
      <c r="K2261" s="211"/>
      <c r="L2261" s="216"/>
      <c r="M2261" s="217"/>
      <c r="N2261" s="218"/>
      <c r="O2261" s="218"/>
      <c r="P2261" s="218"/>
      <c r="Q2261" s="218"/>
      <c r="R2261" s="218"/>
      <c r="S2261" s="218"/>
      <c r="T2261" s="219"/>
      <c r="AT2261" s="220" t="s">
        <v>250</v>
      </c>
      <c r="AU2261" s="220" t="s">
        <v>86</v>
      </c>
      <c r="AV2261" s="13" t="s">
        <v>83</v>
      </c>
      <c r="AW2261" s="13" t="s">
        <v>31</v>
      </c>
      <c r="AX2261" s="13" t="s">
        <v>75</v>
      </c>
      <c r="AY2261" s="220" t="s">
        <v>239</v>
      </c>
    </row>
    <row r="2262" spans="1:65" s="14" customFormat="1" ht="11.25">
      <c r="B2262" s="221"/>
      <c r="C2262" s="222"/>
      <c r="D2262" s="212" t="s">
        <v>250</v>
      </c>
      <c r="E2262" s="223" t="s">
        <v>1</v>
      </c>
      <c r="F2262" s="224" t="s">
        <v>2850</v>
      </c>
      <c r="G2262" s="222"/>
      <c r="H2262" s="225">
        <v>42</v>
      </c>
      <c r="I2262" s="226"/>
      <c r="J2262" s="222"/>
      <c r="K2262" s="222"/>
      <c r="L2262" s="227"/>
      <c r="M2262" s="228"/>
      <c r="N2262" s="229"/>
      <c r="O2262" s="229"/>
      <c r="P2262" s="229"/>
      <c r="Q2262" s="229"/>
      <c r="R2262" s="229"/>
      <c r="S2262" s="229"/>
      <c r="T2262" s="230"/>
      <c r="AT2262" s="231" t="s">
        <v>250</v>
      </c>
      <c r="AU2262" s="231" t="s">
        <v>86</v>
      </c>
      <c r="AV2262" s="14" t="s">
        <v>86</v>
      </c>
      <c r="AW2262" s="14" t="s">
        <v>31</v>
      </c>
      <c r="AX2262" s="14" t="s">
        <v>83</v>
      </c>
      <c r="AY2262" s="231" t="s">
        <v>239</v>
      </c>
    </row>
    <row r="2263" spans="1:65" s="2" customFormat="1" ht="16.5" customHeight="1">
      <c r="A2263" s="35"/>
      <c r="B2263" s="36"/>
      <c r="C2263" s="192" t="s">
        <v>2851</v>
      </c>
      <c r="D2263" s="192" t="s">
        <v>241</v>
      </c>
      <c r="E2263" s="193" t="s">
        <v>2852</v>
      </c>
      <c r="F2263" s="194" t="s">
        <v>2853</v>
      </c>
      <c r="G2263" s="195" t="s">
        <v>519</v>
      </c>
      <c r="H2263" s="196">
        <v>104</v>
      </c>
      <c r="I2263" s="197"/>
      <c r="J2263" s="198">
        <f>ROUND(I2263*H2263,2)</f>
        <v>0</v>
      </c>
      <c r="K2263" s="194" t="s">
        <v>245</v>
      </c>
      <c r="L2263" s="40"/>
      <c r="M2263" s="199" t="s">
        <v>1</v>
      </c>
      <c r="N2263" s="200" t="s">
        <v>40</v>
      </c>
      <c r="O2263" s="72"/>
      <c r="P2263" s="201">
        <f>O2263*H2263</f>
        <v>0</v>
      </c>
      <c r="Q2263" s="201">
        <v>0</v>
      </c>
      <c r="R2263" s="201">
        <f>Q2263*H2263</f>
        <v>0</v>
      </c>
      <c r="S2263" s="201">
        <v>0</v>
      </c>
      <c r="T2263" s="202">
        <f>S2263*H2263</f>
        <v>0</v>
      </c>
      <c r="U2263" s="35"/>
      <c r="V2263" s="35"/>
      <c r="W2263" s="35"/>
      <c r="X2263" s="35"/>
      <c r="Y2263" s="35"/>
      <c r="Z2263" s="35"/>
      <c r="AA2263" s="35"/>
      <c r="AB2263" s="35"/>
      <c r="AC2263" s="35"/>
      <c r="AD2263" s="35"/>
      <c r="AE2263" s="35"/>
      <c r="AR2263" s="203" t="s">
        <v>169</v>
      </c>
      <c r="AT2263" s="203" t="s">
        <v>241</v>
      </c>
      <c r="AU2263" s="203" t="s">
        <v>86</v>
      </c>
      <c r="AY2263" s="18" t="s">
        <v>239</v>
      </c>
      <c r="BE2263" s="204">
        <f>IF(N2263="základní",J2263,0)</f>
        <v>0</v>
      </c>
      <c r="BF2263" s="204">
        <f>IF(N2263="snížená",J2263,0)</f>
        <v>0</v>
      </c>
      <c r="BG2263" s="204">
        <f>IF(N2263="zákl. přenesená",J2263,0)</f>
        <v>0</v>
      </c>
      <c r="BH2263" s="204">
        <f>IF(N2263="sníž. přenesená",J2263,0)</f>
        <v>0</v>
      </c>
      <c r="BI2263" s="204">
        <f>IF(N2263="nulová",J2263,0)</f>
        <v>0</v>
      </c>
      <c r="BJ2263" s="18" t="s">
        <v>83</v>
      </c>
      <c r="BK2263" s="204">
        <f>ROUND(I2263*H2263,2)</f>
        <v>0</v>
      </c>
      <c r="BL2263" s="18" t="s">
        <v>169</v>
      </c>
      <c r="BM2263" s="203" t="s">
        <v>2854</v>
      </c>
    </row>
    <row r="2264" spans="1:65" s="2" customFormat="1" ht="11.25">
      <c r="A2264" s="35"/>
      <c r="B2264" s="36"/>
      <c r="C2264" s="37"/>
      <c r="D2264" s="205" t="s">
        <v>248</v>
      </c>
      <c r="E2264" s="37"/>
      <c r="F2264" s="206" t="s">
        <v>2855</v>
      </c>
      <c r="G2264" s="37"/>
      <c r="H2264" s="37"/>
      <c r="I2264" s="207"/>
      <c r="J2264" s="37"/>
      <c r="K2264" s="37"/>
      <c r="L2264" s="40"/>
      <c r="M2264" s="208"/>
      <c r="N2264" s="209"/>
      <c r="O2264" s="72"/>
      <c r="P2264" s="72"/>
      <c r="Q2264" s="72"/>
      <c r="R2264" s="72"/>
      <c r="S2264" s="72"/>
      <c r="T2264" s="73"/>
      <c r="U2264" s="35"/>
      <c r="V2264" s="35"/>
      <c r="W2264" s="35"/>
      <c r="X2264" s="35"/>
      <c r="Y2264" s="35"/>
      <c r="Z2264" s="35"/>
      <c r="AA2264" s="35"/>
      <c r="AB2264" s="35"/>
      <c r="AC2264" s="35"/>
      <c r="AD2264" s="35"/>
      <c r="AE2264" s="35"/>
      <c r="AT2264" s="18" t="s">
        <v>248</v>
      </c>
      <c r="AU2264" s="18" t="s">
        <v>86</v>
      </c>
    </row>
    <row r="2265" spans="1:65" s="13" customFormat="1" ht="11.25">
      <c r="B2265" s="210"/>
      <c r="C2265" s="211"/>
      <c r="D2265" s="212" t="s">
        <v>250</v>
      </c>
      <c r="E2265" s="213" t="s">
        <v>1</v>
      </c>
      <c r="F2265" s="214" t="s">
        <v>2856</v>
      </c>
      <c r="G2265" s="211"/>
      <c r="H2265" s="213" t="s">
        <v>1</v>
      </c>
      <c r="I2265" s="215"/>
      <c r="J2265" s="211"/>
      <c r="K2265" s="211"/>
      <c r="L2265" s="216"/>
      <c r="M2265" s="217"/>
      <c r="N2265" s="218"/>
      <c r="O2265" s="218"/>
      <c r="P2265" s="218"/>
      <c r="Q2265" s="218"/>
      <c r="R2265" s="218"/>
      <c r="S2265" s="218"/>
      <c r="T2265" s="219"/>
      <c r="AT2265" s="220" t="s">
        <v>250</v>
      </c>
      <c r="AU2265" s="220" t="s">
        <v>86</v>
      </c>
      <c r="AV2265" s="13" t="s">
        <v>83</v>
      </c>
      <c r="AW2265" s="13" t="s">
        <v>31</v>
      </c>
      <c r="AX2265" s="13" t="s">
        <v>75</v>
      </c>
      <c r="AY2265" s="220" t="s">
        <v>239</v>
      </c>
    </row>
    <row r="2266" spans="1:65" s="14" customFormat="1" ht="11.25">
      <c r="B2266" s="221"/>
      <c r="C2266" s="222"/>
      <c r="D2266" s="212" t="s">
        <v>250</v>
      </c>
      <c r="E2266" s="223" t="s">
        <v>1</v>
      </c>
      <c r="F2266" s="224" t="s">
        <v>2857</v>
      </c>
      <c r="G2266" s="222"/>
      <c r="H2266" s="225">
        <v>94.15</v>
      </c>
      <c r="I2266" s="226"/>
      <c r="J2266" s="222"/>
      <c r="K2266" s="222"/>
      <c r="L2266" s="227"/>
      <c r="M2266" s="228"/>
      <c r="N2266" s="229"/>
      <c r="O2266" s="229"/>
      <c r="P2266" s="229"/>
      <c r="Q2266" s="229"/>
      <c r="R2266" s="229"/>
      <c r="S2266" s="229"/>
      <c r="T2266" s="230"/>
      <c r="AT2266" s="231" t="s">
        <v>250</v>
      </c>
      <c r="AU2266" s="231" t="s">
        <v>86</v>
      </c>
      <c r="AV2266" s="14" t="s">
        <v>86</v>
      </c>
      <c r="AW2266" s="14" t="s">
        <v>31</v>
      </c>
      <c r="AX2266" s="14" t="s">
        <v>75</v>
      </c>
      <c r="AY2266" s="231" t="s">
        <v>239</v>
      </c>
    </row>
    <row r="2267" spans="1:65" s="14" customFormat="1" ht="11.25">
      <c r="B2267" s="221"/>
      <c r="C2267" s="222"/>
      <c r="D2267" s="212" t="s">
        <v>250</v>
      </c>
      <c r="E2267" s="223" t="s">
        <v>1</v>
      </c>
      <c r="F2267" s="224" t="s">
        <v>2858</v>
      </c>
      <c r="G2267" s="222"/>
      <c r="H2267" s="225">
        <v>9.85</v>
      </c>
      <c r="I2267" s="226"/>
      <c r="J2267" s="222"/>
      <c r="K2267" s="222"/>
      <c r="L2267" s="227"/>
      <c r="M2267" s="228"/>
      <c r="N2267" s="229"/>
      <c r="O2267" s="229"/>
      <c r="P2267" s="229"/>
      <c r="Q2267" s="229"/>
      <c r="R2267" s="229"/>
      <c r="S2267" s="229"/>
      <c r="T2267" s="230"/>
      <c r="AT2267" s="231" t="s">
        <v>250</v>
      </c>
      <c r="AU2267" s="231" t="s">
        <v>86</v>
      </c>
      <c r="AV2267" s="14" t="s">
        <v>86</v>
      </c>
      <c r="AW2267" s="14" t="s">
        <v>31</v>
      </c>
      <c r="AX2267" s="14" t="s">
        <v>75</v>
      </c>
      <c r="AY2267" s="231" t="s">
        <v>239</v>
      </c>
    </row>
    <row r="2268" spans="1:65" s="16" customFormat="1" ht="11.25">
      <c r="B2268" s="243"/>
      <c r="C2268" s="244"/>
      <c r="D2268" s="212" t="s">
        <v>250</v>
      </c>
      <c r="E2268" s="245" t="s">
        <v>1</v>
      </c>
      <c r="F2268" s="246" t="s">
        <v>264</v>
      </c>
      <c r="G2268" s="244"/>
      <c r="H2268" s="247">
        <v>104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AT2268" s="253" t="s">
        <v>250</v>
      </c>
      <c r="AU2268" s="253" t="s">
        <v>86</v>
      </c>
      <c r="AV2268" s="16" t="s">
        <v>246</v>
      </c>
      <c r="AW2268" s="16" t="s">
        <v>31</v>
      </c>
      <c r="AX2268" s="16" t="s">
        <v>83</v>
      </c>
      <c r="AY2268" s="253" t="s">
        <v>239</v>
      </c>
    </row>
    <row r="2269" spans="1:65" s="2" customFormat="1" ht="21.75" customHeight="1">
      <c r="A2269" s="35"/>
      <c r="B2269" s="36"/>
      <c r="C2269" s="254" t="s">
        <v>2859</v>
      </c>
      <c r="D2269" s="254" t="s">
        <v>340</v>
      </c>
      <c r="E2269" s="255" t="s">
        <v>2438</v>
      </c>
      <c r="F2269" s="256" t="s">
        <v>2439</v>
      </c>
      <c r="G2269" s="257" t="s">
        <v>244</v>
      </c>
      <c r="H2269" s="258">
        <v>0.41199999999999998</v>
      </c>
      <c r="I2269" s="259"/>
      <c r="J2269" s="260">
        <f>ROUND(I2269*H2269,2)</f>
        <v>0</v>
      </c>
      <c r="K2269" s="256" t="s">
        <v>245</v>
      </c>
      <c r="L2269" s="261"/>
      <c r="M2269" s="262" t="s">
        <v>1</v>
      </c>
      <c r="N2269" s="263" t="s">
        <v>40</v>
      </c>
      <c r="O2269" s="72"/>
      <c r="P2269" s="201">
        <f>O2269*H2269</f>
        <v>0</v>
      </c>
      <c r="Q2269" s="201">
        <v>0.55000000000000004</v>
      </c>
      <c r="R2269" s="201">
        <f>Q2269*H2269</f>
        <v>0.2266</v>
      </c>
      <c r="S2269" s="201">
        <v>0</v>
      </c>
      <c r="T2269" s="202">
        <f>S2269*H2269</f>
        <v>0</v>
      </c>
      <c r="U2269" s="35"/>
      <c r="V2269" s="35"/>
      <c r="W2269" s="35"/>
      <c r="X2269" s="35"/>
      <c r="Y2269" s="35"/>
      <c r="Z2269" s="35"/>
      <c r="AA2269" s="35"/>
      <c r="AB2269" s="35"/>
      <c r="AC2269" s="35"/>
      <c r="AD2269" s="35"/>
      <c r="AE2269" s="35"/>
      <c r="AR2269" s="203" t="s">
        <v>531</v>
      </c>
      <c r="AT2269" s="203" t="s">
        <v>340</v>
      </c>
      <c r="AU2269" s="203" t="s">
        <v>86</v>
      </c>
      <c r="AY2269" s="18" t="s">
        <v>239</v>
      </c>
      <c r="BE2269" s="204">
        <f>IF(N2269="základní",J2269,0)</f>
        <v>0</v>
      </c>
      <c r="BF2269" s="204">
        <f>IF(N2269="snížená",J2269,0)</f>
        <v>0</v>
      </c>
      <c r="BG2269" s="204">
        <f>IF(N2269="zákl. přenesená",J2269,0)</f>
        <v>0</v>
      </c>
      <c r="BH2269" s="204">
        <f>IF(N2269="sníž. přenesená",J2269,0)</f>
        <v>0</v>
      </c>
      <c r="BI2269" s="204">
        <f>IF(N2269="nulová",J2269,0)</f>
        <v>0</v>
      </c>
      <c r="BJ2269" s="18" t="s">
        <v>83</v>
      </c>
      <c r="BK2269" s="204">
        <f>ROUND(I2269*H2269,2)</f>
        <v>0</v>
      </c>
      <c r="BL2269" s="18" t="s">
        <v>169</v>
      </c>
      <c r="BM2269" s="203" t="s">
        <v>2860</v>
      </c>
    </row>
    <row r="2270" spans="1:65" s="13" customFormat="1" ht="11.25">
      <c r="B2270" s="210"/>
      <c r="C2270" s="211"/>
      <c r="D2270" s="212" t="s">
        <v>250</v>
      </c>
      <c r="E2270" s="213" t="s">
        <v>1</v>
      </c>
      <c r="F2270" s="214" t="s">
        <v>2861</v>
      </c>
      <c r="G2270" s="211"/>
      <c r="H2270" s="213" t="s">
        <v>1</v>
      </c>
      <c r="I2270" s="215"/>
      <c r="J2270" s="211"/>
      <c r="K2270" s="211"/>
      <c r="L2270" s="216"/>
      <c r="M2270" s="217"/>
      <c r="N2270" s="218"/>
      <c r="O2270" s="218"/>
      <c r="P2270" s="218"/>
      <c r="Q2270" s="218"/>
      <c r="R2270" s="218"/>
      <c r="S2270" s="218"/>
      <c r="T2270" s="219"/>
      <c r="AT2270" s="220" t="s">
        <v>250</v>
      </c>
      <c r="AU2270" s="220" t="s">
        <v>86</v>
      </c>
      <c r="AV2270" s="13" t="s">
        <v>83</v>
      </c>
      <c r="AW2270" s="13" t="s">
        <v>31</v>
      </c>
      <c r="AX2270" s="13" t="s">
        <v>75</v>
      </c>
      <c r="AY2270" s="220" t="s">
        <v>239</v>
      </c>
    </row>
    <row r="2271" spans="1:65" s="13" customFormat="1" ht="11.25">
      <c r="B2271" s="210"/>
      <c r="C2271" s="211"/>
      <c r="D2271" s="212" t="s">
        <v>250</v>
      </c>
      <c r="E2271" s="213" t="s">
        <v>1</v>
      </c>
      <c r="F2271" s="214" t="s">
        <v>2432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250</v>
      </c>
      <c r="AU2271" s="220" t="s">
        <v>86</v>
      </c>
      <c r="AV2271" s="13" t="s">
        <v>83</v>
      </c>
      <c r="AW2271" s="13" t="s">
        <v>31</v>
      </c>
      <c r="AX2271" s="13" t="s">
        <v>75</v>
      </c>
      <c r="AY2271" s="220" t="s">
        <v>239</v>
      </c>
    </row>
    <row r="2272" spans="1:65" s="14" customFormat="1" ht="11.25">
      <c r="B2272" s="221"/>
      <c r="C2272" s="222"/>
      <c r="D2272" s="212" t="s">
        <v>250</v>
      </c>
      <c r="E2272" s="223" t="s">
        <v>1</v>
      </c>
      <c r="F2272" s="224" t="s">
        <v>2862</v>
      </c>
      <c r="G2272" s="222"/>
      <c r="H2272" s="225">
        <v>0.41199999999999998</v>
      </c>
      <c r="I2272" s="226"/>
      <c r="J2272" s="222"/>
      <c r="K2272" s="222"/>
      <c r="L2272" s="227"/>
      <c r="M2272" s="228"/>
      <c r="N2272" s="229"/>
      <c r="O2272" s="229"/>
      <c r="P2272" s="229"/>
      <c r="Q2272" s="229"/>
      <c r="R2272" s="229"/>
      <c r="S2272" s="229"/>
      <c r="T2272" s="230"/>
      <c r="AT2272" s="231" t="s">
        <v>250</v>
      </c>
      <c r="AU2272" s="231" t="s">
        <v>86</v>
      </c>
      <c r="AV2272" s="14" t="s">
        <v>86</v>
      </c>
      <c r="AW2272" s="14" t="s">
        <v>31</v>
      </c>
      <c r="AX2272" s="14" t="s">
        <v>83</v>
      </c>
      <c r="AY2272" s="231" t="s">
        <v>239</v>
      </c>
    </row>
    <row r="2273" spans="1:65" s="2" customFormat="1" ht="24.2" customHeight="1">
      <c r="A2273" s="35"/>
      <c r="B2273" s="36"/>
      <c r="C2273" s="192" t="s">
        <v>2863</v>
      </c>
      <c r="D2273" s="192" t="s">
        <v>241</v>
      </c>
      <c r="E2273" s="193" t="s">
        <v>2864</v>
      </c>
      <c r="F2273" s="194" t="s">
        <v>2865</v>
      </c>
      <c r="G2273" s="195" t="s">
        <v>343</v>
      </c>
      <c r="H2273" s="196">
        <v>0.85</v>
      </c>
      <c r="I2273" s="197"/>
      <c r="J2273" s="198">
        <f>ROUND(I2273*H2273,2)</f>
        <v>0</v>
      </c>
      <c r="K2273" s="194" t="s">
        <v>245</v>
      </c>
      <c r="L2273" s="40"/>
      <c r="M2273" s="199" t="s">
        <v>1</v>
      </c>
      <c r="N2273" s="200" t="s">
        <v>40</v>
      </c>
      <c r="O2273" s="72"/>
      <c r="P2273" s="201">
        <f>O2273*H2273</f>
        <v>0</v>
      </c>
      <c r="Q2273" s="201">
        <v>0</v>
      </c>
      <c r="R2273" s="201">
        <f>Q2273*H2273</f>
        <v>0</v>
      </c>
      <c r="S2273" s="201">
        <v>0</v>
      </c>
      <c r="T2273" s="202">
        <f>S2273*H2273</f>
        <v>0</v>
      </c>
      <c r="U2273" s="35"/>
      <c r="V2273" s="35"/>
      <c r="W2273" s="35"/>
      <c r="X2273" s="35"/>
      <c r="Y2273" s="35"/>
      <c r="Z2273" s="35"/>
      <c r="AA2273" s="35"/>
      <c r="AB2273" s="35"/>
      <c r="AC2273" s="35"/>
      <c r="AD2273" s="35"/>
      <c r="AE2273" s="35"/>
      <c r="AR2273" s="203" t="s">
        <v>169</v>
      </c>
      <c r="AT2273" s="203" t="s">
        <v>241</v>
      </c>
      <c r="AU2273" s="203" t="s">
        <v>86</v>
      </c>
      <c r="AY2273" s="18" t="s">
        <v>239</v>
      </c>
      <c r="BE2273" s="204">
        <f>IF(N2273="základní",J2273,0)</f>
        <v>0</v>
      </c>
      <c r="BF2273" s="204">
        <f>IF(N2273="snížená",J2273,0)</f>
        <v>0</v>
      </c>
      <c r="BG2273" s="204">
        <f>IF(N2273="zákl. přenesená",J2273,0)</f>
        <v>0</v>
      </c>
      <c r="BH2273" s="204">
        <f>IF(N2273="sníž. přenesená",J2273,0)</f>
        <v>0</v>
      </c>
      <c r="BI2273" s="204">
        <f>IF(N2273="nulová",J2273,0)</f>
        <v>0</v>
      </c>
      <c r="BJ2273" s="18" t="s">
        <v>83</v>
      </c>
      <c r="BK2273" s="204">
        <f>ROUND(I2273*H2273,2)</f>
        <v>0</v>
      </c>
      <c r="BL2273" s="18" t="s">
        <v>169</v>
      </c>
      <c r="BM2273" s="203" t="s">
        <v>2866</v>
      </c>
    </row>
    <row r="2274" spans="1:65" s="2" customFormat="1" ht="11.25">
      <c r="A2274" s="35"/>
      <c r="B2274" s="36"/>
      <c r="C2274" s="37"/>
      <c r="D2274" s="205" t="s">
        <v>248</v>
      </c>
      <c r="E2274" s="37"/>
      <c r="F2274" s="206" t="s">
        <v>2867</v>
      </c>
      <c r="G2274" s="37"/>
      <c r="H2274" s="37"/>
      <c r="I2274" s="207"/>
      <c r="J2274" s="37"/>
      <c r="K2274" s="37"/>
      <c r="L2274" s="40"/>
      <c r="M2274" s="208"/>
      <c r="N2274" s="209"/>
      <c r="O2274" s="72"/>
      <c r="P2274" s="72"/>
      <c r="Q2274" s="72"/>
      <c r="R2274" s="72"/>
      <c r="S2274" s="72"/>
      <c r="T2274" s="73"/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T2274" s="18" t="s">
        <v>248</v>
      </c>
      <c r="AU2274" s="18" t="s">
        <v>86</v>
      </c>
    </row>
    <row r="2275" spans="1:65" s="12" customFormat="1" ht="22.9" customHeight="1">
      <c r="B2275" s="176"/>
      <c r="C2275" s="177"/>
      <c r="D2275" s="178" t="s">
        <v>74</v>
      </c>
      <c r="E2275" s="190" t="s">
        <v>2868</v>
      </c>
      <c r="F2275" s="190" t="s">
        <v>2869</v>
      </c>
      <c r="G2275" s="177"/>
      <c r="H2275" s="177"/>
      <c r="I2275" s="180"/>
      <c r="J2275" s="191">
        <f>BK2275</f>
        <v>0</v>
      </c>
      <c r="K2275" s="177"/>
      <c r="L2275" s="182"/>
      <c r="M2275" s="183"/>
      <c r="N2275" s="184"/>
      <c r="O2275" s="184"/>
      <c r="P2275" s="185">
        <f>SUM(P2276:P2379)</f>
        <v>0</v>
      </c>
      <c r="Q2275" s="184"/>
      <c r="R2275" s="185">
        <f>SUM(R2276:R2379)</f>
        <v>1.3990379999999998</v>
      </c>
      <c r="S2275" s="184"/>
      <c r="T2275" s="186">
        <f>SUM(T2276:T2379)</f>
        <v>0</v>
      </c>
      <c r="AR2275" s="187" t="s">
        <v>86</v>
      </c>
      <c r="AT2275" s="188" t="s">
        <v>74</v>
      </c>
      <c r="AU2275" s="188" t="s">
        <v>83</v>
      </c>
      <c r="AY2275" s="187" t="s">
        <v>239</v>
      </c>
      <c r="BK2275" s="189">
        <f>SUM(BK2276:BK2379)</f>
        <v>0</v>
      </c>
    </row>
    <row r="2276" spans="1:65" s="2" customFormat="1" ht="62.65" customHeight="1">
      <c r="A2276" s="35"/>
      <c r="B2276" s="36"/>
      <c r="C2276" s="192" t="s">
        <v>2870</v>
      </c>
      <c r="D2276" s="192" t="s">
        <v>241</v>
      </c>
      <c r="E2276" s="193" t="s">
        <v>2871</v>
      </c>
      <c r="F2276" s="194" t="s">
        <v>2872</v>
      </c>
      <c r="G2276" s="195" t="s">
        <v>674</v>
      </c>
      <c r="H2276" s="196">
        <v>5</v>
      </c>
      <c r="I2276" s="197"/>
      <c r="J2276" s="198">
        <f>ROUND(I2276*H2276,2)</f>
        <v>0</v>
      </c>
      <c r="K2276" s="194" t="s">
        <v>1</v>
      </c>
      <c r="L2276" s="40"/>
      <c r="M2276" s="199" t="s">
        <v>1</v>
      </c>
      <c r="N2276" s="200" t="s">
        <v>40</v>
      </c>
      <c r="O2276" s="72"/>
      <c r="P2276" s="201">
        <f>O2276*H2276</f>
        <v>0</v>
      </c>
      <c r="Q2276" s="201">
        <v>0</v>
      </c>
      <c r="R2276" s="201">
        <f>Q2276*H2276</f>
        <v>0</v>
      </c>
      <c r="S2276" s="201">
        <v>0</v>
      </c>
      <c r="T2276" s="202">
        <f>S2276*H2276</f>
        <v>0</v>
      </c>
      <c r="U2276" s="35"/>
      <c r="V2276" s="35"/>
      <c r="W2276" s="35"/>
      <c r="X2276" s="35"/>
      <c r="Y2276" s="35"/>
      <c r="Z2276" s="35"/>
      <c r="AA2276" s="35"/>
      <c r="AB2276" s="35"/>
      <c r="AC2276" s="35"/>
      <c r="AD2276" s="35"/>
      <c r="AE2276" s="35"/>
      <c r="AR2276" s="203" t="s">
        <v>169</v>
      </c>
      <c r="AT2276" s="203" t="s">
        <v>241</v>
      </c>
      <c r="AU2276" s="203" t="s">
        <v>86</v>
      </c>
      <c r="AY2276" s="18" t="s">
        <v>239</v>
      </c>
      <c r="BE2276" s="204">
        <f>IF(N2276="základní",J2276,0)</f>
        <v>0</v>
      </c>
      <c r="BF2276" s="204">
        <f>IF(N2276="snížená",J2276,0)</f>
        <v>0</v>
      </c>
      <c r="BG2276" s="204">
        <f>IF(N2276="zákl. přenesená",J2276,0)</f>
        <v>0</v>
      </c>
      <c r="BH2276" s="204">
        <f>IF(N2276="sníž. přenesená",J2276,0)</f>
        <v>0</v>
      </c>
      <c r="BI2276" s="204">
        <f>IF(N2276="nulová",J2276,0)</f>
        <v>0</v>
      </c>
      <c r="BJ2276" s="18" t="s">
        <v>83</v>
      </c>
      <c r="BK2276" s="204">
        <f>ROUND(I2276*H2276,2)</f>
        <v>0</v>
      </c>
      <c r="BL2276" s="18" t="s">
        <v>169</v>
      </c>
      <c r="BM2276" s="203" t="s">
        <v>2873</v>
      </c>
    </row>
    <row r="2277" spans="1:65" s="2" customFormat="1" ht="19.5">
      <c r="A2277" s="35"/>
      <c r="B2277" s="36"/>
      <c r="C2277" s="37"/>
      <c r="D2277" s="212" t="s">
        <v>741</v>
      </c>
      <c r="E2277" s="37"/>
      <c r="F2277" s="264" t="s">
        <v>2874</v>
      </c>
      <c r="G2277" s="37"/>
      <c r="H2277" s="37"/>
      <c r="I2277" s="207"/>
      <c r="J2277" s="37"/>
      <c r="K2277" s="37"/>
      <c r="L2277" s="40"/>
      <c r="M2277" s="208"/>
      <c r="N2277" s="209"/>
      <c r="O2277" s="72"/>
      <c r="P2277" s="72"/>
      <c r="Q2277" s="72"/>
      <c r="R2277" s="72"/>
      <c r="S2277" s="72"/>
      <c r="T2277" s="73"/>
      <c r="U2277" s="35"/>
      <c r="V2277" s="35"/>
      <c r="W2277" s="35"/>
      <c r="X2277" s="35"/>
      <c r="Y2277" s="35"/>
      <c r="Z2277" s="35"/>
      <c r="AA2277" s="35"/>
      <c r="AB2277" s="35"/>
      <c r="AC2277" s="35"/>
      <c r="AD2277" s="35"/>
      <c r="AE2277" s="35"/>
      <c r="AT2277" s="18" t="s">
        <v>741</v>
      </c>
      <c r="AU2277" s="18" t="s">
        <v>86</v>
      </c>
    </row>
    <row r="2278" spans="1:65" s="13" customFormat="1" ht="22.5">
      <c r="B2278" s="210"/>
      <c r="C2278" s="211"/>
      <c r="D2278" s="212" t="s">
        <v>250</v>
      </c>
      <c r="E2278" s="213" t="s">
        <v>1</v>
      </c>
      <c r="F2278" s="214" t="s">
        <v>2875</v>
      </c>
      <c r="G2278" s="211"/>
      <c r="H2278" s="213" t="s">
        <v>1</v>
      </c>
      <c r="I2278" s="215"/>
      <c r="J2278" s="211"/>
      <c r="K2278" s="211"/>
      <c r="L2278" s="216"/>
      <c r="M2278" s="217"/>
      <c r="N2278" s="218"/>
      <c r="O2278" s="218"/>
      <c r="P2278" s="218"/>
      <c r="Q2278" s="218"/>
      <c r="R2278" s="218"/>
      <c r="S2278" s="218"/>
      <c r="T2278" s="219"/>
      <c r="AT2278" s="220" t="s">
        <v>250</v>
      </c>
      <c r="AU2278" s="220" t="s">
        <v>86</v>
      </c>
      <c r="AV2278" s="13" t="s">
        <v>83</v>
      </c>
      <c r="AW2278" s="13" t="s">
        <v>31</v>
      </c>
      <c r="AX2278" s="13" t="s">
        <v>75</v>
      </c>
      <c r="AY2278" s="220" t="s">
        <v>239</v>
      </c>
    </row>
    <row r="2279" spans="1:65" s="13" customFormat="1" ht="22.5">
      <c r="B2279" s="210"/>
      <c r="C2279" s="211"/>
      <c r="D2279" s="212" t="s">
        <v>250</v>
      </c>
      <c r="E2279" s="213" t="s">
        <v>1</v>
      </c>
      <c r="F2279" s="214" t="s">
        <v>2876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250</v>
      </c>
      <c r="AU2279" s="220" t="s">
        <v>86</v>
      </c>
      <c r="AV2279" s="13" t="s">
        <v>83</v>
      </c>
      <c r="AW2279" s="13" t="s">
        <v>31</v>
      </c>
      <c r="AX2279" s="13" t="s">
        <v>75</v>
      </c>
      <c r="AY2279" s="220" t="s">
        <v>239</v>
      </c>
    </row>
    <row r="2280" spans="1:65" s="13" customFormat="1" ht="11.25">
      <c r="B2280" s="210"/>
      <c r="C2280" s="211"/>
      <c r="D2280" s="212" t="s">
        <v>250</v>
      </c>
      <c r="E2280" s="213" t="s">
        <v>1</v>
      </c>
      <c r="F2280" s="214" t="s">
        <v>2877</v>
      </c>
      <c r="G2280" s="211"/>
      <c r="H2280" s="213" t="s">
        <v>1</v>
      </c>
      <c r="I2280" s="215"/>
      <c r="J2280" s="211"/>
      <c r="K2280" s="211"/>
      <c r="L2280" s="216"/>
      <c r="M2280" s="217"/>
      <c r="N2280" s="218"/>
      <c r="O2280" s="218"/>
      <c r="P2280" s="218"/>
      <c r="Q2280" s="218"/>
      <c r="R2280" s="218"/>
      <c r="S2280" s="218"/>
      <c r="T2280" s="219"/>
      <c r="AT2280" s="220" t="s">
        <v>250</v>
      </c>
      <c r="AU2280" s="220" t="s">
        <v>86</v>
      </c>
      <c r="AV2280" s="13" t="s">
        <v>83</v>
      </c>
      <c r="AW2280" s="13" t="s">
        <v>31</v>
      </c>
      <c r="AX2280" s="13" t="s">
        <v>75</v>
      </c>
      <c r="AY2280" s="220" t="s">
        <v>239</v>
      </c>
    </row>
    <row r="2281" spans="1:65" s="13" customFormat="1" ht="11.25">
      <c r="B2281" s="210"/>
      <c r="C2281" s="211"/>
      <c r="D2281" s="212" t="s">
        <v>250</v>
      </c>
      <c r="E2281" s="213" t="s">
        <v>1</v>
      </c>
      <c r="F2281" s="214" t="s">
        <v>2878</v>
      </c>
      <c r="G2281" s="211"/>
      <c r="H2281" s="213" t="s">
        <v>1</v>
      </c>
      <c r="I2281" s="215"/>
      <c r="J2281" s="211"/>
      <c r="K2281" s="211"/>
      <c r="L2281" s="216"/>
      <c r="M2281" s="217"/>
      <c r="N2281" s="218"/>
      <c r="O2281" s="218"/>
      <c r="P2281" s="218"/>
      <c r="Q2281" s="218"/>
      <c r="R2281" s="218"/>
      <c r="S2281" s="218"/>
      <c r="T2281" s="219"/>
      <c r="AT2281" s="220" t="s">
        <v>250</v>
      </c>
      <c r="AU2281" s="220" t="s">
        <v>86</v>
      </c>
      <c r="AV2281" s="13" t="s">
        <v>83</v>
      </c>
      <c r="AW2281" s="13" t="s">
        <v>31</v>
      </c>
      <c r="AX2281" s="13" t="s">
        <v>75</v>
      </c>
      <c r="AY2281" s="220" t="s">
        <v>239</v>
      </c>
    </row>
    <row r="2282" spans="1:65" s="14" customFormat="1" ht="11.25">
      <c r="B2282" s="221"/>
      <c r="C2282" s="222"/>
      <c r="D2282" s="212" t="s">
        <v>250</v>
      </c>
      <c r="E2282" s="223" t="s">
        <v>1</v>
      </c>
      <c r="F2282" s="224" t="s">
        <v>288</v>
      </c>
      <c r="G2282" s="222"/>
      <c r="H2282" s="225">
        <v>5</v>
      </c>
      <c r="I2282" s="226"/>
      <c r="J2282" s="222"/>
      <c r="K2282" s="222"/>
      <c r="L2282" s="227"/>
      <c r="M2282" s="228"/>
      <c r="N2282" s="229"/>
      <c r="O2282" s="229"/>
      <c r="P2282" s="229"/>
      <c r="Q2282" s="229"/>
      <c r="R2282" s="229"/>
      <c r="S2282" s="229"/>
      <c r="T2282" s="230"/>
      <c r="AT2282" s="231" t="s">
        <v>250</v>
      </c>
      <c r="AU2282" s="231" t="s">
        <v>86</v>
      </c>
      <c r="AV2282" s="14" t="s">
        <v>86</v>
      </c>
      <c r="AW2282" s="14" t="s">
        <v>31</v>
      </c>
      <c r="AX2282" s="14" t="s">
        <v>83</v>
      </c>
      <c r="AY2282" s="231" t="s">
        <v>239</v>
      </c>
    </row>
    <row r="2283" spans="1:65" s="13" customFormat="1" ht="22.5">
      <c r="B2283" s="210"/>
      <c r="C2283" s="211"/>
      <c r="D2283" s="212" t="s">
        <v>250</v>
      </c>
      <c r="E2283" s="213" t="s">
        <v>1</v>
      </c>
      <c r="F2283" s="214" t="s">
        <v>2879</v>
      </c>
      <c r="G2283" s="211"/>
      <c r="H2283" s="213" t="s">
        <v>1</v>
      </c>
      <c r="I2283" s="215"/>
      <c r="J2283" s="211"/>
      <c r="K2283" s="211"/>
      <c r="L2283" s="216"/>
      <c r="M2283" s="217"/>
      <c r="N2283" s="218"/>
      <c r="O2283" s="218"/>
      <c r="P2283" s="218"/>
      <c r="Q2283" s="218"/>
      <c r="R2283" s="218"/>
      <c r="S2283" s="218"/>
      <c r="T2283" s="219"/>
      <c r="AT2283" s="220" t="s">
        <v>250</v>
      </c>
      <c r="AU2283" s="220" t="s">
        <v>86</v>
      </c>
      <c r="AV2283" s="13" t="s">
        <v>83</v>
      </c>
      <c r="AW2283" s="13" t="s">
        <v>31</v>
      </c>
      <c r="AX2283" s="13" t="s">
        <v>75</v>
      </c>
      <c r="AY2283" s="220" t="s">
        <v>239</v>
      </c>
    </row>
    <row r="2284" spans="1:65" s="13" customFormat="1" ht="11.25">
      <c r="B2284" s="210"/>
      <c r="C2284" s="211"/>
      <c r="D2284" s="212" t="s">
        <v>250</v>
      </c>
      <c r="E2284" s="213" t="s">
        <v>1</v>
      </c>
      <c r="F2284" s="214" t="s">
        <v>2880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250</v>
      </c>
      <c r="AU2284" s="220" t="s">
        <v>86</v>
      </c>
      <c r="AV2284" s="13" t="s">
        <v>83</v>
      </c>
      <c r="AW2284" s="13" t="s">
        <v>31</v>
      </c>
      <c r="AX2284" s="13" t="s">
        <v>75</v>
      </c>
      <c r="AY2284" s="220" t="s">
        <v>239</v>
      </c>
    </row>
    <row r="2285" spans="1:65" s="13" customFormat="1" ht="11.25">
      <c r="B2285" s="210"/>
      <c r="C2285" s="211"/>
      <c r="D2285" s="212" t="s">
        <v>250</v>
      </c>
      <c r="E2285" s="213" t="s">
        <v>1</v>
      </c>
      <c r="F2285" s="214" t="s">
        <v>1497</v>
      </c>
      <c r="G2285" s="211"/>
      <c r="H2285" s="213" t="s">
        <v>1</v>
      </c>
      <c r="I2285" s="215"/>
      <c r="J2285" s="211"/>
      <c r="K2285" s="211"/>
      <c r="L2285" s="216"/>
      <c r="M2285" s="217"/>
      <c r="N2285" s="218"/>
      <c r="O2285" s="218"/>
      <c r="P2285" s="218"/>
      <c r="Q2285" s="218"/>
      <c r="R2285" s="218"/>
      <c r="S2285" s="218"/>
      <c r="T2285" s="219"/>
      <c r="AT2285" s="220" t="s">
        <v>250</v>
      </c>
      <c r="AU2285" s="220" t="s">
        <v>86</v>
      </c>
      <c r="AV2285" s="13" t="s">
        <v>83</v>
      </c>
      <c r="AW2285" s="13" t="s">
        <v>31</v>
      </c>
      <c r="AX2285" s="13" t="s">
        <v>75</v>
      </c>
      <c r="AY2285" s="220" t="s">
        <v>239</v>
      </c>
    </row>
    <row r="2286" spans="1:65" s="2" customFormat="1" ht="33" customHeight="1">
      <c r="A2286" s="35"/>
      <c r="B2286" s="36"/>
      <c r="C2286" s="192" t="s">
        <v>2881</v>
      </c>
      <c r="D2286" s="192" t="s">
        <v>241</v>
      </c>
      <c r="E2286" s="193" t="s">
        <v>2882</v>
      </c>
      <c r="F2286" s="194" t="s">
        <v>2883</v>
      </c>
      <c r="G2286" s="195" t="s">
        <v>674</v>
      </c>
      <c r="H2286" s="196">
        <v>2</v>
      </c>
      <c r="I2286" s="197"/>
      <c r="J2286" s="198">
        <f>ROUND(I2286*H2286,2)</f>
        <v>0</v>
      </c>
      <c r="K2286" s="194" t="s">
        <v>1</v>
      </c>
      <c r="L2286" s="40"/>
      <c r="M2286" s="199" t="s">
        <v>1</v>
      </c>
      <c r="N2286" s="200" t="s">
        <v>40</v>
      </c>
      <c r="O2286" s="72"/>
      <c r="P2286" s="201">
        <f>O2286*H2286</f>
        <v>0</v>
      </c>
      <c r="Q2286" s="201">
        <v>0</v>
      </c>
      <c r="R2286" s="201">
        <f>Q2286*H2286</f>
        <v>0</v>
      </c>
      <c r="S2286" s="201">
        <v>0</v>
      </c>
      <c r="T2286" s="202">
        <f>S2286*H2286</f>
        <v>0</v>
      </c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R2286" s="203" t="s">
        <v>169</v>
      </c>
      <c r="AT2286" s="203" t="s">
        <v>241</v>
      </c>
      <c r="AU2286" s="203" t="s">
        <v>86</v>
      </c>
      <c r="AY2286" s="18" t="s">
        <v>239</v>
      </c>
      <c r="BE2286" s="204">
        <f>IF(N2286="základní",J2286,0)</f>
        <v>0</v>
      </c>
      <c r="BF2286" s="204">
        <f>IF(N2286="snížená",J2286,0)</f>
        <v>0</v>
      </c>
      <c r="BG2286" s="204">
        <f>IF(N2286="zákl. přenesená",J2286,0)</f>
        <v>0</v>
      </c>
      <c r="BH2286" s="204">
        <f>IF(N2286="sníž. přenesená",J2286,0)</f>
        <v>0</v>
      </c>
      <c r="BI2286" s="204">
        <f>IF(N2286="nulová",J2286,0)</f>
        <v>0</v>
      </c>
      <c r="BJ2286" s="18" t="s">
        <v>83</v>
      </c>
      <c r="BK2286" s="204">
        <f>ROUND(I2286*H2286,2)</f>
        <v>0</v>
      </c>
      <c r="BL2286" s="18" t="s">
        <v>169</v>
      </c>
      <c r="BM2286" s="203" t="s">
        <v>2884</v>
      </c>
    </row>
    <row r="2287" spans="1:65" s="2" customFormat="1" ht="24.2" customHeight="1">
      <c r="A2287" s="35"/>
      <c r="B2287" s="36"/>
      <c r="C2287" s="192" t="s">
        <v>2885</v>
      </c>
      <c r="D2287" s="192" t="s">
        <v>241</v>
      </c>
      <c r="E2287" s="193" t="s">
        <v>2886</v>
      </c>
      <c r="F2287" s="194" t="s">
        <v>2887</v>
      </c>
      <c r="G2287" s="195" t="s">
        <v>783</v>
      </c>
      <c r="H2287" s="196">
        <v>50</v>
      </c>
      <c r="I2287" s="197"/>
      <c r="J2287" s="198">
        <f>ROUND(I2287*H2287,2)</f>
        <v>0</v>
      </c>
      <c r="K2287" s="194" t="s">
        <v>245</v>
      </c>
      <c r="L2287" s="40"/>
      <c r="M2287" s="199" t="s">
        <v>1</v>
      </c>
      <c r="N2287" s="200" t="s">
        <v>40</v>
      </c>
      <c r="O2287" s="72"/>
      <c r="P2287" s="201">
        <f>O2287*H2287</f>
        <v>0</v>
      </c>
      <c r="Q2287" s="201">
        <v>6.0000000000000002E-5</v>
      </c>
      <c r="R2287" s="201">
        <f>Q2287*H2287</f>
        <v>3.0000000000000001E-3</v>
      </c>
      <c r="S2287" s="201">
        <v>0</v>
      </c>
      <c r="T2287" s="202">
        <f>S2287*H2287</f>
        <v>0</v>
      </c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R2287" s="203" t="s">
        <v>169</v>
      </c>
      <c r="AT2287" s="203" t="s">
        <v>241</v>
      </c>
      <c r="AU2287" s="203" t="s">
        <v>86</v>
      </c>
      <c r="AY2287" s="18" t="s">
        <v>239</v>
      </c>
      <c r="BE2287" s="204">
        <f>IF(N2287="základní",J2287,0)</f>
        <v>0</v>
      </c>
      <c r="BF2287" s="204">
        <f>IF(N2287="snížená",J2287,0)</f>
        <v>0</v>
      </c>
      <c r="BG2287" s="204">
        <f>IF(N2287="zákl. přenesená",J2287,0)</f>
        <v>0</v>
      </c>
      <c r="BH2287" s="204">
        <f>IF(N2287="sníž. přenesená",J2287,0)</f>
        <v>0</v>
      </c>
      <c r="BI2287" s="204">
        <f>IF(N2287="nulová",J2287,0)</f>
        <v>0</v>
      </c>
      <c r="BJ2287" s="18" t="s">
        <v>83</v>
      </c>
      <c r="BK2287" s="204">
        <f>ROUND(I2287*H2287,2)</f>
        <v>0</v>
      </c>
      <c r="BL2287" s="18" t="s">
        <v>169</v>
      </c>
      <c r="BM2287" s="203" t="s">
        <v>2888</v>
      </c>
    </row>
    <row r="2288" spans="1:65" s="2" customFormat="1" ht="11.25">
      <c r="A2288" s="35"/>
      <c r="B2288" s="36"/>
      <c r="C2288" s="37"/>
      <c r="D2288" s="205" t="s">
        <v>248</v>
      </c>
      <c r="E2288" s="37"/>
      <c r="F2288" s="206" t="s">
        <v>2889</v>
      </c>
      <c r="G2288" s="37"/>
      <c r="H2288" s="37"/>
      <c r="I2288" s="207"/>
      <c r="J2288" s="37"/>
      <c r="K2288" s="37"/>
      <c r="L2288" s="40"/>
      <c r="M2288" s="208"/>
      <c r="N2288" s="209"/>
      <c r="O2288" s="72"/>
      <c r="P2288" s="72"/>
      <c r="Q2288" s="72"/>
      <c r="R2288" s="72"/>
      <c r="S2288" s="72"/>
      <c r="T2288" s="73"/>
      <c r="U2288" s="35"/>
      <c r="V2288" s="35"/>
      <c r="W2288" s="35"/>
      <c r="X2288" s="35"/>
      <c r="Y2288" s="35"/>
      <c r="Z2288" s="35"/>
      <c r="AA2288" s="35"/>
      <c r="AB2288" s="35"/>
      <c r="AC2288" s="35"/>
      <c r="AD2288" s="35"/>
      <c r="AE2288" s="35"/>
      <c r="AT2288" s="18" t="s">
        <v>248</v>
      </c>
      <c r="AU2288" s="18" t="s">
        <v>86</v>
      </c>
    </row>
    <row r="2289" spans="1:65" s="13" customFormat="1" ht="11.25">
      <c r="B2289" s="210"/>
      <c r="C2289" s="211"/>
      <c r="D2289" s="212" t="s">
        <v>250</v>
      </c>
      <c r="E2289" s="213" t="s">
        <v>1</v>
      </c>
      <c r="F2289" s="214" t="s">
        <v>2890</v>
      </c>
      <c r="G2289" s="211"/>
      <c r="H2289" s="213" t="s">
        <v>1</v>
      </c>
      <c r="I2289" s="215"/>
      <c r="J2289" s="211"/>
      <c r="K2289" s="211"/>
      <c r="L2289" s="216"/>
      <c r="M2289" s="217"/>
      <c r="N2289" s="218"/>
      <c r="O2289" s="218"/>
      <c r="P2289" s="218"/>
      <c r="Q2289" s="218"/>
      <c r="R2289" s="218"/>
      <c r="S2289" s="218"/>
      <c r="T2289" s="219"/>
      <c r="AT2289" s="220" t="s">
        <v>250</v>
      </c>
      <c r="AU2289" s="220" t="s">
        <v>86</v>
      </c>
      <c r="AV2289" s="13" t="s">
        <v>83</v>
      </c>
      <c r="AW2289" s="13" t="s">
        <v>31</v>
      </c>
      <c r="AX2289" s="13" t="s">
        <v>75</v>
      </c>
      <c r="AY2289" s="220" t="s">
        <v>239</v>
      </c>
    </row>
    <row r="2290" spans="1:65" s="13" customFormat="1" ht="11.25">
      <c r="B2290" s="210"/>
      <c r="C2290" s="211"/>
      <c r="D2290" s="212" t="s">
        <v>250</v>
      </c>
      <c r="E2290" s="213" t="s">
        <v>1</v>
      </c>
      <c r="F2290" s="214" t="s">
        <v>2891</v>
      </c>
      <c r="G2290" s="211"/>
      <c r="H2290" s="213" t="s">
        <v>1</v>
      </c>
      <c r="I2290" s="215"/>
      <c r="J2290" s="211"/>
      <c r="K2290" s="211"/>
      <c r="L2290" s="216"/>
      <c r="M2290" s="217"/>
      <c r="N2290" s="218"/>
      <c r="O2290" s="218"/>
      <c r="P2290" s="218"/>
      <c r="Q2290" s="218"/>
      <c r="R2290" s="218"/>
      <c r="S2290" s="218"/>
      <c r="T2290" s="219"/>
      <c r="AT2290" s="220" t="s">
        <v>250</v>
      </c>
      <c r="AU2290" s="220" t="s">
        <v>86</v>
      </c>
      <c r="AV2290" s="13" t="s">
        <v>83</v>
      </c>
      <c r="AW2290" s="13" t="s">
        <v>31</v>
      </c>
      <c r="AX2290" s="13" t="s">
        <v>75</v>
      </c>
      <c r="AY2290" s="220" t="s">
        <v>239</v>
      </c>
    </row>
    <row r="2291" spans="1:65" s="13" customFormat="1" ht="11.25">
      <c r="B2291" s="210"/>
      <c r="C2291" s="211"/>
      <c r="D2291" s="212" t="s">
        <v>250</v>
      </c>
      <c r="E2291" s="213" t="s">
        <v>1</v>
      </c>
      <c r="F2291" s="214" t="s">
        <v>2892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250</v>
      </c>
      <c r="AU2291" s="220" t="s">
        <v>86</v>
      </c>
      <c r="AV2291" s="13" t="s">
        <v>83</v>
      </c>
      <c r="AW2291" s="13" t="s">
        <v>31</v>
      </c>
      <c r="AX2291" s="13" t="s">
        <v>75</v>
      </c>
      <c r="AY2291" s="220" t="s">
        <v>239</v>
      </c>
    </row>
    <row r="2292" spans="1:65" s="13" customFormat="1" ht="11.25">
      <c r="B2292" s="210"/>
      <c r="C2292" s="211"/>
      <c r="D2292" s="212" t="s">
        <v>250</v>
      </c>
      <c r="E2292" s="213" t="s">
        <v>1</v>
      </c>
      <c r="F2292" s="214" t="s">
        <v>2893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250</v>
      </c>
      <c r="AU2292" s="220" t="s">
        <v>86</v>
      </c>
      <c r="AV2292" s="13" t="s">
        <v>83</v>
      </c>
      <c r="AW2292" s="13" t="s">
        <v>31</v>
      </c>
      <c r="AX2292" s="13" t="s">
        <v>75</v>
      </c>
      <c r="AY2292" s="220" t="s">
        <v>239</v>
      </c>
    </row>
    <row r="2293" spans="1:65" s="14" customFormat="1" ht="11.25">
      <c r="B2293" s="221"/>
      <c r="C2293" s="222"/>
      <c r="D2293" s="212" t="s">
        <v>250</v>
      </c>
      <c r="E2293" s="223" t="s">
        <v>1</v>
      </c>
      <c r="F2293" s="224" t="s">
        <v>334</v>
      </c>
      <c r="G2293" s="222"/>
      <c r="H2293" s="225">
        <v>50</v>
      </c>
      <c r="I2293" s="226"/>
      <c r="J2293" s="222"/>
      <c r="K2293" s="222"/>
      <c r="L2293" s="227"/>
      <c r="M2293" s="228"/>
      <c r="N2293" s="229"/>
      <c r="O2293" s="229"/>
      <c r="P2293" s="229"/>
      <c r="Q2293" s="229"/>
      <c r="R2293" s="229"/>
      <c r="S2293" s="229"/>
      <c r="T2293" s="230"/>
      <c r="AT2293" s="231" t="s">
        <v>250</v>
      </c>
      <c r="AU2293" s="231" t="s">
        <v>86</v>
      </c>
      <c r="AV2293" s="14" t="s">
        <v>86</v>
      </c>
      <c r="AW2293" s="14" t="s">
        <v>31</v>
      </c>
      <c r="AX2293" s="14" t="s">
        <v>83</v>
      </c>
      <c r="AY2293" s="231" t="s">
        <v>239</v>
      </c>
    </row>
    <row r="2294" spans="1:65" s="2" customFormat="1" ht="16.5" customHeight="1">
      <c r="A2294" s="35"/>
      <c r="B2294" s="36"/>
      <c r="C2294" s="254" t="s">
        <v>2894</v>
      </c>
      <c r="D2294" s="254" t="s">
        <v>340</v>
      </c>
      <c r="E2294" s="255" t="s">
        <v>2895</v>
      </c>
      <c r="F2294" s="256" t="s">
        <v>2896</v>
      </c>
      <c r="G2294" s="257" t="s">
        <v>783</v>
      </c>
      <c r="H2294" s="258">
        <v>50</v>
      </c>
      <c r="I2294" s="259"/>
      <c r="J2294" s="260">
        <f>ROUND(I2294*H2294,2)</f>
        <v>0</v>
      </c>
      <c r="K2294" s="256" t="s">
        <v>1</v>
      </c>
      <c r="L2294" s="261"/>
      <c r="M2294" s="262" t="s">
        <v>1</v>
      </c>
      <c r="N2294" s="263" t="s">
        <v>40</v>
      </c>
      <c r="O2294" s="72"/>
      <c r="P2294" s="201">
        <f>O2294*H2294</f>
        <v>0</v>
      </c>
      <c r="Q2294" s="201">
        <v>1E-3</v>
      </c>
      <c r="R2294" s="201">
        <f>Q2294*H2294</f>
        <v>0.05</v>
      </c>
      <c r="S2294" s="201">
        <v>0</v>
      </c>
      <c r="T2294" s="202">
        <f>S2294*H2294</f>
        <v>0</v>
      </c>
      <c r="U2294" s="35"/>
      <c r="V2294" s="35"/>
      <c r="W2294" s="35"/>
      <c r="X2294" s="35"/>
      <c r="Y2294" s="35"/>
      <c r="Z2294" s="35"/>
      <c r="AA2294" s="35"/>
      <c r="AB2294" s="35"/>
      <c r="AC2294" s="35"/>
      <c r="AD2294" s="35"/>
      <c r="AE2294" s="35"/>
      <c r="AR2294" s="203" t="s">
        <v>531</v>
      </c>
      <c r="AT2294" s="203" t="s">
        <v>340</v>
      </c>
      <c r="AU2294" s="203" t="s">
        <v>86</v>
      </c>
      <c r="AY2294" s="18" t="s">
        <v>239</v>
      </c>
      <c r="BE2294" s="204">
        <f>IF(N2294="základní",J2294,0)</f>
        <v>0</v>
      </c>
      <c r="BF2294" s="204">
        <f>IF(N2294="snížená",J2294,0)</f>
        <v>0</v>
      </c>
      <c r="BG2294" s="204">
        <f>IF(N2294="zákl. přenesená",J2294,0)</f>
        <v>0</v>
      </c>
      <c r="BH2294" s="204">
        <f>IF(N2294="sníž. přenesená",J2294,0)</f>
        <v>0</v>
      </c>
      <c r="BI2294" s="204">
        <f>IF(N2294="nulová",J2294,0)</f>
        <v>0</v>
      </c>
      <c r="BJ2294" s="18" t="s">
        <v>83</v>
      </c>
      <c r="BK2294" s="204">
        <f>ROUND(I2294*H2294,2)</f>
        <v>0</v>
      </c>
      <c r="BL2294" s="18" t="s">
        <v>169</v>
      </c>
      <c r="BM2294" s="203" t="s">
        <v>2897</v>
      </c>
    </row>
    <row r="2295" spans="1:65" s="2" customFormat="1" ht="24.2" customHeight="1">
      <c r="A2295" s="35"/>
      <c r="B2295" s="36"/>
      <c r="C2295" s="192" t="s">
        <v>2898</v>
      </c>
      <c r="D2295" s="192" t="s">
        <v>241</v>
      </c>
      <c r="E2295" s="193" t="s">
        <v>2899</v>
      </c>
      <c r="F2295" s="194" t="s">
        <v>2900</v>
      </c>
      <c r="G2295" s="195" t="s">
        <v>783</v>
      </c>
      <c r="H2295" s="196">
        <v>60</v>
      </c>
      <c r="I2295" s="197"/>
      <c r="J2295" s="198">
        <f>ROUND(I2295*H2295,2)</f>
        <v>0</v>
      </c>
      <c r="K2295" s="194" t="s">
        <v>245</v>
      </c>
      <c r="L2295" s="40"/>
      <c r="M2295" s="199" t="s">
        <v>1</v>
      </c>
      <c r="N2295" s="200" t="s">
        <v>40</v>
      </c>
      <c r="O2295" s="72"/>
      <c r="P2295" s="201">
        <f>O2295*H2295</f>
        <v>0</v>
      </c>
      <c r="Q2295" s="201">
        <v>6.0000000000000002E-5</v>
      </c>
      <c r="R2295" s="201">
        <f>Q2295*H2295</f>
        <v>3.5999999999999999E-3</v>
      </c>
      <c r="S2295" s="201">
        <v>0</v>
      </c>
      <c r="T2295" s="202">
        <f>S2295*H2295</f>
        <v>0</v>
      </c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R2295" s="203" t="s">
        <v>169</v>
      </c>
      <c r="AT2295" s="203" t="s">
        <v>241</v>
      </c>
      <c r="AU2295" s="203" t="s">
        <v>86</v>
      </c>
      <c r="AY2295" s="18" t="s">
        <v>239</v>
      </c>
      <c r="BE2295" s="204">
        <f>IF(N2295="základní",J2295,0)</f>
        <v>0</v>
      </c>
      <c r="BF2295" s="204">
        <f>IF(N2295="snížená",J2295,0)</f>
        <v>0</v>
      </c>
      <c r="BG2295" s="204">
        <f>IF(N2295="zákl. přenesená",J2295,0)</f>
        <v>0</v>
      </c>
      <c r="BH2295" s="204">
        <f>IF(N2295="sníž. přenesená",J2295,0)</f>
        <v>0</v>
      </c>
      <c r="BI2295" s="204">
        <f>IF(N2295="nulová",J2295,0)</f>
        <v>0</v>
      </c>
      <c r="BJ2295" s="18" t="s">
        <v>83</v>
      </c>
      <c r="BK2295" s="204">
        <f>ROUND(I2295*H2295,2)</f>
        <v>0</v>
      </c>
      <c r="BL2295" s="18" t="s">
        <v>169</v>
      </c>
      <c r="BM2295" s="203" t="s">
        <v>2901</v>
      </c>
    </row>
    <row r="2296" spans="1:65" s="2" customFormat="1" ht="11.25">
      <c r="A2296" s="35"/>
      <c r="B2296" s="36"/>
      <c r="C2296" s="37"/>
      <c r="D2296" s="205" t="s">
        <v>248</v>
      </c>
      <c r="E2296" s="37"/>
      <c r="F2296" s="206" t="s">
        <v>2902</v>
      </c>
      <c r="G2296" s="37"/>
      <c r="H2296" s="37"/>
      <c r="I2296" s="207"/>
      <c r="J2296" s="37"/>
      <c r="K2296" s="37"/>
      <c r="L2296" s="40"/>
      <c r="M2296" s="208"/>
      <c r="N2296" s="209"/>
      <c r="O2296" s="72"/>
      <c r="P2296" s="72"/>
      <c r="Q2296" s="72"/>
      <c r="R2296" s="72"/>
      <c r="S2296" s="72"/>
      <c r="T2296" s="73"/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T2296" s="18" t="s">
        <v>248</v>
      </c>
      <c r="AU2296" s="18" t="s">
        <v>86</v>
      </c>
    </row>
    <row r="2297" spans="1:65" s="13" customFormat="1" ht="11.25">
      <c r="B2297" s="210"/>
      <c r="C2297" s="211"/>
      <c r="D2297" s="212" t="s">
        <v>250</v>
      </c>
      <c r="E2297" s="213" t="s">
        <v>1</v>
      </c>
      <c r="F2297" s="214" t="s">
        <v>2903</v>
      </c>
      <c r="G2297" s="211"/>
      <c r="H2297" s="213" t="s">
        <v>1</v>
      </c>
      <c r="I2297" s="215"/>
      <c r="J2297" s="211"/>
      <c r="K2297" s="211"/>
      <c r="L2297" s="216"/>
      <c r="M2297" s="217"/>
      <c r="N2297" s="218"/>
      <c r="O2297" s="218"/>
      <c r="P2297" s="218"/>
      <c r="Q2297" s="218"/>
      <c r="R2297" s="218"/>
      <c r="S2297" s="218"/>
      <c r="T2297" s="219"/>
      <c r="AT2297" s="220" t="s">
        <v>250</v>
      </c>
      <c r="AU2297" s="220" t="s">
        <v>86</v>
      </c>
      <c r="AV2297" s="13" t="s">
        <v>83</v>
      </c>
      <c r="AW2297" s="13" t="s">
        <v>31</v>
      </c>
      <c r="AX2297" s="13" t="s">
        <v>75</v>
      </c>
      <c r="AY2297" s="220" t="s">
        <v>239</v>
      </c>
    </row>
    <row r="2298" spans="1:65" s="14" customFormat="1" ht="11.25">
      <c r="B2298" s="221"/>
      <c r="C2298" s="222"/>
      <c r="D2298" s="212" t="s">
        <v>250</v>
      </c>
      <c r="E2298" s="223" t="s">
        <v>1</v>
      </c>
      <c r="F2298" s="224" t="s">
        <v>2904</v>
      </c>
      <c r="G2298" s="222"/>
      <c r="H2298" s="225">
        <v>60</v>
      </c>
      <c r="I2298" s="226"/>
      <c r="J2298" s="222"/>
      <c r="K2298" s="222"/>
      <c r="L2298" s="227"/>
      <c r="M2298" s="228"/>
      <c r="N2298" s="229"/>
      <c r="O2298" s="229"/>
      <c r="P2298" s="229"/>
      <c r="Q2298" s="229"/>
      <c r="R2298" s="229"/>
      <c r="S2298" s="229"/>
      <c r="T2298" s="230"/>
      <c r="AT2298" s="231" t="s">
        <v>250</v>
      </c>
      <c r="AU2298" s="231" t="s">
        <v>86</v>
      </c>
      <c r="AV2298" s="14" t="s">
        <v>86</v>
      </c>
      <c r="AW2298" s="14" t="s">
        <v>31</v>
      </c>
      <c r="AX2298" s="14" t="s">
        <v>83</v>
      </c>
      <c r="AY2298" s="231" t="s">
        <v>239</v>
      </c>
    </row>
    <row r="2299" spans="1:65" s="2" customFormat="1" ht="24.2" customHeight="1">
      <c r="A2299" s="35"/>
      <c r="B2299" s="36"/>
      <c r="C2299" s="254" t="s">
        <v>2905</v>
      </c>
      <c r="D2299" s="254" t="s">
        <v>340</v>
      </c>
      <c r="E2299" s="255" t="s">
        <v>2906</v>
      </c>
      <c r="F2299" s="256" t="s">
        <v>2907</v>
      </c>
      <c r="G2299" s="257" t="s">
        <v>783</v>
      </c>
      <c r="H2299" s="258">
        <v>60</v>
      </c>
      <c r="I2299" s="259"/>
      <c r="J2299" s="260">
        <f>ROUND(I2299*H2299,2)</f>
        <v>0</v>
      </c>
      <c r="K2299" s="256" t="s">
        <v>1</v>
      </c>
      <c r="L2299" s="261"/>
      <c r="M2299" s="262" t="s">
        <v>1</v>
      </c>
      <c r="N2299" s="263" t="s">
        <v>40</v>
      </c>
      <c r="O2299" s="72"/>
      <c r="P2299" s="201">
        <f>O2299*H2299</f>
        <v>0</v>
      </c>
      <c r="Q2299" s="201">
        <v>1E-3</v>
      </c>
      <c r="R2299" s="201">
        <f>Q2299*H2299</f>
        <v>0.06</v>
      </c>
      <c r="S2299" s="201">
        <v>0</v>
      </c>
      <c r="T2299" s="202">
        <f>S2299*H2299</f>
        <v>0</v>
      </c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R2299" s="203" t="s">
        <v>531</v>
      </c>
      <c r="AT2299" s="203" t="s">
        <v>340</v>
      </c>
      <c r="AU2299" s="203" t="s">
        <v>86</v>
      </c>
      <c r="AY2299" s="18" t="s">
        <v>239</v>
      </c>
      <c r="BE2299" s="204">
        <f>IF(N2299="základní",J2299,0)</f>
        <v>0</v>
      </c>
      <c r="BF2299" s="204">
        <f>IF(N2299="snížená",J2299,0)</f>
        <v>0</v>
      </c>
      <c r="BG2299" s="204">
        <f>IF(N2299="zákl. přenesená",J2299,0)</f>
        <v>0</v>
      </c>
      <c r="BH2299" s="204">
        <f>IF(N2299="sníž. přenesená",J2299,0)</f>
        <v>0</v>
      </c>
      <c r="BI2299" s="204">
        <f>IF(N2299="nulová",J2299,0)</f>
        <v>0</v>
      </c>
      <c r="BJ2299" s="18" t="s">
        <v>83</v>
      </c>
      <c r="BK2299" s="204">
        <f>ROUND(I2299*H2299,2)</f>
        <v>0</v>
      </c>
      <c r="BL2299" s="18" t="s">
        <v>169</v>
      </c>
      <c r="BM2299" s="203" t="s">
        <v>2908</v>
      </c>
    </row>
    <row r="2300" spans="1:65" s="2" customFormat="1" ht="24.2" customHeight="1">
      <c r="A2300" s="35"/>
      <c r="B2300" s="36"/>
      <c r="C2300" s="192" t="s">
        <v>2909</v>
      </c>
      <c r="D2300" s="192" t="s">
        <v>241</v>
      </c>
      <c r="E2300" s="193" t="s">
        <v>2910</v>
      </c>
      <c r="F2300" s="194" t="s">
        <v>2911</v>
      </c>
      <c r="G2300" s="195" t="s">
        <v>519</v>
      </c>
      <c r="H2300" s="196">
        <v>10.8</v>
      </c>
      <c r="I2300" s="197"/>
      <c r="J2300" s="198">
        <f>ROUND(I2300*H2300,2)</f>
        <v>0</v>
      </c>
      <c r="K2300" s="194" t="s">
        <v>245</v>
      </c>
      <c r="L2300" s="40"/>
      <c r="M2300" s="199" t="s">
        <v>1</v>
      </c>
      <c r="N2300" s="200" t="s">
        <v>40</v>
      </c>
      <c r="O2300" s="72"/>
      <c r="P2300" s="201">
        <f>O2300*H2300</f>
        <v>0</v>
      </c>
      <c r="Q2300" s="201">
        <v>6.0000000000000002E-5</v>
      </c>
      <c r="R2300" s="201">
        <f>Q2300*H2300</f>
        <v>6.4800000000000003E-4</v>
      </c>
      <c r="S2300" s="201">
        <v>0</v>
      </c>
      <c r="T2300" s="202">
        <f>S2300*H2300</f>
        <v>0</v>
      </c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R2300" s="203" t="s">
        <v>169</v>
      </c>
      <c r="AT2300" s="203" t="s">
        <v>241</v>
      </c>
      <c r="AU2300" s="203" t="s">
        <v>86</v>
      </c>
      <c r="AY2300" s="18" t="s">
        <v>239</v>
      </c>
      <c r="BE2300" s="204">
        <f>IF(N2300="základní",J2300,0)</f>
        <v>0</v>
      </c>
      <c r="BF2300" s="204">
        <f>IF(N2300="snížená",J2300,0)</f>
        <v>0</v>
      </c>
      <c r="BG2300" s="204">
        <f>IF(N2300="zákl. přenesená",J2300,0)</f>
        <v>0</v>
      </c>
      <c r="BH2300" s="204">
        <f>IF(N2300="sníž. přenesená",J2300,0)</f>
        <v>0</v>
      </c>
      <c r="BI2300" s="204">
        <f>IF(N2300="nulová",J2300,0)</f>
        <v>0</v>
      </c>
      <c r="BJ2300" s="18" t="s">
        <v>83</v>
      </c>
      <c r="BK2300" s="204">
        <f>ROUND(I2300*H2300,2)</f>
        <v>0</v>
      </c>
      <c r="BL2300" s="18" t="s">
        <v>169</v>
      </c>
      <c r="BM2300" s="203" t="s">
        <v>2912</v>
      </c>
    </row>
    <row r="2301" spans="1:65" s="2" customFormat="1" ht="11.25">
      <c r="A2301" s="35"/>
      <c r="B2301" s="36"/>
      <c r="C2301" s="37"/>
      <c r="D2301" s="205" t="s">
        <v>248</v>
      </c>
      <c r="E2301" s="37"/>
      <c r="F2301" s="206" t="s">
        <v>2913</v>
      </c>
      <c r="G2301" s="37"/>
      <c r="H2301" s="37"/>
      <c r="I2301" s="207"/>
      <c r="J2301" s="37"/>
      <c r="K2301" s="37"/>
      <c r="L2301" s="40"/>
      <c r="M2301" s="208"/>
      <c r="N2301" s="209"/>
      <c r="O2301" s="72"/>
      <c r="P2301" s="72"/>
      <c r="Q2301" s="72"/>
      <c r="R2301" s="72"/>
      <c r="S2301" s="72"/>
      <c r="T2301" s="73"/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T2301" s="18" t="s">
        <v>248</v>
      </c>
      <c r="AU2301" s="18" t="s">
        <v>86</v>
      </c>
    </row>
    <row r="2302" spans="1:65" s="13" customFormat="1" ht="11.25">
      <c r="B2302" s="210"/>
      <c r="C2302" s="211"/>
      <c r="D2302" s="212" t="s">
        <v>250</v>
      </c>
      <c r="E2302" s="213" t="s">
        <v>1</v>
      </c>
      <c r="F2302" s="214" t="s">
        <v>2914</v>
      </c>
      <c r="G2302" s="211"/>
      <c r="H2302" s="213" t="s">
        <v>1</v>
      </c>
      <c r="I2302" s="215"/>
      <c r="J2302" s="211"/>
      <c r="K2302" s="211"/>
      <c r="L2302" s="216"/>
      <c r="M2302" s="217"/>
      <c r="N2302" s="218"/>
      <c r="O2302" s="218"/>
      <c r="P2302" s="218"/>
      <c r="Q2302" s="218"/>
      <c r="R2302" s="218"/>
      <c r="S2302" s="218"/>
      <c r="T2302" s="219"/>
      <c r="AT2302" s="220" t="s">
        <v>250</v>
      </c>
      <c r="AU2302" s="220" t="s">
        <v>86</v>
      </c>
      <c r="AV2302" s="13" t="s">
        <v>83</v>
      </c>
      <c r="AW2302" s="13" t="s">
        <v>31</v>
      </c>
      <c r="AX2302" s="13" t="s">
        <v>75</v>
      </c>
      <c r="AY2302" s="220" t="s">
        <v>239</v>
      </c>
    </row>
    <row r="2303" spans="1:65" s="13" customFormat="1" ht="11.25">
      <c r="B2303" s="210"/>
      <c r="C2303" s="211"/>
      <c r="D2303" s="212" t="s">
        <v>250</v>
      </c>
      <c r="E2303" s="213" t="s">
        <v>1</v>
      </c>
      <c r="F2303" s="214" t="s">
        <v>775</v>
      </c>
      <c r="G2303" s="211"/>
      <c r="H2303" s="213" t="s">
        <v>1</v>
      </c>
      <c r="I2303" s="215"/>
      <c r="J2303" s="211"/>
      <c r="K2303" s="211"/>
      <c r="L2303" s="216"/>
      <c r="M2303" s="217"/>
      <c r="N2303" s="218"/>
      <c r="O2303" s="218"/>
      <c r="P2303" s="218"/>
      <c r="Q2303" s="218"/>
      <c r="R2303" s="218"/>
      <c r="S2303" s="218"/>
      <c r="T2303" s="219"/>
      <c r="AT2303" s="220" t="s">
        <v>250</v>
      </c>
      <c r="AU2303" s="220" t="s">
        <v>86</v>
      </c>
      <c r="AV2303" s="13" t="s">
        <v>83</v>
      </c>
      <c r="AW2303" s="13" t="s">
        <v>31</v>
      </c>
      <c r="AX2303" s="13" t="s">
        <v>75</v>
      </c>
      <c r="AY2303" s="220" t="s">
        <v>239</v>
      </c>
    </row>
    <row r="2304" spans="1:65" s="14" customFormat="1" ht="11.25">
      <c r="B2304" s="221"/>
      <c r="C2304" s="222"/>
      <c r="D2304" s="212" t="s">
        <v>250</v>
      </c>
      <c r="E2304" s="223" t="s">
        <v>1</v>
      </c>
      <c r="F2304" s="224" t="s">
        <v>2915</v>
      </c>
      <c r="G2304" s="222"/>
      <c r="H2304" s="225">
        <v>10.8</v>
      </c>
      <c r="I2304" s="226"/>
      <c r="J2304" s="222"/>
      <c r="K2304" s="222"/>
      <c r="L2304" s="227"/>
      <c r="M2304" s="228"/>
      <c r="N2304" s="229"/>
      <c r="O2304" s="229"/>
      <c r="P2304" s="229"/>
      <c r="Q2304" s="229"/>
      <c r="R2304" s="229"/>
      <c r="S2304" s="229"/>
      <c r="T2304" s="230"/>
      <c r="AT2304" s="231" t="s">
        <v>250</v>
      </c>
      <c r="AU2304" s="231" t="s">
        <v>86</v>
      </c>
      <c r="AV2304" s="14" t="s">
        <v>86</v>
      </c>
      <c r="AW2304" s="14" t="s">
        <v>31</v>
      </c>
      <c r="AX2304" s="14" t="s">
        <v>83</v>
      </c>
      <c r="AY2304" s="231" t="s">
        <v>239</v>
      </c>
    </row>
    <row r="2305" spans="1:65" s="2" customFormat="1" ht="16.5" customHeight="1">
      <c r="A2305" s="35"/>
      <c r="B2305" s="36"/>
      <c r="C2305" s="254" t="s">
        <v>2916</v>
      </c>
      <c r="D2305" s="254" t="s">
        <v>340</v>
      </c>
      <c r="E2305" s="255" t="s">
        <v>2917</v>
      </c>
      <c r="F2305" s="256" t="s">
        <v>2918</v>
      </c>
      <c r="G2305" s="257" t="s">
        <v>783</v>
      </c>
      <c r="H2305" s="258">
        <v>270</v>
      </c>
      <c r="I2305" s="259"/>
      <c r="J2305" s="260">
        <f>ROUND(I2305*H2305,2)</f>
        <v>0</v>
      </c>
      <c r="K2305" s="256" t="s">
        <v>1</v>
      </c>
      <c r="L2305" s="261"/>
      <c r="M2305" s="262" t="s">
        <v>1</v>
      </c>
      <c r="N2305" s="263" t="s">
        <v>40</v>
      </c>
      <c r="O2305" s="72"/>
      <c r="P2305" s="201">
        <f>O2305*H2305</f>
        <v>0</v>
      </c>
      <c r="Q2305" s="201">
        <v>1E-3</v>
      </c>
      <c r="R2305" s="201">
        <f>Q2305*H2305</f>
        <v>0.27</v>
      </c>
      <c r="S2305" s="201">
        <v>0</v>
      </c>
      <c r="T2305" s="202">
        <f>S2305*H2305</f>
        <v>0</v>
      </c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R2305" s="203" t="s">
        <v>531</v>
      </c>
      <c r="AT2305" s="203" t="s">
        <v>340</v>
      </c>
      <c r="AU2305" s="203" t="s">
        <v>86</v>
      </c>
      <c r="AY2305" s="18" t="s">
        <v>239</v>
      </c>
      <c r="BE2305" s="204">
        <f>IF(N2305="základní",J2305,0)</f>
        <v>0</v>
      </c>
      <c r="BF2305" s="204">
        <f>IF(N2305="snížená",J2305,0)</f>
        <v>0</v>
      </c>
      <c r="BG2305" s="204">
        <f>IF(N2305="zákl. přenesená",J2305,0)</f>
        <v>0</v>
      </c>
      <c r="BH2305" s="204">
        <f>IF(N2305="sníž. přenesená",J2305,0)</f>
        <v>0</v>
      </c>
      <c r="BI2305" s="204">
        <f>IF(N2305="nulová",J2305,0)</f>
        <v>0</v>
      </c>
      <c r="BJ2305" s="18" t="s">
        <v>83</v>
      </c>
      <c r="BK2305" s="204">
        <f>ROUND(I2305*H2305,2)</f>
        <v>0</v>
      </c>
      <c r="BL2305" s="18" t="s">
        <v>169</v>
      </c>
      <c r="BM2305" s="203" t="s">
        <v>2919</v>
      </c>
    </row>
    <row r="2306" spans="1:65" s="13" customFormat="1" ht="11.25">
      <c r="B2306" s="210"/>
      <c r="C2306" s="211"/>
      <c r="D2306" s="212" t="s">
        <v>250</v>
      </c>
      <c r="E2306" s="213" t="s">
        <v>1</v>
      </c>
      <c r="F2306" s="214" t="s">
        <v>2920</v>
      </c>
      <c r="G2306" s="211"/>
      <c r="H2306" s="213" t="s">
        <v>1</v>
      </c>
      <c r="I2306" s="215"/>
      <c r="J2306" s="211"/>
      <c r="K2306" s="211"/>
      <c r="L2306" s="216"/>
      <c r="M2306" s="217"/>
      <c r="N2306" s="218"/>
      <c r="O2306" s="218"/>
      <c r="P2306" s="218"/>
      <c r="Q2306" s="218"/>
      <c r="R2306" s="218"/>
      <c r="S2306" s="218"/>
      <c r="T2306" s="219"/>
      <c r="AT2306" s="220" t="s">
        <v>250</v>
      </c>
      <c r="AU2306" s="220" t="s">
        <v>86</v>
      </c>
      <c r="AV2306" s="13" t="s">
        <v>83</v>
      </c>
      <c r="AW2306" s="13" t="s">
        <v>31</v>
      </c>
      <c r="AX2306" s="13" t="s">
        <v>75</v>
      </c>
      <c r="AY2306" s="220" t="s">
        <v>239</v>
      </c>
    </row>
    <row r="2307" spans="1:65" s="13" customFormat="1" ht="11.25">
      <c r="B2307" s="210"/>
      <c r="C2307" s="211"/>
      <c r="D2307" s="212" t="s">
        <v>250</v>
      </c>
      <c r="E2307" s="213" t="s">
        <v>1</v>
      </c>
      <c r="F2307" s="214" t="s">
        <v>775</v>
      </c>
      <c r="G2307" s="211"/>
      <c r="H2307" s="213" t="s">
        <v>1</v>
      </c>
      <c r="I2307" s="215"/>
      <c r="J2307" s="211"/>
      <c r="K2307" s="211"/>
      <c r="L2307" s="216"/>
      <c r="M2307" s="217"/>
      <c r="N2307" s="218"/>
      <c r="O2307" s="218"/>
      <c r="P2307" s="218"/>
      <c r="Q2307" s="218"/>
      <c r="R2307" s="218"/>
      <c r="S2307" s="218"/>
      <c r="T2307" s="219"/>
      <c r="AT2307" s="220" t="s">
        <v>250</v>
      </c>
      <c r="AU2307" s="220" t="s">
        <v>86</v>
      </c>
      <c r="AV2307" s="13" t="s">
        <v>83</v>
      </c>
      <c r="AW2307" s="13" t="s">
        <v>31</v>
      </c>
      <c r="AX2307" s="13" t="s">
        <v>75</v>
      </c>
      <c r="AY2307" s="220" t="s">
        <v>239</v>
      </c>
    </row>
    <row r="2308" spans="1:65" s="14" customFormat="1" ht="11.25">
      <c r="B2308" s="221"/>
      <c r="C2308" s="222"/>
      <c r="D2308" s="212" t="s">
        <v>250</v>
      </c>
      <c r="E2308" s="223" t="s">
        <v>1</v>
      </c>
      <c r="F2308" s="224" t="s">
        <v>2921</v>
      </c>
      <c r="G2308" s="222"/>
      <c r="H2308" s="225">
        <v>270</v>
      </c>
      <c r="I2308" s="226"/>
      <c r="J2308" s="222"/>
      <c r="K2308" s="222"/>
      <c r="L2308" s="227"/>
      <c r="M2308" s="228"/>
      <c r="N2308" s="229"/>
      <c r="O2308" s="229"/>
      <c r="P2308" s="229"/>
      <c r="Q2308" s="229"/>
      <c r="R2308" s="229"/>
      <c r="S2308" s="229"/>
      <c r="T2308" s="230"/>
      <c r="AT2308" s="231" t="s">
        <v>250</v>
      </c>
      <c r="AU2308" s="231" t="s">
        <v>86</v>
      </c>
      <c r="AV2308" s="14" t="s">
        <v>86</v>
      </c>
      <c r="AW2308" s="14" t="s">
        <v>31</v>
      </c>
      <c r="AX2308" s="14" t="s">
        <v>83</v>
      </c>
      <c r="AY2308" s="231" t="s">
        <v>239</v>
      </c>
    </row>
    <row r="2309" spans="1:65" s="2" customFormat="1" ht="33" customHeight="1">
      <c r="A2309" s="35"/>
      <c r="B2309" s="36"/>
      <c r="C2309" s="192" t="s">
        <v>2922</v>
      </c>
      <c r="D2309" s="192" t="s">
        <v>241</v>
      </c>
      <c r="E2309" s="193" t="s">
        <v>2923</v>
      </c>
      <c r="F2309" s="194" t="s">
        <v>2924</v>
      </c>
      <c r="G2309" s="195" t="s">
        <v>674</v>
      </c>
      <c r="H2309" s="196">
        <v>4</v>
      </c>
      <c r="I2309" s="197"/>
      <c r="J2309" s="198">
        <f>ROUND(I2309*H2309,2)</f>
        <v>0</v>
      </c>
      <c r="K2309" s="194" t="s">
        <v>245</v>
      </c>
      <c r="L2309" s="40"/>
      <c r="M2309" s="199" t="s">
        <v>1</v>
      </c>
      <c r="N2309" s="200" t="s">
        <v>40</v>
      </c>
      <c r="O2309" s="72"/>
      <c r="P2309" s="201">
        <f>O2309*H2309</f>
        <v>0</v>
      </c>
      <c r="Q2309" s="201">
        <v>0</v>
      </c>
      <c r="R2309" s="201">
        <f>Q2309*H2309</f>
        <v>0</v>
      </c>
      <c r="S2309" s="201">
        <v>0</v>
      </c>
      <c r="T2309" s="202">
        <f>S2309*H2309</f>
        <v>0</v>
      </c>
      <c r="U2309" s="35"/>
      <c r="V2309" s="35"/>
      <c r="W2309" s="35"/>
      <c r="X2309" s="35"/>
      <c r="Y2309" s="35"/>
      <c r="Z2309" s="35"/>
      <c r="AA2309" s="35"/>
      <c r="AB2309" s="35"/>
      <c r="AC2309" s="35"/>
      <c r="AD2309" s="35"/>
      <c r="AE2309" s="35"/>
      <c r="AR2309" s="203" t="s">
        <v>169</v>
      </c>
      <c r="AT2309" s="203" t="s">
        <v>241</v>
      </c>
      <c r="AU2309" s="203" t="s">
        <v>86</v>
      </c>
      <c r="AY2309" s="18" t="s">
        <v>239</v>
      </c>
      <c r="BE2309" s="204">
        <f>IF(N2309="základní",J2309,0)</f>
        <v>0</v>
      </c>
      <c r="BF2309" s="204">
        <f>IF(N2309="snížená",J2309,0)</f>
        <v>0</v>
      </c>
      <c r="BG2309" s="204">
        <f>IF(N2309="zákl. přenesená",J2309,0)</f>
        <v>0</v>
      </c>
      <c r="BH2309" s="204">
        <f>IF(N2309="sníž. přenesená",J2309,0)</f>
        <v>0</v>
      </c>
      <c r="BI2309" s="204">
        <f>IF(N2309="nulová",J2309,0)</f>
        <v>0</v>
      </c>
      <c r="BJ2309" s="18" t="s">
        <v>83</v>
      </c>
      <c r="BK2309" s="204">
        <f>ROUND(I2309*H2309,2)</f>
        <v>0</v>
      </c>
      <c r="BL2309" s="18" t="s">
        <v>169</v>
      </c>
      <c r="BM2309" s="203" t="s">
        <v>2925</v>
      </c>
    </row>
    <row r="2310" spans="1:65" s="2" customFormat="1" ht="11.25">
      <c r="A2310" s="35"/>
      <c r="B2310" s="36"/>
      <c r="C2310" s="37"/>
      <c r="D2310" s="205" t="s">
        <v>248</v>
      </c>
      <c r="E2310" s="37"/>
      <c r="F2310" s="206" t="s">
        <v>2926</v>
      </c>
      <c r="G2310" s="37"/>
      <c r="H2310" s="37"/>
      <c r="I2310" s="207"/>
      <c r="J2310" s="37"/>
      <c r="K2310" s="37"/>
      <c r="L2310" s="40"/>
      <c r="M2310" s="208"/>
      <c r="N2310" s="209"/>
      <c r="O2310" s="72"/>
      <c r="P2310" s="72"/>
      <c r="Q2310" s="72"/>
      <c r="R2310" s="72"/>
      <c r="S2310" s="72"/>
      <c r="T2310" s="73"/>
      <c r="U2310" s="35"/>
      <c r="V2310" s="35"/>
      <c r="W2310" s="35"/>
      <c r="X2310" s="35"/>
      <c r="Y2310" s="35"/>
      <c r="Z2310" s="35"/>
      <c r="AA2310" s="35"/>
      <c r="AB2310" s="35"/>
      <c r="AC2310" s="35"/>
      <c r="AD2310" s="35"/>
      <c r="AE2310" s="35"/>
      <c r="AT2310" s="18" t="s">
        <v>248</v>
      </c>
      <c r="AU2310" s="18" t="s">
        <v>86</v>
      </c>
    </row>
    <row r="2311" spans="1:65" s="13" customFormat="1" ht="11.25">
      <c r="B2311" s="210"/>
      <c r="C2311" s="211"/>
      <c r="D2311" s="212" t="s">
        <v>250</v>
      </c>
      <c r="E2311" s="213" t="s">
        <v>1</v>
      </c>
      <c r="F2311" s="214" t="s">
        <v>2927</v>
      </c>
      <c r="G2311" s="211"/>
      <c r="H2311" s="213" t="s">
        <v>1</v>
      </c>
      <c r="I2311" s="215"/>
      <c r="J2311" s="211"/>
      <c r="K2311" s="211"/>
      <c r="L2311" s="216"/>
      <c r="M2311" s="217"/>
      <c r="N2311" s="218"/>
      <c r="O2311" s="218"/>
      <c r="P2311" s="218"/>
      <c r="Q2311" s="218"/>
      <c r="R2311" s="218"/>
      <c r="S2311" s="218"/>
      <c r="T2311" s="219"/>
      <c r="AT2311" s="220" t="s">
        <v>250</v>
      </c>
      <c r="AU2311" s="220" t="s">
        <v>86</v>
      </c>
      <c r="AV2311" s="13" t="s">
        <v>83</v>
      </c>
      <c r="AW2311" s="13" t="s">
        <v>31</v>
      </c>
      <c r="AX2311" s="13" t="s">
        <v>75</v>
      </c>
      <c r="AY2311" s="220" t="s">
        <v>239</v>
      </c>
    </row>
    <row r="2312" spans="1:65" s="14" customFormat="1" ht="11.25">
      <c r="B2312" s="221"/>
      <c r="C2312" s="222"/>
      <c r="D2312" s="212" t="s">
        <v>250</v>
      </c>
      <c r="E2312" s="223" t="s">
        <v>1</v>
      </c>
      <c r="F2312" s="224" t="s">
        <v>255</v>
      </c>
      <c r="G2312" s="222"/>
      <c r="H2312" s="225">
        <v>3</v>
      </c>
      <c r="I2312" s="226"/>
      <c r="J2312" s="222"/>
      <c r="K2312" s="222"/>
      <c r="L2312" s="227"/>
      <c r="M2312" s="228"/>
      <c r="N2312" s="229"/>
      <c r="O2312" s="229"/>
      <c r="P2312" s="229"/>
      <c r="Q2312" s="229"/>
      <c r="R2312" s="229"/>
      <c r="S2312" s="229"/>
      <c r="T2312" s="230"/>
      <c r="AT2312" s="231" t="s">
        <v>250</v>
      </c>
      <c r="AU2312" s="231" t="s">
        <v>86</v>
      </c>
      <c r="AV2312" s="14" t="s">
        <v>86</v>
      </c>
      <c r="AW2312" s="14" t="s">
        <v>31</v>
      </c>
      <c r="AX2312" s="14" t="s">
        <v>75</v>
      </c>
      <c r="AY2312" s="231" t="s">
        <v>239</v>
      </c>
    </row>
    <row r="2313" spans="1:65" s="13" customFormat="1" ht="11.25">
      <c r="B2313" s="210"/>
      <c r="C2313" s="211"/>
      <c r="D2313" s="212" t="s">
        <v>250</v>
      </c>
      <c r="E2313" s="213" t="s">
        <v>1</v>
      </c>
      <c r="F2313" s="214" t="s">
        <v>2928</v>
      </c>
      <c r="G2313" s="211"/>
      <c r="H2313" s="213" t="s">
        <v>1</v>
      </c>
      <c r="I2313" s="215"/>
      <c r="J2313" s="211"/>
      <c r="K2313" s="211"/>
      <c r="L2313" s="216"/>
      <c r="M2313" s="217"/>
      <c r="N2313" s="218"/>
      <c r="O2313" s="218"/>
      <c r="P2313" s="218"/>
      <c r="Q2313" s="218"/>
      <c r="R2313" s="218"/>
      <c r="S2313" s="218"/>
      <c r="T2313" s="219"/>
      <c r="AT2313" s="220" t="s">
        <v>250</v>
      </c>
      <c r="AU2313" s="220" t="s">
        <v>86</v>
      </c>
      <c r="AV2313" s="13" t="s">
        <v>83</v>
      </c>
      <c r="AW2313" s="13" t="s">
        <v>31</v>
      </c>
      <c r="AX2313" s="13" t="s">
        <v>75</v>
      </c>
      <c r="AY2313" s="220" t="s">
        <v>239</v>
      </c>
    </row>
    <row r="2314" spans="1:65" s="14" customFormat="1" ht="11.25">
      <c r="B2314" s="221"/>
      <c r="C2314" s="222"/>
      <c r="D2314" s="212" t="s">
        <v>250</v>
      </c>
      <c r="E2314" s="223" t="s">
        <v>1</v>
      </c>
      <c r="F2314" s="224" t="s">
        <v>83</v>
      </c>
      <c r="G2314" s="222"/>
      <c r="H2314" s="225">
        <v>1</v>
      </c>
      <c r="I2314" s="226"/>
      <c r="J2314" s="222"/>
      <c r="K2314" s="222"/>
      <c r="L2314" s="227"/>
      <c r="M2314" s="228"/>
      <c r="N2314" s="229"/>
      <c r="O2314" s="229"/>
      <c r="P2314" s="229"/>
      <c r="Q2314" s="229"/>
      <c r="R2314" s="229"/>
      <c r="S2314" s="229"/>
      <c r="T2314" s="230"/>
      <c r="AT2314" s="231" t="s">
        <v>250</v>
      </c>
      <c r="AU2314" s="231" t="s">
        <v>86</v>
      </c>
      <c r="AV2314" s="14" t="s">
        <v>86</v>
      </c>
      <c r="AW2314" s="14" t="s">
        <v>31</v>
      </c>
      <c r="AX2314" s="14" t="s">
        <v>75</v>
      </c>
      <c r="AY2314" s="231" t="s">
        <v>239</v>
      </c>
    </row>
    <row r="2315" spans="1:65" s="16" customFormat="1" ht="11.25">
      <c r="B2315" s="243"/>
      <c r="C2315" s="244"/>
      <c r="D2315" s="212" t="s">
        <v>250</v>
      </c>
      <c r="E2315" s="245" t="s">
        <v>1</v>
      </c>
      <c r="F2315" s="246" t="s">
        <v>264</v>
      </c>
      <c r="G2315" s="244"/>
      <c r="H2315" s="247">
        <v>4</v>
      </c>
      <c r="I2315" s="248"/>
      <c r="J2315" s="244"/>
      <c r="K2315" s="244"/>
      <c r="L2315" s="249"/>
      <c r="M2315" s="250"/>
      <c r="N2315" s="251"/>
      <c r="O2315" s="251"/>
      <c r="P2315" s="251"/>
      <c r="Q2315" s="251"/>
      <c r="R2315" s="251"/>
      <c r="S2315" s="251"/>
      <c r="T2315" s="252"/>
      <c r="AT2315" s="253" t="s">
        <v>250</v>
      </c>
      <c r="AU2315" s="253" t="s">
        <v>86</v>
      </c>
      <c r="AV2315" s="16" t="s">
        <v>246</v>
      </c>
      <c r="AW2315" s="16" t="s">
        <v>31</v>
      </c>
      <c r="AX2315" s="16" t="s">
        <v>83</v>
      </c>
      <c r="AY2315" s="253" t="s">
        <v>239</v>
      </c>
    </row>
    <row r="2316" spans="1:65" s="2" customFormat="1" ht="21.75" customHeight="1">
      <c r="A2316" s="35"/>
      <c r="B2316" s="36"/>
      <c r="C2316" s="192" t="s">
        <v>2929</v>
      </c>
      <c r="D2316" s="192" t="s">
        <v>241</v>
      </c>
      <c r="E2316" s="193" t="s">
        <v>2930</v>
      </c>
      <c r="F2316" s="194" t="s">
        <v>2931</v>
      </c>
      <c r="G2316" s="195" t="s">
        <v>519</v>
      </c>
      <c r="H2316" s="196">
        <v>4</v>
      </c>
      <c r="I2316" s="197"/>
      <c r="J2316" s="198">
        <f>ROUND(I2316*H2316,2)</f>
        <v>0</v>
      </c>
      <c r="K2316" s="194" t="s">
        <v>245</v>
      </c>
      <c r="L2316" s="40"/>
      <c r="M2316" s="199" t="s">
        <v>1</v>
      </c>
      <c r="N2316" s="200" t="s">
        <v>40</v>
      </c>
      <c r="O2316" s="72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R2316" s="203" t="s">
        <v>169</v>
      </c>
      <c r="AT2316" s="203" t="s">
        <v>241</v>
      </c>
      <c r="AU2316" s="203" t="s">
        <v>86</v>
      </c>
      <c r="AY2316" s="18" t="s">
        <v>239</v>
      </c>
      <c r="BE2316" s="204">
        <f>IF(N2316="základní",J2316,0)</f>
        <v>0</v>
      </c>
      <c r="BF2316" s="204">
        <f>IF(N2316="snížená",J2316,0)</f>
        <v>0</v>
      </c>
      <c r="BG2316" s="204">
        <f>IF(N2316="zákl. přenesená",J2316,0)</f>
        <v>0</v>
      </c>
      <c r="BH2316" s="204">
        <f>IF(N2316="sníž. přenesená",J2316,0)</f>
        <v>0</v>
      </c>
      <c r="BI2316" s="204">
        <f>IF(N2316="nulová",J2316,0)</f>
        <v>0</v>
      </c>
      <c r="BJ2316" s="18" t="s">
        <v>83</v>
      </c>
      <c r="BK2316" s="204">
        <f>ROUND(I2316*H2316,2)</f>
        <v>0</v>
      </c>
      <c r="BL2316" s="18" t="s">
        <v>169</v>
      </c>
      <c r="BM2316" s="203" t="s">
        <v>2932</v>
      </c>
    </row>
    <row r="2317" spans="1:65" s="2" customFormat="1" ht="11.25">
      <c r="A2317" s="35"/>
      <c r="B2317" s="36"/>
      <c r="C2317" s="37"/>
      <c r="D2317" s="205" t="s">
        <v>248</v>
      </c>
      <c r="E2317" s="37"/>
      <c r="F2317" s="206" t="s">
        <v>2933</v>
      </c>
      <c r="G2317" s="37"/>
      <c r="H2317" s="37"/>
      <c r="I2317" s="207"/>
      <c r="J2317" s="37"/>
      <c r="K2317" s="37"/>
      <c r="L2317" s="40"/>
      <c r="M2317" s="208"/>
      <c r="N2317" s="209"/>
      <c r="O2317" s="72"/>
      <c r="P2317" s="72"/>
      <c r="Q2317" s="72"/>
      <c r="R2317" s="72"/>
      <c r="S2317" s="72"/>
      <c r="T2317" s="73"/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T2317" s="18" t="s">
        <v>248</v>
      </c>
      <c r="AU2317" s="18" t="s">
        <v>86</v>
      </c>
    </row>
    <row r="2318" spans="1:65" s="14" customFormat="1" ht="11.25">
      <c r="B2318" s="221"/>
      <c r="C2318" s="222"/>
      <c r="D2318" s="212" t="s">
        <v>250</v>
      </c>
      <c r="E2318" s="223" t="s">
        <v>1</v>
      </c>
      <c r="F2318" s="224" t="s">
        <v>2934</v>
      </c>
      <c r="G2318" s="222"/>
      <c r="H2318" s="225">
        <v>4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250</v>
      </c>
      <c r="AU2318" s="231" t="s">
        <v>86</v>
      </c>
      <c r="AV2318" s="14" t="s">
        <v>86</v>
      </c>
      <c r="AW2318" s="14" t="s">
        <v>31</v>
      </c>
      <c r="AX2318" s="14" t="s">
        <v>83</v>
      </c>
      <c r="AY2318" s="231" t="s">
        <v>239</v>
      </c>
    </row>
    <row r="2319" spans="1:65" s="2" customFormat="1" ht="24.2" customHeight="1">
      <c r="A2319" s="35"/>
      <c r="B2319" s="36"/>
      <c r="C2319" s="254" t="s">
        <v>2935</v>
      </c>
      <c r="D2319" s="254" t="s">
        <v>340</v>
      </c>
      <c r="E2319" s="255" t="s">
        <v>2936</v>
      </c>
      <c r="F2319" s="256" t="s">
        <v>2937</v>
      </c>
      <c r="G2319" s="257" t="s">
        <v>674</v>
      </c>
      <c r="H2319" s="258">
        <v>1</v>
      </c>
      <c r="I2319" s="259"/>
      <c r="J2319" s="260">
        <f>ROUND(I2319*H2319,2)</f>
        <v>0</v>
      </c>
      <c r="K2319" s="256" t="s">
        <v>1</v>
      </c>
      <c r="L2319" s="261"/>
      <c r="M2319" s="262" t="s">
        <v>1</v>
      </c>
      <c r="N2319" s="263" t="s">
        <v>40</v>
      </c>
      <c r="O2319" s="72"/>
      <c r="P2319" s="201">
        <f>O2319*H2319</f>
        <v>0</v>
      </c>
      <c r="Q2319" s="201">
        <v>0.14199999999999999</v>
      </c>
      <c r="R2319" s="201">
        <f>Q2319*H2319</f>
        <v>0.14199999999999999</v>
      </c>
      <c r="S2319" s="201">
        <v>0</v>
      </c>
      <c r="T2319" s="202">
        <f>S2319*H2319</f>
        <v>0</v>
      </c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R2319" s="203" t="s">
        <v>531</v>
      </c>
      <c r="AT2319" s="203" t="s">
        <v>340</v>
      </c>
      <c r="AU2319" s="203" t="s">
        <v>86</v>
      </c>
      <c r="AY2319" s="18" t="s">
        <v>239</v>
      </c>
      <c r="BE2319" s="204">
        <f>IF(N2319="základní",J2319,0)</f>
        <v>0</v>
      </c>
      <c r="BF2319" s="204">
        <f>IF(N2319="snížená",J2319,0)</f>
        <v>0</v>
      </c>
      <c r="BG2319" s="204">
        <f>IF(N2319="zákl. přenesená",J2319,0)</f>
        <v>0</v>
      </c>
      <c r="BH2319" s="204">
        <f>IF(N2319="sníž. přenesená",J2319,0)</f>
        <v>0</v>
      </c>
      <c r="BI2319" s="204">
        <f>IF(N2319="nulová",J2319,0)</f>
        <v>0</v>
      </c>
      <c r="BJ2319" s="18" t="s">
        <v>83</v>
      </c>
      <c r="BK2319" s="204">
        <f>ROUND(I2319*H2319,2)</f>
        <v>0</v>
      </c>
      <c r="BL2319" s="18" t="s">
        <v>169</v>
      </c>
      <c r="BM2319" s="203" t="s">
        <v>2938</v>
      </c>
    </row>
    <row r="2320" spans="1:65" s="13" customFormat="1" ht="11.25">
      <c r="B2320" s="210"/>
      <c r="C2320" s="211"/>
      <c r="D2320" s="212" t="s">
        <v>250</v>
      </c>
      <c r="E2320" s="213" t="s">
        <v>1</v>
      </c>
      <c r="F2320" s="214" t="s">
        <v>2939</v>
      </c>
      <c r="G2320" s="211"/>
      <c r="H2320" s="213" t="s">
        <v>1</v>
      </c>
      <c r="I2320" s="215"/>
      <c r="J2320" s="211"/>
      <c r="K2320" s="211"/>
      <c r="L2320" s="216"/>
      <c r="M2320" s="217"/>
      <c r="N2320" s="218"/>
      <c r="O2320" s="218"/>
      <c r="P2320" s="218"/>
      <c r="Q2320" s="218"/>
      <c r="R2320" s="218"/>
      <c r="S2320" s="218"/>
      <c r="T2320" s="219"/>
      <c r="AT2320" s="220" t="s">
        <v>250</v>
      </c>
      <c r="AU2320" s="220" t="s">
        <v>86</v>
      </c>
      <c r="AV2320" s="13" t="s">
        <v>83</v>
      </c>
      <c r="AW2320" s="13" t="s">
        <v>31</v>
      </c>
      <c r="AX2320" s="13" t="s">
        <v>75</v>
      </c>
      <c r="AY2320" s="220" t="s">
        <v>239</v>
      </c>
    </row>
    <row r="2321" spans="1:65" s="13" customFormat="1" ht="11.25">
      <c r="B2321" s="210"/>
      <c r="C2321" s="211"/>
      <c r="D2321" s="212" t="s">
        <v>250</v>
      </c>
      <c r="E2321" s="213" t="s">
        <v>1</v>
      </c>
      <c r="F2321" s="214" t="s">
        <v>2940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250</v>
      </c>
      <c r="AU2321" s="220" t="s">
        <v>86</v>
      </c>
      <c r="AV2321" s="13" t="s">
        <v>83</v>
      </c>
      <c r="AW2321" s="13" t="s">
        <v>31</v>
      </c>
      <c r="AX2321" s="13" t="s">
        <v>75</v>
      </c>
      <c r="AY2321" s="220" t="s">
        <v>239</v>
      </c>
    </row>
    <row r="2322" spans="1:65" s="14" customFormat="1" ht="11.25">
      <c r="B2322" s="221"/>
      <c r="C2322" s="222"/>
      <c r="D2322" s="212" t="s">
        <v>250</v>
      </c>
      <c r="E2322" s="223" t="s">
        <v>1</v>
      </c>
      <c r="F2322" s="224" t="s">
        <v>83</v>
      </c>
      <c r="G2322" s="222"/>
      <c r="H2322" s="225">
        <v>1</v>
      </c>
      <c r="I2322" s="226"/>
      <c r="J2322" s="222"/>
      <c r="K2322" s="222"/>
      <c r="L2322" s="227"/>
      <c r="M2322" s="228"/>
      <c r="N2322" s="229"/>
      <c r="O2322" s="229"/>
      <c r="P2322" s="229"/>
      <c r="Q2322" s="229"/>
      <c r="R2322" s="229"/>
      <c r="S2322" s="229"/>
      <c r="T2322" s="230"/>
      <c r="AT2322" s="231" t="s">
        <v>250</v>
      </c>
      <c r="AU2322" s="231" t="s">
        <v>86</v>
      </c>
      <c r="AV2322" s="14" t="s">
        <v>86</v>
      </c>
      <c r="AW2322" s="14" t="s">
        <v>31</v>
      </c>
      <c r="AX2322" s="14" t="s">
        <v>83</v>
      </c>
      <c r="AY2322" s="231" t="s">
        <v>239</v>
      </c>
    </row>
    <row r="2323" spans="1:65" s="2" customFormat="1" ht="24.2" customHeight="1">
      <c r="A2323" s="35"/>
      <c r="B2323" s="36"/>
      <c r="C2323" s="254" t="s">
        <v>2941</v>
      </c>
      <c r="D2323" s="254" t="s">
        <v>340</v>
      </c>
      <c r="E2323" s="255" t="s">
        <v>2942</v>
      </c>
      <c r="F2323" s="256" t="s">
        <v>2943</v>
      </c>
      <c r="G2323" s="257" t="s">
        <v>674</v>
      </c>
      <c r="H2323" s="258">
        <v>3</v>
      </c>
      <c r="I2323" s="259"/>
      <c r="J2323" s="260">
        <f>ROUND(I2323*H2323,2)</f>
        <v>0</v>
      </c>
      <c r="K2323" s="256" t="s">
        <v>1</v>
      </c>
      <c r="L2323" s="261"/>
      <c r="M2323" s="262" t="s">
        <v>1</v>
      </c>
      <c r="N2323" s="263" t="s">
        <v>40</v>
      </c>
      <c r="O2323" s="72"/>
      <c r="P2323" s="201">
        <f>O2323*H2323</f>
        <v>0</v>
      </c>
      <c r="Q2323" s="201">
        <v>0.23100000000000001</v>
      </c>
      <c r="R2323" s="201">
        <f>Q2323*H2323</f>
        <v>0.69300000000000006</v>
      </c>
      <c r="S2323" s="201">
        <v>0</v>
      </c>
      <c r="T2323" s="202">
        <f>S2323*H2323</f>
        <v>0</v>
      </c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R2323" s="203" t="s">
        <v>531</v>
      </c>
      <c r="AT2323" s="203" t="s">
        <v>340</v>
      </c>
      <c r="AU2323" s="203" t="s">
        <v>86</v>
      </c>
      <c r="AY2323" s="18" t="s">
        <v>239</v>
      </c>
      <c r="BE2323" s="204">
        <f>IF(N2323="základní",J2323,0)</f>
        <v>0</v>
      </c>
      <c r="BF2323" s="204">
        <f>IF(N2323="snížená",J2323,0)</f>
        <v>0</v>
      </c>
      <c r="BG2323" s="204">
        <f>IF(N2323="zákl. přenesená",J2323,0)</f>
        <v>0</v>
      </c>
      <c r="BH2323" s="204">
        <f>IF(N2323="sníž. přenesená",J2323,0)</f>
        <v>0</v>
      </c>
      <c r="BI2323" s="204">
        <f>IF(N2323="nulová",J2323,0)</f>
        <v>0</v>
      </c>
      <c r="BJ2323" s="18" t="s">
        <v>83</v>
      </c>
      <c r="BK2323" s="204">
        <f>ROUND(I2323*H2323,2)</f>
        <v>0</v>
      </c>
      <c r="BL2323" s="18" t="s">
        <v>169</v>
      </c>
      <c r="BM2323" s="203" t="s">
        <v>2944</v>
      </c>
    </row>
    <row r="2324" spans="1:65" s="13" customFormat="1" ht="11.25">
      <c r="B2324" s="210"/>
      <c r="C2324" s="211"/>
      <c r="D2324" s="212" t="s">
        <v>250</v>
      </c>
      <c r="E2324" s="213" t="s">
        <v>1</v>
      </c>
      <c r="F2324" s="214" t="s">
        <v>2939</v>
      </c>
      <c r="G2324" s="211"/>
      <c r="H2324" s="213" t="s">
        <v>1</v>
      </c>
      <c r="I2324" s="215"/>
      <c r="J2324" s="211"/>
      <c r="K2324" s="211"/>
      <c r="L2324" s="216"/>
      <c r="M2324" s="217"/>
      <c r="N2324" s="218"/>
      <c r="O2324" s="218"/>
      <c r="P2324" s="218"/>
      <c r="Q2324" s="218"/>
      <c r="R2324" s="218"/>
      <c r="S2324" s="218"/>
      <c r="T2324" s="219"/>
      <c r="AT2324" s="220" t="s">
        <v>250</v>
      </c>
      <c r="AU2324" s="220" t="s">
        <v>86</v>
      </c>
      <c r="AV2324" s="13" t="s">
        <v>83</v>
      </c>
      <c r="AW2324" s="13" t="s">
        <v>31</v>
      </c>
      <c r="AX2324" s="13" t="s">
        <v>75</v>
      </c>
      <c r="AY2324" s="220" t="s">
        <v>239</v>
      </c>
    </row>
    <row r="2325" spans="1:65" s="13" customFormat="1" ht="11.25">
      <c r="B2325" s="210"/>
      <c r="C2325" s="211"/>
      <c r="D2325" s="212" t="s">
        <v>250</v>
      </c>
      <c r="E2325" s="213" t="s">
        <v>1</v>
      </c>
      <c r="F2325" s="214" t="s">
        <v>2945</v>
      </c>
      <c r="G2325" s="211"/>
      <c r="H2325" s="213" t="s">
        <v>1</v>
      </c>
      <c r="I2325" s="215"/>
      <c r="J2325" s="211"/>
      <c r="K2325" s="211"/>
      <c r="L2325" s="216"/>
      <c r="M2325" s="217"/>
      <c r="N2325" s="218"/>
      <c r="O2325" s="218"/>
      <c r="P2325" s="218"/>
      <c r="Q2325" s="218"/>
      <c r="R2325" s="218"/>
      <c r="S2325" s="218"/>
      <c r="T2325" s="219"/>
      <c r="AT2325" s="220" t="s">
        <v>250</v>
      </c>
      <c r="AU2325" s="220" t="s">
        <v>86</v>
      </c>
      <c r="AV2325" s="13" t="s">
        <v>83</v>
      </c>
      <c r="AW2325" s="13" t="s">
        <v>31</v>
      </c>
      <c r="AX2325" s="13" t="s">
        <v>75</v>
      </c>
      <c r="AY2325" s="220" t="s">
        <v>239</v>
      </c>
    </row>
    <row r="2326" spans="1:65" s="14" customFormat="1" ht="11.25">
      <c r="B2326" s="221"/>
      <c r="C2326" s="222"/>
      <c r="D2326" s="212" t="s">
        <v>250</v>
      </c>
      <c r="E2326" s="223" t="s">
        <v>1</v>
      </c>
      <c r="F2326" s="224" t="s">
        <v>255</v>
      </c>
      <c r="G2326" s="222"/>
      <c r="H2326" s="225">
        <v>3</v>
      </c>
      <c r="I2326" s="226"/>
      <c r="J2326" s="222"/>
      <c r="K2326" s="222"/>
      <c r="L2326" s="227"/>
      <c r="M2326" s="228"/>
      <c r="N2326" s="229"/>
      <c r="O2326" s="229"/>
      <c r="P2326" s="229"/>
      <c r="Q2326" s="229"/>
      <c r="R2326" s="229"/>
      <c r="S2326" s="229"/>
      <c r="T2326" s="230"/>
      <c r="AT2326" s="231" t="s">
        <v>250</v>
      </c>
      <c r="AU2326" s="231" t="s">
        <v>86</v>
      </c>
      <c r="AV2326" s="14" t="s">
        <v>86</v>
      </c>
      <c r="AW2326" s="14" t="s">
        <v>31</v>
      </c>
      <c r="AX2326" s="14" t="s">
        <v>83</v>
      </c>
      <c r="AY2326" s="231" t="s">
        <v>239</v>
      </c>
    </row>
    <row r="2327" spans="1:65" s="2" customFormat="1" ht="24.2" customHeight="1">
      <c r="A2327" s="35"/>
      <c r="B2327" s="36"/>
      <c r="C2327" s="192" t="s">
        <v>2946</v>
      </c>
      <c r="D2327" s="192" t="s">
        <v>241</v>
      </c>
      <c r="E2327" s="193" t="s">
        <v>2947</v>
      </c>
      <c r="F2327" s="194" t="s">
        <v>2948</v>
      </c>
      <c r="G2327" s="195" t="s">
        <v>674</v>
      </c>
      <c r="H2327" s="196">
        <v>18</v>
      </c>
      <c r="I2327" s="197"/>
      <c r="J2327" s="198">
        <f>ROUND(I2327*H2327,2)</f>
        <v>0</v>
      </c>
      <c r="K2327" s="194" t="s">
        <v>245</v>
      </c>
      <c r="L2327" s="40"/>
      <c r="M2327" s="199" t="s">
        <v>1</v>
      </c>
      <c r="N2327" s="200" t="s">
        <v>40</v>
      </c>
      <c r="O2327" s="72"/>
      <c r="P2327" s="201">
        <f>O2327*H2327</f>
        <v>0</v>
      </c>
      <c r="Q2327" s="201">
        <v>0</v>
      </c>
      <c r="R2327" s="201">
        <f>Q2327*H2327</f>
        <v>0</v>
      </c>
      <c r="S2327" s="201">
        <v>0</v>
      </c>
      <c r="T2327" s="202">
        <f>S2327*H2327</f>
        <v>0</v>
      </c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R2327" s="203" t="s">
        <v>169</v>
      </c>
      <c r="AT2327" s="203" t="s">
        <v>241</v>
      </c>
      <c r="AU2327" s="203" t="s">
        <v>86</v>
      </c>
      <c r="AY2327" s="18" t="s">
        <v>239</v>
      </c>
      <c r="BE2327" s="204">
        <f>IF(N2327="základní",J2327,0)</f>
        <v>0</v>
      </c>
      <c r="BF2327" s="204">
        <f>IF(N2327="snížená",J2327,0)</f>
        <v>0</v>
      </c>
      <c r="BG2327" s="204">
        <f>IF(N2327="zákl. přenesená",J2327,0)</f>
        <v>0</v>
      </c>
      <c r="BH2327" s="204">
        <f>IF(N2327="sníž. přenesená",J2327,0)</f>
        <v>0</v>
      </c>
      <c r="BI2327" s="204">
        <f>IF(N2327="nulová",J2327,0)</f>
        <v>0</v>
      </c>
      <c r="BJ2327" s="18" t="s">
        <v>83</v>
      </c>
      <c r="BK2327" s="204">
        <f>ROUND(I2327*H2327,2)</f>
        <v>0</v>
      </c>
      <c r="BL2327" s="18" t="s">
        <v>169</v>
      </c>
      <c r="BM2327" s="203" t="s">
        <v>2949</v>
      </c>
    </row>
    <row r="2328" spans="1:65" s="2" customFormat="1" ht="11.25">
      <c r="A2328" s="35"/>
      <c r="B2328" s="36"/>
      <c r="C2328" s="37"/>
      <c r="D2328" s="205" t="s">
        <v>248</v>
      </c>
      <c r="E2328" s="37"/>
      <c r="F2328" s="206" t="s">
        <v>2950</v>
      </c>
      <c r="G2328" s="37"/>
      <c r="H2328" s="37"/>
      <c r="I2328" s="207"/>
      <c r="J2328" s="37"/>
      <c r="K2328" s="37"/>
      <c r="L2328" s="40"/>
      <c r="M2328" s="208"/>
      <c r="N2328" s="209"/>
      <c r="O2328" s="72"/>
      <c r="P2328" s="72"/>
      <c r="Q2328" s="72"/>
      <c r="R2328" s="72"/>
      <c r="S2328" s="72"/>
      <c r="T2328" s="73"/>
      <c r="U2328" s="35"/>
      <c r="V2328" s="35"/>
      <c r="W2328" s="35"/>
      <c r="X2328" s="35"/>
      <c r="Y2328" s="35"/>
      <c r="Z2328" s="35"/>
      <c r="AA2328" s="35"/>
      <c r="AB2328" s="35"/>
      <c r="AC2328" s="35"/>
      <c r="AD2328" s="35"/>
      <c r="AE2328" s="35"/>
      <c r="AT2328" s="18" t="s">
        <v>248</v>
      </c>
      <c r="AU2328" s="18" t="s">
        <v>86</v>
      </c>
    </row>
    <row r="2329" spans="1:65" s="13" customFormat="1" ht="11.25">
      <c r="B2329" s="210"/>
      <c r="C2329" s="211"/>
      <c r="D2329" s="212" t="s">
        <v>250</v>
      </c>
      <c r="E2329" s="213" t="s">
        <v>1</v>
      </c>
      <c r="F2329" s="214" t="s">
        <v>2951</v>
      </c>
      <c r="G2329" s="211"/>
      <c r="H2329" s="213" t="s">
        <v>1</v>
      </c>
      <c r="I2329" s="215"/>
      <c r="J2329" s="211"/>
      <c r="K2329" s="211"/>
      <c r="L2329" s="216"/>
      <c r="M2329" s="217"/>
      <c r="N2329" s="218"/>
      <c r="O2329" s="218"/>
      <c r="P2329" s="218"/>
      <c r="Q2329" s="218"/>
      <c r="R2329" s="218"/>
      <c r="S2329" s="218"/>
      <c r="T2329" s="219"/>
      <c r="AT2329" s="220" t="s">
        <v>250</v>
      </c>
      <c r="AU2329" s="220" t="s">
        <v>86</v>
      </c>
      <c r="AV2329" s="13" t="s">
        <v>83</v>
      </c>
      <c r="AW2329" s="13" t="s">
        <v>31</v>
      </c>
      <c r="AX2329" s="13" t="s">
        <v>75</v>
      </c>
      <c r="AY2329" s="220" t="s">
        <v>239</v>
      </c>
    </row>
    <row r="2330" spans="1:65" s="13" customFormat="1" ht="11.25">
      <c r="B2330" s="210"/>
      <c r="C2330" s="211"/>
      <c r="D2330" s="212" t="s">
        <v>250</v>
      </c>
      <c r="E2330" s="213" t="s">
        <v>1</v>
      </c>
      <c r="F2330" s="214" t="s">
        <v>2952</v>
      </c>
      <c r="G2330" s="211"/>
      <c r="H2330" s="213" t="s">
        <v>1</v>
      </c>
      <c r="I2330" s="215"/>
      <c r="J2330" s="211"/>
      <c r="K2330" s="211"/>
      <c r="L2330" s="216"/>
      <c r="M2330" s="217"/>
      <c r="N2330" s="218"/>
      <c r="O2330" s="218"/>
      <c r="P2330" s="218"/>
      <c r="Q2330" s="218"/>
      <c r="R2330" s="218"/>
      <c r="S2330" s="218"/>
      <c r="T2330" s="219"/>
      <c r="AT2330" s="220" t="s">
        <v>250</v>
      </c>
      <c r="AU2330" s="220" t="s">
        <v>86</v>
      </c>
      <c r="AV2330" s="13" t="s">
        <v>83</v>
      </c>
      <c r="AW2330" s="13" t="s">
        <v>31</v>
      </c>
      <c r="AX2330" s="13" t="s">
        <v>75</v>
      </c>
      <c r="AY2330" s="220" t="s">
        <v>239</v>
      </c>
    </row>
    <row r="2331" spans="1:65" s="13" customFormat="1" ht="11.25">
      <c r="B2331" s="210"/>
      <c r="C2331" s="211"/>
      <c r="D2331" s="212" t="s">
        <v>250</v>
      </c>
      <c r="E2331" s="213" t="s">
        <v>1</v>
      </c>
      <c r="F2331" s="214" t="s">
        <v>2953</v>
      </c>
      <c r="G2331" s="211"/>
      <c r="H2331" s="213" t="s">
        <v>1</v>
      </c>
      <c r="I2331" s="215"/>
      <c r="J2331" s="211"/>
      <c r="K2331" s="211"/>
      <c r="L2331" s="216"/>
      <c r="M2331" s="217"/>
      <c r="N2331" s="218"/>
      <c r="O2331" s="218"/>
      <c r="P2331" s="218"/>
      <c r="Q2331" s="218"/>
      <c r="R2331" s="218"/>
      <c r="S2331" s="218"/>
      <c r="T2331" s="219"/>
      <c r="AT2331" s="220" t="s">
        <v>250</v>
      </c>
      <c r="AU2331" s="220" t="s">
        <v>86</v>
      </c>
      <c r="AV2331" s="13" t="s">
        <v>83</v>
      </c>
      <c r="AW2331" s="13" t="s">
        <v>31</v>
      </c>
      <c r="AX2331" s="13" t="s">
        <v>75</v>
      </c>
      <c r="AY2331" s="220" t="s">
        <v>239</v>
      </c>
    </row>
    <row r="2332" spans="1:65" s="14" customFormat="1" ht="11.25">
      <c r="B2332" s="221"/>
      <c r="C2332" s="222"/>
      <c r="D2332" s="212" t="s">
        <v>250</v>
      </c>
      <c r="E2332" s="223" t="s">
        <v>1</v>
      </c>
      <c r="F2332" s="224" t="s">
        <v>394</v>
      </c>
      <c r="G2332" s="222"/>
      <c r="H2332" s="225">
        <v>18</v>
      </c>
      <c r="I2332" s="226"/>
      <c r="J2332" s="222"/>
      <c r="K2332" s="222"/>
      <c r="L2332" s="227"/>
      <c r="M2332" s="228"/>
      <c r="N2332" s="229"/>
      <c r="O2332" s="229"/>
      <c r="P2332" s="229"/>
      <c r="Q2332" s="229"/>
      <c r="R2332" s="229"/>
      <c r="S2332" s="229"/>
      <c r="T2332" s="230"/>
      <c r="AT2332" s="231" t="s">
        <v>250</v>
      </c>
      <c r="AU2332" s="231" t="s">
        <v>86</v>
      </c>
      <c r="AV2332" s="14" t="s">
        <v>86</v>
      </c>
      <c r="AW2332" s="14" t="s">
        <v>31</v>
      </c>
      <c r="AX2332" s="14" t="s">
        <v>83</v>
      </c>
      <c r="AY2332" s="231" t="s">
        <v>239</v>
      </c>
    </row>
    <row r="2333" spans="1:65" s="2" customFormat="1" ht="21.75" customHeight="1">
      <c r="A2333" s="35"/>
      <c r="B2333" s="36"/>
      <c r="C2333" s="254" t="s">
        <v>2954</v>
      </c>
      <c r="D2333" s="254" t="s">
        <v>340</v>
      </c>
      <c r="E2333" s="255" t="s">
        <v>2955</v>
      </c>
      <c r="F2333" s="256" t="s">
        <v>2956</v>
      </c>
      <c r="G2333" s="257" t="s">
        <v>674</v>
      </c>
      <c r="H2333" s="258">
        <v>18</v>
      </c>
      <c r="I2333" s="259"/>
      <c r="J2333" s="260">
        <f>ROUND(I2333*H2333,2)</f>
        <v>0</v>
      </c>
      <c r="K2333" s="256" t="s">
        <v>245</v>
      </c>
      <c r="L2333" s="261"/>
      <c r="M2333" s="262" t="s">
        <v>1</v>
      </c>
      <c r="N2333" s="263" t="s">
        <v>40</v>
      </c>
      <c r="O2333" s="72"/>
      <c r="P2333" s="201">
        <f>O2333*H2333</f>
        <v>0</v>
      </c>
      <c r="Q2333" s="201">
        <v>6.8000000000000005E-4</v>
      </c>
      <c r="R2333" s="201">
        <f>Q2333*H2333</f>
        <v>1.2240000000000001E-2</v>
      </c>
      <c r="S2333" s="201">
        <v>0</v>
      </c>
      <c r="T2333" s="202">
        <f>S2333*H2333</f>
        <v>0</v>
      </c>
      <c r="U2333" s="35"/>
      <c r="V2333" s="35"/>
      <c r="W2333" s="35"/>
      <c r="X2333" s="35"/>
      <c r="Y2333" s="35"/>
      <c r="Z2333" s="35"/>
      <c r="AA2333" s="35"/>
      <c r="AB2333" s="35"/>
      <c r="AC2333" s="35"/>
      <c r="AD2333" s="35"/>
      <c r="AE2333" s="35"/>
      <c r="AR2333" s="203" t="s">
        <v>531</v>
      </c>
      <c r="AT2333" s="203" t="s">
        <v>340</v>
      </c>
      <c r="AU2333" s="203" t="s">
        <v>86</v>
      </c>
      <c r="AY2333" s="18" t="s">
        <v>239</v>
      </c>
      <c r="BE2333" s="204">
        <f>IF(N2333="základní",J2333,0)</f>
        <v>0</v>
      </c>
      <c r="BF2333" s="204">
        <f>IF(N2333="snížená",J2333,0)</f>
        <v>0</v>
      </c>
      <c r="BG2333" s="204">
        <f>IF(N2333="zákl. přenesená",J2333,0)</f>
        <v>0</v>
      </c>
      <c r="BH2333" s="204">
        <f>IF(N2333="sníž. přenesená",J2333,0)</f>
        <v>0</v>
      </c>
      <c r="BI2333" s="204">
        <f>IF(N2333="nulová",J2333,0)</f>
        <v>0</v>
      </c>
      <c r="BJ2333" s="18" t="s">
        <v>83</v>
      </c>
      <c r="BK2333" s="204">
        <f>ROUND(I2333*H2333,2)</f>
        <v>0</v>
      </c>
      <c r="BL2333" s="18" t="s">
        <v>169</v>
      </c>
      <c r="BM2333" s="203" t="s">
        <v>2957</v>
      </c>
    </row>
    <row r="2334" spans="1:65" s="2" customFormat="1" ht="19.5">
      <c r="A2334" s="35"/>
      <c r="B2334" s="36"/>
      <c r="C2334" s="37"/>
      <c r="D2334" s="212" t="s">
        <v>741</v>
      </c>
      <c r="E2334" s="37"/>
      <c r="F2334" s="264" t="s">
        <v>2958</v>
      </c>
      <c r="G2334" s="37"/>
      <c r="H2334" s="37"/>
      <c r="I2334" s="207"/>
      <c r="J2334" s="37"/>
      <c r="K2334" s="37"/>
      <c r="L2334" s="40"/>
      <c r="M2334" s="208"/>
      <c r="N2334" s="209"/>
      <c r="O2334" s="72"/>
      <c r="P2334" s="72"/>
      <c r="Q2334" s="72"/>
      <c r="R2334" s="72"/>
      <c r="S2334" s="72"/>
      <c r="T2334" s="73"/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T2334" s="18" t="s">
        <v>741</v>
      </c>
      <c r="AU2334" s="18" t="s">
        <v>86</v>
      </c>
    </row>
    <row r="2335" spans="1:65" s="13" customFormat="1" ht="11.25">
      <c r="B2335" s="210"/>
      <c r="C2335" s="211"/>
      <c r="D2335" s="212" t="s">
        <v>250</v>
      </c>
      <c r="E2335" s="213" t="s">
        <v>1</v>
      </c>
      <c r="F2335" s="214" t="s">
        <v>2951</v>
      </c>
      <c r="G2335" s="211"/>
      <c r="H2335" s="213" t="s">
        <v>1</v>
      </c>
      <c r="I2335" s="215"/>
      <c r="J2335" s="211"/>
      <c r="K2335" s="211"/>
      <c r="L2335" s="216"/>
      <c r="M2335" s="217"/>
      <c r="N2335" s="218"/>
      <c r="O2335" s="218"/>
      <c r="P2335" s="218"/>
      <c r="Q2335" s="218"/>
      <c r="R2335" s="218"/>
      <c r="S2335" s="218"/>
      <c r="T2335" s="219"/>
      <c r="AT2335" s="220" t="s">
        <v>250</v>
      </c>
      <c r="AU2335" s="220" t="s">
        <v>86</v>
      </c>
      <c r="AV2335" s="13" t="s">
        <v>83</v>
      </c>
      <c r="AW2335" s="13" t="s">
        <v>31</v>
      </c>
      <c r="AX2335" s="13" t="s">
        <v>75</v>
      </c>
      <c r="AY2335" s="220" t="s">
        <v>239</v>
      </c>
    </row>
    <row r="2336" spans="1:65" s="13" customFormat="1" ht="11.25">
      <c r="B2336" s="210"/>
      <c r="C2336" s="211"/>
      <c r="D2336" s="212" t="s">
        <v>250</v>
      </c>
      <c r="E2336" s="213" t="s">
        <v>1</v>
      </c>
      <c r="F2336" s="214" t="s">
        <v>2952</v>
      </c>
      <c r="G2336" s="211"/>
      <c r="H2336" s="213" t="s">
        <v>1</v>
      </c>
      <c r="I2336" s="215"/>
      <c r="J2336" s="211"/>
      <c r="K2336" s="211"/>
      <c r="L2336" s="216"/>
      <c r="M2336" s="217"/>
      <c r="N2336" s="218"/>
      <c r="O2336" s="218"/>
      <c r="P2336" s="218"/>
      <c r="Q2336" s="218"/>
      <c r="R2336" s="218"/>
      <c r="S2336" s="218"/>
      <c r="T2336" s="219"/>
      <c r="AT2336" s="220" t="s">
        <v>250</v>
      </c>
      <c r="AU2336" s="220" t="s">
        <v>86</v>
      </c>
      <c r="AV2336" s="13" t="s">
        <v>83</v>
      </c>
      <c r="AW2336" s="13" t="s">
        <v>31</v>
      </c>
      <c r="AX2336" s="13" t="s">
        <v>75</v>
      </c>
      <c r="AY2336" s="220" t="s">
        <v>239</v>
      </c>
    </row>
    <row r="2337" spans="1:65" s="13" customFormat="1" ht="22.5">
      <c r="B2337" s="210"/>
      <c r="C2337" s="211"/>
      <c r="D2337" s="212" t="s">
        <v>250</v>
      </c>
      <c r="E2337" s="213" t="s">
        <v>1</v>
      </c>
      <c r="F2337" s="214" t="s">
        <v>2959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250</v>
      </c>
      <c r="AU2337" s="220" t="s">
        <v>86</v>
      </c>
      <c r="AV2337" s="13" t="s">
        <v>83</v>
      </c>
      <c r="AW2337" s="13" t="s">
        <v>31</v>
      </c>
      <c r="AX2337" s="13" t="s">
        <v>75</v>
      </c>
      <c r="AY2337" s="220" t="s">
        <v>239</v>
      </c>
    </row>
    <row r="2338" spans="1:65" s="14" customFormat="1" ht="11.25">
      <c r="B2338" s="221"/>
      <c r="C2338" s="222"/>
      <c r="D2338" s="212" t="s">
        <v>250</v>
      </c>
      <c r="E2338" s="223" t="s">
        <v>1</v>
      </c>
      <c r="F2338" s="224" t="s">
        <v>394</v>
      </c>
      <c r="G2338" s="222"/>
      <c r="H2338" s="225">
        <v>18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250</v>
      </c>
      <c r="AU2338" s="231" t="s">
        <v>86</v>
      </c>
      <c r="AV2338" s="14" t="s">
        <v>86</v>
      </c>
      <c r="AW2338" s="14" t="s">
        <v>31</v>
      </c>
      <c r="AX2338" s="14" t="s">
        <v>83</v>
      </c>
      <c r="AY2338" s="231" t="s">
        <v>239</v>
      </c>
    </row>
    <row r="2339" spans="1:65" s="2" customFormat="1" ht="24.2" customHeight="1">
      <c r="A2339" s="35"/>
      <c r="B2339" s="36"/>
      <c r="C2339" s="192" t="s">
        <v>2960</v>
      </c>
      <c r="D2339" s="192" t="s">
        <v>241</v>
      </c>
      <c r="E2339" s="193" t="s">
        <v>2961</v>
      </c>
      <c r="F2339" s="194" t="s">
        <v>2962</v>
      </c>
      <c r="G2339" s="195" t="s">
        <v>372</v>
      </c>
      <c r="H2339" s="196">
        <v>6.5</v>
      </c>
      <c r="I2339" s="197"/>
      <c r="J2339" s="198">
        <f>ROUND(I2339*H2339,2)</f>
        <v>0</v>
      </c>
      <c r="K2339" s="194" t="s">
        <v>245</v>
      </c>
      <c r="L2339" s="40"/>
      <c r="M2339" s="199" t="s">
        <v>1</v>
      </c>
      <c r="N2339" s="200" t="s">
        <v>40</v>
      </c>
      <c r="O2339" s="72"/>
      <c r="P2339" s="201">
        <f>O2339*H2339</f>
        <v>0</v>
      </c>
      <c r="Q2339" s="201">
        <v>0</v>
      </c>
      <c r="R2339" s="201">
        <f>Q2339*H2339</f>
        <v>0</v>
      </c>
      <c r="S2339" s="201">
        <v>0</v>
      </c>
      <c r="T2339" s="202">
        <f>S2339*H2339</f>
        <v>0</v>
      </c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R2339" s="203" t="s">
        <v>169</v>
      </c>
      <c r="AT2339" s="203" t="s">
        <v>241</v>
      </c>
      <c r="AU2339" s="203" t="s">
        <v>86</v>
      </c>
      <c r="AY2339" s="18" t="s">
        <v>239</v>
      </c>
      <c r="BE2339" s="204">
        <f>IF(N2339="základní",J2339,0)</f>
        <v>0</v>
      </c>
      <c r="BF2339" s="204">
        <f>IF(N2339="snížená",J2339,0)</f>
        <v>0</v>
      </c>
      <c r="BG2339" s="204">
        <f>IF(N2339="zákl. přenesená",J2339,0)</f>
        <v>0</v>
      </c>
      <c r="BH2339" s="204">
        <f>IF(N2339="sníž. přenesená",J2339,0)</f>
        <v>0</v>
      </c>
      <c r="BI2339" s="204">
        <f>IF(N2339="nulová",J2339,0)</f>
        <v>0</v>
      </c>
      <c r="BJ2339" s="18" t="s">
        <v>83</v>
      </c>
      <c r="BK2339" s="204">
        <f>ROUND(I2339*H2339,2)</f>
        <v>0</v>
      </c>
      <c r="BL2339" s="18" t="s">
        <v>169</v>
      </c>
      <c r="BM2339" s="203" t="s">
        <v>2963</v>
      </c>
    </row>
    <row r="2340" spans="1:65" s="2" customFormat="1" ht="11.25">
      <c r="A2340" s="35"/>
      <c r="B2340" s="36"/>
      <c r="C2340" s="37"/>
      <c r="D2340" s="205" t="s">
        <v>248</v>
      </c>
      <c r="E2340" s="37"/>
      <c r="F2340" s="206" t="s">
        <v>2964</v>
      </c>
      <c r="G2340" s="37"/>
      <c r="H2340" s="37"/>
      <c r="I2340" s="207"/>
      <c r="J2340" s="37"/>
      <c r="K2340" s="37"/>
      <c r="L2340" s="40"/>
      <c r="M2340" s="208"/>
      <c r="N2340" s="209"/>
      <c r="O2340" s="72"/>
      <c r="P2340" s="72"/>
      <c r="Q2340" s="72"/>
      <c r="R2340" s="72"/>
      <c r="S2340" s="72"/>
      <c r="T2340" s="73"/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T2340" s="18" t="s">
        <v>248</v>
      </c>
      <c r="AU2340" s="18" t="s">
        <v>86</v>
      </c>
    </row>
    <row r="2341" spans="1:65" s="13" customFormat="1" ht="11.25">
      <c r="B2341" s="210"/>
      <c r="C2341" s="211"/>
      <c r="D2341" s="212" t="s">
        <v>250</v>
      </c>
      <c r="E2341" s="213" t="s">
        <v>1</v>
      </c>
      <c r="F2341" s="214" t="s">
        <v>2965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250</v>
      </c>
      <c r="AU2341" s="220" t="s">
        <v>86</v>
      </c>
      <c r="AV2341" s="13" t="s">
        <v>83</v>
      </c>
      <c r="AW2341" s="13" t="s">
        <v>31</v>
      </c>
      <c r="AX2341" s="13" t="s">
        <v>75</v>
      </c>
      <c r="AY2341" s="220" t="s">
        <v>239</v>
      </c>
    </row>
    <row r="2342" spans="1:65" s="14" customFormat="1" ht="11.25">
      <c r="B2342" s="221"/>
      <c r="C2342" s="222"/>
      <c r="D2342" s="212" t="s">
        <v>250</v>
      </c>
      <c r="E2342" s="223" t="s">
        <v>1</v>
      </c>
      <c r="F2342" s="224" t="s">
        <v>2966</v>
      </c>
      <c r="G2342" s="222"/>
      <c r="H2342" s="225">
        <v>6.4249999999999998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250</v>
      </c>
      <c r="AU2342" s="231" t="s">
        <v>86</v>
      </c>
      <c r="AV2342" s="14" t="s">
        <v>86</v>
      </c>
      <c r="AW2342" s="14" t="s">
        <v>31</v>
      </c>
      <c r="AX2342" s="14" t="s">
        <v>75</v>
      </c>
      <c r="AY2342" s="231" t="s">
        <v>239</v>
      </c>
    </row>
    <row r="2343" spans="1:65" s="14" customFormat="1" ht="11.25">
      <c r="B2343" s="221"/>
      <c r="C2343" s="222"/>
      <c r="D2343" s="212" t="s">
        <v>250</v>
      </c>
      <c r="E2343" s="223" t="s">
        <v>1</v>
      </c>
      <c r="F2343" s="224" t="s">
        <v>2967</v>
      </c>
      <c r="G2343" s="222"/>
      <c r="H2343" s="225">
        <v>7.4999999999999997E-2</v>
      </c>
      <c r="I2343" s="226"/>
      <c r="J2343" s="222"/>
      <c r="K2343" s="222"/>
      <c r="L2343" s="227"/>
      <c r="M2343" s="228"/>
      <c r="N2343" s="229"/>
      <c r="O2343" s="229"/>
      <c r="P2343" s="229"/>
      <c r="Q2343" s="229"/>
      <c r="R2343" s="229"/>
      <c r="S2343" s="229"/>
      <c r="T2343" s="230"/>
      <c r="AT2343" s="231" t="s">
        <v>250</v>
      </c>
      <c r="AU2343" s="231" t="s">
        <v>86</v>
      </c>
      <c r="AV2343" s="14" t="s">
        <v>86</v>
      </c>
      <c r="AW2343" s="14" t="s">
        <v>31</v>
      </c>
      <c r="AX2343" s="14" t="s">
        <v>75</v>
      </c>
      <c r="AY2343" s="231" t="s">
        <v>239</v>
      </c>
    </row>
    <row r="2344" spans="1:65" s="16" customFormat="1" ht="11.25">
      <c r="B2344" s="243"/>
      <c r="C2344" s="244"/>
      <c r="D2344" s="212" t="s">
        <v>250</v>
      </c>
      <c r="E2344" s="245" t="s">
        <v>1</v>
      </c>
      <c r="F2344" s="246" t="s">
        <v>264</v>
      </c>
      <c r="G2344" s="244"/>
      <c r="H2344" s="247">
        <v>6.5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AT2344" s="253" t="s">
        <v>250</v>
      </c>
      <c r="AU2344" s="253" t="s">
        <v>86</v>
      </c>
      <c r="AV2344" s="16" t="s">
        <v>246</v>
      </c>
      <c r="AW2344" s="16" t="s">
        <v>31</v>
      </c>
      <c r="AX2344" s="16" t="s">
        <v>83</v>
      </c>
      <c r="AY2344" s="253" t="s">
        <v>239</v>
      </c>
    </row>
    <row r="2345" spans="1:65" s="2" customFormat="1" ht="16.5" customHeight="1">
      <c r="A2345" s="35"/>
      <c r="B2345" s="36"/>
      <c r="C2345" s="254" t="s">
        <v>2968</v>
      </c>
      <c r="D2345" s="254" t="s">
        <v>340</v>
      </c>
      <c r="E2345" s="255" t="s">
        <v>2969</v>
      </c>
      <c r="F2345" s="256" t="s">
        <v>2970</v>
      </c>
      <c r="G2345" s="257" t="s">
        <v>372</v>
      </c>
      <c r="H2345" s="258">
        <v>7</v>
      </c>
      <c r="I2345" s="259"/>
      <c r="J2345" s="260">
        <f>ROUND(I2345*H2345,2)</f>
        <v>0</v>
      </c>
      <c r="K2345" s="256" t="s">
        <v>1</v>
      </c>
      <c r="L2345" s="261"/>
      <c r="M2345" s="262" t="s">
        <v>1</v>
      </c>
      <c r="N2345" s="263" t="s">
        <v>40</v>
      </c>
      <c r="O2345" s="72"/>
      <c r="P2345" s="201">
        <f>O2345*H2345</f>
        <v>0</v>
      </c>
      <c r="Q2345" s="201">
        <v>3.3999999999999998E-3</v>
      </c>
      <c r="R2345" s="201">
        <f>Q2345*H2345</f>
        <v>2.3799999999999998E-2</v>
      </c>
      <c r="S2345" s="201">
        <v>0</v>
      </c>
      <c r="T2345" s="202">
        <f>S2345*H2345</f>
        <v>0</v>
      </c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R2345" s="203" t="s">
        <v>531</v>
      </c>
      <c r="AT2345" s="203" t="s">
        <v>340</v>
      </c>
      <c r="AU2345" s="203" t="s">
        <v>86</v>
      </c>
      <c r="AY2345" s="18" t="s">
        <v>239</v>
      </c>
      <c r="BE2345" s="204">
        <f>IF(N2345="základní",J2345,0)</f>
        <v>0</v>
      </c>
      <c r="BF2345" s="204">
        <f>IF(N2345="snížená",J2345,0)</f>
        <v>0</v>
      </c>
      <c r="BG2345" s="204">
        <f>IF(N2345="zákl. přenesená",J2345,0)</f>
        <v>0</v>
      </c>
      <c r="BH2345" s="204">
        <f>IF(N2345="sníž. přenesená",J2345,0)</f>
        <v>0</v>
      </c>
      <c r="BI2345" s="204">
        <f>IF(N2345="nulová",J2345,0)</f>
        <v>0</v>
      </c>
      <c r="BJ2345" s="18" t="s">
        <v>83</v>
      </c>
      <c r="BK2345" s="204">
        <f>ROUND(I2345*H2345,2)</f>
        <v>0</v>
      </c>
      <c r="BL2345" s="18" t="s">
        <v>169</v>
      </c>
      <c r="BM2345" s="203" t="s">
        <v>2971</v>
      </c>
    </row>
    <row r="2346" spans="1:65" s="13" customFormat="1" ht="11.25">
      <c r="B2346" s="210"/>
      <c r="C2346" s="211"/>
      <c r="D2346" s="212" t="s">
        <v>250</v>
      </c>
      <c r="E2346" s="213" t="s">
        <v>1</v>
      </c>
      <c r="F2346" s="214" t="s">
        <v>2972</v>
      </c>
      <c r="G2346" s="211"/>
      <c r="H2346" s="213" t="s">
        <v>1</v>
      </c>
      <c r="I2346" s="215"/>
      <c r="J2346" s="211"/>
      <c r="K2346" s="211"/>
      <c r="L2346" s="216"/>
      <c r="M2346" s="217"/>
      <c r="N2346" s="218"/>
      <c r="O2346" s="218"/>
      <c r="P2346" s="218"/>
      <c r="Q2346" s="218"/>
      <c r="R2346" s="218"/>
      <c r="S2346" s="218"/>
      <c r="T2346" s="219"/>
      <c r="AT2346" s="220" t="s">
        <v>250</v>
      </c>
      <c r="AU2346" s="220" t="s">
        <v>86</v>
      </c>
      <c r="AV2346" s="13" t="s">
        <v>83</v>
      </c>
      <c r="AW2346" s="13" t="s">
        <v>31</v>
      </c>
      <c r="AX2346" s="13" t="s">
        <v>75</v>
      </c>
      <c r="AY2346" s="220" t="s">
        <v>239</v>
      </c>
    </row>
    <row r="2347" spans="1:65" s="13" customFormat="1" ht="11.25">
      <c r="B2347" s="210"/>
      <c r="C2347" s="211"/>
      <c r="D2347" s="212" t="s">
        <v>250</v>
      </c>
      <c r="E2347" s="213" t="s">
        <v>1</v>
      </c>
      <c r="F2347" s="214" t="s">
        <v>2973</v>
      </c>
      <c r="G2347" s="211"/>
      <c r="H2347" s="213" t="s">
        <v>1</v>
      </c>
      <c r="I2347" s="215"/>
      <c r="J2347" s="211"/>
      <c r="K2347" s="211"/>
      <c r="L2347" s="216"/>
      <c r="M2347" s="217"/>
      <c r="N2347" s="218"/>
      <c r="O2347" s="218"/>
      <c r="P2347" s="218"/>
      <c r="Q2347" s="218"/>
      <c r="R2347" s="218"/>
      <c r="S2347" s="218"/>
      <c r="T2347" s="219"/>
      <c r="AT2347" s="220" t="s">
        <v>250</v>
      </c>
      <c r="AU2347" s="220" t="s">
        <v>86</v>
      </c>
      <c r="AV2347" s="13" t="s">
        <v>83</v>
      </c>
      <c r="AW2347" s="13" t="s">
        <v>31</v>
      </c>
      <c r="AX2347" s="13" t="s">
        <v>75</v>
      </c>
      <c r="AY2347" s="220" t="s">
        <v>239</v>
      </c>
    </row>
    <row r="2348" spans="1:65" s="14" customFormat="1" ht="11.25">
      <c r="B2348" s="221"/>
      <c r="C2348" s="222"/>
      <c r="D2348" s="212" t="s">
        <v>250</v>
      </c>
      <c r="E2348" s="223" t="s">
        <v>1</v>
      </c>
      <c r="F2348" s="224" t="s">
        <v>2974</v>
      </c>
      <c r="G2348" s="222"/>
      <c r="H2348" s="225">
        <v>7</v>
      </c>
      <c r="I2348" s="226"/>
      <c r="J2348" s="222"/>
      <c r="K2348" s="222"/>
      <c r="L2348" s="227"/>
      <c r="M2348" s="228"/>
      <c r="N2348" s="229"/>
      <c r="O2348" s="229"/>
      <c r="P2348" s="229"/>
      <c r="Q2348" s="229"/>
      <c r="R2348" s="229"/>
      <c r="S2348" s="229"/>
      <c r="T2348" s="230"/>
      <c r="AT2348" s="231" t="s">
        <v>250</v>
      </c>
      <c r="AU2348" s="231" t="s">
        <v>86</v>
      </c>
      <c r="AV2348" s="14" t="s">
        <v>86</v>
      </c>
      <c r="AW2348" s="14" t="s">
        <v>31</v>
      </c>
      <c r="AX2348" s="14" t="s">
        <v>83</v>
      </c>
      <c r="AY2348" s="231" t="s">
        <v>239</v>
      </c>
    </row>
    <row r="2349" spans="1:65" s="2" customFormat="1" ht="24.2" customHeight="1">
      <c r="A2349" s="35"/>
      <c r="B2349" s="36"/>
      <c r="C2349" s="192" t="s">
        <v>2975</v>
      </c>
      <c r="D2349" s="192" t="s">
        <v>241</v>
      </c>
      <c r="E2349" s="193" t="s">
        <v>2976</v>
      </c>
      <c r="F2349" s="194" t="s">
        <v>2977</v>
      </c>
      <c r="G2349" s="195" t="s">
        <v>519</v>
      </c>
      <c r="H2349" s="196">
        <v>14.5</v>
      </c>
      <c r="I2349" s="197"/>
      <c r="J2349" s="198">
        <f>ROUND(I2349*H2349,2)</f>
        <v>0</v>
      </c>
      <c r="K2349" s="194" t="s">
        <v>245</v>
      </c>
      <c r="L2349" s="40"/>
      <c r="M2349" s="199" t="s">
        <v>1</v>
      </c>
      <c r="N2349" s="200" t="s">
        <v>40</v>
      </c>
      <c r="O2349" s="72"/>
      <c r="P2349" s="201">
        <f>O2349*H2349</f>
        <v>0</v>
      </c>
      <c r="Q2349" s="201">
        <v>0</v>
      </c>
      <c r="R2349" s="201">
        <f>Q2349*H2349</f>
        <v>0</v>
      </c>
      <c r="S2349" s="201">
        <v>0</v>
      </c>
      <c r="T2349" s="202">
        <f>S2349*H2349</f>
        <v>0</v>
      </c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R2349" s="203" t="s">
        <v>169</v>
      </c>
      <c r="AT2349" s="203" t="s">
        <v>241</v>
      </c>
      <c r="AU2349" s="203" t="s">
        <v>86</v>
      </c>
      <c r="AY2349" s="18" t="s">
        <v>239</v>
      </c>
      <c r="BE2349" s="204">
        <f>IF(N2349="základní",J2349,0)</f>
        <v>0</v>
      </c>
      <c r="BF2349" s="204">
        <f>IF(N2349="snížená",J2349,0)</f>
        <v>0</v>
      </c>
      <c r="BG2349" s="204">
        <f>IF(N2349="zákl. přenesená",J2349,0)</f>
        <v>0</v>
      </c>
      <c r="BH2349" s="204">
        <f>IF(N2349="sníž. přenesená",J2349,0)</f>
        <v>0</v>
      </c>
      <c r="BI2349" s="204">
        <f>IF(N2349="nulová",J2349,0)</f>
        <v>0</v>
      </c>
      <c r="BJ2349" s="18" t="s">
        <v>83</v>
      </c>
      <c r="BK2349" s="204">
        <f>ROUND(I2349*H2349,2)</f>
        <v>0</v>
      </c>
      <c r="BL2349" s="18" t="s">
        <v>169</v>
      </c>
      <c r="BM2349" s="203" t="s">
        <v>2978</v>
      </c>
    </row>
    <row r="2350" spans="1:65" s="2" customFormat="1" ht="11.25">
      <c r="A2350" s="35"/>
      <c r="B2350" s="36"/>
      <c r="C2350" s="37"/>
      <c r="D2350" s="205" t="s">
        <v>248</v>
      </c>
      <c r="E2350" s="37"/>
      <c r="F2350" s="206" t="s">
        <v>2979</v>
      </c>
      <c r="G2350" s="37"/>
      <c r="H2350" s="37"/>
      <c r="I2350" s="207"/>
      <c r="J2350" s="37"/>
      <c r="K2350" s="37"/>
      <c r="L2350" s="40"/>
      <c r="M2350" s="208"/>
      <c r="N2350" s="209"/>
      <c r="O2350" s="72"/>
      <c r="P2350" s="72"/>
      <c r="Q2350" s="72"/>
      <c r="R2350" s="72"/>
      <c r="S2350" s="72"/>
      <c r="T2350" s="73"/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T2350" s="18" t="s">
        <v>248</v>
      </c>
      <c r="AU2350" s="18" t="s">
        <v>86</v>
      </c>
    </row>
    <row r="2351" spans="1:65" s="13" customFormat="1" ht="11.25">
      <c r="B2351" s="210"/>
      <c r="C2351" s="211"/>
      <c r="D2351" s="212" t="s">
        <v>250</v>
      </c>
      <c r="E2351" s="213" t="s">
        <v>1</v>
      </c>
      <c r="F2351" s="214" t="s">
        <v>2980</v>
      </c>
      <c r="G2351" s="211"/>
      <c r="H2351" s="213" t="s">
        <v>1</v>
      </c>
      <c r="I2351" s="215"/>
      <c r="J2351" s="211"/>
      <c r="K2351" s="211"/>
      <c r="L2351" s="216"/>
      <c r="M2351" s="217"/>
      <c r="N2351" s="218"/>
      <c r="O2351" s="218"/>
      <c r="P2351" s="218"/>
      <c r="Q2351" s="218"/>
      <c r="R2351" s="218"/>
      <c r="S2351" s="218"/>
      <c r="T2351" s="219"/>
      <c r="AT2351" s="220" t="s">
        <v>250</v>
      </c>
      <c r="AU2351" s="220" t="s">
        <v>86</v>
      </c>
      <c r="AV2351" s="13" t="s">
        <v>83</v>
      </c>
      <c r="AW2351" s="13" t="s">
        <v>31</v>
      </c>
      <c r="AX2351" s="13" t="s">
        <v>75</v>
      </c>
      <c r="AY2351" s="220" t="s">
        <v>239</v>
      </c>
    </row>
    <row r="2352" spans="1:65" s="14" customFormat="1" ht="11.25">
      <c r="B2352" s="221"/>
      <c r="C2352" s="222"/>
      <c r="D2352" s="212" t="s">
        <v>250</v>
      </c>
      <c r="E2352" s="223" t="s">
        <v>1</v>
      </c>
      <c r="F2352" s="224" t="s">
        <v>2981</v>
      </c>
      <c r="G2352" s="222"/>
      <c r="H2352" s="225">
        <v>6.2</v>
      </c>
      <c r="I2352" s="226"/>
      <c r="J2352" s="222"/>
      <c r="K2352" s="222"/>
      <c r="L2352" s="227"/>
      <c r="M2352" s="228"/>
      <c r="N2352" s="229"/>
      <c r="O2352" s="229"/>
      <c r="P2352" s="229"/>
      <c r="Q2352" s="229"/>
      <c r="R2352" s="229"/>
      <c r="S2352" s="229"/>
      <c r="T2352" s="230"/>
      <c r="AT2352" s="231" t="s">
        <v>250</v>
      </c>
      <c r="AU2352" s="231" t="s">
        <v>86</v>
      </c>
      <c r="AV2352" s="14" t="s">
        <v>86</v>
      </c>
      <c r="AW2352" s="14" t="s">
        <v>31</v>
      </c>
      <c r="AX2352" s="14" t="s">
        <v>75</v>
      </c>
      <c r="AY2352" s="231" t="s">
        <v>239</v>
      </c>
    </row>
    <row r="2353" spans="1:65" s="14" customFormat="1" ht="11.25">
      <c r="B2353" s="221"/>
      <c r="C2353" s="222"/>
      <c r="D2353" s="212" t="s">
        <v>250</v>
      </c>
      <c r="E2353" s="223" t="s">
        <v>1</v>
      </c>
      <c r="F2353" s="224" t="s">
        <v>2982</v>
      </c>
      <c r="G2353" s="222"/>
      <c r="H2353" s="225">
        <v>8.1</v>
      </c>
      <c r="I2353" s="226"/>
      <c r="J2353" s="222"/>
      <c r="K2353" s="222"/>
      <c r="L2353" s="227"/>
      <c r="M2353" s="228"/>
      <c r="N2353" s="229"/>
      <c r="O2353" s="229"/>
      <c r="P2353" s="229"/>
      <c r="Q2353" s="229"/>
      <c r="R2353" s="229"/>
      <c r="S2353" s="229"/>
      <c r="T2353" s="230"/>
      <c r="AT2353" s="231" t="s">
        <v>250</v>
      </c>
      <c r="AU2353" s="231" t="s">
        <v>86</v>
      </c>
      <c r="AV2353" s="14" t="s">
        <v>86</v>
      </c>
      <c r="AW2353" s="14" t="s">
        <v>31</v>
      </c>
      <c r="AX2353" s="14" t="s">
        <v>75</v>
      </c>
      <c r="AY2353" s="231" t="s">
        <v>239</v>
      </c>
    </row>
    <row r="2354" spans="1:65" s="14" customFormat="1" ht="11.25">
      <c r="B2354" s="221"/>
      <c r="C2354" s="222"/>
      <c r="D2354" s="212" t="s">
        <v>250</v>
      </c>
      <c r="E2354" s="223" t="s">
        <v>1</v>
      </c>
      <c r="F2354" s="224" t="s">
        <v>2983</v>
      </c>
      <c r="G2354" s="222"/>
      <c r="H2354" s="225">
        <v>0.2</v>
      </c>
      <c r="I2354" s="226"/>
      <c r="J2354" s="222"/>
      <c r="K2354" s="222"/>
      <c r="L2354" s="227"/>
      <c r="M2354" s="228"/>
      <c r="N2354" s="229"/>
      <c r="O2354" s="229"/>
      <c r="P2354" s="229"/>
      <c r="Q2354" s="229"/>
      <c r="R2354" s="229"/>
      <c r="S2354" s="229"/>
      <c r="T2354" s="230"/>
      <c r="AT2354" s="231" t="s">
        <v>250</v>
      </c>
      <c r="AU2354" s="231" t="s">
        <v>86</v>
      </c>
      <c r="AV2354" s="14" t="s">
        <v>86</v>
      </c>
      <c r="AW2354" s="14" t="s">
        <v>31</v>
      </c>
      <c r="AX2354" s="14" t="s">
        <v>75</v>
      </c>
      <c r="AY2354" s="231" t="s">
        <v>239</v>
      </c>
    </row>
    <row r="2355" spans="1:65" s="16" customFormat="1" ht="11.25">
      <c r="B2355" s="243"/>
      <c r="C2355" s="244"/>
      <c r="D2355" s="212" t="s">
        <v>250</v>
      </c>
      <c r="E2355" s="245" t="s">
        <v>1</v>
      </c>
      <c r="F2355" s="246" t="s">
        <v>264</v>
      </c>
      <c r="G2355" s="244"/>
      <c r="H2355" s="247">
        <v>14.5</v>
      </c>
      <c r="I2355" s="248"/>
      <c r="J2355" s="244"/>
      <c r="K2355" s="244"/>
      <c r="L2355" s="249"/>
      <c r="M2355" s="250"/>
      <c r="N2355" s="251"/>
      <c r="O2355" s="251"/>
      <c r="P2355" s="251"/>
      <c r="Q2355" s="251"/>
      <c r="R2355" s="251"/>
      <c r="S2355" s="251"/>
      <c r="T2355" s="252"/>
      <c r="AT2355" s="253" t="s">
        <v>250</v>
      </c>
      <c r="AU2355" s="253" t="s">
        <v>86</v>
      </c>
      <c r="AV2355" s="16" t="s">
        <v>246</v>
      </c>
      <c r="AW2355" s="16" t="s">
        <v>31</v>
      </c>
      <c r="AX2355" s="16" t="s">
        <v>83</v>
      </c>
      <c r="AY2355" s="253" t="s">
        <v>239</v>
      </c>
    </row>
    <row r="2356" spans="1:65" s="2" customFormat="1" ht="16.5" customHeight="1">
      <c r="A2356" s="35"/>
      <c r="B2356" s="36"/>
      <c r="C2356" s="254" t="s">
        <v>2984</v>
      </c>
      <c r="D2356" s="254" t="s">
        <v>340</v>
      </c>
      <c r="E2356" s="255" t="s">
        <v>2985</v>
      </c>
      <c r="F2356" s="256" t="s">
        <v>2986</v>
      </c>
      <c r="G2356" s="257" t="s">
        <v>519</v>
      </c>
      <c r="H2356" s="258">
        <v>15</v>
      </c>
      <c r="I2356" s="259"/>
      <c r="J2356" s="260">
        <f>ROUND(I2356*H2356,2)</f>
        <v>0</v>
      </c>
      <c r="K2356" s="256" t="s">
        <v>1</v>
      </c>
      <c r="L2356" s="261"/>
      <c r="M2356" s="262" t="s">
        <v>1</v>
      </c>
      <c r="N2356" s="263" t="s">
        <v>40</v>
      </c>
      <c r="O2356" s="72"/>
      <c r="P2356" s="201">
        <f>O2356*H2356</f>
        <v>0</v>
      </c>
      <c r="Q2356" s="201">
        <v>2.0000000000000001E-4</v>
      </c>
      <c r="R2356" s="201">
        <f>Q2356*H2356</f>
        <v>3.0000000000000001E-3</v>
      </c>
      <c r="S2356" s="201">
        <v>0</v>
      </c>
      <c r="T2356" s="202">
        <f>S2356*H2356</f>
        <v>0</v>
      </c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R2356" s="203" t="s">
        <v>531</v>
      </c>
      <c r="AT2356" s="203" t="s">
        <v>340</v>
      </c>
      <c r="AU2356" s="203" t="s">
        <v>86</v>
      </c>
      <c r="AY2356" s="18" t="s">
        <v>239</v>
      </c>
      <c r="BE2356" s="204">
        <f>IF(N2356="základní",J2356,0)</f>
        <v>0</v>
      </c>
      <c r="BF2356" s="204">
        <f>IF(N2356="snížená",J2356,0)</f>
        <v>0</v>
      </c>
      <c r="BG2356" s="204">
        <f>IF(N2356="zákl. přenesená",J2356,0)</f>
        <v>0</v>
      </c>
      <c r="BH2356" s="204">
        <f>IF(N2356="sníž. přenesená",J2356,0)</f>
        <v>0</v>
      </c>
      <c r="BI2356" s="204">
        <f>IF(N2356="nulová",J2356,0)</f>
        <v>0</v>
      </c>
      <c r="BJ2356" s="18" t="s">
        <v>83</v>
      </c>
      <c r="BK2356" s="204">
        <f>ROUND(I2356*H2356,2)</f>
        <v>0</v>
      </c>
      <c r="BL2356" s="18" t="s">
        <v>169</v>
      </c>
      <c r="BM2356" s="203" t="s">
        <v>2987</v>
      </c>
    </row>
    <row r="2357" spans="1:65" s="13" customFormat="1" ht="11.25">
      <c r="B2357" s="210"/>
      <c r="C2357" s="211"/>
      <c r="D2357" s="212" t="s">
        <v>250</v>
      </c>
      <c r="E2357" s="213" t="s">
        <v>1</v>
      </c>
      <c r="F2357" s="214" t="s">
        <v>2988</v>
      </c>
      <c r="G2357" s="211"/>
      <c r="H2357" s="213" t="s">
        <v>1</v>
      </c>
      <c r="I2357" s="215"/>
      <c r="J2357" s="211"/>
      <c r="K2357" s="211"/>
      <c r="L2357" s="216"/>
      <c r="M2357" s="217"/>
      <c r="N2357" s="218"/>
      <c r="O2357" s="218"/>
      <c r="P2357" s="218"/>
      <c r="Q2357" s="218"/>
      <c r="R2357" s="218"/>
      <c r="S2357" s="218"/>
      <c r="T2357" s="219"/>
      <c r="AT2357" s="220" t="s">
        <v>250</v>
      </c>
      <c r="AU2357" s="220" t="s">
        <v>86</v>
      </c>
      <c r="AV2357" s="13" t="s">
        <v>83</v>
      </c>
      <c r="AW2357" s="13" t="s">
        <v>31</v>
      </c>
      <c r="AX2357" s="13" t="s">
        <v>75</v>
      </c>
      <c r="AY2357" s="220" t="s">
        <v>239</v>
      </c>
    </row>
    <row r="2358" spans="1:65" s="14" customFormat="1" ht="11.25">
      <c r="B2358" s="221"/>
      <c r="C2358" s="222"/>
      <c r="D2358" s="212" t="s">
        <v>250</v>
      </c>
      <c r="E2358" s="223" t="s">
        <v>1</v>
      </c>
      <c r="F2358" s="224" t="s">
        <v>2989</v>
      </c>
      <c r="G2358" s="222"/>
      <c r="H2358" s="225">
        <v>15</v>
      </c>
      <c r="I2358" s="226"/>
      <c r="J2358" s="222"/>
      <c r="K2358" s="222"/>
      <c r="L2358" s="227"/>
      <c r="M2358" s="228"/>
      <c r="N2358" s="229"/>
      <c r="O2358" s="229"/>
      <c r="P2358" s="229"/>
      <c r="Q2358" s="229"/>
      <c r="R2358" s="229"/>
      <c r="S2358" s="229"/>
      <c r="T2358" s="230"/>
      <c r="AT2358" s="231" t="s">
        <v>250</v>
      </c>
      <c r="AU2358" s="231" t="s">
        <v>86</v>
      </c>
      <c r="AV2358" s="14" t="s">
        <v>86</v>
      </c>
      <c r="AW2358" s="14" t="s">
        <v>31</v>
      </c>
      <c r="AX2358" s="14" t="s">
        <v>83</v>
      </c>
      <c r="AY2358" s="231" t="s">
        <v>239</v>
      </c>
    </row>
    <row r="2359" spans="1:65" s="2" customFormat="1" ht="66.75" customHeight="1">
      <c r="A2359" s="35"/>
      <c r="B2359" s="36"/>
      <c r="C2359" s="192" t="s">
        <v>2990</v>
      </c>
      <c r="D2359" s="192" t="s">
        <v>241</v>
      </c>
      <c r="E2359" s="193" t="s">
        <v>2991</v>
      </c>
      <c r="F2359" s="194" t="s">
        <v>2992</v>
      </c>
      <c r="G2359" s="195" t="s">
        <v>372</v>
      </c>
      <c r="H2359" s="196">
        <v>1</v>
      </c>
      <c r="I2359" s="197"/>
      <c r="J2359" s="198">
        <f>ROUND(I2359*H2359,2)</f>
        <v>0</v>
      </c>
      <c r="K2359" s="194" t="s">
        <v>1</v>
      </c>
      <c r="L2359" s="40"/>
      <c r="M2359" s="199" t="s">
        <v>1</v>
      </c>
      <c r="N2359" s="200" t="s">
        <v>40</v>
      </c>
      <c r="O2359" s="72"/>
      <c r="P2359" s="201">
        <f>O2359*H2359</f>
        <v>0</v>
      </c>
      <c r="Q2359" s="201">
        <v>7.0000000000000001E-3</v>
      </c>
      <c r="R2359" s="201">
        <f>Q2359*H2359</f>
        <v>7.0000000000000001E-3</v>
      </c>
      <c r="S2359" s="201">
        <v>0</v>
      </c>
      <c r="T2359" s="202">
        <f>S2359*H2359</f>
        <v>0</v>
      </c>
      <c r="U2359" s="35"/>
      <c r="V2359" s="35"/>
      <c r="W2359" s="35"/>
      <c r="X2359" s="35"/>
      <c r="Y2359" s="35"/>
      <c r="Z2359" s="35"/>
      <c r="AA2359" s="35"/>
      <c r="AB2359" s="35"/>
      <c r="AC2359" s="35"/>
      <c r="AD2359" s="35"/>
      <c r="AE2359" s="35"/>
      <c r="AR2359" s="203" t="s">
        <v>169</v>
      </c>
      <c r="AT2359" s="203" t="s">
        <v>241</v>
      </c>
      <c r="AU2359" s="203" t="s">
        <v>86</v>
      </c>
      <c r="AY2359" s="18" t="s">
        <v>239</v>
      </c>
      <c r="BE2359" s="204">
        <f>IF(N2359="základní",J2359,0)</f>
        <v>0</v>
      </c>
      <c r="BF2359" s="204">
        <f>IF(N2359="snížená",J2359,0)</f>
        <v>0</v>
      </c>
      <c r="BG2359" s="204">
        <f>IF(N2359="zákl. přenesená",J2359,0)</f>
        <v>0</v>
      </c>
      <c r="BH2359" s="204">
        <f>IF(N2359="sníž. přenesená",J2359,0)</f>
        <v>0</v>
      </c>
      <c r="BI2359" s="204">
        <f>IF(N2359="nulová",J2359,0)</f>
        <v>0</v>
      </c>
      <c r="BJ2359" s="18" t="s">
        <v>83</v>
      </c>
      <c r="BK2359" s="204">
        <f>ROUND(I2359*H2359,2)</f>
        <v>0</v>
      </c>
      <c r="BL2359" s="18" t="s">
        <v>169</v>
      </c>
      <c r="BM2359" s="203" t="s">
        <v>2993</v>
      </c>
    </row>
    <row r="2360" spans="1:65" s="13" customFormat="1" ht="11.25">
      <c r="B2360" s="210"/>
      <c r="C2360" s="211"/>
      <c r="D2360" s="212" t="s">
        <v>250</v>
      </c>
      <c r="E2360" s="213" t="s">
        <v>1</v>
      </c>
      <c r="F2360" s="214" t="s">
        <v>2994</v>
      </c>
      <c r="G2360" s="211"/>
      <c r="H2360" s="213" t="s">
        <v>1</v>
      </c>
      <c r="I2360" s="215"/>
      <c r="J2360" s="211"/>
      <c r="K2360" s="211"/>
      <c r="L2360" s="216"/>
      <c r="M2360" s="217"/>
      <c r="N2360" s="218"/>
      <c r="O2360" s="218"/>
      <c r="P2360" s="218"/>
      <c r="Q2360" s="218"/>
      <c r="R2360" s="218"/>
      <c r="S2360" s="218"/>
      <c r="T2360" s="219"/>
      <c r="AT2360" s="220" t="s">
        <v>250</v>
      </c>
      <c r="AU2360" s="220" t="s">
        <v>86</v>
      </c>
      <c r="AV2360" s="13" t="s">
        <v>83</v>
      </c>
      <c r="AW2360" s="13" t="s">
        <v>31</v>
      </c>
      <c r="AX2360" s="13" t="s">
        <v>75</v>
      </c>
      <c r="AY2360" s="220" t="s">
        <v>239</v>
      </c>
    </row>
    <row r="2361" spans="1:65" s="14" customFormat="1" ht="11.25">
      <c r="B2361" s="221"/>
      <c r="C2361" s="222"/>
      <c r="D2361" s="212" t="s">
        <v>250</v>
      </c>
      <c r="E2361" s="223" t="s">
        <v>1</v>
      </c>
      <c r="F2361" s="224" t="s">
        <v>2995</v>
      </c>
      <c r="G2361" s="222"/>
      <c r="H2361" s="225">
        <v>1</v>
      </c>
      <c r="I2361" s="226"/>
      <c r="J2361" s="222"/>
      <c r="K2361" s="222"/>
      <c r="L2361" s="227"/>
      <c r="M2361" s="228"/>
      <c r="N2361" s="229"/>
      <c r="O2361" s="229"/>
      <c r="P2361" s="229"/>
      <c r="Q2361" s="229"/>
      <c r="R2361" s="229"/>
      <c r="S2361" s="229"/>
      <c r="T2361" s="230"/>
      <c r="AT2361" s="231" t="s">
        <v>250</v>
      </c>
      <c r="AU2361" s="231" t="s">
        <v>86</v>
      </c>
      <c r="AV2361" s="14" t="s">
        <v>86</v>
      </c>
      <c r="AW2361" s="14" t="s">
        <v>31</v>
      </c>
      <c r="AX2361" s="14" t="s">
        <v>83</v>
      </c>
      <c r="AY2361" s="231" t="s">
        <v>239</v>
      </c>
    </row>
    <row r="2362" spans="1:65" s="2" customFormat="1" ht="66.75" customHeight="1">
      <c r="A2362" s="35"/>
      <c r="B2362" s="36"/>
      <c r="C2362" s="192" t="s">
        <v>2996</v>
      </c>
      <c r="D2362" s="192" t="s">
        <v>241</v>
      </c>
      <c r="E2362" s="193" t="s">
        <v>2997</v>
      </c>
      <c r="F2362" s="194" t="s">
        <v>2998</v>
      </c>
      <c r="G2362" s="195" t="s">
        <v>372</v>
      </c>
      <c r="H2362" s="196">
        <v>2.25</v>
      </c>
      <c r="I2362" s="197"/>
      <c r="J2362" s="198">
        <f>ROUND(I2362*H2362,2)</f>
        <v>0</v>
      </c>
      <c r="K2362" s="194" t="s">
        <v>1</v>
      </c>
      <c r="L2362" s="40"/>
      <c r="M2362" s="199" t="s">
        <v>1</v>
      </c>
      <c r="N2362" s="200" t="s">
        <v>40</v>
      </c>
      <c r="O2362" s="72"/>
      <c r="P2362" s="201">
        <f>O2362*H2362</f>
        <v>0</v>
      </c>
      <c r="Q2362" s="201">
        <v>7.0000000000000001E-3</v>
      </c>
      <c r="R2362" s="201">
        <f>Q2362*H2362</f>
        <v>1.575E-2</v>
      </c>
      <c r="S2362" s="201">
        <v>0</v>
      </c>
      <c r="T2362" s="202">
        <f>S2362*H2362</f>
        <v>0</v>
      </c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R2362" s="203" t="s">
        <v>169</v>
      </c>
      <c r="AT2362" s="203" t="s">
        <v>241</v>
      </c>
      <c r="AU2362" s="203" t="s">
        <v>86</v>
      </c>
      <c r="AY2362" s="18" t="s">
        <v>239</v>
      </c>
      <c r="BE2362" s="204">
        <f>IF(N2362="základní",J2362,0)</f>
        <v>0</v>
      </c>
      <c r="BF2362" s="204">
        <f>IF(N2362="snížená",J2362,0)</f>
        <v>0</v>
      </c>
      <c r="BG2362" s="204">
        <f>IF(N2362="zákl. přenesená",J2362,0)</f>
        <v>0</v>
      </c>
      <c r="BH2362" s="204">
        <f>IF(N2362="sníž. přenesená",J2362,0)</f>
        <v>0</v>
      </c>
      <c r="BI2362" s="204">
        <f>IF(N2362="nulová",J2362,0)</f>
        <v>0</v>
      </c>
      <c r="BJ2362" s="18" t="s">
        <v>83</v>
      </c>
      <c r="BK2362" s="204">
        <f>ROUND(I2362*H2362,2)</f>
        <v>0</v>
      </c>
      <c r="BL2362" s="18" t="s">
        <v>169</v>
      </c>
      <c r="BM2362" s="203" t="s">
        <v>2999</v>
      </c>
    </row>
    <row r="2363" spans="1:65" s="13" customFormat="1" ht="11.25">
      <c r="B2363" s="210"/>
      <c r="C2363" s="211"/>
      <c r="D2363" s="212" t="s">
        <v>250</v>
      </c>
      <c r="E2363" s="213" t="s">
        <v>1</v>
      </c>
      <c r="F2363" s="214" t="s">
        <v>3000</v>
      </c>
      <c r="G2363" s="211"/>
      <c r="H2363" s="213" t="s">
        <v>1</v>
      </c>
      <c r="I2363" s="215"/>
      <c r="J2363" s="211"/>
      <c r="K2363" s="211"/>
      <c r="L2363" s="216"/>
      <c r="M2363" s="217"/>
      <c r="N2363" s="218"/>
      <c r="O2363" s="218"/>
      <c r="P2363" s="218"/>
      <c r="Q2363" s="218"/>
      <c r="R2363" s="218"/>
      <c r="S2363" s="218"/>
      <c r="T2363" s="219"/>
      <c r="AT2363" s="220" t="s">
        <v>250</v>
      </c>
      <c r="AU2363" s="220" t="s">
        <v>86</v>
      </c>
      <c r="AV2363" s="13" t="s">
        <v>83</v>
      </c>
      <c r="AW2363" s="13" t="s">
        <v>31</v>
      </c>
      <c r="AX2363" s="13" t="s">
        <v>75</v>
      </c>
      <c r="AY2363" s="220" t="s">
        <v>239</v>
      </c>
    </row>
    <row r="2364" spans="1:65" s="14" customFormat="1" ht="11.25">
      <c r="B2364" s="221"/>
      <c r="C2364" s="222"/>
      <c r="D2364" s="212" t="s">
        <v>250</v>
      </c>
      <c r="E2364" s="223" t="s">
        <v>1</v>
      </c>
      <c r="F2364" s="224" t="s">
        <v>3001</v>
      </c>
      <c r="G2364" s="222"/>
      <c r="H2364" s="225">
        <v>2.25</v>
      </c>
      <c r="I2364" s="226"/>
      <c r="J2364" s="222"/>
      <c r="K2364" s="222"/>
      <c r="L2364" s="227"/>
      <c r="M2364" s="228"/>
      <c r="N2364" s="229"/>
      <c r="O2364" s="229"/>
      <c r="P2364" s="229"/>
      <c r="Q2364" s="229"/>
      <c r="R2364" s="229"/>
      <c r="S2364" s="229"/>
      <c r="T2364" s="230"/>
      <c r="AT2364" s="231" t="s">
        <v>250</v>
      </c>
      <c r="AU2364" s="231" t="s">
        <v>86</v>
      </c>
      <c r="AV2364" s="14" t="s">
        <v>86</v>
      </c>
      <c r="AW2364" s="14" t="s">
        <v>31</v>
      </c>
      <c r="AX2364" s="14" t="s">
        <v>83</v>
      </c>
      <c r="AY2364" s="231" t="s">
        <v>239</v>
      </c>
    </row>
    <row r="2365" spans="1:65" s="2" customFormat="1" ht="55.5" customHeight="1">
      <c r="A2365" s="35"/>
      <c r="B2365" s="36"/>
      <c r="C2365" s="192" t="s">
        <v>3002</v>
      </c>
      <c r="D2365" s="192" t="s">
        <v>241</v>
      </c>
      <c r="E2365" s="193" t="s">
        <v>3003</v>
      </c>
      <c r="F2365" s="194" t="s">
        <v>3004</v>
      </c>
      <c r="G2365" s="195" t="s">
        <v>674</v>
      </c>
      <c r="H2365" s="196">
        <v>1</v>
      </c>
      <c r="I2365" s="197"/>
      <c r="J2365" s="198">
        <f>ROUND(I2365*H2365,2)</f>
        <v>0</v>
      </c>
      <c r="K2365" s="194" t="s">
        <v>1</v>
      </c>
      <c r="L2365" s="40"/>
      <c r="M2365" s="199" t="s">
        <v>1</v>
      </c>
      <c r="N2365" s="200" t="s">
        <v>40</v>
      </c>
      <c r="O2365" s="72"/>
      <c r="P2365" s="201">
        <f>O2365*H2365</f>
        <v>0</v>
      </c>
      <c r="Q2365" s="201">
        <v>0.115</v>
      </c>
      <c r="R2365" s="201">
        <f>Q2365*H2365</f>
        <v>0.115</v>
      </c>
      <c r="S2365" s="201">
        <v>0</v>
      </c>
      <c r="T2365" s="202">
        <f>S2365*H2365</f>
        <v>0</v>
      </c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R2365" s="203" t="s">
        <v>246</v>
      </c>
      <c r="AT2365" s="203" t="s">
        <v>241</v>
      </c>
      <c r="AU2365" s="203" t="s">
        <v>86</v>
      </c>
      <c r="AY2365" s="18" t="s">
        <v>239</v>
      </c>
      <c r="BE2365" s="204">
        <f>IF(N2365="základní",J2365,0)</f>
        <v>0</v>
      </c>
      <c r="BF2365" s="204">
        <f>IF(N2365="snížená",J2365,0)</f>
        <v>0</v>
      </c>
      <c r="BG2365" s="204">
        <f>IF(N2365="zákl. přenesená",J2365,0)</f>
        <v>0</v>
      </c>
      <c r="BH2365" s="204">
        <f>IF(N2365="sníž. přenesená",J2365,0)</f>
        <v>0</v>
      </c>
      <c r="BI2365" s="204">
        <f>IF(N2365="nulová",J2365,0)</f>
        <v>0</v>
      </c>
      <c r="BJ2365" s="18" t="s">
        <v>83</v>
      </c>
      <c r="BK2365" s="204">
        <f>ROUND(I2365*H2365,2)</f>
        <v>0</v>
      </c>
      <c r="BL2365" s="18" t="s">
        <v>246</v>
      </c>
      <c r="BM2365" s="203" t="s">
        <v>3005</v>
      </c>
    </row>
    <row r="2366" spans="1:65" s="2" customFormat="1" ht="49.15" customHeight="1">
      <c r="A2366" s="35"/>
      <c r="B2366" s="36"/>
      <c r="C2366" s="192" t="s">
        <v>3006</v>
      </c>
      <c r="D2366" s="192" t="s">
        <v>241</v>
      </c>
      <c r="E2366" s="193" t="s">
        <v>3007</v>
      </c>
      <c r="F2366" s="194" t="s">
        <v>3008</v>
      </c>
      <c r="G2366" s="195" t="s">
        <v>674</v>
      </c>
      <c r="H2366" s="196">
        <v>3</v>
      </c>
      <c r="I2366" s="197"/>
      <c r="J2366" s="198">
        <f>ROUND(I2366*H2366,2)</f>
        <v>0</v>
      </c>
      <c r="K2366" s="194" t="s">
        <v>1</v>
      </c>
      <c r="L2366" s="40"/>
      <c r="M2366" s="199" t="s">
        <v>1</v>
      </c>
      <c r="N2366" s="200" t="s">
        <v>40</v>
      </c>
      <c r="O2366" s="72"/>
      <c r="P2366" s="201">
        <f>O2366*H2366</f>
        <v>0</v>
      </c>
      <c r="Q2366" s="201">
        <v>0</v>
      </c>
      <c r="R2366" s="201">
        <f>Q2366*H2366</f>
        <v>0</v>
      </c>
      <c r="S2366" s="201">
        <v>0</v>
      </c>
      <c r="T2366" s="202">
        <f>S2366*H2366</f>
        <v>0</v>
      </c>
      <c r="U2366" s="35"/>
      <c r="V2366" s="35"/>
      <c r="W2366" s="35"/>
      <c r="X2366" s="35"/>
      <c r="Y2366" s="35"/>
      <c r="Z2366" s="35"/>
      <c r="AA2366" s="35"/>
      <c r="AB2366" s="35"/>
      <c r="AC2366" s="35"/>
      <c r="AD2366" s="35"/>
      <c r="AE2366" s="35"/>
      <c r="AR2366" s="203" t="s">
        <v>246</v>
      </c>
      <c r="AT2366" s="203" t="s">
        <v>241</v>
      </c>
      <c r="AU2366" s="203" t="s">
        <v>86</v>
      </c>
      <c r="AY2366" s="18" t="s">
        <v>239</v>
      </c>
      <c r="BE2366" s="204">
        <f>IF(N2366="základní",J2366,0)</f>
        <v>0</v>
      </c>
      <c r="BF2366" s="204">
        <f>IF(N2366="snížená",J2366,0)</f>
        <v>0</v>
      </c>
      <c r="BG2366" s="204">
        <f>IF(N2366="zákl. přenesená",J2366,0)</f>
        <v>0</v>
      </c>
      <c r="BH2366" s="204">
        <f>IF(N2366="sníž. přenesená",J2366,0)</f>
        <v>0</v>
      </c>
      <c r="BI2366" s="204">
        <f>IF(N2366="nulová",J2366,0)</f>
        <v>0</v>
      </c>
      <c r="BJ2366" s="18" t="s">
        <v>83</v>
      </c>
      <c r="BK2366" s="204">
        <f>ROUND(I2366*H2366,2)</f>
        <v>0</v>
      </c>
      <c r="BL2366" s="18" t="s">
        <v>246</v>
      </c>
      <c r="BM2366" s="203" t="s">
        <v>3009</v>
      </c>
    </row>
    <row r="2367" spans="1:65" s="13" customFormat="1" ht="11.25">
      <c r="B2367" s="210"/>
      <c r="C2367" s="211"/>
      <c r="D2367" s="212" t="s">
        <v>250</v>
      </c>
      <c r="E2367" s="213" t="s">
        <v>1</v>
      </c>
      <c r="F2367" s="214" t="s">
        <v>3010</v>
      </c>
      <c r="G2367" s="211"/>
      <c r="H2367" s="213" t="s">
        <v>1</v>
      </c>
      <c r="I2367" s="215"/>
      <c r="J2367" s="211"/>
      <c r="K2367" s="211"/>
      <c r="L2367" s="216"/>
      <c r="M2367" s="217"/>
      <c r="N2367" s="218"/>
      <c r="O2367" s="218"/>
      <c r="P2367" s="218"/>
      <c r="Q2367" s="218"/>
      <c r="R2367" s="218"/>
      <c r="S2367" s="218"/>
      <c r="T2367" s="219"/>
      <c r="AT2367" s="220" t="s">
        <v>250</v>
      </c>
      <c r="AU2367" s="220" t="s">
        <v>86</v>
      </c>
      <c r="AV2367" s="13" t="s">
        <v>83</v>
      </c>
      <c r="AW2367" s="13" t="s">
        <v>31</v>
      </c>
      <c r="AX2367" s="13" t="s">
        <v>75</v>
      </c>
      <c r="AY2367" s="220" t="s">
        <v>239</v>
      </c>
    </row>
    <row r="2368" spans="1:65" s="13" customFormat="1" ht="11.25">
      <c r="B2368" s="210"/>
      <c r="C2368" s="211"/>
      <c r="D2368" s="212" t="s">
        <v>250</v>
      </c>
      <c r="E2368" s="213" t="s">
        <v>1</v>
      </c>
      <c r="F2368" s="214" t="s">
        <v>3011</v>
      </c>
      <c r="G2368" s="211"/>
      <c r="H2368" s="213" t="s">
        <v>1</v>
      </c>
      <c r="I2368" s="215"/>
      <c r="J2368" s="211"/>
      <c r="K2368" s="211"/>
      <c r="L2368" s="216"/>
      <c r="M2368" s="217"/>
      <c r="N2368" s="218"/>
      <c r="O2368" s="218"/>
      <c r="P2368" s="218"/>
      <c r="Q2368" s="218"/>
      <c r="R2368" s="218"/>
      <c r="S2368" s="218"/>
      <c r="T2368" s="219"/>
      <c r="AT2368" s="220" t="s">
        <v>250</v>
      </c>
      <c r="AU2368" s="220" t="s">
        <v>86</v>
      </c>
      <c r="AV2368" s="13" t="s">
        <v>83</v>
      </c>
      <c r="AW2368" s="13" t="s">
        <v>31</v>
      </c>
      <c r="AX2368" s="13" t="s">
        <v>75</v>
      </c>
      <c r="AY2368" s="220" t="s">
        <v>239</v>
      </c>
    </row>
    <row r="2369" spans="1:65" s="13" customFormat="1" ht="11.25">
      <c r="B2369" s="210"/>
      <c r="C2369" s="211"/>
      <c r="D2369" s="212" t="s">
        <v>250</v>
      </c>
      <c r="E2369" s="213" t="s">
        <v>1</v>
      </c>
      <c r="F2369" s="214" t="s">
        <v>3012</v>
      </c>
      <c r="G2369" s="211"/>
      <c r="H2369" s="213" t="s">
        <v>1</v>
      </c>
      <c r="I2369" s="215"/>
      <c r="J2369" s="211"/>
      <c r="K2369" s="211"/>
      <c r="L2369" s="216"/>
      <c r="M2369" s="217"/>
      <c r="N2369" s="218"/>
      <c r="O2369" s="218"/>
      <c r="P2369" s="218"/>
      <c r="Q2369" s="218"/>
      <c r="R2369" s="218"/>
      <c r="S2369" s="218"/>
      <c r="T2369" s="219"/>
      <c r="AT2369" s="220" t="s">
        <v>250</v>
      </c>
      <c r="AU2369" s="220" t="s">
        <v>86</v>
      </c>
      <c r="AV2369" s="13" t="s">
        <v>83</v>
      </c>
      <c r="AW2369" s="13" t="s">
        <v>31</v>
      </c>
      <c r="AX2369" s="13" t="s">
        <v>75</v>
      </c>
      <c r="AY2369" s="220" t="s">
        <v>239</v>
      </c>
    </row>
    <row r="2370" spans="1:65" s="13" customFormat="1" ht="11.25">
      <c r="B2370" s="210"/>
      <c r="C2370" s="211"/>
      <c r="D2370" s="212" t="s">
        <v>250</v>
      </c>
      <c r="E2370" s="213" t="s">
        <v>1</v>
      </c>
      <c r="F2370" s="214" t="s">
        <v>3013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250</v>
      </c>
      <c r="AU2370" s="220" t="s">
        <v>86</v>
      </c>
      <c r="AV2370" s="13" t="s">
        <v>83</v>
      </c>
      <c r="AW2370" s="13" t="s">
        <v>31</v>
      </c>
      <c r="AX2370" s="13" t="s">
        <v>75</v>
      </c>
      <c r="AY2370" s="220" t="s">
        <v>239</v>
      </c>
    </row>
    <row r="2371" spans="1:65" s="14" customFormat="1" ht="11.25">
      <c r="B2371" s="221"/>
      <c r="C2371" s="222"/>
      <c r="D2371" s="212" t="s">
        <v>250</v>
      </c>
      <c r="E2371" s="223" t="s">
        <v>1</v>
      </c>
      <c r="F2371" s="224" t="s">
        <v>255</v>
      </c>
      <c r="G2371" s="222"/>
      <c r="H2371" s="225">
        <v>3</v>
      </c>
      <c r="I2371" s="226"/>
      <c r="J2371" s="222"/>
      <c r="K2371" s="222"/>
      <c r="L2371" s="227"/>
      <c r="M2371" s="228"/>
      <c r="N2371" s="229"/>
      <c r="O2371" s="229"/>
      <c r="P2371" s="229"/>
      <c r="Q2371" s="229"/>
      <c r="R2371" s="229"/>
      <c r="S2371" s="229"/>
      <c r="T2371" s="230"/>
      <c r="AT2371" s="231" t="s">
        <v>250</v>
      </c>
      <c r="AU2371" s="231" t="s">
        <v>86</v>
      </c>
      <c r="AV2371" s="14" t="s">
        <v>86</v>
      </c>
      <c r="AW2371" s="14" t="s">
        <v>31</v>
      </c>
      <c r="AX2371" s="14" t="s">
        <v>83</v>
      </c>
      <c r="AY2371" s="231" t="s">
        <v>239</v>
      </c>
    </row>
    <row r="2372" spans="1:65" s="2" customFormat="1" ht="55.5" customHeight="1">
      <c r="A2372" s="35"/>
      <c r="B2372" s="36"/>
      <c r="C2372" s="192" t="s">
        <v>3014</v>
      </c>
      <c r="D2372" s="192" t="s">
        <v>241</v>
      </c>
      <c r="E2372" s="193" t="s">
        <v>3015</v>
      </c>
      <c r="F2372" s="194" t="s">
        <v>3016</v>
      </c>
      <c r="G2372" s="195" t="s">
        <v>674</v>
      </c>
      <c r="H2372" s="196">
        <v>1</v>
      </c>
      <c r="I2372" s="197"/>
      <c r="J2372" s="198">
        <f>ROUND(I2372*H2372,2)</f>
        <v>0</v>
      </c>
      <c r="K2372" s="194" t="s">
        <v>1</v>
      </c>
      <c r="L2372" s="40"/>
      <c r="M2372" s="199" t="s">
        <v>1</v>
      </c>
      <c r="N2372" s="200" t="s">
        <v>40</v>
      </c>
      <c r="O2372" s="72"/>
      <c r="P2372" s="201">
        <f>O2372*H2372</f>
        <v>0</v>
      </c>
      <c r="Q2372" s="201">
        <v>0</v>
      </c>
      <c r="R2372" s="201">
        <f>Q2372*H2372</f>
        <v>0</v>
      </c>
      <c r="S2372" s="201">
        <v>0</v>
      </c>
      <c r="T2372" s="202">
        <f>S2372*H2372</f>
        <v>0</v>
      </c>
      <c r="U2372" s="35"/>
      <c r="V2372" s="35"/>
      <c r="W2372" s="35"/>
      <c r="X2372" s="35"/>
      <c r="Y2372" s="35"/>
      <c r="Z2372" s="35"/>
      <c r="AA2372" s="35"/>
      <c r="AB2372" s="35"/>
      <c r="AC2372" s="35"/>
      <c r="AD2372" s="35"/>
      <c r="AE2372" s="35"/>
      <c r="AR2372" s="203" t="s">
        <v>246</v>
      </c>
      <c r="AT2372" s="203" t="s">
        <v>241</v>
      </c>
      <c r="AU2372" s="203" t="s">
        <v>86</v>
      </c>
      <c r="AY2372" s="18" t="s">
        <v>239</v>
      </c>
      <c r="BE2372" s="204">
        <f>IF(N2372="základní",J2372,0)</f>
        <v>0</v>
      </c>
      <c r="BF2372" s="204">
        <f>IF(N2372="snížená",J2372,0)</f>
        <v>0</v>
      </c>
      <c r="BG2372" s="204">
        <f>IF(N2372="zákl. přenesená",J2372,0)</f>
        <v>0</v>
      </c>
      <c r="BH2372" s="204">
        <f>IF(N2372="sníž. přenesená",J2372,0)</f>
        <v>0</v>
      </c>
      <c r="BI2372" s="204">
        <f>IF(N2372="nulová",J2372,0)</f>
        <v>0</v>
      </c>
      <c r="BJ2372" s="18" t="s">
        <v>83</v>
      </c>
      <c r="BK2372" s="204">
        <f>ROUND(I2372*H2372,2)</f>
        <v>0</v>
      </c>
      <c r="BL2372" s="18" t="s">
        <v>246</v>
      </c>
      <c r="BM2372" s="203" t="s">
        <v>3017</v>
      </c>
    </row>
    <row r="2373" spans="1:65" s="13" customFormat="1" ht="11.25">
      <c r="B2373" s="210"/>
      <c r="C2373" s="211"/>
      <c r="D2373" s="212" t="s">
        <v>250</v>
      </c>
      <c r="E2373" s="213" t="s">
        <v>1</v>
      </c>
      <c r="F2373" s="214" t="s">
        <v>3018</v>
      </c>
      <c r="G2373" s="211"/>
      <c r="H2373" s="213" t="s">
        <v>1</v>
      </c>
      <c r="I2373" s="215"/>
      <c r="J2373" s="211"/>
      <c r="K2373" s="211"/>
      <c r="L2373" s="216"/>
      <c r="M2373" s="217"/>
      <c r="N2373" s="218"/>
      <c r="O2373" s="218"/>
      <c r="P2373" s="218"/>
      <c r="Q2373" s="218"/>
      <c r="R2373" s="218"/>
      <c r="S2373" s="218"/>
      <c r="T2373" s="219"/>
      <c r="AT2373" s="220" t="s">
        <v>250</v>
      </c>
      <c r="AU2373" s="220" t="s">
        <v>86</v>
      </c>
      <c r="AV2373" s="13" t="s">
        <v>83</v>
      </c>
      <c r="AW2373" s="13" t="s">
        <v>31</v>
      </c>
      <c r="AX2373" s="13" t="s">
        <v>75</v>
      </c>
      <c r="AY2373" s="220" t="s">
        <v>239</v>
      </c>
    </row>
    <row r="2374" spans="1:65" s="13" customFormat="1" ht="11.25">
      <c r="B2374" s="210"/>
      <c r="C2374" s="211"/>
      <c r="D2374" s="212" t="s">
        <v>250</v>
      </c>
      <c r="E2374" s="213" t="s">
        <v>1</v>
      </c>
      <c r="F2374" s="214" t="s">
        <v>3011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250</v>
      </c>
      <c r="AU2374" s="220" t="s">
        <v>86</v>
      </c>
      <c r="AV2374" s="13" t="s">
        <v>83</v>
      </c>
      <c r="AW2374" s="13" t="s">
        <v>31</v>
      </c>
      <c r="AX2374" s="13" t="s">
        <v>75</v>
      </c>
      <c r="AY2374" s="220" t="s">
        <v>239</v>
      </c>
    </row>
    <row r="2375" spans="1:65" s="13" customFormat="1" ht="11.25">
      <c r="B2375" s="210"/>
      <c r="C2375" s="211"/>
      <c r="D2375" s="212" t="s">
        <v>250</v>
      </c>
      <c r="E2375" s="213" t="s">
        <v>1</v>
      </c>
      <c r="F2375" s="214" t="s">
        <v>3012</v>
      </c>
      <c r="G2375" s="211"/>
      <c r="H2375" s="213" t="s">
        <v>1</v>
      </c>
      <c r="I2375" s="215"/>
      <c r="J2375" s="211"/>
      <c r="K2375" s="211"/>
      <c r="L2375" s="216"/>
      <c r="M2375" s="217"/>
      <c r="N2375" s="218"/>
      <c r="O2375" s="218"/>
      <c r="P2375" s="218"/>
      <c r="Q2375" s="218"/>
      <c r="R2375" s="218"/>
      <c r="S2375" s="218"/>
      <c r="T2375" s="219"/>
      <c r="AT2375" s="220" t="s">
        <v>250</v>
      </c>
      <c r="AU2375" s="220" t="s">
        <v>86</v>
      </c>
      <c r="AV2375" s="13" t="s">
        <v>83</v>
      </c>
      <c r="AW2375" s="13" t="s">
        <v>31</v>
      </c>
      <c r="AX2375" s="13" t="s">
        <v>75</v>
      </c>
      <c r="AY2375" s="220" t="s">
        <v>239</v>
      </c>
    </row>
    <row r="2376" spans="1:65" s="13" customFormat="1" ht="11.25">
      <c r="B2376" s="210"/>
      <c r="C2376" s="211"/>
      <c r="D2376" s="212" t="s">
        <v>250</v>
      </c>
      <c r="E2376" s="213" t="s">
        <v>1</v>
      </c>
      <c r="F2376" s="214" t="s">
        <v>3019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250</v>
      </c>
      <c r="AU2376" s="220" t="s">
        <v>86</v>
      </c>
      <c r="AV2376" s="13" t="s">
        <v>83</v>
      </c>
      <c r="AW2376" s="13" t="s">
        <v>31</v>
      </c>
      <c r="AX2376" s="13" t="s">
        <v>75</v>
      </c>
      <c r="AY2376" s="220" t="s">
        <v>239</v>
      </c>
    </row>
    <row r="2377" spans="1:65" s="14" customFormat="1" ht="11.25">
      <c r="B2377" s="221"/>
      <c r="C2377" s="222"/>
      <c r="D2377" s="212" t="s">
        <v>250</v>
      </c>
      <c r="E2377" s="223" t="s">
        <v>1</v>
      </c>
      <c r="F2377" s="224" t="s">
        <v>83</v>
      </c>
      <c r="G2377" s="222"/>
      <c r="H2377" s="225">
        <v>1</v>
      </c>
      <c r="I2377" s="226"/>
      <c r="J2377" s="222"/>
      <c r="K2377" s="222"/>
      <c r="L2377" s="227"/>
      <c r="M2377" s="228"/>
      <c r="N2377" s="229"/>
      <c r="O2377" s="229"/>
      <c r="P2377" s="229"/>
      <c r="Q2377" s="229"/>
      <c r="R2377" s="229"/>
      <c r="S2377" s="229"/>
      <c r="T2377" s="230"/>
      <c r="AT2377" s="231" t="s">
        <v>250</v>
      </c>
      <c r="AU2377" s="231" t="s">
        <v>86</v>
      </c>
      <c r="AV2377" s="14" t="s">
        <v>86</v>
      </c>
      <c r="AW2377" s="14" t="s">
        <v>31</v>
      </c>
      <c r="AX2377" s="14" t="s">
        <v>83</v>
      </c>
      <c r="AY2377" s="231" t="s">
        <v>239</v>
      </c>
    </row>
    <row r="2378" spans="1:65" s="2" customFormat="1" ht="24.2" customHeight="1">
      <c r="A2378" s="35"/>
      <c r="B2378" s="36"/>
      <c r="C2378" s="192" t="s">
        <v>3020</v>
      </c>
      <c r="D2378" s="192" t="s">
        <v>241</v>
      </c>
      <c r="E2378" s="193" t="s">
        <v>3021</v>
      </c>
      <c r="F2378" s="194" t="s">
        <v>3022</v>
      </c>
      <c r="G2378" s="195" t="s">
        <v>343</v>
      </c>
      <c r="H2378" s="196">
        <v>1.288</v>
      </c>
      <c r="I2378" s="197"/>
      <c r="J2378" s="198">
        <f>ROUND(I2378*H2378,2)</f>
        <v>0</v>
      </c>
      <c r="K2378" s="194" t="s">
        <v>245</v>
      </c>
      <c r="L2378" s="40"/>
      <c r="M2378" s="199" t="s">
        <v>1</v>
      </c>
      <c r="N2378" s="200" t="s">
        <v>40</v>
      </c>
      <c r="O2378" s="72"/>
      <c r="P2378" s="201">
        <f>O2378*H2378</f>
        <v>0</v>
      </c>
      <c r="Q2378" s="201">
        <v>0</v>
      </c>
      <c r="R2378" s="201">
        <f>Q2378*H2378</f>
        <v>0</v>
      </c>
      <c r="S2378" s="201">
        <v>0</v>
      </c>
      <c r="T2378" s="202">
        <f>S2378*H2378</f>
        <v>0</v>
      </c>
      <c r="U2378" s="35"/>
      <c r="V2378" s="35"/>
      <c r="W2378" s="35"/>
      <c r="X2378" s="35"/>
      <c r="Y2378" s="35"/>
      <c r="Z2378" s="35"/>
      <c r="AA2378" s="35"/>
      <c r="AB2378" s="35"/>
      <c r="AC2378" s="35"/>
      <c r="AD2378" s="35"/>
      <c r="AE2378" s="35"/>
      <c r="AR2378" s="203" t="s">
        <v>246</v>
      </c>
      <c r="AT2378" s="203" t="s">
        <v>241</v>
      </c>
      <c r="AU2378" s="203" t="s">
        <v>86</v>
      </c>
      <c r="AY2378" s="18" t="s">
        <v>239</v>
      </c>
      <c r="BE2378" s="204">
        <f>IF(N2378="základní",J2378,0)</f>
        <v>0</v>
      </c>
      <c r="BF2378" s="204">
        <f>IF(N2378="snížená",J2378,0)</f>
        <v>0</v>
      </c>
      <c r="BG2378" s="204">
        <f>IF(N2378="zákl. přenesená",J2378,0)</f>
        <v>0</v>
      </c>
      <c r="BH2378" s="204">
        <f>IF(N2378="sníž. přenesená",J2378,0)</f>
        <v>0</v>
      </c>
      <c r="BI2378" s="204">
        <f>IF(N2378="nulová",J2378,0)</f>
        <v>0</v>
      </c>
      <c r="BJ2378" s="18" t="s">
        <v>83</v>
      </c>
      <c r="BK2378" s="204">
        <f>ROUND(I2378*H2378,2)</f>
        <v>0</v>
      </c>
      <c r="BL2378" s="18" t="s">
        <v>246</v>
      </c>
      <c r="BM2378" s="203" t="s">
        <v>3023</v>
      </c>
    </row>
    <row r="2379" spans="1:65" s="2" customFormat="1" ht="11.25">
      <c r="A2379" s="35"/>
      <c r="B2379" s="36"/>
      <c r="C2379" s="37"/>
      <c r="D2379" s="205" t="s">
        <v>248</v>
      </c>
      <c r="E2379" s="37"/>
      <c r="F2379" s="206" t="s">
        <v>3024</v>
      </c>
      <c r="G2379" s="37"/>
      <c r="H2379" s="37"/>
      <c r="I2379" s="207"/>
      <c r="J2379" s="37"/>
      <c r="K2379" s="37"/>
      <c r="L2379" s="40"/>
      <c r="M2379" s="208"/>
      <c r="N2379" s="209"/>
      <c r="O2379" s="72"/>
      <c r="P2379" s="72"/>
      <c r="Q2379" s="72"/>
      <c r="R2379" s="72"/>
      <c r="S2379" s="72"/>
      <c r="T2379" s="73"/>
      <c r="U2379" s="35"/>
      <c r="V2379" s="35"/>
      <c r="W2379" s="35"/>
      <c r="X2379" s="35"/>
      <c r="Y2379" s="35"/>
      <c r="Z2379" s="35"/>
      <c r="AA2379" s="35"/>
      <c r="AB2379" s="35"/>
      <c r="AC2379" s="35"/>
      <c r="AD2379" s="35"/>
      <c r="AE2379" s="35"/>
      <c r="AT2379" s="18" t="s">
        <v>248</v>
      </c>
      <c r="AU2379" s="18" t="s">
        <v>86</v>
      </c>
    </row>
    <row r="2380" spans="1:65" s="12" customFormat="1" ht="22.9" customHeight="1">
      <c r="B2380" s="176"/>
      <c r="C2380" s="177"/>
      <c r="D2380" s="178" t="s">
        <v>74</v>
      </c>
      <c r="E2380" s="190" t="s">
        <v>3025</v>
      </c>
      <c r="F2380" s="190" t="s">
        <v>3026</v>
      </c>
      <c r="G2380" s="177"/>
      <c r="H2380" s="177"/>
      <c r="I2380" s="180"/>
      <c r="J2380" s="191">
        <f>BK2380</f>
        <v>0</v>
      </c>
      <c r="K2380" s="177"/>
      <c r="L2380" s="182"/>
      <c r="M2380" s="183"/>
      <c r="N2380" s="184"/>
      <c r="O2380" s="184"/>
      <c r="P2380" s="185">
        <f>SUM(P2381:P2448)</f>
        <v>0</v>
      </c>
      <c r="Q2380" s="184"/>
      <c r="R2380" s="185">
        <f>SUM(R2381:R2448)</f>
        <v>7.2484799999999989</v>
      </c>
      <c r="S2380" s="184"/>
      <c r="T2380" s="186">
        <f>SUM(T2381:T2448)</f>
        <v>0</v>
      </c>
      <c r="AR2380" s="187" t="s">
        <v>86</v>
      </c>
      <c r="AT2380" s="188" t="s">
        <v>74</v>
      </c>
      <c r="AU2380" s="188" t="s">
        <v>83</v>
      </c>
      <c r="AY2380" s="187" t="s">
        <v>239</v>
      </c>
      <c r="BK2380" s="189">
        <f>SUM(BK2381:BK2448)</f>
        <v>0</v>
      </c>
    </row>
    <row r="2381" spans="1:65" s="2" customFormat="1" ht="37.9" customHeight="1">
      <c r="A2381" s="35"/>
      <c r="B2381" s="36"/>
      <c r="C2381" s="192" t="s">
        <v>3027</v>
      </c>
      <c r="D2381" s="192" t="s">
        <v>241</v>
      </c>
      <c r="E2381" s="193" t="s">
        <v>3028</v>
      </c>
      <c r="F2381" s="194" t="s">
        <v>3029</v>
      </c>
      <c r="G2381" s="195" t="s">
        <v>372</v>
      </c>
      <c r="H2381" s="196">
        <v>252</v>
      </c>
      <c r="I2381" s="197"/>
      <c r="J2381" s="198">
        <f>ROUND(I2381*H2381,2)</f>
        <v>0</v>
      </c>
      <c r="K2381" s="194" t="s">
        <v>245</v>
      </c>
      <c r="L2381" s="40"/>
      <c r="M2381" s="199" t="s">
        <v>1</v>
      </c>
      <c r="N2381" s="200" t="s">
        <v>40</v>
      </c>
      <c r="O2381" s="72"/>
      <c r="P2381" s="201">
        <f>O2381*H2381</f>
        <v>0</v>
      </c>
      <c r="Q2381" s="201">
        <v>5.8799999999999998E-3</v>
      </c>
      <c r="R2381" s="201">
        <f>Q2381*H2381</f>
        <v>1.48176</v>
      </c>
      <c r="S2381" s="201">
        <v>0</v>
      </c>
      <c r="T2381" s="202">
        <f>S2381*H2381</f>
        <v>0</v>
      </c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R2381" s="203" t="s">
        <v>169</v>
      </c>
      <c r="AT2381" s="203" t="s">
        <v>241</v>
      </c>
      <c r="AU2381" s="203" t="s">
        <v>86</v>
      </c>
      <c r="AY2381" s="18" t="s">
        <v>239</v>
      </c>
      <c r="BE2381" s="204">
        <f>IF(N2381="základní",J2381,0)</f>
        <v>0</v>
      </c>
      <c r="BF2381" s="204">
        <f>IF(N2381="snížená",J2381,0)</f>
        <v>0</v>
      </c>
      <c r="BG2381" s="204">
        <f>IF(N2381="zákl. přenesená",J2381,0)</f>
        <v>0</v>
      </c>
      <c r="BH2381" s="204">
        <f>IF(N2381="sníž. přenesená",J2381,0)</f>
        <v>0</v>
      </c>
      <c r="BI2381" s="204">
        <f>IF(N2381="nulová",J2381,0)</f>
        <v>0</v>
      </c>
      <c r="BJ2381" s="18" t="s">
        <v>83</v>
      </c>
      <c r="BK2381" s="204">
        <f>ROUND(I2381*H2381,2)</f>
        <v>0</v>
      </c>
      <c r="BL2381" s="18" t="s">
        <v>169</v>
      </c>
      <c r="BM2381" s="203" t="s">
        <v>3030</v>
      </c>
    </row>
    <row r="2382" spans="1:65" s="2" customFormat="1" ht="11.25">
      <c r="A2382" s="35"/>
      <c r="B2382" s="36"/>
      <c r="C2382" s="37"/>
      <c r="D2382" s="205" t="s">
        <v>248</v>
      </c>
      <c r="E2382" s="37"/>
      <c r="F2382" s="206" t="s">
        <v>3031</v>
      </c>
      <c r="G2382" s="37"/>
      <c r="H2382" s="37"/>
      <c r="I2382" s="207"/>
      <c r="J2382" s="37"/>
      <c r="K2382" s="37"/>
      <c r="L2382" s="40"/>
      <c r="M2382" s="208"/>
      <c r="N2382" s="209"/>
      <c r="O2382" s="72"/>
      <c r="P2382" s="72"/>
      <c r="Q2382" s="72"/>
      <c r="R2382" s="72"/>
      <c r="S2382" s="72"/>
      <c r="T2382" s="73"/>
      <c r="U2382" s="35"/>
      <c r="V2382" s="35"/>
      <c r="W2382" s="35"/>
      <c r="X2382" s="35"/>
      <c r="Y2382" s="35"/>
      <c r="Z2382" s="35"/>
      <c r="AA2382" s="35"/>
      <c r="AB2382" s="35"/>
      <c r="AC2382" s="35"/>
      <c r="AD2382" s="35"/>
      <c r="AE2382" s="35"/>
      <c r="AT2382" s="18" t="s">
        <v>248</v>
      </c>
      <c r="AU2382" s="18" t="s">
        <v>86</v>
      </c>
    </row>
    <row r="2383" spans="1:65" s="13" customFormat="1" ht="11.25">
      <c r="B2383" s="210"/>
      <c r="C2383" s="211"/>
      <c r="D2383" s="212" t="s">
        <v>250</v>
      </c>
      <c r="E2383" s="213" t="s">
        <v>1</v>
      </c>
      <c r="F2383" s="214" t="s">
        <v>3032</v>
      </c>
      <c r="G2383" s="211"/>
      <c r="H2383" s="213" t="s">
        <v>1</v>
      </c>
      <c r="I2383" s="215"/>
      <c r="J2383" s="211"/>
      <c r="K2383" s="211"/>
      <c r="L2383" s="216"/>
      <c r="M2383" s="217"/>
      <c r="N2383" s="218"/>
      <c r="O2383" s="218"/>
      <c r="P2383" s="218"/>
      <c r="Q2383" s="218"/>
      <c r="R2383" s="218"/>
      <c r="S2383" s="218"/>
      <c r="T2383" s="219"/>
      <c r="AT2383" s="220" t="s">
        <v>250</v>
      </c>
      <c r="AU2383" s="220" t="s">
        <v>86</v>
      </c>
      <c r="AV2383" s="13" t="s">
        <v>83</v>
      </c>
      <c r="AW2383" s="13" t="s">
        <v>31</v>
      </c>
      <c r="AX2383" s="13" t="s">
        <v>75</v>
      </c>
      <c r="AY2383" s="220" t="s">
        <v>239</v>
      </c>
    </row>
    <row r="2384" spans="1:65" s="13" customFormat="1" ht="11.25">
      <c r="B2384" s="210"/>
      <c r="C2384" s="211"/>
      <c r="D2384" s="212" t="s">
        <v>250</v>
      </c>
      <c r="E2384" s="213" t="s">
        <v>1</v>
      </c>
      <c r="F2384" s="214" t="s">
        <v>3033</v>
      </c>
      <c r="G2384" s="211"/>
      <c r="H2384" s="213" t="s">
        <v>1</v>
      </c>
      <c r="I2384" s="215"/>
      <c r="J2384" s="211"/>
      <c r="K2384" s="211"/>
      <c r="L2384" s="216"/>
      <c r="M2384" s="217"/>
      <c r="N2384" s="218"/>
      <c r="O2384" s="218"/>
      <c r="P2384" s="218"/>
      <c r="Q2384" s="218"/>
      <c r="R2384" s="218"/>
      <c r="S2384" s="218"/>
      <c r="T2384" s="219"/>
      <c r="AT2384" s="220" t="s">
        <v>250</v>
      </c>
      <c r="AU2384" s="220" t="s">
        <v>86</v>
      </c>
      <c r="AV2384" s="13" t="s">
        <v>83</v>
      </c>
      <c r="AW2384" s="13" t="s">
        <v>31</v>
      </c>
      <c r="AX2384" s="13" t="s">
        <v>75</v>
      </c>
      <c r="AY2384" s="220" t="s">
        <v>239</v>
      </c>
    </row>
    <row r="2385" spans="1:65" s="13" customFormat="1" ht="11.25">
      <c r="B2385" s="210"/>
      <c r="C2385" s="211"/>
      <c r="D2385" s="212" t="s">
        <v>250</v>
      </c>
      <c r="E2385" s="213" t="s">
        <v>1</v>
      </c>
      <c r="F2385" s="214" t="s">
        <v>3034</v>
      </c>
      <c r="G2385" s="211"/>
      <c r="H2385" s="213" t="s">
        <v>1</v>
      </c>
      <c r="I2385" s="215"/>
      <c r="J2385" s="211"/>
      <c r="K2385" s="211"/>
      <c r="L2385" s="216"/>
      <c r="M2385" s="217"/>
      <c r="N2385" s="218"/>
      <c r="O2385" s="218"/>
      <c r="P2385" s="218"/>
      <c r="Q2385" s="218"/>
      <c r="R2385" s="218"/>
      <c r="S2385" s="218"/>
      <c r="T2385" s="219"/>
      <c r="AT2385" s="220" t="s">
        <v>250</v>
      </c>
      <c r="AU2385" s="220" t="s">
        <v>86</v>
      </c>
      <c r="AV2385" s="13" t="s">
        <v>83</v>
      </c>
      <c r="AW2385" s="13" t="s">
        <v>31</v>
      </c>
      <c r="AX2385" s="13" t="s">
        <v>75</v>
      </c>
      <c r="AY2385" s="220" t="s">
        <v>239</v>
      </c>
    </row>
    <row r="2386" spans="1:65" s="14" customFormat="1" ht="11.25">
      <c r="B2386" s="221"/>
      <c r="C2386" s="222"/>
      <c r="D2386" s="212" t="s">
        <v>250</v>
      </c>
      <c r="E2386" s="223" t="s">
        <v>1</v>
      </c>
      <c r="F2386" s="224" t="s">
        <v>3035</v>
      </c>
      <c r="G2386" s="222"/>
      <c r="H2386" s="225">
        <v>160.55000000000001</v>
      </c>
      <c r="I2386" s="226"/>
      <c r="J2386" s="222"/>
      <c r="K2386" s="222"/>
      <c r="L2386" s="227"/>
      <c r="M2386" s="228"/>
      <c r="N2386" s="229"/>
      <c r="O2386" s="229"/>
      <c r="P2386" s="229"/>
      <c r="Q2386" s="229"/>
      <c r="R2386" s="229"/>
      <c r="S2386" s="229"/>
      <c r="T2386" s="230"/>
      <c r="AT2386" s="231" t="s">
        <v>250</v>
      </c>
      <c r="AU2386" s="231" t="s">
        <v>86</v>
      </c>
      <c r="AV2386" s="14" t="s">
        <v>86</v>
      </c>
      <c r="AW2386" s="14" t="s">
        <v>31</v>
      </c>
      <c r="AX2386" s="14" t="s">
        <v>75</v>
      </c>
      <c r="AY2386" s="231" t="s">
        <v>239</v>
      </c>
    </row>
    <row r="2387" spans="1:65" s="14" customFormat="1" ht="22.5">
      <c r="B2387" s="221"/>
      <c r="C2387" s="222"/>
      <c r="D2387" s="212" t="s">
        <v>250</v>
      </c>
      <c r="E2387" s="223" t="s">
        <v>1</v>
      </c>
      <c r="F2387" s="224" t="s">
        <v>3036</v>
      </c>
      <c r="G2387" s="222"/>
      <c r="H2387" s="225">
        <v>79.02</v>
      </c>
      <c r="I2387" s="226"/>
      <c r="J2387" s="222"/>
      <c r="K2387" s="222"/>
      <c r="L2387" s="227"/>
      <c r="M2387" s="228"/>
      <c r="N2387" s="229"/>
      <c r="O2387" s="229"/>
      <c r="P2387" s="229"/>
      <c r="Q2387" s="229"/>
      <c r="R2387" s="229"/>
      <c r="S2387" s="229"/>
      <c r="T2387" s="230"/>
      <c r="AT2387" s="231" t="s">
        <v>250</v>
      </c>
      <c r="AU2387" s="231" t="s">
        <v>86</v>
      </c>
      <c r="AV2387" s="14" t="s">
        <v>86</v>
      </c>
      <c r="AW2387" s="14" t="s">
        <v>31</v>
      </c>
      <c r="AX2387" s="14" t="s">
        <v>75</v>
      </c>
      <c r="AY2387" s="231" t="s">
        <v>239</v>
      </c>
    </row>
    <row r="2388" spans="1:65" s="14" customFormat="1" ht="11.25">
      <c r="B2388" s="221"/>
      <c r="C2388" s="222"/>
      <c r="D2388" s="212" t="s">
        <v>250</v>
      </c>
      <c r="E2388" s="223" t="s">
        <v>1</v>
      </c>
      <c r="F2388" s="224" t="s">
        <v>3037</v>
      </c>
      <c r="G2388" s="222"/>
      <c r="H2388" s="225">
        <v>12.43</v>
      </c>
      <c r="I2388" s="226"/>
      <c r="J2388" s="222"/>
      <c r="K2388" s="222"/>
      <c r="L2388" s="227"/>
      <c r="M2388" s="228"/>
      <c r="N2388" s="229"/>
      <c r="O2388" s="229"/>
      <c r="P2388" s="229"/>
      <c r="Q2388" s="229"/>
      <c r="R2388" s="229"/>
      <c r="S2388" s="229"/>
      <c r="T2388" s="230"/>
      <c r="AT2388" s="231" t="s">
        <v>250</v>
      </c>
      <c r="AU2388" s="231" t="s">
        <v>86</v>
      </c>
      <c r="AV2388" s="14" t="s">
        <v>86</v>
      </c>
      <c r="AW2388" s="14" t="s">
        <v>31</v>
      </c>
      <c r="AX2388" s="14" t="s">
        <v>75</v>
      </c>
      <c r="AY2388" s="231" t="s">
        <v>239</v>
      </c>
    </row>
    <row r="2389" spans="1:65" s="16" customFormat="1" ht="11.25">
      <c r="B2389" s="243"/>
      <c r="C2389" s="244"/>
      <c r="D2389" s="212" t="s">
        <v>250</v>
      </c>
      <c r="E2389" s="245" t="s">
        <v>1</v>
      </c>
      <c r="F2389" s="246" t="s">
        <v>264</v>
      </c>
      <c r="G2389" s="244"/>
      <c r="H2389" s="247">
        <v>252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AT2389" s="253" t="s">
        <v>250</v>
      </c>
      <c r="AU2389" s="253" t="s">
        <v>86</v>
      </c>
      <c r="AV2389" s="16" t="s">
        <v>246</v>
      </c>
      <c r="AW2389" s="16" t="s">
        <v>31</v>
      </c>
      <c r="AX2389" s="16" t="s">
        <v>83</v>
      </c>
      <c r="AY2389" s="253" t="s">
        <v>239</v>
      </c>
    </row>
    <row r="2390" spans="1:65" s="2" customFormat="1" ht="33" customHeight="1">
      <c r="A2390" s="35"/>
      <c r="B2390" s="36"/>
      <c r="C2390" s="254" t="s">
        <v>3038</v>
      </c>
      <c r="D2390" s="254" t="s">
        <v>340</v>
      </c>
      <c r="E2390" s="255" t="s">
        <v>3039</v>
      </c>
      <c r="F2390" s="256" t="s">
        <v>3040</v>
      </c>
      <c r="G2390" s="257" t="s">
        <v>372</v>
      </c>
      <c r="H2390" s="258">
        <v>278</v>
      </c>
      <c r="I2390" s="259"/>
      <c r="J2390" s="260">
        <f>ROUND(I2390*H2390,2)</f>
        <v>0</v>
      </c>
      <c r="K2390" s="256" t="s">
        <v>1</v>
      </c>
      <c r="L2390" s="261"/>
      <c r="M2390" s="262" t="s">
        <v>1</v>
      </c>
      <c r="N2390" s="263" t="s">
        <v>40</v>
      </c>
      <c r="O2390" s="72"/>
      <c r="P2390" s="201">
        <f>O2390*H2390</f>
        <v>0</v>
      </c>
      <c r="Q2390" s="201">
        <v>1.9199999999999998E-2</v>
      </c>
      <c r="R2390" s="201">
        <f>Q2390*H2390</f>
        <v>5.3375999999999992</v>
      </c>
      <c r="S2390" s="201">
        <v>0</v>
      </c>
      <c r="T2390" s="202">
        <f>S2390*H2390</f>
        <v>0</v>
      </c>
      <c r="U2390" s="35"/>
      <c r="V2390" s="35"/>
      <c r="W2390" s="35"/>
      <c r="X2390" s="35"/>
      <c r="Y2390" s="35"/>
      <c r="Z2390" s="35"/>
      <c r="AA2390" s="35"/>
      <c r="AB2390" s="35"/>
      <c r="AC2390" s="35"/>
      <c r="AD2390" s="35"/>
      <c r="AE2390" s="35"/>
      <c r="AR2390" s="203" t="s">
        <v>531</v>
      </c>
      <c r="AT2390" s="203" t="s">
        <v>340</v>
      </c>
      <c r="AU2390" s="203" t="s">
        <v>86</v>
      </c>
      <c r="AY2390" s="18" t="s">
        <v>239</v>
      </c>
      <c r="BE2390" s="204">
        <f>IF(N2390="základní",J2390,0)</f>
        <v>0</v>
      </c>
      <c r="BF2390" s="204">
        <f>IF(N2390="snížená",J2390,0)</f>
        <v>0</v>
      </c>
      <c r="BG2390" s="204">
        <f>IF(N2390="zákl. přenesená",J2390,0)</f>
        <v>0</v>
      </c>
      <c r="BH2390" s="204">
        <f>IF(N2390="sníž. přenesená",J2390,0)</f>
        <v>0</v>
      </c>
      <c r="BI2390" s="204">
        <f>IF(N2390="nulová",J2390,0)</f>
        <v>0</v>
      </c>
      <c r="BJ2390" s="18" t="s">
        <v>83</v>
      </c>
      <c r="BK2390" s="204">
        <f>ROUND(I2390*H2390,2)</f>
        <v>0</v>
      </c>
      <c r="BL2390" s="18" t="s">
        <v>169</v>
      </c>
      <c r="BM2390" s="203" t="s">
        <v>3041</v>
      </c>
    </row>
    <row r="2391" spans="1:65" s="13" customFormat="1" ht="11.25">
      <c r="B2391" s="210"/>
      <c r="C2391" s="211"/>
      <c r="D2391" s="212" t="s">
        <v>250</v>
      </c>
      <c r="E2391" s="213" t="s">
        <v>1</v>
      </c>
      <c r="F2391" s="214" t="s">
        <v>3042</v>
      </c>
      <c r="G2391" s="211"/>
      <c r="H2391" s="213" t="s">
        <v>1</v>
      </c>
      <c r="I2391" s="215"/>
      <c r="J2391" s="211"/>
      <c r="K2391" s="211"/>
      <c r="L2391" s="216"/>
      <c r="M2391" s="217"/>
      <c r="N2391" s="218"/>
      <c r="O2391" s="218"/>
      <c r="P2391" s="218"/>
      <c r="Q2391" s="218"/>
      <c r="R2391" s="218"/>
      <c r="S2391" s="218"/>
      <c r="T2391" s="219"/>
      <c r="AT2391" s="220" t="s">
        <v>250</v>
      </c>
      <c r="AU2391" s="220" t="s">
        <v>86</v>
      </c>
      <c r="AV2391" s="13" t="s">
        <v>83</v>
      </c>
      <c r="AW2391" s="13" t="s">
        <v>31</v>
      </c>
      <c r="AX2391" s="13" t="s">
        <v>75</v>
      </c>
      <c r="AY2391" s="220" t="s">
        <v>239</v>
      </c>
    </row>
    <row r="2392" spans="1:65" s="14" customFormat="1" ht="11.25">
      <c r="B2392" s="221"/>
      <c r="C2392" s="222"/>
      <c r="D2392" s="212" t="s">
        <v>250</v>
      </c>
      <c r="E2392" s="223" t="s">
        <v>1</v>
      </c>
      <c r="F2392" s="224" t="s">
        <v>3043</v>
      </c>
      <c r="G2392" s="222"/>
      <c r="H2392" s="225">
        <v>278</v>
      </c>
      <c r="I2392" s="226"/>
      <c r="J2392" s="222"/>
      <c r="K2392" s="222"/>
      <c r="L2392" s="227"/>
      <c r="M2392" s="228"/>
      <c r="N2392" s="229"/>
      <c r="O2392" s="229"/>
      <c r="P2392" s="229"/>
      <c r="Q2392" s="229"/>
      <c r="R2392" s="229"/>
      <c r="S2392" s="229"/>
      <c r="T2392" s="230"/>
      <c r="AT2392" s="231" t="s">
        <v>250</v>
      </c>
      <c r="AU2392" s="231" t="s">
        <v>86</v>
      </c>
      <c r="AV2392" s="14" t="s">
        <v>86</v>
      </c>
      <c r="AW2392" s="14" t="s">
        <v>31</v>
      </c>
      <c r="AX2392" s="14" t="s">
        <v>83</v>
      </c>
      <c r="AY2392" s="231" t="s">
        <v>239</v>
      </c>
    </row>
    <row r="2393" spans="1:65" s="2" customFormat="1" ht="24.2" customHeight="1">
      <c r="A2393" s="35"/>
      <c r="B2393" s="36"/>
      <c r="C2393" s="192" t="s">
        <v>3044</v>
      </c>
      <c r="D2393" s="192" t="s">
        <v>241</v>
      </c>
      <c r="E2393" s="193" t="s">
        <v>3045</v>
      </c>
      <c r="F2393" s="194" t="s">
        <v>3046</v>
      </c>
      <c r="G2393" s="195" t="s">
        <v>519</v>
      </c>
      <c r="H2393" s="196">
        <v>180</v>
      </c>
      <c r="I2393" s="197"/>
      <c r="J2393" s="198">
        <f>ROUND(I2393*H2393,2)</f>
        <v>0</v>
      </c>
      <c r="K2393" s="194" t="s">
        <v>245</v>
      </c>
      <c r="L2393" s="40"/>
      <c r="M2393" s="199" t="s">
        <v>1</v>
      </c>
      <c r="N2393" s="200" t="s">
        <v>40</v>
      </c>
      <c r="O2393" s="72"/>
      <c r="P2393" s="201">
        <f>O2393*H2393</f>
        <v>0</v>
      </c>
      <c r="Q2393" s="201">
        <v>5.8E-4</v>
      </c>
      <c r="R2393" s="201">
        <f>Q2393*H2393</f>
        <v>0.10440000000000001</v>
      </c>
      <c r="S2393" s="201">
        <v>0</v>
      </c>
      <c r="T2393" s="202">
        <f>S2393*H2393</f>
        <v>0</v>
      </c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R2393" s="203" t="s">
        <v>169</v>
      </c>
      <c r="AT2393" s="203" t="s">
        <v>241</v>
      </c>
      <c r="AU2393" s="203" t="s">
        <v>86</v>
      </c>
      <c r="AY2393" s="18" t="s">
        <v>239</v>
      </c>
      <c r="BE2393" s="204">
        <f>IF(N2393="základní",J2393,0)</f>
        <v>0</v>
      </c>
      <c r="BF2393" s="204">
        <f>IF(N2393="snížená",J2393,0)</f>
        <v>0</v>
      </c>
      <c r="BG2393" s="204">
        <f>IF(N2393="zákl. přenesená",J2393,0)</f>
        <v>0</v>
      </c>
      <c r="BH2393" s="204">
        <f>IF(N2393="sníž. přenesená",J2393,0)</f>
        <v>0</v>
      </c>
      <c r="BI2393" s="204">
        <f>IF(N2393="nulová",J2393,0)</f>
        <v>0</v>
      </c>
      <c r="BJ2393" s="18" t="s">
        <v>83</v>
      </c>
      <c r="BK2393" s="204">
        <f>ROUND(I2393*H2393,2)</f>
        <v>0</v>
      </c>
      <c r="BL2393" s="18" t="s">
        <v>169</v>
      </c>
      <c r="BM2393" s="203" t="s">
        <v>3047</v>
      </c>
    </row>
    <row r="2394" spans="1:65" s="2" customFormat="1" ht="11.25">
      <c r="A2394" s="35"/>
      <c r="B2394" s="36"/>
      <c r="C2394" s="37"/>
      <c r="D2394" s="205" t="s">
        <v>248</v>
      </c>
      <c r="E2394" s="37"/>
      <c r="F2394" s="206" t="s">
        <v>3048</v>
      </c>
      <c r="G2394" s="37"/>
      <c r="H2394" s="37"/>
      <c r="I2394" s="207"/>
      <c r="J2394" s="37"/>
      <c r="K2394" s="37"/>
      <c r="L2394" s="40"/>
      <c r="M2394" s="208"/>
      <c r="N2394" s="209"/>
      <c r="O2394" s="72"/>
      <c r="P2394" s="72"/>
      <c r="Q2394" s="72"/>
      <c r="R2394" s="72"/>
      <c r="S2394" s="72"/>
      <c r="T2394" s="73"/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T2394" s="18" t="s">
        <v>248</v>
      </c>
      <c r="AU2394" s="18" t="s">
        <v>86</v>
      </c>
    </row>
    <row r="2395" spans="1:65" s="13" customFormat="1" ht="22.5">
      <c r="B2395" s="210"/>
      <c r="C2395" s="211"/>
      <c r="D2395" s="212" t="s">
        <v>250</v>
      </c>
      <c r="E2395" s="213" t="s">
        <v>1</v>
      </c>
      <c r="F2395" s="214" t="s">
        <v>3049</v>
      </c>
      <c r="G2395" s="211"/>
      <c r="H2395" s="213" t="s">
        <v>1</v>
      </c>
      <c r="I2395" s="215"/>
      <c r="J2395" s="211"/>
      <c r="K2395" s="211"/>
      <c r="L2395" s="216"/>
      <c r="M2395" s="217"/>
      <c r="N2395" s="218"/>
      <c r="O2395" s="218"/>
      <c r="P2395" s="218"/>
      <c r="Q2395" s="218"/>
      <c r="R2395" s="218"/>
      <c r="S2395" s="218"/>
      <c r="T2395" s="219"/>
      <c r="AT2395" s="220" t="s">
        <v>250</v>
      </c>
      <c r="AU2395" s="220" t="s">
        <v>86</v>
      </c>
      <c r="AV2395" s="13" t="s">
        <v>83</v>
      </c>
      <c r="AW2395" s="13" t="s">
        <v>31</v>
      </c>
      <c r="AX2395" s="13" t="s">
        <v>75</v>
      </c>
      <c r="AY2395" s="220" t="s">
        <v>239</v>
      </c>
    </row>
    <row r="2396" spans="1:65" s="13" customFormat="1" ht="11.25">
      <c r="B2396" s="210"/>
      <c r="C2396" s="211"/>
      <c r="D2396" s="212" t="s">
        <v>250</v>
      </c>
      <c r="E2396" s="213" t="s">
        <v>1</v>
      </c>
      <c r="F2396" s="214" t="s">
        <v>3050</v>
      </c>
      <c r="G2396" s="211"/>
      <c r="H2396" s="213" t="s">
        <v>1</v>
      </c>
      <c r="I2396" s="215"/>
      <c r="J2396" s="211"/>
      <c r="K2396" s="211"/>
      <c r="L2396" s="216"/>
      <c r="M2396" s="217"/>
      <c r="N2396" s="218"/>
      <c r="O2396" s="218"/>
      <c r="P2396" s="218"/>
      <c r="Q2396" s="218"/>
      <c r="R2396" s="218"/>
      <c r="S2396" s="218"/>
      <c r="T2396" s="219"/>
      <c r="AT2396" s="220" t="s">
        <v>250</v>
      </c>
      <c r="AU2396" s="220" t="s">
        <v>86</v>
      </c>
      <c r="AV2396" s="13" t="s">
        <v>83</v>
      </c>
      <c r="AW2396" s="13" t="s">
        <v>31</v>
      </c>
      <c r="AX2396" s="13" t="s">
        <v>75</v>
      </c>
      <c r="AY2396" s="220" t="s">
        <v>239</v>
      </c>
    </row>
    <row r="2397" spans="1:65" s="14" customFormat="1" ht="11.25">
      <c r="B2397" s="221"/>
      <c r="C2397" s="222"/>
      <c r="D2397" s="212" t="s">
        <v>250</v>
      </c>
      <c r="E2397" s="223" t="s">
        <v>1</v>
      </c>
      <c r="F2397" s="224" t="s">
        <v>3051</v>
      </c>
      <c r="G2397" s="222"/>
      <c r="H2397" s="225">
        <v>42.2</v>
      </c>
      <c r="I2397" s="226"/>
      <c r="J2397" s="222"/>
      <c r="K2397" s="222"/>
      <c r="L2397" s="227"/>
      <c r="M2397" s="228"/>
      <c r="N2397" s="229"/>
      <c r="O2397" s="229"/>
      <c r="P2397" s="229"/>
      <c r="Q2397" s="229"/>
      <c r="R2397" s="229"/>
      <c r="S2397" s="229"/>
      <c r="T2397" s="230"/>
      <c r="AT2397" s="231" t="s">
        <v>250</v>
      </c>
      <c r="AU2397" s="231" t="s">
        <v>86</v>
      </c>
      <c r="AV2397" s="14" t="s">
        <v>86</v>
      </c>
      <c r="AW2397" s="14" t="s">
        <v>31</v>
      </c>
      <c r="AX2397" s="14" t="s">
        <v>75</v>
      </c>
      <c r="AY2397" s="231" t="s">
        <v>239</v>
      </c>
    </row>
    <row r="2398" spans="1:65" s="13" customFormat="1" ht="11.25">
      <c r="B2398" s="210"/>
      <c r="C2398" s="211"/>
      <c r="D2398" s="212" t="s">
        <v>250</v>
      </c>
      <c r="E2398" s="213" t="s">
        <v>1</v>
      </c>
      <c r="F2398" s="214" t="s">
        <v>3052</v>
      </c>
      <c r="G2398" s="211"/>
      <c r="H2398" s="213" t="s">
        <v>1</v>
      </c>
      <c r="I2398" s="215"/>
      <c r="J2398" s="211"/>
      <c r="K2398" s="211"/>
      <c r="L2398" s="216"/>
      <c r="M2398" s="217"/>
      <c r="N2398" s="218"/>
      <c r="O2398" s="218"/>
      <c r="P2398" s="218"/>
      <c r="Q2398" s="218"/>
      <c r="R2398" s="218"/>
      <c r="S2398" s="218"/>
      <c r="T2398" s="219"/>
      <c r="AT2398" s="220" t="s">
        <v>250</v>
      </c>
      <c r="AU2398" s="220" t="s">
        <v>86</v>
      </c>
      <c r="AV2398" s="13" t="s">
        <v>83</v>
      </c>
      <c r="AW2398" s="13" t="s">
        <v>31</v>
      </c>
      <c r="AX2398" s="13" t="s">
        <v>75</v>
      </c>
      <c r="AY2398" s="220" t="s">
        <v>239</v>
      </c>
    </row>
    <row r="2399" spans="1:65" s="14" customFormat="1" ht="11.25">
      <c r="B2399" s="221"/>
      <c r="C2399" s="222"/>
      <c r="D2399" s="212" t="s">
        <v>250</v>
      </c>
      <c r="E2399" s="223" t="s">
        <v>1</v>
      </c>
      <c r="F2399" s="224" t="s">
        <v>3053</v>
      </c>
      <c r="G2399" s="222"/>
      <c r="H2399" s="225">
        <v>19.489999999999998</v>
      </c>
      <c r="I2399" s="226"/>
      <c r="J2399" s="222"/>
      <c r="K2399" s="222"/>
      <c r="L2399" s="227"/>
      <c r="M2399" s="228"/>
      <c r="N2399" s="229"/>
      <c r="O2399" s="229"/>
      <c r="P2399" s="229"/>
      <c r="Q2399" s="229"/>
      <c r="R2399" s="229"/>
      <c r="S2399" s="229"/>
      <c r="T2399" s="230"/>
      <c r="AT2399" s="231" t="s">
        <v>250</v>
      </c>
      <c r="AU2399" s="231" t="s">
        <v>86</v>
      </c>
      <c r="AV2399" s="14" t="s">
        <v>86</v>
      </c>
      <c r="AW2399" s="14" t="s">
        <v>31</v>
      </c>
      <c r="AX2399" s="14" t="s">
        <v>75</v>
      </c>
      <c r="AY2399" s="231" t="s">
        <v>239</v>
      </c>
    </row>
    <row r="2400" spans="1:65" s="14" customFormat="1" ht="11.25">
      <c r="B2400" s="221"/>
      <c r="C2400" s="222"/>
      <c r="D2400" s="212" t="s">
        <v>250</v>
      </c>
      <c r="E2400" s="223" t="s">
        <v>1</v>
      </c>
      <c r="F2400" s="224" t="s">
        <v>3054</v>
      </c>
      <c r="G2400" s="222"/>
      <c r="H2400" s="225">
        <v>32.174999999999997</v>
      </c>
      <c r="I2400" s="226"/>
      <c r="J2400" s="222"/>
      <c r="K2400" s="222"/>
      <c r="L2400" s="227"/>
      <c r="M2400" s="228"/>
      <c r="N2400" s="229"/>
      <c r="O2400" s="229"/>
      <c r="P2400" s="229"/>
      <c r="Q2400" s="229"/>
      <c r="R2400" s="229"/>
      <c r="S2400" s="229"/>
      <c r="T2400" s="230"/>
      <c r="AT2400" s="231" t="s">
        <v>250</v>
      </c>
      <c r="AU2400" s="231" t="s">
        <v>86</v>
      </c>
      <c r="AV2400" s="14" t="s">
        <v>86</v>
      </c>
      <c r="AW2400" s="14" t="s">
        <v>31</v>
      </c>
      <c r="AX2400" s="14" t="s">
        <v>75</v>
      </c>
      <c r="AY2400" s="231" t="s">
        <v>239</v>
      </c>
    </row>
    <row r="2401" spans="1:65" s="14" customFormat="1" ht="11.25">
      <c r="B2401" s="221"/>
      <c r="C2401" s="222"/>
      <c r="D2401" s="212" t="s">
        <v>250</v>
      </c>
      <c r="E2401" s="223" t="s">
        <v>1</v>
      </c>
      <c r="F2401" s="224" t="s">
        <v>3055</v>
      </c>
      <c r="G2401" s="222"/>
      <c r="H2401" s="225">
        <v>12.25</v>
      </c>
      <c r="I2401" s="226"/>
      <c r="J2401" s="222"/>
      <c r="K2401" s="222"/>
      <c r="L2401" s="227"/>
      <c r="M2401" s="228"/>
      <c r="N2401" s="229"/>
      <c r="O2401" s="229"/>
      <c r="P2401" s="229"/>
      <c r="Q2401" s="229"/>
      <c r="R2401" s="229"/>
      <c r="S2401" s="229"/>
      <c r="T2401" s="230"/>
      <c r="AT2401" s="231" t="s">
        <v>250</v>
      </c>
      <c r="AU2401" s="231" t="s">
        <v>86</v>
      </c>
      <c r="AV2401" s="14" t="s">
        <v>86</v>
      </c>
      <c r="AW2401" s="14" t="s">
        <v>31</v>
      </c>
      <c r="AX2401" s="14" t="s">
        <v>75</v>
      </c>
      <c r="AY2401" s="231" t="s">
        <v>239</v>
      </c>
    </row>
    <row r="2402" spans="1:65" s="14" customFormat="1" ht="11.25">
      <c r="B2402" s="221"/>
      <c r="C2402" s="222"/>
      <c r="D2402" s="212" t="s">
        <v>250</v>
      </c>
      <c r="E2402" s="223" t="s">
        <v>1</v>
      </c>
      <c r="F2402" s="224" t="s">
        <v>3056</v>
      </c>
      <c r="G2402" s="222"/>
      <c r="H2402" s="225">
        <v>20.3</v>
      </c>
      <c r="I2402" s="226"/>
      <c r="J2402" s="222"/>
      <c r="K2402" s="222"/>
      <c r="L2402" s="227"/>
      <c r="M2402" s="228"/>
      <c r="N2402" s="229"/>
      <c r="O2402" s="229"/>
      <c r="P2402" s="229"/>
      <c r="Q2402" s="229"/>
      <c r="R2402" s="229"/>
      <c r="S2402" s="229"/>
      <c r="T2402" s="230"/>
      <c r="AT2402" s="231" t="s">
        <v>250</v>
      </c>
      <c r="AU2402" s="231" t="s">
        <v>86</v>
      </c>
      <c r="AV2402" s="14" t="s">
        <v>86</v>
      </c>
      <c r="AW2402" s="14" t="s">
        <v>31</v>
      </c>
      <c r="AX2402" s="14" t="s">
        <v>75</v>
      </c>
      <c r="AY2402" s="231" t="s">
        <v>239</v>
      </c>
    </row>
    <row r="2403" spans="1:65" s="13" customFormat="1" ht="11.25">
      <c r="B2403" s="210"/>
      <c r="C2403" s="211"/>
      <c r="D2403" s="212" t="s">
        <v>250</v>
      </c>
      <c r="E2403" s="213" t="s">
        <v>1</v>
      </c>
      <c r="F2403" s="214" t="s">
        <v>3057</v>
      </c>
      <c r="G2403" s="211"/>
      <c r="H2403" s="213" t="s">
        <v>1</v>
      </c>
      <c r="I2403" s="215"/>
      <c r="J2403" s="211"/>
      <c r="K2403" s="211"/>
      <c r="L2403" s="216"/>
      <c r="M2403" s="217"/>
      <c r="N2403" s="218"/>
      <c r="O2403" s="218"/>
      <c r="P2403" s="218"/>
      <c r="Q2403" s="218"/>
      <c r="R2403" s="218"/>
      <c r="S2403" s="218"/>
      <c r="T2403" s="219"/>
      <c r="AT2403" s="220" t="s">
        <v>250</v>
      </c>
      <c r="AU2403" s="220" t="s">
        <v>86</v>
      </c>
      <c r="AV2403" s="13" t="s">
        <v>83</v>
      </c>
      <c r="AW2403" s="13" t="s">
        <v>31</v>
      </c>
      <c r="AX2403" s="13" t="s">
        <v>75</v>
      </c>
      <c r="AY2403" s="220" t="s">
        <v>239</v>
      </c>
    </row>
    <row r="2404" spans="1:65" s="14" customFormat="1" ht="11.25">
      <c r="B2404" s="221"/>
      <c r="C2404" s="222"/>
      <c r="D2404" s="212" t="s">
        <v>250</v>
      </c>
      <c r="E2404" s="223" t="s">
        <v>1</v>
      </c>
      <c r="F2404" s="224" t="s">
        <v>3058</v>
      </c>
      <c r="G2404" s="222"/>
      <c r="H2404" s="225">
        <v>18.399999999999999</v>
      </c>
      <c r="I2404" s="226"/>
      <c r="J2404" s="222"/>
      <c r="K2404" s="222"/>
      <c r="L2404" s="227"/>
      <c r="M2404" s="228"/>
      <c r="N2404" s="229"/>
      <c r="O2404" s="229"/>
      <c r="P2404" s="229"/>
      <c r="Q2404" s="229"/>
      <c r="R2404" s="229"/>
      <c r="S2404" s="229"/>
      <c r="T2404" s="230"/>
      <c r="AT2404" s="231" t="s">
        <v>250</v>
      </c>
      <c r="AU2404" s="231" t="s">
        <v>86</v>
      </c>
      <c r="AV2404" s="14" t="s">
        <v>86</v>
      </c>
      <c r="AW2404" s="14" t="s">
        <v>31</v>
      </c>
      <c r="AX2404" s="14" t="s">
        <v>75</v>
      </c>
      <c r="AY2404" s="231" t="s">
        <v>239</v>
      </c>
    </row>
    <row r="2405" spans="1:65" s="14" customFormat="1" ht="11.25">
      <c r="B2405" s="221"/>
      <c r="C2405" s="222"/>
      <c r="D2405" s="212" t="s">
        <v>250</v>
      </c>
      <c r="E2405" s="223" t="s">
        <v>1</v>
      </c>
      <c r="F2405" s="224" t="s">
        <v>3059</v>
      </c>
      <c r="G2405" s="222"/>
      <c r="H2405" s="225">
        <v>7.2</v>
      </c>
      <c r="I2405" s="226"/>
      <c r="J2405" s="222"/>
      <c r="K2405" s="222"/>
      <c r="L2405" s="227"/>
      <c r="M2405" s="228"/>
      <c r="N2405" s="229"/>
      <c r="O2405" s="229"/>
      <c r="P2405" s="229"/>
      <c r="Q2405" s="229"/>
      <c r="R2405" s="229"/>
      <c r="S2405" s="229"/>
      <c r="T2405" s="230"/>
      <c r="AT2405" s="231" t="s">
        <v>250</v>
      </c>
      <c r="AU2405" s="231" t="s">
        <v>86</v>
      </c>
      <c r="AV2405" s="14" t="s">
        <v>86</v>
      </c>
      <c r="AW2405" s="14" t="s">
        <v>31</v>
      </c>
      <c r="AX2405" s="14" t="s">
        <v>75</v>
      </c>
      <c r="AY2405" s="231" t="s">
        <v>239</v>
      </c>
    </row>
    <row r="2406" spans="1:65" s="14" customFormat="1" ht="11.25">
      <c r="B2406" s="221"/>
      <c r="C2406" s="222"/>
      <c r="D2406" s="212" t="s">
        <v>250</v>
      </c>
      <c r="E2406" s="223" t="s">
        <v>1</v>
      </c>
      <c r="F2406" s="224" t="s">
        <v>3060</v>
      </c>
      <c r="G2406" s="222"/>
      <c r="H2406" s="225">
        <v>10.1</v>
      </c>
      <c r="I2406" s="226"/>
      <c r="J2406" s="222"/>
      <c r="K2406" s="222"/>
      <c r="L2406" s="227"/>
      <c r="M2406" s="228"/>
      <c r="N2406" s="229"/>
      <c r="O2406" s="229"/>
      <c r="P2406" s="229"/>
      <c r="Q2406" s="229"/>
      <c r="R2406" s="229"/>
      <c r="S2406" s="229"/>
      <c r="T2406" s="230"/>
      <c r="AT2406" s="231" t="s">
        <v>250</v>
      </c>
      <c r="AU2406" s="231" t="s">
        <v>86</v>
      </c>
      <c r="AV2406" s="14" t="s">
        <v>86</v>
      </c>
      <c r="AW2406" s="14" t="s">
        <v>31</v>
      </c>
      <c r="AX2406" s="14" t="s">
        <v>75</v>
      </c>
      <c r="AY2406" s="231" t="s">
        <v>239</v>
      </c>
    </row>
    <row r="2407" spans="1:65" s="14" customFormat="1" ht="11.25">
      <c r="B2407" s="221"/>
      <c r="C2407" s="222"/>
      <c r="D2407" s="212" t="s">
        <v>250</v>
      </c>
      <c r="E2407" s="223" t="s">
        <v>1</v>
      </c>
      <c r="F2407" s="224" t="s">
        <v>3061</v>
      </c>
      <c r="G2407" s="222"/>
      <c r="H2407" s="225">
        <v>8.5</v>
      </c>
      <c r="I2407" s="226"/>
      <c r="J2407" s="222"/>
      <c r="K2407" s="222"/>
      <c r="L2407" s="227"/>
      <c r="M2407" s="228"/>
      <c r="N2407" s="229"/>
      <c r="O2407" s="229"/>
      <c r="P2407" s="229"/>
      <c r="Q2407" s="229"/>
      <c r="R2407" s="229"/>
      <c r="S2407" s="229"/>
      <c r="T2407" s="230"/>
      <c r="AT2407" s="231" t="s">
        <v>250</v>
      </c>
      <c r="AU2407" s="231" t="s">
        <v>86</v>
      </c>
      <c r="AV2407" s="14" t="s">
        <v>86</v>
      </c>
      <c r="AW2407" s="14" t="s">
        <v>31</v>
      </c>
      <c r="AX2407" s="14" t="s">
        <v>75</v>
      </c>
      <c r="AY2407" s="231" t="s">
        <v>239</v>
      </c>
    </row>
    <row r="2408" spans="1:65" s="14" customFormat="1" ht="11.25">
      <c r="B2408" s="221"/>
      <c r="C2408" s="222"/>
      <c r="D2408" s="212" t="s">
        <v>250</v>
      </c>
      <c r="E2408" s="223" t="s">
        <v>1</v>
      </c>
      <c r="F2408" s="224" t="s">
        <v>3062</v>
      </c>
      <c r="G2408" s="222"/>
      <c r="H2408" s="225">
        <v>9.3849999999999998</v>
      </c>
      <c r="I2408" s="226"/>
      <c r="J2408" s="222"/>
      <c r="K2408" s="222"/>
      <c r="L2408" s="227"/>
      <c r="M2408" s="228"/>
      <c r="N2408" s="229"/>
      <c r="O2408" s="229"/>
      <c r="P2408" s="229"/>
      <c r="Q2408" s="229"/>
      <c r="R2408" s="229"/>
      <c r="S2408" s="229"/>
      <c r="T2408" s="230"/>
      <c r="AT2408" s="231" t="s">
        <v>250</v>
      </c>
      <c r="AU2408" s="231" t="s">
        <v>86</v>
      </c>
      <c r="AV2408" s="14" t="s">
        <v>86</v>
      </c>
      <c r="AW2408" s="14" t="s">
        <v>31</v>
      </c>
      <c r="AX2408" s="14" t="s">
        <v>75</v>
      </c>
      <c r="AY2408" s="231" t="s">
        <v>239</v>
      </c>
    </row>
    <row r="2409" spans="1:65" s="16" customFormat="1" ht="11.25">
      <c r="B2409" s="243"/>
      <c r="C2409" s="244"/>
      <c r="D2409" s="212" t="s">
        <v>250</v>
      </c>
      <c r="E2409" s="245" t="s">
        <v>1</v>
      </c>
      <c r="F2409" s="246" t="s">
        <v>264</v>
      </c>
      <c r="G2409" s="244"/>
      <c r="H2409" s="247">
        <v>179.99999999999997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AT2409" s="253" t="s">
        <v>250</v>
      </c>
      <c r="AU2409" s="253" t="s">
        <v>86</v>
      </c>
      <c r="AV2409" s="16" t="s">
        <v>246</v>
      </c>
      <c r="AW2409" s="16" t="s">
        <v>31</v>
      </c>
      <c r="AX2409" s="16" t="s">
        <v>83</v>
      </c>
      <c r="AY2409" s="253" t="s">
        <v>239</v>
      </c>
    </row>
    <row r="2410" spans="1:65" s="2" customFormat="1" ht="16.5" customHeight="1">
      <c r="A2410" s="35"/>
      <c r="B2410" s="36"/>
      <c r="C2410" s="254" t="s">
        <v>3063</v>
      </c>
      <c r="D2410" s="254" t="s">
        <v>340</v>
      </c>
      <c r="E2410" s="255" t="s">
        <v>3064</v>
      </c>
      <c r="F2410" s="256" t="s">
        <v>3065</v>
      </c>
      <c r="G2410" s="257" t="s">
        <v>519</v>
      </c>
      <c r="H2410" s="258">
        <v>198</v>
      </c>
      <c r="I2410" s="259"/>
      <c r="J2410" s="260">
        <f>ROUND(I2410*H2410,2)</f>
        <v>0</v>
      </c>
      <c r="K2410" s="256" t="s">
        <v>1</v>
      </c>
      <c r="L2410" s="261"/>
      <c r="M2410" s="262" t="s">
        <v>1</v>
      </c>
      <c r="N2410" s="263" t="s">
        <v>40</v>
      </c>
      <c r="O2410" s="72"/>
      <c r="P2410" s="201">
        <f>O2410*H2410</f>
        <v>0</v>
      </c>
      <c r="Q2410" s="201">
        <v>1.1999999999999999E-3</v>
      </c>
      <c r="R2410" s="201">
        <f>Q2410*H2410</f>
        <v>0.23759999999999998</v>
      </c>
      <c r="S2410" s="201">
        <v>0</v>
      </c>
      <c r="T2410" s="202">
        <f>S2410*H2410</f>
        <v>0</v>
      </c>
      <c r="U2410" s="35"/>
      <c r="V2410" s="35"/>
      <c r="W2410" s="35"/>
      <c r="X2410" s="35"/>
      <c r="Y2410" s="35"/>
      <c r="Z2410" s="35"/>
      <c r="AA2410" s="35"/>
      <c r="AB2410" s="35"/>
      <c r="AC2410" s="35"/>
      <c r="AD2410" s="35"/>
      <c r="AE2410" s="35"/>
      <c r="AR2410" s="203" t="s">
        <v>531</v>
      </c>
      <c r="AT2410" s="203" t="s">
        <v>340</v>
      </c>
      <c r="AU2410" s="203" t="s">
        <v>86</v>
      </c>
      <c r="AY2410" s="18" t="s">
        <v>239</v>
      </c>
      <c r="BE2410" s="204">
        <f>IF(N2410="základní",J2410,0)</f>
        <v>0</v>
      </c>
      <c r="BF2410" s="204">
        <f>IF(N2410="snížená",J2410,0)</f>
        <v>0</v>
      </c>
      <c r="BG2410" s="204">
        <f>IF(N2410="zákl. přenesená",J2410,0)</f>
        <v>0</v>
      </c>
      <c r="BH2410" s="204">
        <f>IF(N2410="sníž. přenesená",J2410,0)</f>
        <v>0</v>
      </c>
      <c r="BI2410" s="204">
        <f>IF(N2410="nulová",J2410,0)</f>
        <v>0</v>
      </c>
      <c r="BJ2410" s="18" t="s">
        <v>83</v>
      </c>
      <c r="BK2410" s="204">
        <f>ROUND(I2410*H2410,2)</f>
        <v>0</v>
      </c>
      <c r="BL2410" s="18" t="s">
        <v>169</v>
      </c>
      <c r="BM2410" s="203" t="s">
        <v>3066</v>
      </c>
    </row>
    <row r="2411" spans="1:65" s="13" customFormat="1" ht="11.25">
      <c r="B2411" s="210"/>
      <c r="C2411" s="211"/>
      <c r="D2411" s="212" t="s">
        <v>250</v>
      </c>
      <c r="E2411" s="213" t="s">
        <v>1</v>
      </c>
      <c r="F2411" s="214" t="s">
        <v>3067</v>
      </c>
      <c r="G2411" s="211"/>
      <c r="H2411" s="213" t="s">
        <v>1</v>
      </c>
      <c r="I2411" s="215"/>
      <c r="J2411" s="211"/>
      <c r="K2411" s="211"/>
      <c r="L2411" s="216"/>
      <c r="M2411" s="217"/>
      <c r="N2411" s="218"/>
      <c r="O2411" s="218"/>
      <c r="P2411" s="218"/>
      <c r="Q2411" s="218"/>
      <c r="R2411" s="218"/>
      <c r="S2411" s="218"/>
      <c r="T2411" s="219"/>
      <c r="AT2411" s="220" t="s">
        <v>250</v>
      </c>
      <c r="AU2411" s="220" t="s">
        <v>86</v>
      </c>
      <c r="AV2411" s="13" t="s">
        <v>83</v>
      </c>
      <c r="AW2411" s="13" t="s">
        <v>31</v>
      </c>
      <c r="AX2411" s="13" t="s">
        <v>75</v>
      </c>
      <c r="AY2411" s="220" t="s">
        <v>239</v>
      </c>
    </row>
    <row r="2412" spans="1:65" s="14" customFormat="1" ht="11.25">
      <c r="B2412" s="221"/>
      <c r="C2412" s="222"/>
      <c r="D2412" s="212" t="s">
        <v>250</v>
      </c>
      <c r="E2412" s="223" t="s">
        <v>1</v>
      </c>
      <c r="F2412" s="224" t="s">
        <v>3068</v>
      </c>
      <c r="G2412" s="222"/>
      <c r="H2412" s="225">
        <v>198</v>
      </c>
      <c r="I2412" s="226"/>
      <c r="J2412" s="222"/>
      <c r="K2412" s="222"/>
      <c r="L2412" s="227"/>
      <c r="M2412" s="228"/>
      <c r="N2412" s="229"/>
      <c r="O2412" s="229"/>
      <c r="P2412" s="229"/>
      <c r="Q2412" s="229"/>
      <c r="R2412" s="229"/>
      <c r="S2412" s="229"/>
      <c r="T2412" s="230"/>
      <c r="AT2412" s="231" t="s">
        <v>250</v>
      </c>
      <c r="AU2412" s="231" t="s">
        <v>86</v>
      </c>
      <c r="AV2412" s="14" t="s">
        <v>86</v>
      </c>
      <c r="AW2412" s="14" t="s">
        <v>31</v>
      </c>
      <c r="AX2412" s="14" t="s">
        <v>83</v>
      </c>
      <c r="AY2412" s="231" t="s">
        <v>239</v>
      </c>
    </row>
    <row r="2413" spans="1:65" s="2" customFormat="1" ht="24.2" customHeight="1">
      <c r="A2413" s="35"/>
      <c r="B2413" s="36"/>
      <c r="C2413" s="192" t="s">
        <v>3069</v>
      </c>
      <c r="D2413" s="192" t="s">
        <v>241</v>
      </c>
      <c r="E2413" s="193" t="s">
        <v>3070</v>
      </c>
      <c r="F2413" s="194" t="s">
        <v>3071</v>
      </c>
      <c r="G2413" s="195" t="s">
        <v>372</v>
      </c>
      <c r="H2413" s="196">
        <v>22.5</v>
      </c>
      <c r="I2413" s="197"/>
      <c r="J2413" s="198">
        <f>ROUND(I2413*H2413,2)</f>
        <v>0</v>
      </c>
      <c r="K2413" s="194" t="s">
        <v>245</v>
      </c>
      <c r="L2413" s="40"/>
      <c r="M2413" s="199" t="s">
        <v>1</v>
      </c>
      <c r="N2413" s="200" t="s">
        <v>40</v>
      </c>
      <c r="O2413" s="72"/>
      <c r="P2413" s="201">
        <f>O2413*H2413</f>
        <v>0</v>
      </c>
      <c r="Q2413" s="201">
        <v>0</v>
      </c>
      <c r="R2413" s="201">
        <f>Q2413*H2413</f>
        <v>0</v>
      </c>
      <c r="S2413" s="201">
        <v>0</v>
      </c>
      <c r="T2413" s="202">
        <f>S2413*H2413</f>
        <v>0</v>
      </c>
      <c r="U2413" s="35"/>
      <c r="V2413" s="35"/>
      <c r="W2413" s="35"/>
      <c r="X2413" s="35"/>
      <c r="Y2413" s="35"/>
      <c r="Z2413" s="35"/>
      <c r="AA2413" s="35"/>
      <c r="AB2413" s="35"/>
      <c r="AC2413" s="35"/>
      <c r="AD2413" s="35"/>
      <c r="AE2413" s="35"/>
      <c r="AR2413" s="203" t="s">
        <v>169</v>
      </c>
      <c r="AT2413" s="203" t="s">
        <v>241</v>
      </c>
      <c r="AU2413" s="203" t="s">
        <v>86</v>
      </c>
      <c r="AY2413" s="18" t="s">
        <v>239</v>
      </c>
      <c r="BE2413" s="204">
        <f>IF(N2413="základní",J2413,0)</f>
        <v>0</v>
      </c>
      <c r="BF2413" s="204">
        <f>IF(N2413="snížená",J2413,0)</f>
        <v>0</v>
      </c>
      <c r="BG2413" s="204">
        <f>IF(N2413="zákl. přenesená",J2413,0)</f>
        <v>0</v>
      </c>
      <c r="BH2413" s="204">
        <f>IF(N2413="sníž. přenesená",J2413,0)</f>
        <v>0</v>
      </c>
      <c r="BI2413" s="204">
        <f>IF(N2413="nulová",J2413,0)</f>
        <v>0</v>
      </c>
      <c r="BJ2413" s="18" t="s">
        <v>83</v>
      </c>
      <c r="BK2413" s="204">
        <f>ROUND(I2413*H2413,2)</f>
        <v>0</v>
      </c>
      <c r="BL2413" s="18" t="s">
        <v>169</v>
      </c>
      <c r="BM2413" s="203" t="s">
        <v>3072</v>
      </c>
    </row>
    <row r="2414" spans="1:65" s="2" customFormat="1" ht="11.25">
      <c r="A2414" s="35"/>
      <c r="B2414" s="36"/>
      <c r="C2414" s="37"/>
      <c r="D2414" s="205" t="s">
        <v>248</v>
      </c>
      <c r="E2414" s="37"/>
      <c r="F2414" s="206" t="s">
        <v>3073</v>
      </c>
      <c r="G2414" s="37"/>
      <c r="H2414" s="37"/>
      <c r="I2414" s="207"/>
      <c r="J2414" s="37"/>
      <c r="K2414" s="37"/>
      <c r="L2414" s="40"/>
      <c r="M2414" s="208"/>
      <c r="N2414" s="209"/>
      <c r="O2414" s="72"/>
      <c r="P2414" s="72"/>
      <c r="Q2414" s="72"/>
      <c r="R2414" s="72"/>
      <c r="S2414" s="72"/>
      <c r="T2414" s="73"/>
      <c r="U2414" s="35"/>
      <c r="V2414" s="35"/>
      <c r="W2414" s="35"/>
      <c r="X2414" s="35"/>
      <c r="Y2414" s="35"/>
      <c r="Z2414" s="35"/>
      <c r="AA2414" s="35"/>
      <c r="AB2414" s="35"/>
      <c r="AC2414" s="35"/>
      <c r="AD2414" s="35"/>
      <c r="AE2414" s="35"/>
      <c r="AT2414" s="18" t="s">
        <v>248</v>
      </c>
      <c r="AU2414" s="18" t="s">
        <v>86</v>
      </c>
    </row>
    <row r="2415" spans="1:65" s="14" customFormat="1" ht="11.25">
      <c r="B2415" s="221"/>
      <c r="C2415" s="222"/>
      <c r="D2415" s="212" t="s">
        <v>250</v>
      </c>
      <c r="E2415" s="223" t="s">
        <v>1</v>
      </c>
      <c r="F2415" s="224" t="s">
        <v>3074</v>
      </c>
      <c r="G2415" s="222"/>
      <c r="H2415" s="225">
        <v>22.5</v>
      </c>
      <c r="I2415" s="226"/>
      <c r="J2415" s="222"/>
      <c r="K2415" s="222"/>
      <c r="L2415" s="227"/>
      <c r="M2415" s="228"/>
      <c r="N2415" s="229"/>
      <c r="O2415" s="229"/>
      <c r="P2415" s="229"/>
      <c r="Q2415" s="229"/>
      <c r="R2415" s="229"/>
      <c r="S2415" s="229"/>
      <c r="T2415" s="230"/>
      <c r="AT2415" s="231" t="s">
        <v>250</v>
      </c>
      <c r="AU2415" s="231" t="s">
        <v>86</v>
      </c>
      <c r="AV2415" s="14" t="s">
        <v>86</v>
      </c>
      <c r="AW2415" s="14" t="s">
        <v>31</v>
      </c>
      <c r="AX2415" s="14" t="s">
        <v>83</v>
      </c>
      <c r="AY2415" s="231" t="s">
        <v>239</v>
      </c>
    </row>
    <row r="2416" spans="1:65" s="2" customFormat="1" ht="24.2" customHeight="1">
      <c r="A2416" s="35"/>
      <c r="B2416" s="36"/>
      <c r="C2416" s="192" t="s">
        <v>3075</v>
      </c>
      <c r="D2416" s="192" t="s">
        <v>241</v>
      </c>
      <c r="E2416" s="193" t="s">
        <v>3076</v>
      </c>
      <c r="F2416" s="194" t="s">
        <v>3077</v>
      </c>
      <c r="G2416" s="195" t="s">
        <v>372</v>
      </c>
      <c r="H2416" s="196">
        <v>252</v>
      </c>
      <c r="I2416" s="197"/>
      <c r="J2416" s="198">
        <f>ROUND(I2416*H2416,2)</f>
        <v>0</v>
      </c>
      <c r="K2416" s="194" t="s">
        <v>1</v>
      </c>
      <c r="L2416" s="40"/>
      <c r="M2416" s="199" t="s">
        <v>1</v>
      </c>
      <c r="N2416" s="200" t="s">
        <v>40</v>
      </c>
      <c r="O2416" s="72"/>
      <c r="P2416" s="201">
        <f>O2416*H2416</f>
        <v>0</v>
      </c>
      <c r="Q2416" s="201">
        <v>0</v>
      </c>
      <c r="R2416" s="201">
        <f>Q2416*H2416</f>
        <v>0</v>
      </c>
      <c r="S2416" s="201">
        <v>0</v>
      </c>
      <c r="T2416" s="202">
        <f>S2416*H2416</f>
        <v>0</v>
      </c>
      <c r="U2416" s="35"/>
      <c r="V2416" s="35"/>
      <c r="W2416" s="35"/>
      <c r="X2416" s="35"/>
      <c r="Y2416" s="35"/>
      <c r="Z2416" s="35"/>
      <c r="AA2416" s="35"/>
      <c r="AB2416" s="35"/>
      <c r="AC2416" s="35"/>
      <c r="AD2416" s="35"/>
      <c r="AE2416" s="35"/>
      <c r="AR2416" s="203" t="s">
        <v>169</v>
      </c>
      <c r="AT2416" s="203" t="s">
        <v>241</v>
      </c>
      <c r="AU2416" s="203" t="s">
        <v>86</v>
      </c>
      <c r="AY2416" s="18" t="s">
        <v>239</v>
      </c>
      <c r="BE2416" s="204">
        <f>IF(N2416="základní",J2416,0)</f>
        <v>0</v>
      </c>
      <c r="BF2416" s="204">
        <f>IF(N2416="snížená",J2416,0)</f>
        <v>0</v>
      </c>
      <c r="BG2416" s="204">
        <f>IF(N2416="zákl. přenesená",J2416,0)</f>
        <v>0</v>
      </c>
      <c r="BH2416" s="204">
        <f>IF(N2416="sníž. přenesená",J2416,0)</f>
        <v>0</v>
      </c>
      <c r="BI2416" s="204">
        <f>IF(N2416="nulová",J2416,0)</f>
        <v>0</v>
      </c>
      <c r="BJ2416" s="18" t="s">
        <v>83</v>
      </c>
      <c r="BK2416" s="204">
        <f>ROUND(I2416*H2416,2)</f>
        <v>0</v>
      </c>
      <c r="BL2416" s="18" t="s">
        <v>169</v>
      </c>
      <c r="BM2416" s="203" t="s">
        <v>3078</v>
      </c>
    </row>
    <row r="2417" spans="1:65" s="2" customFormat="1" ht="16.5" customHeight="1">
      <c r="A2417" s="35"/>
      <c r="B2417" s="36"/>
      <c r="C2417" s="192" t="s">
        <v>3079</v>
      </c>
      <c r="D2417" s="192" t="s">
        <v>241</v>
      </c>
      <c r="E2417" s="193" t="s">
        <v>3080</v>
      </c>
      <c r="F2417" s="194" t="s">
        <v>3081</v>
      </c>
      <c r="G2417" s="195" t="s">
        <v>372</v>
      </c>
      <c r="H2417" s="196">
        <v>252</v>
      </c>
      <c r="I2417" s="197"/>
      <c r="J2417" s="198">
        <f>ROUND(I2417*H2417,2)</f>
        <v>0</v>
      </c>
      <c r="K2417" s="194" t="s">
        <v>245</v>
      </c>
      <c r="L2417" s="40"/>
      <c r="M2417" s="199" t="s">
        <v>1</v>
      </c>
      <c r="N2417" s="200" t="s">
        <v>40</v>
      </c>
      <c r="O2417" s="72"/>
      <c r="P2417" s="201">
        <f>O2417*H2417</f>
        <v>0</v>
      </c>
      <c r="Q2417" s="201">
        <v>2.9999999999999997E-4</v>
      </c>
      <c r="R2417" s="201">
        <f>Q2417*H2417</f>
        <v>7.5599999999999987E-2</v>
      </c>
      <c r="S2417" s="201">
        <v>0</v>
      </c>
      <c r="T2417" s="202">
        <f>S2417*H2417</f>
        <v>0</v>
      </c>
      <c r="U2417" s="35"/>
      <c r="V2417" s="35"/>
      <c r="W2417" s="35"/>
      <c r="X2417" s="35"/>
      <c r="Y2417" s="35"/>
      <c r="Z2417" s="35"/>
      <c r="AA2417" s="35"/>
      <c r="AB2417" s="35"/>
      <c r="AC2417" s="35"/>
      <c r="AD2417" s="35"/>
      <c r="AE2417" s="35"/>
      <c r="AR2417" s="203" t="s">
        <v>169</v>
      </c>
      <c r="AT2417" s="203" t="s">
        <v>241</v>
      </c>
      <c r="AU2417" s="203" t="s">
        <v>86</v>
      </c>
      <c r="AY2417" s="18" t="s">
        <v>239</v>
      </c>
      <c r="BE2417" s="204">
        <f>IF(N2417="základní",J2417,0)</f>
        <v>0</v>
      </c>
      <c r="BF2417" s="204">
        <f>IF(N2417="snížená",J2417,0)</f>
        <v>0</v>
      </c>
      <c r="BG2417" s="204">
        <f>IF(N2417="zákl. přenesená",J2417,0)</f>
        <v>0</v>
      </c>
      <c r="BH2417" s="204">
        <f>IF(N2417="sníž. přenesená",J2417,0)</f>
        <v>0</v>
      </c>
      <c r="BI2417" s="204">
        <f>IF(N2417="nulová",J2417,0)</f>
        <v>0</v>
      </c>
      <c r="BJ2417" s="18" t="s">
        <v>83</v>
      </c>
      <c r="BK2417" s="204">
        <f>ROUND(I2417*H2417,2)</f>
        <v>0</v>
      </c>
      <c r="BL2417" s="18" t="s">
        <v>169</v>
      </c>
      <c r="BM2417" s="203" t="s">
        <v>3082</v>
      </c>
    </row>
    <row r="2418" spans="1:65" s="2" customFormat="1" ht="11.25">
      <c r="A2418" s="35"/>
      <c r="B2418" s="36"/>
      <c r="C2418" s="37"/>
      <c r="D2418" s="205" t="s">
        <v>248</v>
      </c>
      <c r="E2418" s="37"/>
      <c r="F2418" s="206" t="s">
        <v>3083</v>
      </c>
      <c r="G2418" s="37"/>
      <c r="H2418" s="37"/>
      <c r="I2418" s="207"/>
      <c r="J2418" s="37"/>
      <c r="K2418" s="37"/>
      <c r="L2418" s="40"/>
      <c r="M2418" s="208"/>
      <c r="N2418" s="209"/>
      <c r="O2418" s="72"/>
      <c r="P2418" s="72"/>
      <c r="Q2418" s="72"/>
      <c r="R2418" s="72"/>
      <c r="S2418" s="72"/>
      <c r="T2418" s="73"/>
      <c r="U2418" s="35"/>
      <c r="V2418" s="35"/>
      <c r="W2418" s="35"/>
      <c r="X2418" s="35"/>
      <c r="Y2418" s="35"/>
      <c r="Z2418" s="35"/>
      <c r="AA2418" s="35"/>
      <c r="AB2418" s="35"/>
      <c r="AC2418" s="35"/>
      <c r="AD2418" s="35"/>
      <c r="AE2418" s="35"/>
      <c r="AT2418" s="18" t="s">
        <v>248</v>
      </c>
      <c r="AU2418" s="18" t="s">
        <v>86</v>
      </c>
    </row>
    <row r="2419" spans="1:65" s="2" customFormat="1" ht="16.5" customHeight="1">
      <c r="A2419" s="35"/>
      <c r="B2419" s="36"/>
      <c r="C2419" s="192" t="s">
        <v>3084</v>
      </c>
      <c r="D2419" s="192" t="s">
        <v>241</v>
      </c>
      <c r="E2419" s="193" t="s">
        <v>3085</v>
      </c>
      <c r="F2419" s="194" t="s">
        <v>3086</v>
      </c>
      <c r="G2419" s="195" t="s">
        <v>519</v>
      </c>
      <c r="H2419" s="196">
        <v>384</v>
      </c>
      <c r="I2419" s="197"/>
      <c r="J2419" s="198">
        <f>ROUND(I2419*H2419,2)</f>
        <v>0</v>
      </c>
      <c r="K2419" s="194" t="s">
        <v>245</v>
      </c>
      <c r="L2419" s="40"/>
      <c r="M2419" s="199" t="s">
        <v>1</v>
      </c>
      <c r="N2419" s="200" t="s">
        <v>40</v>
      </c>
      <c r="O2419" s="72"/>
      <c r="P2419" s="201">
        <f>O2419*H2419</f>
        <v>0</v>
      </c>
      <c r="Q2419" s="201">
        <v>3.0000000000000001E-5</v>
      </c>
      <c r="R2419" s="201">
        <f>Q2419*H2419</f>
        <v>1.1520000000000001E-2</v>
      </c>
      <c r="S2419" s="201">
        <v>0</v>
      </c>
      <c r="T2419" s="202">
        <f>S2419*H2419</f>
        <v>0</v>
      </c>
      <c r="U2419" s="35"/>
      <c r="V2419" s="35"/>
      <c r="W2419" s="35"/>
      <c r="X2419" s="35"/>
      <c r="Y2419" s="35"/>
      <c r="Z2419" s="35"/>
      <c r="AA2419" s="35"/>
      <c r="AB2419" s="35"/>
      <c r="AC2419" s="35"/>
      <c r="AD2419" s="35"/>
      <c r="AE2419" s="35"/>
      <c r="AR2419" s="203" t="s">
        <v>169</v>
      </c>
      <c r="AT2419" s="203" t="s">
        <v>241</v>
      </c>
      <c r="AU2419" s="203" t="s">
        <v>86</v>
      </c>
      <c r="AY2419" s="18" t="s">
        <v>239</v>
      </c>
      <c r="BE2419" s="204">
        <f>IF(N2419="základní",J2419,0)</f>
        <v>0</v>
      </c>
      <c r="BF2419" s="204">
        <f>IF(N2419="snížená",J2419,0)</f>
        <v>0</v>
      </c>
      <c r="BG2419" s="204">
        <f>IF(N2419="zákl. přenesená",J2419,0)</f>
        <v>0</v>
      </c>
      <c r="BH2419" s="204">
        <f>IF(N2419="sníž. přenesená",J2419,0)</f>
        <v>0</v>
      </c>
      <c r="BI2419" s="204">
        <f>IF(N2419="nulová",J2419,0)</f>
        <v>0</v>
      </c>
      <c r="BJ2419" s="18" t="s">
        <v>83</v>
      </c>
      <c r="BK2419" s="204">
        <f>ROUND(I2419*H2419,2)</f>
        <v>0</v>
      </c>
      <c r="BL2419" s="18" t="s">
        <v>169</v>
      </c>
      <c r="BM2419" s="203" t="s">
        <v>3087</v>
      </c>
    </row>
    <row r="2420" spans="1:65" s="2" customFormat="1" ht="11.25">
      <c r="A2420" s="35"/>
      <c r="B2420" s="36"/>
      <c r="C2420" s="37"/>
      <c r="D2420" s="205" t="s">
        <v>248</v>
      </c>
      <c r="E2420" s="37"/>
      <c r="F2420" s="206" t="s">
        <v>3088</v>
      </c>
      <c r="G2420" s="37"/>
      <c r="H2420" s="37"/>
      <c r="I2420" s="207"/>
      <c r="J2420" s="37"/>
      <c r="K2420" s="37"/>
      <c r="L2420" s="40"/>
      <c r="M2420" s="208"/>
      <c r="N2420" s="209"/>
      <c r="O2420" s="72"/>
      <c r="P2420" s="72"/>
      <c r="Q2420" s="72"/>
      <c r="R2420" s="72"/>
      <c r="S2420" s="72"/>
      <c r="T2420" s="73"/>
      <c r="U2420" s="35"/>
      <c r="V2420" s="35"/>
      <c r="W2420" s="35"/>
      <c r="X2420" s="35"/>
      <c r="Y2420" s="35"/>
      <c r="Z2420" s="35"/>
      <c r="AA2420" s="35"/>
      <c r="AB2420" s="35"/>
      <c r="AC2420" s="35"/>
      <c r="AD2420" s="35"/>
      <c r="AE2420" s="35"/>
      <c r="AT2420" s="18" t="s">
        <v>248</v>
      </c>
      <c r="AU2420" s="18" t="s">
        <v>86</v>
      </c>
    </row>
    <row r="2421" spans="1:65" s="13" customFormat="1" ht="11.25">
      <c r="B2421" s="210"/>
      <c r="C2421" s="211"/>
      <c r="D2421" s="212" t="s">
        <v>250</v>
      </c>
      <c r="E2421" s="213" t="s">
        <v>1</v>
      </c>
      <c r="F2421" s="214" t="s">
        <v>3089</v>
      </c>
      <c r="G2421" s="211"/>
      <c r="H2421" s="213" t="s">
        <v>1</v>
      </c>
      <c r="I2421" s="215"/>
      <c r="J2421" s="211"/>
      <c r="K2421" s="211"/>
      <c r="L2421" s="216"/>
      <c r="M2421" s="217"/>
      <c r="N2421" s="218"/>
      <c r="O2421" s="218"/>
      <c r="P2421" s="218"/>
      <c r="Q2421" s="218"/>
      <c r="R2421" s="218"/>
      <c r="S2421" s="218"/>
      <c r="T2421" s="219"/>
      <c r="AT2421" s="220" t="s">
        <v>250</v>
      </c>
      <c r="AU2421" s="220" t="s">
        <v>86</v>
      </c>
      <c r="AV2421" s="13" t="s">
        <v>83</v>
      </c>
      <c r="AW2421" s="13" t="s">
        <v>31</v>
      </c>
      <c r="AX2421" s="13" t="s">
        <v>75</v>
      </c>
      <c r="AY2421" s="220" t="s">
        <v>239</v>
      </c>
    </row>
    <row r="2422" spans="1:65" s="13" customFormat="1" ht="11.25">
      <c r="B2422" s="210"/>
      <c r="C2422" s="211"/>
      <c r="D2422" s="212" t="s">
        <v>250</v>
      </c>
      <c r="E2422" s="213" t="s">
        <v>1</v>
      </c>
      <c r="F2422" s="214" t="s">
        <v>3090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250</v>
      </c>
      <c r="AU2422" s="220" t="s">
        <v>86</v>
      </c>
      <c r="AV2422" s="13" t="s">
        <v>83</v>
      </c>
      <c r="AW2422" s="13" t="s">
        <v>31</v>
      </c>
      <c r="AX2422" s="13" t="s">
        <v>75</v>
      </c>
      <c r="AY2422" s="220" t="s">
        <v>239</v>
      </c>
    </row>
    <row r="2423" spans="1:65" s="13" customFormat="1" ht="11.25">
      <c r="B2423" s="210"/>
      <c r="C2423" s="211"/>
      <c r="D2423" s="212" t="s">
        <v>250</v>
      </c>
      <c r="E2423" s="213" t="s">
        <v>1</v>
      </c>
      <c r="F2423" s="214" t="s">
        <v>3091</v>
      </c>
      <c r="G2423" s="211"/>
      <c r="H2423" s="213" t="s">
        <v>1</v>
      </c>
      <c r="I2423" s="215"/>
      <c r="J2423" s="211"/>
      <c r="K2423" s="211"/>
      <c r="L2423" s="216"/>
      <c r="M2423" s="217"/>
      <c r="N2423" s="218"/>
      <c r="O2423" s="218"/>
      <c r="P2423" s="218"/>
      <c r="Q2423" s="218"/>
      <c r="R2423" s="218"/>
      <c r="S2423" s="218"/>
      <c r="T2423" s="219"/>
      <c r="AT2423" s="220" t="s">
        <v>250</v>
      </c>
      <c r="AU2423" s="220" t="s">
        <v>86</v>
      </c>
      <c r="AV2423" s="13" t="s">
        <v>83</v>
      </c>
      <c r="AW2423" s="13" t="s">
        <v>31</v>
      </c>
      <c r="AX2423" s="13" t="s">
        <v>75</v>
      </c>
      <c r="AY2423" s="220" t="s">
        <v>239</v>
      </c>
    </row>
    <row r="2424" spans="1:65" s="14" customFormat="1" ht="11.25">
      <c r="B2424" s="221"/>
      <c r="C2424" s="222"/>
      <c r="D2424" s="212" t="s">
        <v>250</v>
      </c>
      <c r="E2424" s="223" t="s">
        <v>1</v>
      </c>
      <c r="F2424" s="224" t="s">
        <v>3092</v>
      </c>
      <c r="G2424" s="222"/>
      <c r="H2424" s="225">
        <v>180</v>
      </c>
      <c r="I2424" s="226"/>
      <c r="J2424" s="222"/>
      <c r="K2424" s="222"/>
      <c r="L2424" s="227"/>
      <c r="M2424" s="228"/>
      <c r="N2424" s="229"/>
      <c r="O2424" s="229"/>
      <c r="P2424" s="229"/>
      <c r="Q2424" s="229"/>
      <c r="R2424" s="229"/>
      <c r="S2424" s="229"/>
      <c r="T2424" s="230"/>
      <c r="AT2424" s="231" t="s">
        <v>250</v>
      </c>
      <c r="AU2424" s="231" t="s">
        <v>86</v>
      </c>
      <c r="AV2424" s="14" t="s">
        <v>86</v>
      </c>
      <c r="AW2424" s="14" t="s">
        <v>31</v>
      </c>
      <c r="AX2424" s="14" t="s">
        <v>75</v>
      </c>
      <c r="AY2424" s="231" t="s">
        <v>239</v>
      </c>
    </row>
    <row r="2425" spans="1:65" s="13" customFormat="1" ht="11.25">
      <c r="B2425" s="210"/>
      <c r="C2425" s="211"/>
      <c r="D2425" s="212" t="s">
        <v>250</v>
      </c>
      <c r="E2425" s="213" t="s">
        <v>1</v>
      </c>
      <c r="F2425" s="214" t="s">
        <v>3093</v>
      </c>
      <c r="G2425" s="211"/>
      <c r="H2425" s="213" t="s">
        <v>1</v>
      </c>
      <c r="I2425" s="215"/>
      <c r="J2425" s="211"/>
      <c r="K2425" s="211"/>
      <c r="L2425" s="216"/>
      <c r="M2425" s="217"/>
      <c r="N2425" s="218"/>
      <c r="O2425" s="218"/>
      <c r="P2425" s="218"/>
      <c r="Q2425" s="218"/>
      <c r="R2425" s="218"/>
      <c r="S2425" s="218"/>
      <c r="T2425" s="219"/>
      <c r="AT2425" s="220" t="s">
        <v>250</v>
      </c>
      <c r="AU2425" s="220" t="s">
        <v>86</v>
      </c>
      <c r="AV2425" s="13" t="s">
        <v>83</v>
      </c>
      <c r="AW2425" s="13" t="s">
        <v>31</v>
      </c>
      <c r="AX2425" s="13" t="s">
        <v>75</v>
      </c>
      <c r="AY2425" s="220" t="s">
        <v>239</v>
      </c>
    </row>
    <row r="2426" spans="1:65" s="14" customFormat="1" ht="11.25">
      <c r="B2426" s="221"/>
      <c r="C2426" s="222"/>
      <c r="D2426" s="212" t="s">
        <v>250</v>
      </c>
      <c r="E2426" s="223" t="s">
        <v>1</v>
      </c>
      <c r="F2426" s="224" t="s">
        <v>3094</v>
      </c>
      <c r="G2426" s="222"/>
      <c r="H2426" s="225">
        <v>79.099999999999994</v>
      </c>
      <c r="I2426" s="226"/>
      <c r="J2426" s="222"/>
      <c r="K2426" s="222"/>
      <c r="L2426" s="227"/>
      <c r="M2426" s="228"/>
      <c r="N2426" s="229"/>
      <c r="O2426" s="229"/>
      <c r="P2426" s="229"/>
      <c r="Q2426" s="229"/>
      <c r="R2426" s="229"/>
      <c r="S2426" s="229"/>
      <c r="T2426" s="230"/>
      <c r="AT2426" s="231" t="s">
        <v>250</v>
      </c>
      <c r="AU2426" s="231" t="s">
        <v>86</v>
      </c>
      <c r="AV2426" s="14" t="s">
        <v>86</v>
      </c>
      <c r="AW2426" s="14" t="s">
        <v>31</v>
      </c>
      <c r="AX2426" s="14" t="s">
        <v>75</v>
      </c>
      <c r="AY2426" s="231" t="s">
        <v>239</v>
      </c>
    </row>
    <row r="2427" spans="1:65" s="14" customFormat="1" ht="11.25">
      <c r="B2427" s="221"/>
      <c r="C2427" s="222"/>
      <c r="D2427" s="212" t="s">
        <v>250</v>
      </c>
      <c r="E2427" s="223" t="s">
        <v>1</v>
      </c>
      <c r="F2427" s="224" t="s">
        <v>3095</v>
      </c>
      <c r="G2427" s="222"/>
      <c r="H2427" s="225">
        <v>45.2</v>
      </c>
      <c r="I2427" s="226"/>
      <c r="J2427" s="222"/>
      <c r="K2427" s="222"/>
      <c r="L2427" s="227"/>
      <c r="M2427" s="228"/>
      <c r="N2427" s="229"/>
      <c r="O2427" s="229"/>
      <c r="P2427" s="229"/>
      <c r="Q2427" s="229"/>
      <c r="R2427" s="229"/>
      <c r="S2427" s="229"/>
      <c r="T2427" s="230"/>
      <c r="AT2427" s="231" t="s">
        <v>250</v>
      </c>
      <c r="AU2427" s="231" t="s">
        <v>86</v>
      </c>
      <c r="AV2427" s="14" t="s">
        <v>86</v>
      </c>
      <c r="AW2427" s="14" t="s">
        <v>31</v>
      </c>
      <c r="AX2427" s="14" t="s">
        <v>75</v>
      </c>
      <c r="AY2427" s="231" t="s">
        <v>239</v>
      </c>
    </row>
    <row r="2428" spans="1:65" s="13" customFormat="1" ht="11.25">
      <c r="B2428" s="210"/>
      <c r="C2428" s="211"/>
      <c r="D2428" s="212" t="s">
        <v>250</v>
      </c>
      <c r="E2428" s="213" t="s">
        <v>1</v>
      </c>
      <c r="F2428" s="214" t="s">
        <v>3096</v>
      </c>
      <c r="G2428" s="211"/>
      <c r="H2428" s="213" t="s">
        <v>1</v>
      </c>
      <c r="I2428" s="215"/>
      <c r="J2428" s="211"/>
      <c r="K2428" s="211"/>
      <c r="L2428" s="216"/>
      <c r="M2428" s="217"/>
      <c r="N2428" s="218"/>
      <c r="O2428" s="218"/>
      <c r="P2428" s="218"/>
      <c r="Q2428" s="218"/>
      <c r="R2428" s="218"/>
      <c r="S2428" s="218"/>
      <c r="T2428" s="219"/>
      <c r="AT2428" s="220" t="s">
        <v>250</v>
      </c>
      <c r="AU2428" s="220" t="s">
        <v>86</v>
      </c>
      <c r="AV2428" s="13" t="s">
        <v>83</v>
      </c>
      <c r="AW2428" s="13" t="s">
        <v>31</v>
      </c>
      <c r="AX2428" s="13" t="s">
        <v>75</v>
      </c>
      <c r="AY2428" s="220" t="s">
        <v>239</v>
      </c>
    </row>
    <row r="2429" spans="1:65" s="14" customFormat="1" ht="11.25">
      <c r="B2429" s="221"/>
      <c r="C2429" s="222"/>
      <c r="D2429" s="212" t="s">
        <v>250</v>
      </c>
      <c r="E2429" s="223" t="s">
        <v>1</v>
      </c>
      <c r="F2429" s="224" t="s">
        <v>3097</v>
      </c>
      <c r="G2429" s="222"/>
      <c r="H2429" s="225">
        <v>60.8</v>
      </c>
      <c r="I2429" s="226"/>
      <c r="J2429" s="222"/>
      <c r="K2429" s="222"/>
      <c r="L2429" s="227"/>
      <c r="M2429" s="228"/>
      <c r="N2429" s="229"/>
      <c r="O2429" s="229"/>
      <c r="P2429" s="229"/>
      <c r="Q2429" s="229"/>
      <c r="R2429" s="229"/>
      <c r="S2429" s="229"/>
      <c r="T2429" s="230"/>
      <c r="AT2429" s="231" t="s">
        <v>250</v>
      </c>
      <c r="AU2429" s="231" t="s">
        <v>86</v>
      </c>
      <c r="AV2429" s="14" t="s">
        <v>86</v>
      </c>
      <c r="AW2429" s="14" t="s">
        <v>31</v>
      </c>
      <c r="AX2429" s="14" t="s">
        <v>75</v>
      </c>
      <c r="AY2429" s="231" t="s">
        <v>239</v>
      </c>
    </row>
    <row r="2430" spans="1:65" s="14" customFormat="1" ht="11.25">
      <c r="B2430" s="221"/>
      <c r="C2430" s="222"/>
      <c r="D2430" s="212" t="s">
        <v>250</v>
      </c>
      <c r="E2430" s="223" t="s">
        <v>1</v>
      </c>
      <c r="F2430" s="224" t="s">
        <v>3098</v>
      </c>
      <c r="G2430" s="222"/>
      <c r="H2430" s="225">
        <v>18.899999999999999</v>
      </c>
      <c r="I2430" s="226"/>
      <c r="J2430" s="222"/>
      <c r="K2430" s="222"/>
      <c r="L2430" s="227"/>
      <c r="M2430" s="228"/>
      <c r="N2430" s="229"/>
      <c r="O2430" s="229"/>
      <c r="P2430" s="229"/>
      <c r="Q2430" s="229"/>
      <c r="R2430" s="229"/>
      <c r="S2430" s="229"/>
      <c r="T2430" s="230"/>
      <c r="AT2430" s="231" t="s">
        <v>250</v>
      </c>
      <c r="AU2430" s="231" t="s">
        <v>86</v>
      </c>
      <c r="AV2430" s="14" t="s">
        <v>86</v>
      </c>
      <c r="AW2430" s="14" t="s">
        <v>31</v>
      </c>
      <c r="AX2430" s="14" t="s">
        <v>75</v>
      </c>
      <c r="AY2430" s="231" t="s">
        <v>239</v>
      </c>
    </row>
    <row r="2431" spans="1:65" s="16" customFormat="1" ht="11.25">
      <c r="B2431" s="243"/>
      <c r="C2431" s="244"/>
      <c r="D2431" s="212" t="s">
        <v>250</v>
      </c>
      <c r="E2431" s="245" t="s">
        <v>1</v>
      </c>
      <c r="F2431" s="246" t="s">
        <v>264</v>
      </c>
      <c r="G2431" s="244"/>
      <c r="H2431" s="247">
        <v>384</v>
      </c>
      <c r="I2431" s="248"/>
      <c r="J2431" s="244"/>
      <c r="K2431" s="244"/>
      <c r="L2431" s="249"/>
      <c r="M2431" s="250"/>
      <c r="N2431" s="251"/>
      <c r="O2431" s="251"/>
      <c r="P2431" s="251"/>
      <c r="Q2431" s="251"/>
      <c r="R2431" s="251"/>
      <c r="S2431" s="251"/>
      <c r="T2431" s="252"/>
      <c r="AT2431" s="253" t="s">
        <v>250</v>
      </c>
      <c r="AU2431" s="253" t="s">
        <v>86</v>
      </c>
      <c r="AV2431" s="16" t="s">
        <v>246</v>
      </c>
      <c r="AW2431" s="16" t="s">
        <v>31</v>
      </c>
      <c r="AX2431" s="16" t="s">
        <v>83</v>
      </c>
      <c r="AY2431" s="253" t="s">
        <v>239</v>
      </c>
    </row>
    <row r="2432" spans="1:65" s="2" customFormat="1" ht="16.5" customHeight="1">
      <c r="A2432" s="35"/>
      <c r="B2432" s="36"/>
      <c r="C2432" s="192" t="s">
        <v>3099</v>
      </c>
      <c r="D2432" s="192" t="s">
        <v>241</v>
      </c>
      <c r="E2432" s="193" t="s">
        <v>3100</v>
      </c>
      <c r="F2432" s="194" t="s">
        <v>3101</v>
      </c>
      <c r="G2432" s="195" t="s">
        <v>519</v>
      </c>
      <c r="H2432" s="196">
        <v>40</v>
      </c>
      <c r="I2432" s="197"/>
      <c r="J2432" s="198">
        <f>ROUND(I2432*H2432,2)</f>
        <v>0</v>
      </c>
      <c r="K2432" s="194" t="s">
        <v>245</v>
      </c>
      <c r="L2432" s="40"/>
      <c r="M2432" s="199" t="s">
        <v>1</v>
      </c>
      <c r="N2432" s="200" t="s">
        <v>40</v>
      </c>
      <c r="O2432" s="72"/>
      <c r="P2432" s="201">
        <f>O2432*H2432</f>
        <v>0</v>
      </c>
      <c r="Q2432" s="201">
        <v>0</v>
      </c>
      <c r="R2432" s="201">
        <f>Q2432*H2432</f>
        <v>0</v>
      </c>
      <c r="S2432" s="201">
        <v>0</v>
      </c>
      <c r="T2432" s="202">
        <f>S2432*H2432</f>
        <v>0</v>
      </c>
      <c r="U2432" s="35"/>
      <c r="V2432" s="35"/>
      <c r="W2432" s="35"/>
      <c r="X2432" s="35"/>
      <c r="Y2432" s="35"/>
      <c r="Z2432" s="35"/>
      <c r="AA2432" s="35"/>
      <c r="AB2432" s="35"/>
      <c r="AC2432" s="35"/>
      <c r="AD2432" s="35"/>
      <c r="AE2432" s="35"/>
      <c r="AR2432" s="203" t="s">
        <v>169</v>
      </c>
      <c r="AT2432" s="203" t="s">
        <v>241</v>
      </c>
      <c r="AU2432" s="203" t="s">
        <v>86</v>
      </c>
      <c r="AY2432" s="18" t="s">
        <v>239</v>
      </c>
      <c r="BE2432" s="204">
        <f>IF(N2432="základní",J2432,0)</f>
        <v>0</v>
      </c>
      <c r="BF2432" s="204">
        <f>IF(N2432="snížená",J2432,0)</f>
        <v>0</v>
      </c>
      <c r="BG2432" s="204">
        <f>IF(N2432="zákl. přenesená",J2432,0)</f>
        <v>0</v>
      </c>
      <c r="BH2432" s="204">
        <f>IF(N2432="sníž. přenesená",J2432,0)</f>
        <v>0</v>
      </c>
      <c r="BI2432" s="204">
        <f>IF(N2432="nulová",J2432,0)</f>
        <v>0</v>
      </c>
      <c r="BJ2432" s="18" t="s">
        <v>83</v>
      </c>
      <c r="BK2432" s="204">
        <f>ROUND(I2432*H2432,2)</f>
        <v>0</v>
      </c>
      <c r="BL2432" s="18" t="s">
        <v>169</v>
      </c>
      <c r="BM2432" s="203" t="s">
        <v>3102</v>
      </c>
    </row>
    <row r="2433" spans="1:65" s="2" customFormat="1" ht="11.25">
      <c r="A2433" s="35"/>
      <c r="B2433" s="36"/>
      <c r="C2433" s="37"/>
      <c r="D2433" s="205" t="s">
        <v>248</v>
      </c>
      <c r="E2433" s="37"/>
      <c r="F2433" s="206" t="s">
        <v>3103</v>
      </c>
      <c r="G2433" s="37"/>
      <c r="H2433" s="37"/>
      <c r="I2433" s="207"/>
      <c r="J2433" s="37"/>
      <c r="K2433" s="37"/>
      <c r="L2433" s="40"/>
      <c r="M2433" s="208"/>
      <c r="N2433" s="209"/>
      <c r="O2433" s="72"/>
      <c r="P2433" s="72"/>
      <c r="Q2433" s="72"/>
      <c r="R2433" s="72"/>
      <c r="S2433" s="72"/>
      <c r="T2433" s="73"/>
      <c r="U2433" s="35"/>
      <c r="V2433" s="35"/>
      <c r="W2433" s="35"/>
      <c r="X2433" s="35"/>
      <c r="Y2433" s="35"/>
      <c r="Z2433" s="35"/>
      <c r="AA2433" s="35"/>
      <c r="AB2433" s="35"/>
      <c r="AC2433" s="35"/>
      <c r="AD2433" s="35"/>
      <c r="AE2433" s="35"/>
      <c r="AT2433" s="18" t="s">
        <v>248</v>
      </c>
      <c r="AU2433" s="18" t="s">
        <v>86</v>
      </c>
    </row>
    <row r="2434" spans="1:65" s="13" customFormat="1" ht="11.25">
      <c r="B2434" s="210"/>
      <c r="C2434" s="211"/>
      <c r="D2434" s="212" t="s">
        <v>250</v>
      </c>
      <c r="E2434" s="213" t="s">
        <v>1</v>
      </c>
      <c r="F2434" s="214" t="s">
        <v>3104</v>
      </c>
      <c r="G2434" s="211"/>
      <c r="H2434" s="213" t="s">
        <v>1</v>
      </c>
      <c r="I2434" s="215"/>
      <c r="J2434" s="211"/>
      <c r="K2434" s="211"/>
      <c r="L2434" s="216"/>
      <c r="M2434" s="217"/>
      <c r="N2434" s="218"/>
      <c r="O2434" s="218"/>
      <c r="P2434" s="218"/>
      <c r="Q2434" s="218"/>
      <c r="R2434" s="218"/>
      <c r="S2434" s="218"/>
      <c r="T2434" s="219"/>
      <c r="AT2434" s="220" t="s">
        <v>250</v>
      </c>
      <c r="AU2434" s="220" t="s">
        <v>86</v>
      </c>
      <c r="AV2434" s="13" t="s">
        <v>83</v>
      </c>
      <c r="AW2434" s="13" t="s">
        <v>31</v>
      </c>
      <c r="AX2434" s="13" t="s">
        <v>75</v>
      </c>
      <c r="AY2434" s="220" t="s">
        <v>239</v>
      </c>
    </row>
    <row r="2435" spans="1:65" s="14" customFormat="1" ht="11.25">
      <c r="B2435" s="221"/>
      <c r="C2435" s="222"/>
      <c r="D2435" s="212" t="s">
        <v>250</v>
      </c>
      <c r="E2435" s="223" t="s">
        <v>1</v>
      </c>
      <c r="F2435" s="224" t="s">
        <v>3105</v>
      </c>
      <c r="G2435" s="222"/>
      <c r="H2435" s="225">
        <v>35</v>
      </c>
      <c r="I2435" s="226"/>
      <c r="J2435" s="222"/>
      <c r="K2435" s="222"/>
      <c r="L2435" s="227"/>
      <c r="M2435" s="228"/>
      <c r="N2435" s="229"/>
      <c r="O2435" s="229"/>
      <c r="P2435" s="229"/>
      <c r="Q2435" s="229"/>
      <c r="R2435" s="229"/>
      <c r="S2435" s="229"/>
      <c r="T2435" s="230"/>
      <c r="AT2435" s="231" t="s">
        <v>250</v>
      </c>
      <c r="AU2435" s="231" t="s">
        <v>86</v>
      </c>
      <c r="AV2435" s="14" t="s">
        <v>86</v>
      </c>
      <c r="AW2435" s="14" t="s">
        <v>31</v>
      </c>
      <c r="AX2435" s="14" t="s">
        <v>75</v>
      </c>
      <c r="AY2435" s="231" t="s">
        <v>239</v>
      </c>
    </row>
    <row r="2436" spans="1:65" s="15" customFormat="1" ht="11.25">
      <c r="B2436" s="232"/>
      <c r="C2436" s="233"/>
      <c r="D2436" s="212" t="s">
        <v>250</v>
      </c>
      <c r="E2436" s="234" t="s">
        <v>1</v>
      </c>
      <c r="F2436" s="235" t="s">
        <v>254</v>
      </c>
      <c r="G2436" s="233"/>
      <c r="H2436" s="236">
        <v>35</v>
      </c>
      <c r="I2436" s="237"/>
      <c r="J2436" s="233"/>
      <c r="K2436" s="233"/>
      <c r="L2436" s="238"/>
      <c r="M2436" s="239"/>
      <c r="N2436" s="240"/>
      <c r="O2436" s="240"/>
      <c r="P2436" s="240"/>
      <c r="Q2436" s="240"/>
      <c r="R2436" s="240"/>
      <c r="S2436" s="240"/>
      <c r="T2436" s="241"/>
      <c r="AT2436" s="242" t="s">
        <v>250</v>
      </c>
      <c r="AU2436" s="242" t="s">
        <v>86</v>
      </c>
      <c r="AV2436" s="15" t="s">
        <v>255</v>
      </c>
      <c r="AW2436" s="15" t="s">
        <v>31</v>
      </c>
      <c r="AX2436" s="15" t="s">
        <v>75</v>
      </c>
      <c r="AY2436" s="242" t="s">
        <v>239</v>
      </c>
    </row>
    <row r="2437" spans="1:65" s="13" customFormat="1" ht="11.25">
      <c r="B2437" s="210"/>
      <c r="C2437" s="211"/>
      <c r="D2437" s="212" t="s">
        <v>250</v>
      </c>
      <c r="E2437" s="213" t="s">
        <v>1</v>
      </c>
      <c r="F2437" s="214" t="s">
        <v>3106</v>
      </c>
      <c r="G2437" s="211"/>
      <c r="H2437" s="213" t="s">
        <v>1</v>
      </c>
      <c r="I2437" s="215"/>
      <c r="J2437" s="211"/>
      <c r="K2437" s="211"/>
      <c r="L2437" s="216"/>
      <c r="M2437" s="217"/>
      <c r="N2437" s="218"/>
      <c r="O2437" s="218"/>
      <c r="P2437" s="218"/>
      <c r="Q2437" s="218"/>
      <c r="R2437" s="218"/>
      <c r="S2437" s="218"/>
      <c r="T2437" s="219"/>
      <c r="AT2437" s="220" t="s">
        <v>250</v>
      </c>
      <c r="AU2437" s="220" t="s">
        <v>86</v>
      </c>
      <c r="AV2437" s="13" t="s">
        <v>83</v>
      </c>
      <c r="AW2437" s="13" t="s">
        <v>31</v>
      </c>
      <c r="AX2437" s="13" t="s">
        <v>75</v>
      </c>
      <c r="AY2437" s="220" t="s">
        <v>239</v>
      </c>
    </row>
    <row r="2438" spans="1:65" s="14" customFormat="1" ht="11.25">
      <c r="B2438" s="221"/>
      <c r="C2438" s="222"/>
      <c r="D2438" s="212" t="s">
        <v>250</v>
      </c>
      <c r="E2438" s="223" t="s">
        <v>1</v>
      </c>
      <c r="F2438" s="224" t="s">
        <v>1005</v>
      </c>
      <c r="G2438" s="222"/>
      <c r="H2438" s="225">
        <v>5</v>
      </c>
      <c r="I2438" s="226"/>
      <c r="J2438" s="222"/>
      <c r="K2438" s="222"/>
      <c r="L2438" s="227"/>
      <c r="M2438" s="228"/>
      <c r="N2438" s="229"/>
      <c r="O2438" s="229"/>
      <c r="P2438" s="229"/>
      <c r="Q2438" s="229"/>
      <c r="R2438" s="229"/>
      <c r="S2438" s="229"/>
      <c r="T2438" s="230"/>
      <c r="AT2438" s="231" t="s">
        <v>250</v>
      </c>
      <c r="AU2438" s="231" t="s">
        <v>86</v>
      </c>
      <c r="AV2438" s="14" t="s">
        <v>86</v>
      </c>
      <c r="AW2438" s="14" t="s">
        <v>31</v>
      </c>
      <c r="AX2438" s="14" t="s">
        <v>75</v>
      </c>
      <c r="AY2438" s="231" t="s">
        <v>239</v>
      </c>
    </row>
    <row r="2439" spans="1:65" s="15" customFormat="1" ht="11.25">
      <c r="B2439" s="232"/>
      <c r="C2439" s="233"/>
      <c r="D2439" s="212" t="s">
        <v>250</v>
      </c>
      <c r="E2439" s="234" t="s">
        <v>1</v>
      </c>
      <c r="F2439" s="235" t="s">
        <v>260</v>
      </c>
      <c r="G2439" s="233"/>
      <c r="H2439" s="236">
        <v>5</v>
      </c>
      <c r="I2439" s="237"/>
      <c r="J2439" s="233"/>
      <c r="K2439" s="233"/>
      <c r="L2439" s="238"/>
      <c r="M2439" s="239"/>
      <c r="N2439" s="240"/>
      <c r="O2439" s="240"/>
      <c r="P2439" s="240"/>
      <c r="Q2439" s="240"/>
      <c r="R2439" s="240"/>
      <c r="S2439" s="240"/>
      <c r="T2439" s="241"/>
      <c r="AT2439" s="242" t="s">
        <v>250</v>
      </c>
      <c r="AU2439" s="242" t="s">
        <v>86</v>
      </c>
      <c r="AV2439" s="15" t="s">
        <v>255</v>
      </c>
      <c r="AW2439" s="15" t="s">
        <v>31</v>
      </c>
      <c r="AX2439" s="15" t="s">
        <v>75</v>
      </c>
      <c r="AY2439" s="242" t="s">
        <v>239</v>
      </c>
    </row>
    <row r="2440" spans="1:65" s="16" customFormat="1" ht="11.25">
      <c r="B2440" s="243"/>
      <c r="C2440" s="244"/>
      <c r="D2440" s="212" t="s">
        <v>250</v>
      </c>
      <c r="E2440" s="245" t="s">
        <v>1</v>
      </c>
      <c r="F2440" s="246" t="s">
        <v>264</v>
      </c>
      <c r="G2440" s="244"/>
      <c r="H2440" s="247">
        <v>40</v>
      </c>
      <c r="I2440" s="248"/>
      <c r="J2440" s="244"/>
      <c r="K2440" s="244"/>
      <c r="L2440" s="249"/>
      <c r="M2440" s="250"/>
      <c r="N2440" s="251"/>
      <c r="O2440" s="251"/>
      <c r="P2440" s="251"/>
      <c r="Q2440" s="251"/>
      <c r="R2440" s="251"/>
      <c r="S2440" s="251"/>
      <c r="T2440" s="252"/>
      <c r="AT2440" s="253" t="s">
        <v>250</v>
      </c>
      <c r="AU2440" s="253" t="s">
        <v>86</v>
      </c>
      <c r="AV2440" s="16" t="s">
        <v>246</v>
      </c>
      <c r="AW2440" s="16" t="s">
        <v>31</v>
      </c>
      <c r="AX2440" s="16" t="s">
        <v>83</v>
      </c>
      <c r="AY2440" s="253" t="s">
        <v>239</v>
      </c>
    </row>
    <row r="2441" spans="1:65" s="2" customFormat="1" ht="16.5" customHeight="1">
      <c r="A2441" s="35"/>
      <c r="B2441" s="36"/>
      <c r="C2441" s="254" t="s">
        <v>3107</v>
      </c>
      <c r="D2441" s="254" t="s">
        <v>340</v>
      </c>
      <c r="E2441" s="255" t="s">
        <v>3108</v>
      </c>
      <c r="F2441" s="256" t="s">
        <v>3109</v>
      </c>
      <c r="G2441" s="257" t="s">
        <v>519</v>
      </c>
      <c r="H2441" s="258">
        <v>39</v>
      </c>
      <c r="I2441" s="259"/>
      <c r="J2441" s="260">
        <f>ROUND(I2441*H2441,2)</f>
        <v>0</v>
      </c>
      <c r="K2441" s="256" t="s">
        <v>1</v>
      </c>
      <c r="L2441" s="261"/>
      <c r="M2441" s="262" t="s">
        <v>1</v>
      </c>
      <c r="N2441" s="263" t="s">
        <v>40</v>
      </c>
      <c r="O2441" s="72"/>
      <c r="P2441" s="201">
        <f>O2441*H2441</f>
        <v>0</v>
      </c>
      <c r="Q2441" s="201">
        <v>0</v>
      </c>
      <c r="R2441" s="201">
        <f>Q2441*H2441</f>
        <v>0</v>
      </c>
      <c r="S2441" s="201">
        <v>0</v>
      </c>
      <c r="T2441" s="202">
        <f>S2441*H2441</f>
        <v>0</v>
      </c>
      <c r="U2441" s="35"/>
      <c r="V2441" s="35"/>
      <c r="W2441" s="35"/>
      <c r="X2441" s="35"/>
      <c r="Y2441" s="35"/>
      <c r="Z2441" s="35"/>
      <c r="AA2441" s="35"/>
      <c r="AB2441" s="35"/>
      <c r="AC2441" s="35"/>
      <c r="AD2441" s="35"/>
      <c r="AE2441" s="35"/>
      <c r="AR2441" s="203" t="s">
        <v>531</v>
      </c>
      <c r="AT2441" s="203" t="s">
        <v>340</v>
      </c>
      <c r="AU2441" s="203" t="s">
        <v>86</v>
      </c>
      <c r="AY2441" s="18" t="s">
        <v>239</v>
      </c>
      <c r="BE2441" s="204">
        <f>IF(N2441="základní",J2441,0)</f>
        <v>0</v>
      </c>
      <c r="BF2441" s="204">
        <f>IF(N2441="snížená",J2441,0)</f>
        <v>0</v>
      </c>
      <c r="BG2441" s="204">
        <f>IF(N2441="zákl. přenesená",J2441,0)</f>
        <v>0</v>
      </c>
      <c r="BH2441" s="204">
        <f>IF(N2441="sníž. přenesená",J2441,0)</f>
        <v>0</v>
      </c>
      <c r="BI2441" s="204">
        <f>IF(N2441="nulová",J2441,0)</f>
        <v>0</v>
      </c>
      <c r="BJ2441" s="18" t="s">
        <v>83</v>
      </c>
      <c r="BK2441" s="204">
        <f>ROUND(I2441*H2441,2)</f>
        <v>0</v>
      </c>
      <c r="BL2441" s="18" t="s">
        <v>169</v>
      </c>
      <c r="BM2441" s="203" t="s">
        <v>3110</v>
      </c>
    </row>
    <row r="2442" spans="1:65" s="13" customFormat="1" ht="22.5">
      <c r="B2442" s="210"/>
      <c r="C2442" s="211"/>
      <c r="D2442" s="212" t="s">
        <v>250</v>
      </c>
      <c r="E2442" s="213" t="s">
        <v>1</v>
      </c>
      <c r="F2442" s="214" t="s">
        <v>3111</v>
      </c>
      <c r="G2442" s="211"/>
      <c r="H2442" s="213" t="s">
        <v>1</v>
      </c>
      <c r="I2442" s="215"/>
      <c r="J2442" s="211"/>
      <c r="K2442" s="211"/>
      <c r="L2442" s="216"/>
      <c r="M2442" s="217"/>
      <c r="N2442" s="218"/>
      <c r="O2442" s="218"/>
      <c r="P2442" s="218"/>
      <c r="Q2442" s="218"/>
      <c r="R2442" s="218"/>
      <c r="S2442" s="218"/>
      <c r="T2442" s="219"/>
      <c r="AT2442" s="220" t="s">
        <v>250</v>
      </c>
      <c r="AU2442" s="220" t="s">
        <v>86</v>
      </c>
      <c r="AV2442" s="13" t="s">
        <v>83</v>
      </c>
      <c r="AW2442" s="13" t="s">
        <v>31</v>
      </c>
      <c r="AX2442" s="13" t="s">
        <v>75</v>
      </c>
      <c r="AY2442" s="220" t="s">
        <v>239</v>
      </c>
    </row>
    <row r="2443" spans="1:65" s="14" customFormat="1" ht="11.25">
      <c r="B2443" s="221"/>
      <c r="C2443" s="222"/>
      <c r="D2443" s="212" t="s">
        <v>250</v>
      </c>
      <c r="E2443" s="223" t="s">
        <v>1</v>
      </c>
      <c r="F2443" s="224" t="s">
        <v>3112</v>
      </c>
      <c r="G2443" s="222"/>
      <c r="H2443" s="225">
        <v>39</v>
      </c>
      <c r="I2443" s="226"/>
      <c r="J2443" s="222"/>
      <c r="K2443" s="222"/>
      <c r="L2443" s="227"/>
      <c r="M2443" s="228"/>
      <c r="N2443" s="229"/>
      <c r="O2443" s="229"/>
      <c r="P2443" s="229"/>
      <c r="Q2443" s="229"/>
      <c r="R2443" s="229"/>
      <c r="S2443" s="229"/>
      <c r="T2443" s="230"/>
      <c r="AT2443" s="231" t="s">
        <v>250</v>
      </c>
      <c r="AU2443" s="231" t="s">
        <v>86</v>
      </c>
      <c r="AV2443" s="14" t="s">
        <v>86</v>
      </c>
      <c r="AW2443" s="14" t="s">
        <v>31</v>
      </c>
      <c r="AX2443" s="14" t="s">
        <v>83</v>
      </c>
      <c r="AY2443" s="231" t="s">
        <v>239</v>
      </c>
    </row>
    <row r="2444" spans="1:65" s="2" customFormat="1" ht="24.2" customHeight="1">
      <c r="A2444" s="35"/>
      <c r="B2444" s="36"/>
      <c r="C2444" s="254" t="s">
        <v>3113</v>
      </c>
      <c r="D2444" s="254" t="s">
        <v>340</v>
      </c>
      <c r="E2444" s="255" t="s">
        <v>3114</v>
      </c>
      <c r="F2444" s="256" t="s">
        <v>3115</v>
      </c>
      <c r="G2444" s="257" t="s">
        <v>519</v>
      </c>
      <c r="H2444" s="258">
        <v>6</v>
      </c>
      <c r="I2444" s="259"/>
      <c r="J2444" s="260">
        <f>ROUND(I2444*H2444,2)</f>
        <v>0</v>
      </c>
      <c r="K2444" s="256" t="s">
        <v>1</v>
      </c>
      <c r="L2444" s="261"/>
      <c r="M2444" s="262" t="s">
        <v>1</v>
      </c>
      <c r="N2444" s="263" t="s">
        <v>40</v>
      </c>
      <c r="O2444" s="72"/>
      <c r="P2444" s="201">
        <f>O2444*H2444</f>
        <v>0</v>
      </c>
      <c r="Q2444" s="201">
        <v>0</v>
      </c>
      <c r="R2444" s="201">
        <f>Q2444*H2444</f>
        <v>0</v>
      </c>
      <c r="S2444" s="201">
        <v>0</v>
      </c>
      <c r="T2444" s="202">
        <f>S2444*H2444</f>
        <v>0</v>
      </c>
      <c r="U2444" s="35"/>
      <c r="V2444" s="35"/>
      <c r="W2444" s="35"/>
      <c r="X2444" s="35"/>
      <c r="Y2444" s="35"/>
      <c r="Z2444" s="35"/>
      <c r="AA2444" s="35"/>
      <c r="AB2444" s="35"/>
      <c r="AC2444" s="35"/>
      <c r="AD2444" s="35"/>
      <c r="AE2444" s="35"/>
      <c r="AR2444" s="203" t="s">
        <v>531</v>
      </c>
      <c r="AT2444" s="203" t="s">
        <v>340</v>
      </c>
      <c r="AU2444" s="203" t="s">
        <v>86</v>
      </c>
      <c r="AY2444" s="18" t="s">
        <v>239</v>
      </c>
      <c r="BE2444" s="204">
        <f>IF(N2444="základní",J2444,0)</f>
        <v>0</v>
      </c>
      <c r="BF2444" s="204">
        <f>IF(N2444="snížená",J2444,0)</f>
        <v>0</v>
      </c>
      <c r="BG2444" s="204">
        <f>IF(N2444="zákl. přenesená",J2444,0)</f>
        <v>0</v>
      </c>
      <c r="BH2444" s="204">
        <f>IF(N2444="sníž. přenesená",J2444,0)</f>
        <v>0</v>
      </c>
      <c r="BI2444" s="204">
        <f>IF(N2444="nulová",J2444,0)</f>
        <v>0</v>
      </c>
      <c r="BJ2444" s="18" t="s">
        <v>83</v>
      </c>
      <c r="BK2444" s="204">
        <f>ROUND(I2444*H2444,2)</f>
        <v>0</v>
      </c>
      <c r="BL2444" s="18" t="s">
        <v>169</v>
      </c>
      <c r="BM2444" s="203" t="s">
        <v>3116</v>
      </c>
    </row>
    <row r="2445" spans="1:65" s="13" customFormat="1" ht="22.5">
      <c r="B2445" s="210"/>
      <c r="C2445" s="211"/>
      <c r="D2445" s="212" t="s">
        <v>250</v>
      </c>
      <c r="E2445" s="213" t="s">
        <v>1</v>
      </c>
      <c r="F2445" s="214" t="s">
        <v>3117</v>
      </c>
      <c r="G2445" s="211"/>
      <c r="H2445" s="213" t="s">
        <v>1</v>
      </c>
      <c r="I2445" s="215"/>
      <c r="J2445" s="211"/>
      <c r="K2445" s="211"/>
      <c r="L2445" s="216"/>
      <c r="M2445" s="217"/>
      <c r="N2445" s="218"/>
      <c r="O2445" s="218"/>
      <c r="P2445" s="218"/>
      <c r="Q2445" s="218"/>
      <c r="R2445" s="218"/>
      <c r="S2445" s="218"/>
      <c r="T2445" s="219"/>
      <c r="AT2445" s="220" t="s">
        <v>250</v>
      </c>
      <c r="AU2445" s="220" t="s">
        <v>86</v>
      </c>
      <c r="AV2445" s="13" t="s">
        <v>83</v>
      </c>
      <c r="AW2445" s="13" t="s">
        <v>31</v>
      </c>
      <c r="AX2445" s="13" t="s">
        <v>75</v>
      </c>
      <c r="AY2445" s="220" t="s">
        <v>239</v>
      </c>
    </row>
    <row r="2446" spans="1:65" s="14" customFormat="1" ht="11.25">
      <c r="B2446" s="221"/>
      <c r="C2446" s="222"/>
      <c r="D2446" s="212" t="s">
        <v>250</v>
      </c>
      <c r="E2446" s="223" t="s">
        <v>1</v>
      </c>
      <c r="F2446" s="224" t="s">
        <v>3118</v>
      </c>
      <c r="G2446" s="222"/>
      <c r="H2446" s="225">
        <v>6</v>
      </c>
      <c r="I2446" s="226"/>
      <c r="J2446" s="222"/>
      <c r="K2446" s="222"/>
      <c r="L2446" s="227"/>
      <c r="M2446" s="228"/>
      <c r="N2446" s="229"/>
      <c r="O2446" s="229"/>
      <c r="P2446" s="229"/>
      <c r="Q2446" s="229"/>
      <c r="R2446" s="229"/>
      <c r="S2446" s="229"/>
      <c r="T2446" s="230"/>
      <c r="AT2446" s="231" t="s">
        <v>250</v>
      </c>
      <c r="AU2446" s="231" t="s">
        <v>86</v>
      </c>
      <c r="AV2446" s="14" t="s">
        <v>86</v>
      </c>
      <c r="AW2446" s="14" t="s">
        <v>31</v>
      </c>
      <c r="AX2446" s="14" t="s">
        <v>83</v>
      </c>
      <c r="AY2446" s="231" t="s">
        <v>239</v>
      </c>
    </row>
    <row r="2447" spans="1:65" s="2" customFormat="1" ht="24.2" customHeight="1">
      <c r="A2447" s="35"/>
      <c r="B2447" s="36"/>
      <c r="C2447" s="192" t="s">
        <v>3119</v>
      </c>
      <c r="D2447" s="192" t="s">
        <v>241</v>
      </c>
      <c r="E2447" s="193" t="s">
        <v>3120</v>
      </c>
      <c r="F2447" s="194" t="s">
        <v>3121</v>
      </c>
      <c r="G2447" s="195" t="s">
        <v>343</v>
      </c>
      <c r="H2447" s="196">
        <v>7.2480000000000002</v>
      </c>
      <c r="I2447" s="197"/>
      <c r="J2447" s="198">
        <f>ROUND(I2447*H2447,2)</f>
        <v>0</v>
      </c>
      <c r="K2447" s="194" t="s">
        <v>245</v>
      </c>
      <c r="L2447" s="40"/>
      <c r="M2447" s="199" t="s">
        <v>1</v>
      </c>
      <c r="N2447" s="200" t="s">
        <v>40</v>
      </c>
      <c r="O2447" s="72"/>
      <c r="P2447" s="201">
        <f>O2447*H2447</f>
        <v>0</v>
      </c>
      <c r="Q2447" s="201">
        <v>0</v>
      </c>
      <c r="R2447" s="201">
        <f>Q2447*H2447</f>
        <v>0</v>
      </c>
      <c r="S2447" s="201">
        <v>0</v>
      </c>
      <c r="T2447" s="202">
        <f>S2447*H2447</f>
        <v>0</v>
      </c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R2447" s="203" t="s">
        <v>169</v>
      </c>
      <c r="AT2447" s="203" t="s">
        <v>241</v>
      </c>
      <c r="AU2447" s="203" t="s">
        <v>86</v>
      </c>
      <c r="AY2447" s="18" t="s">
        <v>239</v>
      </c>
      <c r="BE2447" s="204">
        <f>IF(N2447="základní",J2447,0)</f>
        <v>0</v>
      </c>
      <c r="BF2447" s="204">
        <f>IF(N2447="snížená",J2447,0)</f>
        <v>0</v>
      </c>
      <c r="BG2447" s="204">
        <f>IF(N2447="zákl. přenesená",J2447,0)</f>
        <v>0</v>
      </c>
      <c r="BH2447" s="204">
        <f>IF(N2447="sníž. přenesená",J2447,0)</f>
        <v>0</v>
      </c>
      <c r="BI2447" s="204">
        <f>IF(N2447="nulová",J2447,0)</f>
        <v>0</v>
      </c>
      <c r="BJ2447" s="18" t="s">
        <v>83</v>
      </c>
      <c r="BK2447" s="204">
        <f>ROUND(I2447*H2447,2)</f>
        <v>0</v>
      </c>
      <c r="BL2447" s="18" t="s">
        <v>169</v>
      </c>
      <c r="BM2447" s="203" t="s">
        <v>3122</v>
      </c>
    </row>
    <row r="2448" spans="1:65" s="2" customFormat="1" ht="11.25">
      <c r="A2448" s="35"/>
      <c r="B2448" s="36"/>
      <c r="C2448" s="37"/>
      <c r="D2448" s="205" t="s">
        <v>248</v>
      </c>
      <c r="E2448" s="37"/>
      <c r="F2448" s="206" t="s">
        <v>3123</v>
      </c>
      <c r="G2448" s="37"/>
      <c r="H2448" s="37"/>
      <c r="I2448" s="207"/>
      <c r="J2448" s="37"/>
      <c r="K2448" s="37"/>
      <c r="L2448" s="40"/>
      <c r="M2448" s="208"/>
      <c r="N2448" s="209"/>
      <c r="O2448" s="72"/>
      <c r="P2448" s="72"/>
      <c r="Q2448" s="72"/>
      <c r="R2448" s="72"/>
      <c r="S2448" s="72"/>
      <c r="T2448" s="73"/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T2448" s="18" t="s">
        <v>248</v>
      </c>
      <c r="AU2448" s="18" t="s">
        <v>86</v>
      </c>
    </row>
    <row r="2449" spans="1:65" s="12" customFormat="1" ht="22.9" customHeight="1">
      <c r="B2449" s="176"/>
      <c r="C2449" s="177"/>
      <c r="D2449" s="178" t="s">
        <v>74</v>
      </c>
      <c r="E2449" s="190" t="s">
        <v>3124</v>
      </c>
      <c r="F2449" s="190" t="s">
        <v>3125</v>
      </c>
      <c r="G2449" s="177"/>
      <c r="H2449" s="177"/>
      <c r="I2449" s="180"/>
      <c r="J2449" s="191">
        <f>BK2449</f>
        <v>0</v>
      </c>
      <c r="K2449" s="177"/>
      <c r="L2449" s="182"/>
      <c r="M2449" s="183"/>
      <c r="N2449" s="184"/>
      <c r="O2449" s="184"/>
      <c r="P2449" s="185">
        <f>SUM(P2450:P2507)</f>
        <v>0</v>
      </c>
      <c r="Q2449" s="184"/>
      <c r="R2449" s="185">
        <f>SUM(R2450:R2507)</f>
        <v>1.5236700000000001</v>
      </c>
      <c r="S2449" s="184"/>
      <c r="T2449" s="186">
        <f>SUM(T2450:T2507)</f>
        <v>0</v>
      </c>
      <c r="AR2449" s="187" t="s">
        <v>86</v>
      </c>
      <c r="AT2449" s="188" t="s">
        <v>74</v>
      </c>
      <c r="AU2449" s="188" t="s">
        <v>83</v>
      </c>
      <c r="AY2449" s="187" t="s">
        <v>239</v>
      </c>
      <c r="BK2449" s="189">
        <f>SUM(BK2450:BK2507)</f>
        <v>0</v>
      </c>
    </row>
    <row r="2450" spans="1:65" s="2" customFormat="1" ht="16.5" customHeight="1">
      <c r="A2450" s="35"/>
      <c r="B2450" s="36"/>
      <c r="C2450" s="192" t="s">
        <v>3126</v>
      </c>
      <c r="D2450" s="192" t="s">
        <v>241</v>
      </c>
      <c r="E2450" s="193" t="s">
        <v>3127</v>
      </c>
      <c r="F2450" s="194" t="s">
        <v>3128</v>
      </c>
      <c r="G2450" s="195" t="s">
        <v>372</v>
      </c>
      <c r="H2450" s="196">
        <v>6.8</v>
      </c>
      <c r="I2450" s="197"/>
      <c r="J2450" s="198">
        <f>ROUND(I2450*H2450,2)</f>
        <v>0</v>
      </c>
      <c r="K2450" s="194" t="s">
        <v>1</v>
      </c>
      <c r="L2450" s="40"/>
      <c r="M2450" s="199" t="s">
        <v>1</v>
      </c>
      <c r="N2450" s="200" t="s">
        <v>40</v>
      </c>
      <c r="O2450" s="72"/>
      <c r="P2450" s="201">
        <f>O2450*H2450</f>
        <v>0</v>
      </c>
      <c r="Q2450" s="201">
        <v>4.0000000000000002E-4</v>
      </c>
      <c r="R2450" s="201">
        <f>Q2450*H2450</f>
        <v>2.7200000000000002E-3</v>
      </c>
      <c r="S2450" s="201">
        <v>0</v>
      </c>
      <c r="T2450" s="202">
        <f>S2450*H2450</f>
        <v>0</v>
      </c>
      <c r="U2450" s="35"/>
      <c r="V2450" s="35"/>
      <c r="W2450" s="35"/>
      <c r="X2450" s="35"/>
      <c r="Y2450" s="35"/>
      <c r="Z2450" s="35"/>
      <c r="AA2450" s="35"/>
      <c r="AB2450" s="35"/>
      <c r="AC2450" s="35"/>
      <c r="AD2450" s="35"/>
      <c r="AE2450" s="35"/>
      <c r="AR2450" s="203" t="s">
        <v>169</v>
      </c>
      <c r="AT2450" s="203" t="s">
        <v>241</v>
      </c>
      <c r="AU2450" s="203" t="s">
        <v>86</v>
      </c>
      <c r="AY2450" s="18" t="s">
        <v>239</v>
      </c>
      <c r="BE2450" s="204">
        <f>IF(N2450="základní",J2450,0)</f>
        <v>0</v>
      </c>
      <c r="BF2450" s="204">
        <f>IF(N2450="snížená",J2450,0)</f>
        <v>0</v>
      </c>
      <c r="BG2450" s="204">
        <f>IF(N2450="zákl. přenesená",J2450,0)</f>
        <v>0</v>
      </c>
      <c r="BH2450" s="204">
        <f>IF(N2450="sníž. přenesená",J2450,0)</f>
        <v>0</v>
      </c>
      <c r="BI2450" s="204">
        <f>IF(N2450="nulová",J2450,0)</f>
        <v>0</v>
      </c>
      <c r="BJ2450" s="18" t="s">
        <v>83</v>
      </c>
      <c r="BK2450" s="204">
        <f>ROUND(I2450*H2450,2)</f>
        <v>0</v>
      </c>
      <c r="BL2450" s="18" t="s">
        <v>169</v>
      </c>
      <c r="BM2450" s="203" t="s">
        <v>3129</v>
      </c>
    </row>
    <row r="2451" spans="1:65" s="13" customFormat="1" ht="11.25">
      <c r="B2451" s="210"/>
      <c r="C2451" s="211"/>
      <c r="D2451" s="212" t="s">
        <v>250</v>
      </c>
      <c r="E2451" s="213" t="s">
        <v>1</v>
      </c>
      <c r="F2451" s="214" t="s">
        <v>3130</v>
      </c>
      <c r="G2451" s="211"/>
      <c r="H2451" s="213" t="s">
        <v>1</v>
      </c>
      <c r="I2451" s="215"/>
      <c r="J2451" s="211"/>
      <c r="K2451" s="211"/>
      <c r="L2451" s="216"/>
      <c r="M2451" s="217"/>
      <c r="N2451" s="218"/>
      <c r="O2451" s="218"/>
      <c r="P2451" s="218"/>
      <c r="Q2451" s="218"/>
      <c r="R2451" s="218"/>
      <c r="S2451" s="218"/>
      <c r="T2451" s="219"/>
      <c r="AT2451" s="220" t="s">
        <v>250</v>
      </c>
      <c r="AU2451" s="220" t="s">
        <v>86</v>
      </c>
      <c r="AV2451" s="13" t="s">
        <v>83</v>
      </c>
      <c r="AW2451" s="13" t="s">
        <v>31</v>
      </c>
      <c r="AX2451" s="13" t="s">
        <v>75</v>
      </c>
      <c r="AY2451" s="220" t="s">
        <v>239</v>
      </c>
    </row>
    <row r="2452" spans="1:65" s="14" customFormat="1" ht="11.25">
      <c r="B2452" s="221"/>
      <c r="C2452" s="222"/>
      <c r="D2452" s="212" t="s">
        <v>250</v>
      </c>
      <c r="E2452" s="223" t="s">
        <v>1</v>
      </c>
      <c r="F2452" s="224" t="s">
        <v>3131</v>
      </c>
      <c r="G2452" s="222"/>
      <c r="H2452" s="225">
        <v>6.8</v>
      </c>
      <c r="I2452" s="226"/>
      <c r="J2452" s="222"/>
      <c r="K2452" s="222"/>
      <c r="L2452" s="227"/>
      <c r="M2452" s="228"/>
      <c r="N2452" s="229"/>
      <c r="O2452" s="229"/>
      <c r="P2452" s="229"/>
      <c r="Q2452" s="229"/>
      <c r="R2452" s="229"/>
      <c r="S2452" s="229"/>
      <c r="T2452" s="230"/>
      <c r="AT2452" s="231" t="s">
        <v>250</v>
      </c>
      <c r="AU2452" s="231" t="s">
        <v>86</v>
      </c>
      <c r="AV2452" s="14" t="s">
        <v>86</v>
      </c>
      <c r="AW2452" s="14" t="s">
        <v>31</v>
      </c>
      <c r="AX2452" s="14" t="s">
        <v>83</v>
      </c>
      <c r="AY2452" s="231" t="s">
        <v>239</v>
      </c>
    </row>
    <row r="2453" spans="1:65" s="2" customFormat="1" ht="16.5" customHeight="1">
      <c r="A2453" s="35"/>
      <c r="B2453" s="36"/>
      <c r="C2453" s="254" t="s">
        <v>3132</v>
      </c>
      <c r="D2453" s="254" t="s">
        <v>340</v>
      </c>
      <c r="E2453" s="255" t="s">
        <v>3133</v>
      </c>
      <c r="F2453" s="256" t="s">
        <v>3134</v>
      </c>
      <c r="G2453" s="257" t="s">
        <v>372</v>
      </c>
      <c r="H2453" s="258">
        <v>8</v>
      </c>
      <c r="I2453" s="259"/>
      <c r="J2453" s="260">
        <f>ROUND(I2453*H2453,2)</f>
        <v>0</v>
      </c>
      <c r="K2453" s="256" t="s">
        <v>1</v>
      </c>
      <c r="L2453" s="261"/>
      <c r="M2453" s="262" t="s">
        <v>1</v>
      </c>
      <c r="N2453" s="263" t="s">
        <v>40</v>
      </c>
      <c r="O2453" s="72"/>
      <c r="P2453" s="201">
        <f>O2453*H2453</f>
        <v>0</v>
      </c>
      <c r="Q2453" s="201">
        <v>3.5000000000000001E-3</v>
      </c>
      <c r="R2453" s="201">
        <f>Q2453*H2453</f>
        <v>2.8000000000000001E-2</v>
      </c>
      <c r="S2453" s="201">
        <v>0</v>
      </c>
      <c r="T2453" s="202">
        <f>S2453*H2453</f>
        <v>0</v>
      </c>
      <c r="U2453" s="35"/>
      <c r="V2453" s="35"/>
      <c r="W2453" s="35"/>
      <c r="X2453" s="35"/>
      <c r="Y2453" s="35"/>
      <c r="Z2453" s="35"/>
      <c r="AA2453" s="35"/>
      <c r="AB2453" s="35"/>
      <c r="AC2453" s="35"/>
      <c r="AD2453" s="35"/>
      <c r="AE2453" s="35"/>
      <c r="AR2453" s="203" t="s">
        <v>531</v>
      </c>
      <c r="AT2453" s="203" t="s">
        <v>340</v>
      </c>
      <c r="AU2453" s="203" t="s">
        <v>86</v>
      </c>
      <c r="AY2453" s="18" t="s">
        <v>239</v>
      </c>
      <c r="BE2453" s="204">
        <f>IF(N2453="základní",J2453,0)</f>
        <v>0</v>
      </c>
      <c r="BF2453" s="204">
        <f>IF(N2453="snížená",J2453,0)</f>
        <v>0</v>
      </c>
      <c r="BG2453" s="204">
        <f>IF(N2453="zákl. přenesená",J2453,0)</f>
        <v>0</v>
      </c>
      <c r="BH2453" s="204">
        <f>IF(N2453="sníž. přenesená",J2453,0)</f>
        <v>0</v>
      </c>
      <c r="BI2453" s="204">
        <f>IF(N2453="nulová",J2453,0)</f>
        <v>0</v>
      </c>
      <c r="BJ2453" s="18" t="s">
        <v>83</v>
      </c>
      <c r="BK2453" s="204">
        <f>ROUND(I2453*H2453,2)</f>
        <v>0</v>
      </c>
      <c r="BL2453" s="18" t="s">
        <v>169</v>
      </c>
      <c r="BM2453" s="203" t="s">
        <v>3135</v>
      </c>
    </row>
    <row r="2454" spans="1:65" s="13" customFormat="1" ht="11.25">
      <c r="B2454" s="210"/>
      <c r="C2454" s="211"/>
      <c r="D2454" s="212" t="s">
        <v>250</v>
      </c>
      <c r="E2454" s="213" t="s">
        <v>1</v>
      </c>
      <c r="F2454" s="214" t="s">
        <v>3136</v>
      </c>
      <c r="G2454" s="211"/>
      <c r="H2454" s="213" t="s">
        <v>1</v>
      </c>
      <c r="I2454" s="215"/>
      <c r="J2454" s="211"/>
      <c r="K2454" s="211"/>
      <c r="L2454" s="216"/>
      <c r="M2454" s="217"/>
      <c r="N2454" s="218"/>
      <c r="O2454" s="218"/>
      <c r="P2454" s="218"/>
      <c r="Q2454" s="218"/>
      <c r="R2454" s="218"/>
      <c r="S2454" s="218"/>
      <c r="T2454" s="219"/>
      <c r="AT2454" s="220" t="s">
        <v>250</v>
      </c>
      <c r="AU2454" s="220" t="s">
        <v>86</v>
      </c>
      <c r="AV2454" s="13" t="s">
        <v>83</v>
      </c>
      <c r="AW2454" s="13" t="s">
        <v>31</v>
      </c>
      <c r="AX2454" s="13" t="s">
        <v>75</v>
      </c>
      <c r="AY2454" s="220" t="s">
        <v>239</v>
      </c>
    </row>
    <row r="2455" spans="1:65" s="13" customFormat="1" ht="11.25">
      <c r="B2455" s="210"/>
      <c r="C2455" s="211"/>
      <c r="D2455" s="212" t="s">
        <v>250</v>
      </c>
      <c r="E2455" s="213" t="s">
        <v>1</v>
      </c>
      <c r="F2455" s="214" t="s">
        <v>3137</v>
      </c>
      <c r="G2455" s="211"/>
      <c r="H2455" s="213" t="s">
        <v>1</v>
      </c>
      <c r="I2455" s="215"/>
      <c r="J2455" s="211"/>
      <c r="K2455" s="211"/>
      <c r="L2455" s="216"/>
      <c r="M2455" s="217"/>
      <c r="N2455" s="218"/>
      <c r="O2455" s="218"/>
      <c r="P2455" s="218"/>
      <c r="Q2455" s="218"/>
      <c r="R2455" s="218"/>
      <c r="S2455" s="218"/>
      <c r="T2455" s="219"/>
      <c r="AT2455" s="220" t="s">
        <v>250</v>
      </c>
      <c r="AU2455" s="220" t="s">
        <v>86</v>
      </c>
      <c r="AV2455" s="13" t="s">
        <v>83</v>
      </c>
      <c r="AW2455" s="13" t="s">
        <v>31</v>
      </c>
      <c r="AX2455" s="13" t="s">
        <v>75</v>
      </c>
      <c r="AY2455" s="220" t="s">
        <v>239</v>
      </c>
    </row>
    <row r="2456" spans="1:65" s="14" customFormat="1" ht="11.25">
      <c r="B2456" s="221"/>
      <c r="C2456" s="222"/>
      <c r="D2456" s="212" t="s">
        <v>250</v>
      </c>
      <c r="E2456" s="223" t="s">
        <v>1</v>
      </c>
      <c r="F2456" s="224" t="s">
        <v>3138</v>
      </c>
      <c r="G2456" s="222"/>
      <c r="H2456" s="225">
        <v>8</v>
      </c>
      <c r="I2456" s="226"/>
      <c r="J2456" s="222"/>
      <c r="K2456" s="222"/>
      <c r="L2456" s="227"/>
      <c r="M2456" s="228"/>
      <c r="N2456" s="229"/>
      <c r="O2456" s="229"/>
      <c r="P2456" s="229"/>
      <c r="Q2456" s="229"/>
      <c r="R2456" s="229"/>
      <c r="S2456" s="229"/>
      <c r="T2456" s="230"/>
      <c r="AT2456" s="231" t="s">
        <v>250</v>
      </c>
      <c r="AU2456" s="231" t="s">
        <v>86</v>
      </c>
      <c r="AV2456" s="14" t="s">
        <v>86</v>
      </c>
      <c r="AW2456" s="14" t="s">
        <v>31</v>
      </c>
      <c r="AX2456" s="14" t="s">
        <v>83</v>
      </c>
      <c r="AY2456" s="231" t="s">
        <v>239</v>
      </c>
    </row>
    <row r="2457" spans="1:65" s="2" customFormat="1" ht="16.5" customHeight="1">
      <c r="A2457" s="35"/>
      <c r="B2457" s="36"/>
      <c r="C2457" s="192" t="s">
        <v>3139</v>
      </c>
      <c r="D2457" s="192" t="s">
        <v>241</v>
      </c>
      <c r="E2457" s="193" t="s">
        <v>3140</v>
      </c>
      <c r="F2457" s="194" t="s">
        <v>3141</v>
      </c>
      <c r="G2457" s="195" t="s">
        <v>519</v>
      </c>
      <c r="H2457" s="196">
        <v>10</v>
      </c>
      <c r="I2457" s="197"/>
      <c r="J2457" s="198">
        <f>ROUND(I2457*H2457,2)</f>
        <v>0</v>
      </c>
      <c r="K2457" s="194" t="s">
        <v>245</v>
      </c>
      <c r="L2457" s="40"/>
      <c r="M2457" s="199" t="s">
        <v>1</v>
      </c>
      <c r="N2457" s="200" t="s">
        <v>40</v>
      </c>
      <c r="O2457" s="72"/>
      <c r="P2457" s="201">
        <f>O2457*H2457</f>
        <v>0</v>
      </c>
      <c r="Q2457" s="201">
        <v>1.0000000000000001E-5</v>
      </c>
      <c r="R2457" s="201">
        <f>Q2457*H2457</f>
        <v>1E-4</v>
      </c>
      <c r="S2457" s="201">
        <v>0</v>
      </c>
      <c r="T2457" s="202">
        <f>S2457*H2457</f>
        <v>0</v>
      </c>
      <c r="U2457" s="35"/>
      <c r="V2457" s="35"/>
      <c r="W2457" s="35"/>
      <c r="X2457" s="35"/>
      <c r="Y2457" s="35"/>
      <c r="Z2457" s="35"/>
      <c r="AA2457" s="35"/>
      <c r="AB2457" s="35"/>
      <c r="AC2457" s="35"/>
      <c r="AD2457" s="35"/>
      <c r="AE2457" s="35"/>
      <c r="AR2457" s="203" t="s">
        <v>169</v>
      </c>
      <c r="AT2457" s="203" t="s">
        <v>241</v>
      </c>
      <c r="AU2457" s="203" t="s">
        <v>86</v>
      </c>
      <c r="AY2457" s="18" t="s">
        <v>239</v>
      </c>
      <c r="BE2457" s="204">
        <f>IF(N2457="základní",J2457,0)</f>
        <v>0</v>
      </c>
      <c r="BF2457" s="204">
        <f>IF(N2457="snížená",J2457,0)</f>
        <v>0</v>
      </c>
      <c r="BG2457" s="204">
        <f>IF(N2457="zákl. přenesená",J2457,0)</f>
        <v>0</v>
      </c>
      <c r="BH2457" s="204">
        <f>IF(N2457="sníž. přenesená",J2457,0)</f>
        <v>0</v>
      </c>
      <c r="BI2457" s="204">
        <f>IF(N2457="nulová",J2457,0)</f>
        <v>0</v>
      </c>
      <c r="BJ2457" s="18" t="s">
        <v>83</v>
      </c>
      <c r="BK2457" s="204">
        <f>ROUND(I2457*H2457,2)</f>
        <v>0</v>
      </c>
      <c r="BL2457" s="18" t="s">
        <v>169</v>
      </c>
      <c r="BM2457" s="203" t="s">
        <v>3142</v>
      </c>
    </row>
    <row r="2458" spans="1:65" s="2" customFormat="1" ht="11.25">
      <c r="A2458" s="35"/>
      <c r="B2458" s="36"/>
      <c r="C2458" s="37"/>
      <c r="D2458" s="205" t="s">
        <v>248</v>
      </c>
      <c r="E2458" s="37"/>
      <c r="F2458" s="206" t="s">
        <v>3143</v>
      </c>
      <c r="G2458" s="37"/>
      <c r="H2458" s="37"/>
      <c r="I2458" s="207"/>
      <c r="J2458" s="37"/>
      <c r="K2458" s="37"/>
      <c r="L2458" s="40"/>
      <c r="M2458" s="208"/>
      <c r="N2458" s="209"/>
      <c r="O2458" s="72"/>
      <c r="P2458" s="72"/>
      <c r="Q2458" s="72"/>
      <c r="R2458" s="72"/>
      <c r="S2458" s="72"/>
      <c r="T2458" s="73"/>
      <c r="U2458" s="35"/>
      <c r="V2458" s="35"/>
      <c r="W2458" s="35"/>
      <c r="X2458" s="35"/>
      <c r="Y2458" s="35"/>
      <c r="Z2458" s="35"/>
      <c r="AA2458" s="35"/>
      <c r="AB2458" s="35"/>
      <c r="AC2458" s="35"/>
      <c r="AD2458" s="35"/>
      <c r="AE2458" s="35"/>
      <c r="AT2458" s="18" t="s">
        <v>248</v>
      </c>
      <c r="AU2458" s="18" t="s">
        <v>86</v>
      </c>
    </row>
    <row r="2459" spans="1:65" s="13" customFormat="1" ht="11.25">
      <c r="B2459" s="210"/>
      <c r="C2459" s="211"/>
      <c r="D2459" s="212" t="s">
        <v>250</v>
      </c>
      <c r="E2459" s="213" t="s">
        <v>1</v>
      </c>
      <c r="F2459" s="214" t="s">
        <v>3130</v>
      </c>
      <c r="G2459" s="211"/>
      <c r="H2459" s="213" t="s">
        <v>1</v>
      </c>
      <c r="I2459" s="215"/>
      <c r="J2459" s="211"/>
      <c r="K2459" s="211"/>
      <c r="L2459" s="216"/>
      <c r="M2459" s="217"/>
      <c r="N2459" s="218"/>
      <c r="O2459" s="218"/>
      <c r="P2459" s="218"/>
      <c r="Q2459" s="218"/>
      <c r="R2459" s="218"/>
      <c r="S2459" s="218"/>
      <c r="T2459" s="219"/>
      <c r="AT2459" s="220" t="s">
        <v>250</v>
      </c>
      <c r="AU2459" s="220" t="s">
        <v>86</v>
      </c>
      <c r="AV2459" s="13" t="s">
        <v>83</v>
      </c>
      <c r="AW2459" s="13" t="s">
        <v>31</v>
      </c>
      <c r="AX2459" s="13" t="s">
        <v>75</v>
      </c>
      <c r="AY2459" s="220" t="s">
        <v>239</v>
      </c>
    </row>
    <row r="2460" spans="1:65" s="14" customFormat="1" ht="11.25">
      <c r="B2460" s="221"/>
      <c r="C2460" s="222"/>
      <c r="D2460" s="212" t="s">
        <v>250</v>
      </c>
      <c r="E2460" s="223" t="s">
        <v>1</v>
      </c>
      <c r="F2460" s="224" t="s">
        <v>527</v>
      </c>
      <c r="G2460" s="222"/>
      <c r="H2460" s="225">
        <v>10</v>
      </c>
      <c r="I2460" s="226"/>
      <c r="J2460" s="222"/>
      <c r="K2460" s="222"/>
      <c r="L2460" s="227"/>
      <c r="M2460" s="228"/>
      <c r="N2460" s="229"/>
      <c r="O2460" s="229"/>
      <c r="P2460" s="229"/>
      <c r="Q2460" s="229"/>
      <c r="R2460" s="229"/>
      <c r="S2460" s="229"/>
      <c r="T2460" s="230"/>
      <c r="AT2460" s="231" t="s">
        <v>250</v>
      </c>
      <c r="AU2460" s="231" t="s">
        <v>86</v>
      </c>
      <c r="AV2460" s="14" t="s">
        <v>86</v>
      </c>
      <c r="AW2460" s="14" t="s">
        <v>31</v>
      </c>
      <c r="AX2460" s="14" t="s">
        <v>83</v>
      </c>
      <c r="AY2460" s="231" t="s">
        <v>239</v>
      </c>
    </row>
    <row r="2461" spans="1:65" s="2" customFormat="1" ht="16.5" customHeight="1">
      <c r="A2461" s="35"/>
      <c r="B2461" s="36"/>
      <c r="C2461" s="254" t="s">
        <v>3144</v>
      </c>
      <c r="D2461" s="254" t="s">
        <v>340</v>
      </c>
      <c r="E2461" s="255" t="s">
        <v>3145</v>
      </c>
      <c r="F2461" s="256" t="s">
        <v>3146</v>
      </c>
      <c r="G2461" s="257" t="s">
        <v>519</v>
      </c>
      <c r="H2461" s="258">
        <v>10.5</v>
      </c>
      <c r="I2461" s="259"/>
      <c r="J2461" s="260">
        <f>ROUND(I2461*H2461,2)</f>
        <v>0</v>
      </c>
      <c r="K2461" s="256" t="s">
        <v>245</v>
      </c>
      <c r="L2461" s="261"/>
      <c r="M2461" s="262" t="s">
        <v>1</v>
      </c>
      <c r="N2461" s="263" t="s">
        <v>40</v>
      </c>
      <c r="O2461" s="72"/>
      <c r="P2461" s="201">
        <f>O2461*H2461</f>
        <v>0</v>
      </c>
      <c r="Q2461" s="201">
        <v>3.8000000000000002E-4</v>
      </c>
      <c r="R2461" s="201">
        <f>Q2461*H2461</f>
        <v>3.9900000000000005E-3</v>
      </c>
      <c r="S2461" s="201">
        <v>0</v>
      </c>
      <c r="T2461" s="202">
        <f>S2461*H2461</f>
        <v>0</v>
      </c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R2461" s="203" t="s">
        <v>531</v>
      </c>
      <c r="AT2461" s="203" t="s">
        <v>340</v>
      </c>
      <c r="AU2461" s="203" t="s">
        <v>86</v>
      </c>
      <c r="AY2461" s="18" t="s">
        <v>239</v>
      </c>
      <c r="BE2461" s="204">
        <f>IF(N2461="základní",J2461,0)</f>
        <v>0</v>
      </c>
      <c r="BF2461" s="204">
        <f>IF(N2461="snížená",J2461,0)</f>
        <v>0</v>
      </c>
      <c r="BG2461" s="204">
        <f>IF(N2461="zákl. přenesená",J2461,0)</f>
        <v>0</v>
      </c>
      <c r="BH2461" s="204">
        <f>IF(N2461="sníž. přenesená",J2461,0)</f>
        <v>0</v>
      </c>
      <c r="BI2461" s="204">
        <f>IF(N2461="nulová",J2461,0)</f>
        <v>0</v>
      </c>
      <c r="BJ2461" s="18" t="s">
        <v>83</v>
      </c>
      <c r="BK2461" s="204">
        <f>ROUND(I2461*H2461,2)</f>
        <v>0</v>
      </c>
      <c r="BL2461" s="18" t="s">
        <v>169</v>
      </c>
      <c r="BM2461" s="203" t="s">
        <v>3147</v>
      </c>
    </row>
    <row r="2462" spans="1:65" s="13" customFormat="1" ht="11.25">
      <c r="B2462" s="210"/>
      <c r="C2462" s="211"/>
      <c r="D2462" s="212" t="s">
        <v>250</v>
      </c>
      <c r="E2462" s="213" t="s">
        <v>1</v>
      </c>
      <c r="F2462" s="214" t="s">
        <v>3148</v>
      </c>
      <c r="G2462" s="211"/>
      <c r="H2462" s="213" t="s">
        <v>1</v>
      </c>
      <c r="I2462" s="215"/>
      <c r="J2462" s="211"/>
      <c r="K2462" s="211"/>
      <c r="L2462" s="216"/>
      <c r="M2462" s="217"/>
      <c r="N2462" s="218"/>
      <c r="O2462" s="218"/>
      <c r="P2462" s="218"/>
      <c r="Q2462" s="218"/>
      <c r="R2462" s="218"/>
      <c r="S2462" s="218"/>
      <c r="T2462" s="219"/>
      <c r="AT2462" s="220" t="s">
        <v>250</v>
      </c>
      <c r="AU2462" s="220" t="s">
        <v>86</v>
      </c>
      <c r="AV2462" s="13" t="s">
        <v>83</v>
      </c>
      <c r="AW2462" s="13" t="s">
        <v>31</v>
      </c>
      <c r="AX2462" s="13" t="s">
        <v>75</v>
      </c>
      <c r="AY2462" s="220" t="s">
        <v>239</v>
      </c>
    </row>
    <row r="2463" spans="1:65" s="14" customFormat="1" ht="11.25">
      <c r="B2463" s="221"/>
      <c r="C2463" s="222"/>
      <c r="D2463" s="212" t="s">
        <v>250</v>
      </c>
      <c r="E2463" s="223" t="s">
        <v>1</v>
      </c>
      <c r="F2463" s="224" t="s">
        <v>1296</v>
      </c>
      <c r="G2463" s="222"/>
      <c r="H2463" s="225">
        <v>10.5</v>
      </c>
      <c r="I2463" s="226"/>
      <c r="J2463" s="222"/>
      <c r="K2463" s="222"/>
      <c r="L2463" s="227"/>
      <c r="M2463" s="228"/>
      <c r="N2463" s="229"/>
      <c r="O2463" s="229"/>
      <c r="P2463" s="229"/>
      <c r="Q2463" s="229"/>
      <c r="R2463" s="229"/>
      <c r="S2463" s="229"/>
      <c r="T2463" s="230"/>
      <c r="AT2463" s="231" t="s">
        <v>250</v>
      </c>
      <c r="AU2463" s="231" t="s">
        <v>86</v>
      </c>
      <c r="AV2463" s="14" t="s">
        <v>86</v>
      </c>
      <c r="AW2463" s="14" t="s">
        <v>31</v>
      </c>
      <c r="AX2463" s="14" t="s">
        <v>83</v>
      </c>
      <c r="AY2463" s="231" t="s">
        <v>239</v>
      </c>
    </row>
    <row r="2464" spans="1:65" s="2" customFormat="1" ht="24.2" customHeight="1">
      <c r="A2464" s="35"/>
      <c r="B2464" s="36"/>
      <c r="C2464" s="192" t="s">
        <v>3149</v>
      </c>
      <c r="D2464" s="192" t="s">
        <v>241</v>
      </c>
      <c r="E2464" s="193" t="s">
        <v>3150</v>
      </c>
      <c r="F2464" s="194" t="s">
        <v>3151</v>
      </c>
      <c r="G2464" s="195" t="s">
        <v>519</v>
      </c>
      <c r="H2464" s="196">
        <v>10</v>
      </c>
      <c r="I2464" s="197"/>
      <c r="J2464" s="198">
        <f>ROUND(I2464*H2464,2)</f>
        <v>0</v>
      </c>
      <c r="K2464" s="194" t="s">
        <v>245</v>
      </c>
      <c r="L2464" s="40"/>
      <c r="M2464" s="199" t="s">
        <v>1</v>
      </c>
      <c r="N2464" s="200" t="s">
        <v>40</v>
      </c>
      <c r="O2464" s="72"/>
      <c r="P2464" s="201">
        <f>O2464*H2464</f>
        <v>0</v>
      </c>
      <c r="Q2464" s="201">
        <v>0</v>
      </c>
      <c r="R2464" s="201">
        <f>Q2464*H2464</f>
        <v>0</v>
      </c>
      <c r="S2464" s="201">
        <v>0</v>
      </c>
      <c r="T2464" s="202">
        <f>S2464*H2464</f>
        <v>0</v>
      </c>
      <c r="U2464" s="35"/>
      <c r="V2464" s="35"/>
      <c r="W2464" s="35"/>
      <c r="X2464" s="35"/>
      <c r="Y2464" s="35"/>
      <c r="Z2464" s="35"/>
      <c r="AA2464" s="35"/>
      <c r="AB2464" s="35"/>
      <c r="AC2464" s="35"/>
      <c r="AD2464" s="35"/>
      <c r="AE2464" s="35"/>
      <c r="AR2464" s="203" t="s">
        <v>169</v>
      </c>
      <c r="AT2464" s="203" t="s">
        <v>241</v>
      </c>
      <c r="AU2464" s="203" t="s">
        <v>86</v>
      </c>
      <c r="AY2464" s="18" t="s">
        <v>239</v>
      </c>
      <c r="BE2464" s="204">
        <f>IF(N2464="základní",J2464,0)</f>
        <v>0</v>
      </c>
      <c r="BF2464" s="204">
        <f>IF(N2464="snížená",J2464,0)</f>
        <v>0</v>
      </c>
      <c r="BG2464" s="204">
        <f>IF(N2464="zákl. přenesená",J2464,0)</f>
        <v>0</v>
      </c>
      <c r="BH2464" s="204">
        <f>IF(N2464="sníž. přenesená",J2464,0)</f>
        <v>0</v>
      </c>
      <c r="BI2464" s="204">
        <f>IF(N2464="nulová",J2464,0)</f>
        <v>0</v>
      </c>
      <c r="BJ2464" s="18" t="s">
        <v>83</v>
      </c>
      <c r="BK2464" s="204">
        <f>ROUND(I2464*H2464,2)</f>
        <v>0</v>
      </c>
      <c r="BL2464" s="18" t="s">
        <v>169</v>
      </c>
      <c r="BM2464" s="203" t="s">
        <v>3152</v>
      </c>
    </row>
    <row r="2465" spans="1:65" s="2" customFormat="1" ht="11.25">
      <c r="A2465" s="35"/>
      <c r="B2465" s="36"/>
      <c r="C2465" s="37"/>
      <c r="D2465" s="205" t="s">
        <v>248</v>
      </c>
      <c r="E2465" s="37"/>
      <c r="F2465" s="206" t="s">
        <v>3153</v>
      </c>
      <c r="G2465" s="37"/>
      <c r="H2465" s="37"/>
      <c r="I2465" s="207"/>
      <c r="J2465" s="37"/>
      <c r="K2465" s="37"/>
      <c r="L2465" s="40"/>
      <c r="M2465" s="208"/>
      <c r="N2465" s="209"/>
      <c r="O2465" s="72"/>
      <c r="P2465" s="72"/>
      <c r="Q2465" s="72"/>
      <c r="R2465" s="72"/>
      <c r="S2465" s="72"/>
      <c r="T2465" s="73"/>
      <c r="U2465" s="35"/>
      <c r="V2465" s="35"/>
      <c r="W2465" s="35"/>
      <c r="X2465" s="35"/>
      <c r="Y2465" s="35"/>
      <c r="Z2465" s="35"/>
      <c r="AA2465" s="35"/>
      <c r="AB2465" s="35"/>
      <c r="AC2465" s="35"/>
      <c r="AD2465" s="35"/>
      <c r="AE2465" s="35"/>
      <c r="AT2465" s="18" t="s">
        <v>248</v>
      </c>
      <c r="AU2465" s="18" t="s">
        <v>86</v>
      </c>
    </row>
    <row r="2466" spans="1:65" s="2" customFormat="1" ht="24.2" customHeight="1">
      <c r="A2466" s="35"/>
      <c r="B2466" s="36"/>
      <c r="C2466" s="192" t="s">
        <v>3154</v>
      </c>
      <c r="D2466" s="192" t="s">
        <v>241</v>
      </c>
      <c r="E2466" s="193" t="s">
        <v>3155</v>
      </c>
      <c r="F2466" s="194" t="s">
        <v>3156</v>
      </c>
      <c r="G2466" s="195" t="s">
        <v>372</v>
      </c>
      <c r="H2466" s="196">
        <v>194</v>
      </c>
      <c r="I2466" s="197"/>
      <c r="J2466" s="198">
        <f>ROUND(I2466*H2466,2)</f>
        <v>0</v>
      </c>
      <c r="K2466" s="194" t="s">
        <v>245</v>
      </c>
      <c r="L2466" s="40"/>
      <c r="M2466" s="199" t="s">
        <v>1</v>
      </c>
      <c r="N2466" s="200" t="s">
        <v>40</v>
      </c>
      <c r="O2466" s="72"/>
      <c r="P2466" s="201">
        <f>O2466*H2466</f>
        <v>0</v>
      </c>
      <c r="Q2466" s="201">
        <v>3.5E-4</v>
      </c>
      <c r="R2466" s="201">
        <f>Q2466*H2466</f>
        <v>6.7900000000000002E-2</v>
      </c>
      <c r="S2466" s="201">
        <v>0</v>
      </c>
      <c r="T2466" s="202">
        <f>S2466*H2466</f>
        <v>0</v>
      </c>
      <c r="U2466" s="35"/>
      <c r="V2466" s="35"/>
      <c r="W2466" s="35"/>
      <c r="X2466" s="35"/>
      <c r="Y2466" s="35"/>
      <c r="Z2466" s="35"/>
      <c r="AA2466" s="35"/>
      <c r="AB2466" s="35"/>
      <c r="AC2466" s="35"/>
      <c r="AD2466" s="35"/>
      <c r="AE2466" s="35"/>
      <c r="AR2466" s="203" t="s">
        <v>169</v>
      </c>
      <c r="AT2466" s="203" t="s">
        <v>241</v>
      </c>
      <c r="AU2466" s="203" t="s">
        <v>86</v>
      </c>
      <c r="AY2466" s="18" t="s">
        <v>239</v>
      </c>
      <c r="BE2466" s="204">
        <f>IF(N2466="základní",J2466,0)</f>
        <v>0</v>
      </c>
      <c r="BF2466" s="204">
        <f>IF(N2466="snížená",J2466,0)</f>
        <v>0</v>
      </c>
      <c r="BG2466" s="204">
        <f>IF(N2466="zákl. přenesená",J2466,0)</f>
        <v>0</v>
      </c>
      <c r="BH2466" s="204">
        <f>IF(N2466="sníž. přenesená",J2466,0)</f>
        <v>0</v>
      </c>
      <c r="BI2466" s="204">
        <f>IF(N2466="nulová",J2466,0)</f>
        <v>0</v>
      </c>
      <c r="BJ2466" s="18" t="s">
        <v>83</v>
      </c>
      <c r="BK2466" s="204">
        <f>ROUND(I2466*H2466,2)</f>
        <v>0</v>
      </c>
      <c r="BL2466" s="18" t="s">
        <v>169</v>
      </c>
      <c r="BM2466" s="203" t="s">
        <v>3157</v>
      </c>
    </row>
    <row r="2467" spans="1:65" s="2" customFormat="1" ht="11.25">
      <c r="A2467" s="35"/>
      <c r="B2467" s="36"/>
      <c r="C2467" s="37"/>
      <c r="D2467" s="205" t="s">
        <v>248</v>
      </c>
      <c r="E2467" s="37"/>
      <c r="F2467" s="206" t="s">
        <v>3158</v>
      </c>
      <c r="G2467" s="37"/>
      <c r="H2467" s="37"/>
      <c r="I2467" s="207"/>
      <c r="J2467" s="37"/>
      <c r="K2467" s="37"/>
      <c r="L2467" s="40"/>
      <c r="M2467" s="208"/>
      <c r="N2467" s="209"/>
      <c r="O2467" s="72"/>
      <c r="P2467" s="72"/>
      <c r="Q2467" s="72"/>
      <c r="R2467" s="72"/>
      <c r="S2467" s="72"/>
      <c r="T2467" s="73"/>
      <c r="U2467" s="35"/>
      <c r="V2467" s="35"/>
      <c r="W2467" s="35"/>
      <c r="X2467" s="35"/>
      <c r="Y2467" s="35"/>
      <c r="Z2467" s="35"/>
      <c r="AA2467" s="35"/>
      <c r="AB2467" s="35"/>
      <c r="AC2467" s="35"/>
      <c r="AD2467" s="35"/>
      <c r="AE2467" s="35"/>
      <c r="AT2467" s="18" t="s">
        <v>248</v>
      </c>
      <c r="AU2467" s="18" t="s">
        <v>86</v>
      </c>
    </row>
    <row r="2468" spans="1:65" s="13" customFormat="1" ht="11.25">
      <c r="B2468" s="210"/>
      <c r="C2468" s="211"/>
      <c r="D2468" s="212" t="s">
        <v>250</v>
      </c>
      <c r="E2468" s="213" t="s">
        <v>1</v>
      </c>
      <c r="F2468" s="214" t="s">
        <v>3159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250</v>
      </c>
      <c r="AU2468" s="220" t="s">
        <v>86</v>
      </c>
      <c r="AV2468" s="13" t="s">
        <v>83</v>
      </c>
      <c r="AW2468" s="13" t="s">
        <v>31</v>
      </c>
      <c r="AX2468" s="13" t="s">
        <v>75</v>
      </c>
      <c r="AY2468" s="220" t="s">
        <v>239</v>
      </c>
    </row>
    <row r="2469" spans="1:65" s="14" customFormat="1" ht="11.25">
      <c r="B2469" s="221"/>
      <c r="C2469" s="222"/>
      <c r="D2469" s="212" t="s">
        <v>250</v>
      </c>
      <c r="E2469" s="223" t="s">
        <v>1</v>
      </c>
      <c r="F2469" s="224" t="s">
        <v>3160</v>
      </c>
      <c r="G2469" s="222"/>
      <c r="H2469" s="225">
        <v>163</v>
      </c>
      <c r="I2469" s="226"/>
      <c r="J2469" s="222"/>
      <c r="K2469" s="222"/>
      <c r="L2469" s="227"/>
      <c r="M2469" s="228"/>
      <c r="N2469" s="229"/>
      <c r="O2469" s="229"/>
      <c r="P2469" s="229"/>
      <c r="Q2469" s="229"/>
      <c r="R2469" s="229"/>
      <c r="S2469" s="229"/>
      <c r="T2469" s="230"/>
      <c r="AT2469" s="231" t="s">
        <v>250</v>
      </c>
      <c r="AU2469" s="231" t="s">
        <v>86</v>
      </c>
      <c r="AV2469" s="14" t="s">
        <v>86</v>
      </c>
      <c r="AW2469" s="14" t="s">
        <v>31</v>
      </c>
      <c r="AX2469" s="14" t="s">
        <v>75</v>
      </c>
      <c r="AY2469" s="231" t="s">
        <v>239</v>
      </c>
    </row>
    <row r="2470" spans="1:65" s="13" customFormat="1" ht="22.5">
      <c r="B2470" s="210"/>
      <c r="C2470" s="211"/>
      <c r="D2470" s="212" t="s">
        <v>250</v>
      </c>
      <c r="E2470" s="213" t="s">
        <v>1</v>
      </c>
      <c r="F2470" s="214" t="s">
        <v>3161</v>
      </c>
      <c r="G2470" s="211"/>
      <c r="H2470" s="213" t="s">
        <v>1</v>
      </c>
      <c r="I2470" s="215"/>
      <c r="J2470" s="211"/>
      <c r="K2470" s="211"/>
      <c r="L2470" s="216"/>
      <c r="M2470" s="217"/>
      <c r="N2470" s="218"/>
      <c r="O2470" s="218"/>
      <c r="P2470" s="218"/>
      <c r="Q2470" s="218"/>
      <c r="R2470" s="218"/>
      <c r="S2470" s="218"/>
      <c r="T2470" s="219"/>
      <c r="AT2470" s="220" t="s">
        <v>250</v>
      </c>
      <c r="AU2470" s="220" t="s">
        <v>86</v>
      </c>
      <c r="AV2470" s="13" t="s">
        <v>83</v>
      </c>
      <c r="AW2470" s="13" t="s">
        <v>31</v>
      </c>
      <c r="AX2470" s="13" t="s">
        <v>75</v>
      </c>
      <c r="AY2470" s="220" t="s">
        <v>239</v>
      </c>
    </row>
    <row r="2471" spans="1:65" s="13" customFormat="1" ht="11.25">
      <c r="B2471" s="210"/>
      <c r="C2471" s="211"/>
      <c r="D2471" s="212" t="s">
        <v>250</v>
      </c>
      <c r="E2471" s="213" t="s">
        <v>1</v>
      </c>
      <c r="F2471" s="214" t="s">
        <v>3162</v>
      </c>
      <c r="G2471" s="211"/>
      <c r="H2471" s="213" t="s">
        <v>1</v>
      </c>
      <c r="I2471" s="215"/>
      <c r="J2471" s="211"/>
      <c r="K2471" s="211"/>
      <c r="L2471" s="216"/>
      <c r="M2471" s="217"/>
      <c r="N2471" s="218"/>
      <c r="O2471" s="218"/>
      <c r="P2471" s="218"/>
      <c r="Q2471" s="218"/>
      <c r="R2471" s="218"/>
      <c r="S2471" s="218"/>
      <c r="T2471" s="219"/>
      <c r="AT2471" s="220" t="s">
        <v>250</v>
      </c>
      <c r="AU2471" s="220" t="s">
        <v>86</v>
      </c>
      <c r="AV2471" s="13" t="s">
        <v>83</v>
      </c>
      <c r="AW2471" s="13" t="s">
        <v>31</v>
      </c>
      <c r="AX2471" s="13" t="s">
        <v>75</v>
      </c>
      <c r="AY2471" s="220" t="s">
        <v>239</v>
      </c>
    </row>
    <row r="2472" spans="1:65" s="14" customFormat="1" ht="11.25">
      <c r="B2472" s="221"/>
      <c r="C2472" s="222"/>
      <c r="D2472" s="212" t="s">
        <v>250</v>
      </c>
      <c r="E2472" s="223" t="s">
        <v>1</v>
      </c>
      <c r="F2472" s="224" t="s">
        <v>3163</v>
      </c>
      <c r="G2472" s="222"/>
      <c r="H2472" s="225">
        <v>21.3</v>
      </c>
      <c r="I2472" s="226"/>
      <c r="J2472" s="222"/>
      <c r="K2472" s="222"/>
      <c r="L2472" s="227"/>
      <c r="M2472" s="228"/>
      <c r="N2472" s="229"/>
      <c r="O2472" s="229"/>
      <c r="P2472" s="229"/>
      <c r="Q2472" s="229"/>
      <c r="R2472" s="229"/>
      <c r="S2472" s="229"/>
      <c r="T2472" s="230"/>
      <c r="AT2472" s="231" t="s">
        <v>250</v>
      </c>
      <c r="AU2472" s="231" t="s">
        <v>86</v>
      </c>
      <c r="AV2472" s="14" t="s">
        <v>86</v>
      </c>
      <c r="AW2472" s="14" t="s">
        <v>31</v>
      </c>
      <c r="AX2472" s="14" t="s">
        <v>75</v>
      </c>
      <c r="AY2472" s="231" t="s">
        <v>239</v>
      </c>
    </row>
    <row r="2473" spans="1:65" s="14" customFormat="1" ht="11.25">
      <c r="B2473" s="221"/>
      <c r="C2473" s="222"/>
      <c r="D2473" s="212" t="s">
        <v>250</v>
      </c>
      <c r="E2473" s="223" t="s">
        <v>1</v>
      </c>
      <c r="F2473" s="224" t="s">
        <v>3164</v>
      </c>
      <c r="G2473" s="222"/>
      <c r="H2473" s="225">
        <v>9.6999999999999993</v>
      </c>
      <c r="I2473" s="226"/>
      <c r="J2473" s="222"/>
      <c r="K2473" s="222"/>
      <c r="L2473" s="227"/>
      <c r="M2473" s="228"/>
      <c r="N2473" s="229"/>
      <c r="O2473" s="229"/>
      <c r="P2473" s="229"/>
      <c r="Q2473" s="229"/>
      <c r="R2473" s="229"/>
      <c r="S2473" s="229"/>
      <c r="T2473" s="230"/>
      <c r="AT2473" s="231" t="s">
        <v>250</v>
      </c>
      <c r="AU2473" s="231" t="s">
        <v>86</v>
      </c>
      <c r="AV2473" s="14" t="s">
        <v>86</v>
      </c>
      <c r="AW2473" s="14" t="s">
        <v>31</v>
      </c>
      <c r="AX2473" s="14" t="s">
        <v>75</v>
      </c>
      <c r="AY2473" s="231" t="s">
        <v>239</v>
      </c>
    </row>
    <row r="2474" spans="1:65" s="16" customFormat="1" ht="11.25">
      <c r="B2474" s="243"/>
      <c r="C2474" s="244"/>
      <c r="D2474" s="212" t="s">
        <v>250</v>
      </c>
      <c r="E2474" s="245" t="s">
        <v>1</v>
      </c>
      <c r="F2474" s="246" t="s">
        <v>264</v>
      </c>
      <c r="G2474" s="244"/>
      <c r="H2474" s="247">
        <v>194</v>
      </c>
      <c r="I2474" s="248"/>
      <c r="J2474" s="244"/>
      <c r="K2474" s="244"/>
      <c r="L2474" s="249"/>
      <c r="M2474" s="250"/>
      <c r="N2474" s="251"/>
      <c r="O2474" s="251"/>
      <c r="P2474" s="251"/>
      <c r="Q2474" s="251"/>
      <c r="R2474" s="251"/>
      <c r="S2474" s="251"/>
      <c r="T2474" s="252"/>
      <c r="AT2474" s="253" t="s">
        <v>250</v>
      </c>
      <c r="AU2474" s="253" t="s">
        <v>86</v>
      </c>
      <c r="AV2474" s="16" t="s">
        <v>246</v>
      </c>
      <c r="AW2474" s="16" t="s">
        <v>31</v>
      </c>
      <c r="AX2474" s="16" t="s">
        <v>83</v>
      </c>
      <c r="AY2474" s="253" t="s">
        <v>239</v>
      </c>
    </row>
    <row r="2475" spans="1:65" s="2" customFormat="1" ht="21.75" customHeight="1">
      <c r="A2475" s="35"/>
      <c r="B2475" s="36"/>
      <c r="C2475" s="254" t="s">
        <v>3165</v>
      </c>
      <c r="D2475" s="254" t="s">
        <v>340</v>
      </c>
      <c r="E2475" s="255" t="s">
        <v>3166</v>
      </c>
      <c r="F2475" s="256" t="s">
        <v>3167</v>
      </c>
      <c r="G2475" s="257" t="s">
        <v>372</v>
      </c>
      <c r="H2475" s="258">
        <v>214</v>
      </c>
      <c r="I2475" s="259"/>
      <c r="J2475" s="260">
        <f>ROUND(I2475*H2475,2)</f>
        <v>0</v>
      </c>
      <c r="K2475" s="256" t="s">
        <v>1</v>
      </c>
      <c r="L2475" s="261"/>
      <c r="M2475" s="262" t="s">
        <v>1</v>
      </c>
      <c r="N2475" s="263" t="s">
        <v>40</v>
      </c>
      <c r="O2475" s="72"/>
      <c r="P2475" s="201">
        <f>O2475*H2475</f>
        <v>0</v>
      </c>
      <c r="Q2475" s="201">
        <v>3.3999999999999998E-3</v>
      </c>
      <c r="R2475" s="201">
        <f>Q2475*H2475</f>
        <v>0.72759999999999991</v>
      </c>
      <c r="S2475" s="201">
        <v>0</v>
      </c>
      <c r="T2475" s="202">
        <f>S2475*H2475</f>
        <v>0</v>
      </c>
      <c r="U2475" s="35"/>
      <c r="V2475" s="35"/>
      <c r="W2475" s="35"/>
      <c r="X2475" s="35"/>
      <c r="Y2475" s="35"/>
      <c r="Z2475" s="35"/>
      <c r="AA2475" s="35"/>
      <c r="AB2475" s="35"/>
      <c r="AC2475" s="35"/>
      <c r="AD2475" s="35"/>
      <c r="AE2475" s="35"/>
      <c r="AR2475" s="203" t="s">
        <v>531</v>
      </c>
      <c r="AT2475" s="203" t="s">
        <v>340</v>
      </c>
      <c r="AU2475" s="203" t="s">
        <v>86</v>
      </c>
      <c r="AY2475" s="18" t="s">
        <v>239</v>
      </c>
      <c r="BE2475" s="204">
        <f>IF(N2475="základní",J2475,0)</f>
        <v>0</v>
      </c>
      <c r="BF2475" s="204">
        <f>IF(N2475="snížená",J2475,0)</f>
        <v>0</v>
      </c>
      <c r="BG2475" s="204">
        <f>IF(N2475="zákl. přenesená",J2475,0)</f>
        <v>0</v>
      </c>
      <c r="BH2475" s="204">
        <f>IF(N2475="sníž. přenesená",J2475,0)</f>
        <v>0</v>
      </c>
      <c r="BI2475" s="204">
        <f>IF(N2475="nulová",J2475,0)</f>
        <v>0</v>
      </c>
      <c r="BJ2475" s="18" t="s">
        <v>83</v>
      </c>
      <c r="BK2475" s="204">
        <f>ROUND(I2475*H2475,2)</f>
        <v>0</v>
      </c>
      <c r="BL2475" s="18" t="s">
        <v>169</v>
      </c>
      <c r="BM2475" s="203" t="s">
        <v>3168</v>
      </c>
    </row>
    <row r="2476" spans="1:65" s="13" customFormat="1" ht="11.25">
      <c r="B2476" s="210"/>
      <c r="C2476" s="211"/>
      <c r="D2476" s="212" t="s">
        <v>250</v>
      </c>
      <c r="E2476" s="213" t="s">
        <v>1</v>
      </c>
      <c r="F2476" s="214" t="s">
        <v>3169</v>
      </c>
      <c r="G2476" s="211"/>
      <c r="H2476" s="213" t="s">
        <v>1</v>
      </c>
      <c r="I2476" s="215"/>
      <c r="J2476" s="211"/>
      <c r="K2476" s="211"/>
      <c r="L2476" s="216"/>
      <c r="M2476" s="217"/>
      <c r="N2476" s="218"/>
      <c r="O2476" s="218"/>
      <c r="P2476" s="218"/>
      <c r="Q2476" s="218"/>
      <c r="R2476" s="218"/>
      <c r="S2476" s="218"/>
      <c r="T2476" s="219"/>
      <c r="AT2476" s="220" t="s">
        <v>250</v>
      </c>
      <c r="AU2476" s="220" t="s">
        <v>86</v>
      </c>
      <c r="AV2476" s="13" t="s">
        <v>83</v>
      </c>
      <c r="AW2476" s="13" t="s">
        <v>31</v>
      </c>
      <c r="AX2476" s="13" t="s">
        <v>75</v>
      </c>
      <c r="AY2476" s="220" t="s">
        <v>239</v>
      </c>
    </row>
    <row r="2477" spans="1:65" s="13" customFormat="1" ht="11.25">
      <c r="B2477" s="210"/>
      <c r="C2477" s="211"/>
      <c r="D2477" s="212" t="s">
        <v>250</v>
      </c>
      <c r="E2477" s="213" t="s">
        <v>1</v>
      </c>
      <c r="F2477" s="214" t="s">
        <v>3170</v>
      </c>
      <c r="G2477" s="211"/>
      <c r="H2477" s="213" t="s">
        <v>1</v>
      </c>
      <c r="I2477" s="215"/>
      <c r="J2477" s="211"/>
      <c r="K2477" s="211"/>
      <c r="L2477" s="216"/>
      <c r="M2477" s="217"/>
      <c r="N2477" s="218"/>
      <c r="O2477" s="218"/>
      <c r="P2477" s="218"/>
      <c r="Q2477" s="218"/>
      <c r="R2477" s="218"/>
      <c r="S2477" s="218"/>
      <c r="T2477" s="219"/>
      <c r="AT2477" s="220" t="s">
        <v>250</v>
      </c>
      <c r="AU2477" s="220" t="s">
        <v>86</v>
      </c>
      <c r="AV2477" s="13" t="s">
        <v>83</v>
      </c>
      <c r="AW2477" s="13" t="s">
        <v>31</v>
      </c>
      <c r="AX2477" s="13" t="s">
        <v>75</v>
      </c>
      <c r="AY2477" s="220" t="s">
        <v>239</v>
      </c>
    </row>
    <row r="2478" spans="1:65" s="14" customFormat="1" ht="11.25">
      <c r="B2478" s="221"/>
      <c r="C2478" s="222"/>
      <c r="D2478" s="212" t="s">
        <v>250</v>
      </c>
      <c r="E2478" s="223" t="s">
        <v>1</v>
      </c>
      <c r="F2478" s="224" t="s">
        <v>3171</v>
      </c>
      <c r="G2478" s="222"/>
      <c r="H2478" s="225">
        <v>214</v>
      </c>
      <c r="I2478" s="226"/>
      <c r="J2478" s="222"/>
      <c r="K2478" s="222"/>
      <c r="L2478" s="227"/>
      <c r="M2478" s="228"/>
      <c r="N2478" s="229"/>
      <c r="O2478" s="229"/>
      <c r="P2478" s="229"/>
      <c r="Q2478" s="229"/>
      <c r="R2478" s="229"/>
      <c r="S2478" s="229"/>
      <c r="T2478" s="230"/>
      <c r="AT2478" s="231" t="s">
        <v>250</v>
      </c>
      <c r="AU2478" s="231" t="s">
        <v>86</v>
      </c>
      <c r="AV2478" s="14" t="s">
        <v>86</v>
      </c>
      <c r="AW2478" s="14" t="s">
        <v>31</v>
      </c>
      <c r="AX2478" s="14" t="s">
        <v>83</v>
      </c>
      <c r="AY2478" s="231" t="s">
        <v>239</v>
      </c>
    </row>
    <row r="2479" spans="1:65" s="2" customFormat="1" ht="24.2" customHeight="1">
      <c r="A2479" s="35"/>
      <c r="B2479" s="36"/>
      <c r="C2479" s="192" t="s">
        <v>3172</v>
      </c>
      <c r="D2479" s="192" t="s">
        <v>241</v>
      </c>
      <c r="E2479" s="193" t="s">
        <v>3173</v>
      </c>
      <c r="F2479" s="194" t="s">
        <v>3174</v>
      </c>
      <c r="G2479" s="195" t="s">
        <v>519</v>
      </c>
      <c r="H2479" s="196">
        <v>142</v>
      </c>
      <c r="I2479" s="197"/>
      <c r="J2479" s="198">
        <f>ROUND(I2479*H2479,2)</f>
        <v>0</v>
      </c>
      <c r="K2479" s="194" t="s">
        <v>1</v>
      </c>
      <c r="L2479" s="40"/>
      <c r="M2479" s="199" t="s">
        <v>1</v>
      </c>
      <c r="N2479" s="200" t="s">
        <v>40</v>
      </c>
      <c r="O2479" s="72"/>
      <c r="P2479" s="201">
        <f>O2479*H2479</f>
        <v>0</v>
      </c>
      <c r="Q2479" s="201">
        <v>3.0000000000000001E-5</v>
      </c>
      <c r="R2479" s="201">
        <f>Q2479*H2479</f>
        <v>4.2599999999999999E-3</v>
      </c>
      <c r="S2479" s="201">
        <v>0</v>
      </c>
      <c r="T2479" s="202">
        <f>S2479*H2479</f>
        <v>0</v>
      </c>
      <c r="U2479" s="35"/>
      <c r="V2479" s="35"/>
      <c r="W2479" s="35"/>
      <c r="X2479" s="35"/>
      <c r="Y2479" s="35"/>
      <c r="Z2479" s="35"/>
      <c r="AA2479" s="35"/>
      <c r="AB2479" s="35"/>
      <c r="AC2479" s="35"/>
      <c r="AD2479" s="35"/>
      <c r="AE2479" s="35"/>
      <c r="AR2479" s="203" t="s">
        <v>169</v>
      </c>
      <c r="AT2479" s="203" t="s">
        <v>241</v>
      </c>
      <c r="AU2479" s="203" t="s">
        <v>86</v>
      </c>
      <c r="AY2479" s="18" t="s">
        <v>239</v>
      </c>
      <c r="BE2479" s="204">
        <f>IF(N2479="základní",J2479,0)</f>
        <v>0</v>
      </c>
      <c r="BF2479" s="204">
        <f>IF(N2479="snížená",J2479,0)</f>
        <v>0</v>
      </c>
      <c r="BG2479" s="204">
        <f>IF(N2479="zákl. přenesená",J2479,0)</f>
        <v>0</v>
      </c>
      <c r="BH2479" s="204">
        <f>IF(N2479="sníž. přenesená",J2479,0)</f>
        <v>0</v>
      </c>
      <c r="BI2479" s="204">
        <f>IF(N2479="nulová",J2479,0)</f>
        <v>0</v>
      </c>
      <c r="BJ2479" s="18" t="s">
        <v>83</v>
      </c>
      <c r="BK2479" s="204">
        <f>ROUND(I2479*H2479,2)</f>
        <v>0</v>
      </c>
      <c r="BL2479" s="18" t="s">
        <v>169</v>
      </c>
      <c r="BM2479" s="203" t="s">
        <v>3175</v>
      </c>
    </row>
    <row r="2480" spans="1:65" s="13" customFormat="1" ht="11.25">
      <c r="B2480" s="210"/>
      <c r="C2480" s="211"/>
      <c r="D2480" s="212" t="s">
        <v>250</v>
      </c>
      <c r="E2480" s="213" t="s">
        <v>1</v>
      </c>
      <c r="F2480" s="214" t="s">
        <v>3159</v>
      </c>
      <c r="G2480" s="211"/>
      <c r="H2480" s="213" t="s">
        <v>1</v>
      </c>
      <c r="I2480" s="215"/>
      <c r="J2480" s="211"/>
      <c r="K2480" s="211"/>
      <c r="L2480" s="216"/>
      <c r="M2480" s="217"/>
      <c r="N2480" s="218"/>
      <c r="O2480" s="218"/>
      <c r="P2480" s="218"/>
      <c r="Q2480" s="218"/>
      <c r="R2480" s="218"/>
      <c r="S2480" s="218"/>
      <c r="T2480" s="219"/>
      <c r="AT2480" s="220" t="s">
        <v>250</v>
      </c>
      <c r="AU2480" s="220" t="s">
        <v>86</v>
      </c>
      <c r="AV2480" s="13" t="s">
        <v>83</v>
      </c>
      <c r="AW2480" s="13" t="s">
        <v>31</v>
      </c>
      <c r="AX2480" s="13" t="s">
        <v>75</v>
      </c>
      <c r="AY2480" s="220" t="s">
        <v>239</v>
      </c>
    </row>
    <row r="2481" spans="1:65" s="14" customFormat="1" ht="11.25">
      <c r="B2481" s="221"/>
      <c r="C2481" s="222"/>
      <c r="D2481" s="212" t="s">
        <v>250</v>
      </c>
      <c r="E2481" s="223" t="s">
        <v>1</v>
      </c>
      <c r="F2481" s="224" t="s">
        <v>3176</v>
      </c>
      <c r="G2481" s="222"/>
      <c r="H2481" s="225">
        <v>19.95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250</v>
      </c>
      <c r="AU2481" s="231" t="s">
        <v>86</v>
      </c>
      <c r="AV2481" s="14" t="s">
        <v>86</v>
      </c>
      <c r="AW2481" s="14" t="s">
        <v>31</v>
      </c>
      <c r="AX2481" s="14" t="s">
        <v>75</v>
      </c>
      <c r="AY2481" s="231" t="s">
        <v>239</v>
      </c>
    </row>
    <row r="2482" spans="1:65" s="14" customFormat="1" ht="11.25">
      <c r="B2482" s="221"/>
      <c r="C2482" s="222"/>
      <c r="D2482" s="212" t="s">
        <v>250</v>
      </c>
      <c r="E2482" s="223" t="s">
        <v>1</v>
      </c>
      <c r="F2482" s="224" t="s">
        <v>3177</v>
      </c>
      <c r="G2482" s="222"/>
      <c r="H2482" s="225">
        <v>19.850000000000001</v>
      </c>
      <c r="I2482" s="226"/>
      <c r="J2482" s="222"/>
      <c r="K2482" s="222"/>
      <c r="L2482" s="227"/>
      <c r="M2482" s="228"/>
      <c r="N2482" s="229"/>
      <c r="O2482" s="229"/>
      <c r="P2482" s="229"/>
      <c r="Q2482" s="229"/>
      <c r="R2482" s="229"/>
      <c r="S2482" s="229"/>
      <c r="T2482" s="230"/>
      <c r="AT2482" s="231" t="s">
        <v>250</v>
      </c>
      <c r="AU2482" s="231" t="s">
        <v>86</v>
      </c>
      <c r="AV2482" s="14" t="s">
        <v>86</v>
      </c>
      <c r="AW2482" s="14" t="s">
        <v>31</v>
      </c>
      <c r="AX2482" s="14" t="s">
        <v>75</v>
      </c>
      <c r="AY2482" s="231" t="s">
        <v>239</v>
      </c>
    </row>
    <row r="2483" spans="1:65" s="14" customFormat="1" ht="11.25">
      <c r="B2483" s="221"/>
      <c r="C2483" s="222"/>
      <c r="D2483" s="212" t="s">
        <v>250</v>
      </c>
      <c r="E2483" s="223" t="s">
        <v>1</v>
      </c>
      <c r="F2483" s="224" t="s">
        <v>3177</v>
      </c>
      <c r="G2483" s="222"/>
      <c r="H2483" s="225">
        <v>19.850000000000001</v>
      </c>
      <c r="I2483" s="226"/>
      <c r="J2483" s="222"/>
      <c r="K2483" s="222"/>
      <c r="L2483" s="227"/>
      <c r="M2483" s="228"/>
      <c r="N2483" s="229"/>
      <c r="O2483" s="229"/>
      <c r="P2483" s="229"/>
      <c r="Q2483" s="229"/>
      <c r="R2483" s="229"/>
      <c r="S2483" s="229"/>
      <c r="T2483" s="230"/>
      <c r="AT2483" s="231" t="s">
        <v>250</v>
      </c>
      <c r="AU2483" s="231" t="s">
        <v>86</v>
      </c>
      <c r="AV2483" s="14" t="s">
        <v>86</v>
      </c>
      <c r="AW2483" s="14" t="s">
        <v>31</v>
      </c>
      <c r="AX2483" s="14" t="s">
        <v>75</v>
      </c>
      <c r="AY2483" s="231" t="s">
        <v>239</v>
      </c>
    </row>
    <row r="2484" spans="1:65" s="14" customFormat="1" ht="11.25">
      <c r="B2484" s="221"/>
      <c r="C2484" s="222"/>
      <c r="D2484" s="212" t="s">
        <v>250</v>
      </c>
      <c r="E2484" s="223" t="s">
        <v>1</v>
      </c>
      <c r="F2484" s="224" t="s">
        <v>3178</v>
      </c>
      <c r="G2484" s="222"/>
      <c r="H2484" s="225">
        <v>9.75</v>
      </c>
      <c r="I2484" s="226"/>
      <c r="J2484" s="222"/>
      <c r="K2484" s="222"/>
      <c r="L2484" s="227"/>
      <c r="M2484" s="228"/>
      <c r="N2484" s="229"/>
      <c r="O2484" s="229"/>
      <c r="P2484" s="229"/>
      <c r="Q2484" s="229"/>
      <c r="R2484" s="229"/>
      <c r="S2484" s="229"/>
      <c r="T2484" s="230"/>
      <c r="AT2484" s="231" t="s">
        <v>250</v>
      </c>
      <c r="AU2484" s="231" t="s">
        <v>86</v>
      </c>
      <c r="AV2484" s="14" t="s">
        <v>86</v>
      </c>
      <c r="AW2484" s="14" t="s">
        <v>31</v>
      </c>
      <c r="AX2484" s="14" t="s">
        <v>75</v>
      </c>
      <c r="AY2484" s="231" t="s">
        <v>239</v>
      </c>
    </row>
    <row r="2485" spans="1:65" s="14" customFormat="1" ht="11.25">
      <c r="B2485" s="221"/>
      <c r="C2485" s="222"/>
      <c r="D2485" s="212" t="s">
        <v>250</v>
      </c>
      <c r="E2485" s="223" t="s">
        <v>1</v>
      </c>
      <c r="F2485" s="224" t="s">
        <v>3179</v>
      </c>
      <c r="G2485" s="222"/>
      <c r="H2485" s="225">
        <v>18.350000000000001</v>
      </c>
      <c r="I2485" s="226"/>
      <c r="J2485" s="222"/>
      <c r="K2485" s="222"/>
      <c r="L2485" s="227"/>
      <c r="M2485" s="228"/>
      <c r="N2485" s="229"/>
      <c r="O2485" s="229"/>
      <c r="P2485" s="229"/>
      <c r="Q2485" s="229"/>
      <c r="R2485" s="229"/>
      <c r="S2485" s="229"/>
      <c r="T2485" s="230"/>
      <c r="AT2485" s="231" t="s">
        <v>250</v>
      </c>
      <c r="AU2485" s="231" t="s">
        <v>86</v>
      </c>
      <c r="AV2485" s="14" t="s">
        <v>86</v>
      </c>
      <c r="AW2485" s="14" t="s">
        <v>31</v>
      </c>
      <c r="AX2485" s="14" t="s">
        <v>75</v>
      </c>
      <c r="AY2485" s="231" t="s">
        <v>239</v>
      </c>
    </row>
    <row r="2486" spans="1:65" s="14" customFormat="1" ht="11.25">
      <c r="B2486" s="221"/>
      <c r="C2486" s="222"/>
      <c r="D2486" s="212" t="s">
        <v>250</v>
      </c>
      <c r="E2486" s="223" t="s">
        <v>1</v>
      </c>
      <c r="F2486" s="224" t="s">
        <v>3180</v>
      </c>
      <c r="G2486" s="222"/>
      <c r="H2486" s="225">
        <v>10.65</v>
      </c>
      <c r="I2486" s="226"/>
      <c r="J2486" s="222"/>
      <c r="K2486" s="222"/>
      <c r="L2486" s="227"/>
      <c r="M2486" s="228"/>
      <c r="N2486" s="229"/>
      <c r="O2486" s="229"/>
      <c r="P2486" s="229"/>
      <c r="Q2486" s="229"/>
      <c r="R2486" s="229"/>
      <c r="S2486" s="229"/>
      <c r="T2486" s="230"/>
      <c r="AT2486" s="231" t="s">
        <v>250</v>
      </c>
      <c r="AU2486" s="231" t="s">
        <v>86</v>
      </c>
      <c r="AV2486" s="14" t="s">
        <v>86</v>
      </c>
      <c r="AW2486" s="14" t="s">
        <v>31</v>
      </c>
      <c r="AX2486" s="14" t="s">
        <v>75</v>
      </c>
      <c r="AY2486" s="231" t="s">
        <v>239</v>
      </c>
    </row>
    <row r="2487" spans="1:65" s="14" customFormat="1" ht="11.25">
      <c r="B2487" s="221"/>
      <c r="C2487" s="222"/>
      <c r="D2487" s="212" t="s">
        <v>250</v>
      </c>
      <c r="E2487" s="223" t="s">
        <v>1</v>
      </c>
      <c r="F2487" s="224" t="s">
        <v>3181</v>
      </c>
      <c r="G2487" s="222"/>
      <c r="H2487" s="225">
        <v>30.25</v>
      </c>
      <c r="I2487" s="226"/>
      <c r="J2487" s="222"/>
      <c r="K2487" s="222"/>
      <c r="L2487" s="227"/>
      <c r="M2487" s="228"/>
      <c r="N2487" s="229"/>
      <c r="O2487" s="229"/>
      <c r="P2487" s="229"/>
      <c r="Q2487" s="229"/>
      <c r="R2487" s="229"/>
      <c r="S2487" s="229"/>
      <c r="T2487" s="230"/>
      <c r="AT2487" s="231" t="s">
        <v>250</v>
      </c>
      <c r="AU2487" s="231" t="s">
        <v>86</v>
      </c>
      <c r="AV2487" s="14" t="s">
        <v>86</v>
      </c>
      <c r="AW2487" s="14" t="s">
        <v>31</v>
      </c>
      <c r="AX2487" s="14" t="s">
        <v>75</v>
      </c>
      <c r="AY2487" s="231" t="s">
        <v>239</v>
      </c>
    </row>
    <row r="2488" spans="1:65" s="14" customFormat="1" ht="11.25">
      <c r="B2488" s="221"/>
      <c r="C2488" s="222"/>
      <c r="D2488" s="212" t="s">
        <v>250</v>
      </c>
      <c r="E2488" s="223" t="s">
        <v>1</v>
      </c>
      <c r="F2488" s="224" t="s">
        <v>3182</v>
      </c>
      <c r="G2488" s="222"/>
      <c r="H2488" s="225">
        <v>13.35</v>
      </c>
      <c r="I2488" s="226"/>
      <c r="J2488" s="222"/>
      <c r="K2488" s="222"/>
      <c r="L2488" s="227"/>
      <c r="M2488" s="228"/>
      <c r="N2488" s="229"/>
      <c r="O2488" s="229"/>
      <c r="P2488" s="229"/>
      <c r="Q2488" s="229"/>
      <c r="R2488" s="229"/>
      <c r="S2488" s="229"/>
      <c r="T2488" s="230"/>
      <c r="AT2488" s="231" t="s">
        <v>250</v>
      </c>
      <c r="AU2488" s="231" t="s">
        <v>86</v>
      </c>
      <c r="AV2488" s="14" t="s">
        <v>86</v>
      </c>
      <c r="AW2488" s="14" t="s">
        <v>31</v>
      </c>
      <c r="AX2488" s="14" t="s">
        <v>75</v>
      </c>
      <c r="AY2488" s="231" t="s">
        <v>239</v>
      </c>
    </row>
    <row r="2489" spans="1:65" s="16" customFormat="1" ht="11.25">
      <c r="B2489" s="243"/>
      <c r="C2489" s="244"/>
      <c r="D2489" s="212" t="s">
        <v>250</v>
      </c>
      <c r="E2489" s="245" t="s">
        <v>1</v>
      </c>
      <c r="F2489" s="246" t="s">
        <v>264</v>
      </c>
      <c r="G2489" s="244"/>
      <c r="H2489" s="247">
        <v>142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AT2489" s="253" t="s">
        <v>250</v>
      </c>
      <c r="AU2489" s="253" t="s">
        <v>86</v>
      </c>
      <c r="AV2489" s="16" t="s">
        <v>246</v>
      </c>
      <c r="AW2489" s="16" t="s">
        <v>31</v>
      </c>
      <c r="AX2489" s="16" t="s">
        <v>83</v>
      </c>
      <c r="AY2489" s="253" t="s">
        <v>239</v>
      </c>
    </row>
    <row r="2490" spans="1:65" s="2" customFormat="1" ht="24.2" customHeight="1">
      <c r="A2490" s="35"/>
      <c r="B2490" s="36"/>
      <c r="C2490" s="254" t="s">
        <v>3183</v>
      </c>
      <c r="D2490" s="254" t="s">
        <v>340</v>
      </c>
      <c r="E2490" s="255" t="s">
        <v>3184</v>
      </c>
      <c r="F2490" s="256" t="s">
        <v>3185</v>
      </c>
      <c r="G2490" s="257" t="s">
        <v>519</v>
      </c>
      <c r="H2490" s="258">
        <v>150</v>
      </c>
      <c r="I2490" s="259"/>
      <c r="J2490" s="260">
        <f>ROUND(I2490*H2490,2)</f>
        <v>0</v>
      </c>
      <c r="K2490" s="256" t="s">
        <v>1</v>
      </c>
      <c r="L2490" s="261"/>
      <c r="M2490" s="262" t="s">
        <v>1</v>
      </c>
      <c r="N2490" s="263" t="s">
        <v>40</v>
      </c>
      <c r="O2490" s="72"/>
      <c r="P2490" s="201">
        <f>O2490*H2490</f>
        <v>0</v>
      </c>
      <c r="Q2490" s="201">
        <v>3.3999999999999998E-3</v>
      </c>
      <c r="R2490" s="201">
        <f>Q2490*H2490</f>
        <v>0.51</v>
      </c>
      <c r="S2490" s="201">
        <v>0</v>
      </c>
      <c r="T2490" s="202">
        <f>S2490*H2490</f>
        <v>0</v>
      </c>
      <c r="U2490" s="35"/>
      <c r="V2490" s="35"/>
      <c r="W2490" s="35"/>
      <c r="X2490" s="35"/>
      <c r="Y2490" s="35"/>
      <c r="Z2490" s="35"/>
      <c r="AA2490" s="35"/>
      <c r="AB2490" s="35"/>
      <c r="AC2490" s="35"/>
      <c r="AD2490" s="35"/>
      <c r="AE2490" s="35"/>
      <c r="AR2490" s="203" t="s">
        <v>531</v>
      </c>
      <c r="AT2490" s="203" t="s">
        <v>340</v>
      </c>
      <c r="AU2490" s="203" t="s">
        <v>86</v>
      </c>
      <c r="AY2490" s="18" t="s">
        <v>239</v>
      </c>
      <c r="BE2490" s="204">
        <f>IF(N2490="základní",J2490,0)</f>
        <v>0</v>
      </c>
      <c r="BF2490" s="204">
        <f>IF(N2490="snížená",J2490,0)</f>
        <v>0</v>
      </c>
      <c r="BG2490" s="204">
        <f>IF(N2490="zákl. přenesená",J2490,0)</f>
        <v>0</v>
      </c>
      <c r="BH2490" s="204">
        <f>IF(N2490="sníž. přenesená",J2490,0)</f>
        <v>0</v>
      </c>
      <c r="BI2490" s="204">
        <f>IF(N2490="nulová",J2490,0)</f>
        <v>0</v>
      </c>
      <c r="BJ2490" s="18" t="s">
        <v>83</v>
      </c>
      <c r="BK2490" s="204">
        <f>ROUND(I2490*H2490,2)</f>
        <v>0</v>
      </c>
      <c r="BL2490" s="18" t="s">
        <v>169</v>
      </c>
      <c r="BM2490" s="203" t="s">
        <v>3186</v>
      </c>
    </row>
    <row r="2491" spans="1:65" s="13" customFormat="1" ht="11.25">
      <c r="B2491" s="210"/>
      <c r="C2491" s="211"/>
      <c r="D2491" s="212" t="s">
        <v>250</v>
      </c>
      <c r="E2491" s="213" t="s">
        <v>1</v>
      </c>
      <c r="F2491" s="214" t="s">
        <v>3187</v>
      </c>
      <c r="G2491" s="211"/>
      <c r="H2491" s="213" t="s">
        <v>1</v>
      </c>
      <c r="I2491" s="215"/>
      <c r="J2491" s="211"/>
      <c r="K2491" s="211"/>
      <c r="L2491" s="216"/>
      <c r="M2491" s="217"/>
      <c r="N2491" s="218"/>
      <c r="O2491" s="218"/>
      <c r="P2491" s="218"/>
      <c r="Q2491" s="218"/>
      <c r="R2491" s="218"/>
      <c r="S2491" s="218"/>
      <c r="T2491" s="219"/>
      <c r="AT2491" s="220" t="s">
        <v>250</v>
      </c>
      <c r="AU2491" s="220" t="s">
        <v>86</v>
      </c>
      <c r="AV2491" s="13" t="s">
        <v>83</v>
      </c>
      <c r="AW2491" s="13" t="s">
        <v>31</v>
      </c>
      <c r="AX2491" s="13" t="s">
        <v>75</v>
      </c>
      <c r="AY2491" s="220" t="s">
        <v>239</v>
      </c>
    </row>
    <row r="2492" spans="1:65" s="14" customFormat="1" ht="11.25">
      <c r="B2492" s="221"/>
      <c r="C2492" s="222"/>
      <c r="D2492" s="212" t="s">
        <v>250</v>
      </c>
      <c r="E2492" s="223" t="s">
        <v>1</v>
      </c>
      <c r="F2492" s="224" t="s">
        <v>3188</v>
      </c>
      <c r="G2492" s="222"/>
      <c r="H2492" s="225">
        <v>150</v>
      </c>
      <c r="I2492" s="226"/>
      <c r="J2492" s="222"/>
      <c r="K2492" s="222"/>
      <c r="L2492" s="227"/>
      <c r="M2492" s="228"/>
      <c r="N2492" s="229"/>
      <c r="O2492" s="229"/>
      <c r="P2492" s="229"/>
      <c r="Q2492" s="229"/>
      <c r="R2492" s="229"/>
      <c r="S2492" s="229"/>
      <c r="T2492" s="230"/>
      <c r="AT2492" s="231" t="s">
        <v>250</v>
      </c>
      <c r="AU2492" s="231" t="s">
        <v>86</v>
      </c>
      <c r="AV2492" s="14" t="s">
        <v>86</v>
      </c>
      <c r="AW2492" s="14" t="s">
        <v>31</v>
      </c>
      <c r="AX2492" s="14" t="s">
        <v>83</v>
      </c>
      <c r="AY2492" s="231" t="s">
        <v>239</v>
      </c>
    </row>
    <row r="2493" spans="1:65" s="2" customFormat="1" ht="24.2" customHeight="1">
      <c r="A2493" s="35"/>
      <c r="B2493" s="36"/>
      <c r="C2493" s="192" t="s">
        <v>3189</v>
      </c>
      <c r="D2493" s="192" t="s">
        <v>241</v>
      </c>
      <c r="E2493" s="193" t="s">
        <v>3190</v>
      </c>
      <c r="F2493" s="194" t="s">
        <v>3191</v>
      </c>
      <c r="G2493" s="195" t="s">
        <v>519</v>
      </c>
      <c r="H2493" s="196">
        <v>220</v>
      </c>
      <c r="I2493" s="197"/>
      <c r="J2493" s="198">
        <f>ROUND(I2493*H2493,2)</f>
        <v>0</v>
      </c>
      <c r="K2493" s="194" t="s">
        <v>245</v>
      </c>
      <c r="L2493" s="40"/>
      <c r="M2493" s="199" t="s">
        <v>1</v>
      </c>
      <c r="N2493" s="200" t="s">
        <v>40</v>
      </c>
      <c r="O2493" s="72"/>
      <c r="P2493" s="201">
        <f>O2493*H2493</f>
        <v>0</v>
      </c>
      <c r="Q2493" s="201">
        <v>2.0000000000000002E-5</v>
      </c>
      <c r="R2493" s="201">
        <f>Q2493*H2493</f>
        <v>4.4000000000000003E-3</v>
      </c>
      <c r="S2493" s="201">
        <v>0</v>
      </c>
      <c r="T2493" s="202">
        <f>S2493*H2493</f>
        <v>0</v>
      </c>
      <c r="U2493" s="35"/>
      <c r="V2493" s="35"/>
      <c r="W2493" s="35"/>
      <c r="X2493" s="35"/>
      <c r="Y2493" s="35"/>
      <c r="Z2493" s="35"/>
      <c r="AA2493" s="35"/>
      <c r="AB2493" s="35"/>
      <c r="AC2493" s="35"/>
      <c r="AD2493" s="35"/>
      <c r="AE2493" s="35"/>
      <c r="AR2493" s="203" t="s">
        <v>169</v>
      </c>
      <c r="AT2493" s="203" t="s">
        <v>241</v>
      </c>
      <c r="AU2493" s="203" t="s">
        <v>86</v>
      </c>
      <c r="AY2493" s="18" t="s">
        <v>239</v>
      </c>
      <c r="BE2493" s="204">
        <f>IF(N2493="základní",J2493,0)</f>
        <v>0</v>
      </c>
      <c r="BF2493" s="204">
        <f>IF(N2493="snížená",J2493,0)</f>
        <v>0</v>
      </c>
      <c r="BG2493" s="204">
        <f>IF(N2493="zákl. přenesená",J2493,0)</f>
        <v>0</v>
      </c>
      <c r="BH2493" s="204">
        <f>IF(N2493="sníž. přenesená",J2493,0)</f>
        <v>0</v>
      </c>
      <c r="BI2493" s="204">
        <f>IF(N2493="nulová",J2493,0)</f>
        <v>0</v>
      </c>
      <c r="BJ2493" s="18" t="s">
        <v>83</v>
      </c>
      <c r="BK2493" s="204">
        <f>ROUND(I2493*H2493,2)</f>
        <v>0</v>
      </c>
      <c r="BL2493" s="18" t="s">
        <v>169</v>
      </c>
      <c r="BM2493" s="203" t="s">
        <v>3192</v>
      </c>
    </row>
    <row r="2494" spans="1:65" s="2" customFormat="1" ht="11.25">
      <c r="A2494" s="35"/>
      <c r="B2494" s="36"/>
      <c r="C2494" s="37"/>
      <c r="D2494" s="205" t="s">
        <v>248</v>
      </c>
      <c r="E2494" s="37"/>
      <c r="F2494" s="206" t="s">
        <v>3193</v>
      </c>
      <c r="G2494" s="37"/>
      <c r="H2494" s="37"/>
      <c r="I2494" s="207"/>
      <c r="J2494" s="37"/>
      <c r="K2494" s="37"/>
      <c r="L2494" s="40"/>
      <c r="M2494" s="208"/>
      <c r="N2494" s="209"/>
      <c r="O2494" s="72"/>
      <c r="P2494" s="72"/>
      <c r="Q2494" s="72"/>
      <c r="R2494" s="72"/>
      <c r="S2494" s="72"/>
      <c r="T2494" s="73"/>
      <c r="U2494" s="35"/>
      <c r="V2494" s="35"/>
      <c r="W2494" s="35"/>
      <c r="X2494" s="35"/>
      <c r="Y2494" s="35"/>
      <c r="Z2494" s="35"/>
      <c r="AA2494" s="35"/>
      <c r="AB2494" s="35"/>
      <c r="AC2494" s="35"/>
      <c r="AD2494" s="35"/>
      <c r="AE2494" s="35"/>
      <c r="AT2494" s="18" t="s">
        <v>248</v>
      </c>
      <c r="AU2494" s="18" t="s">
        <v>86</v>
      </c>
    </row>
    <row r="2495" spans="1:65" s="2" customFormat="1" ht="16.5" customHeight="1">
      <c r="A2495" s="35"/>
      <c r="B2495" s="36"/>
      <c r="C2495" s="192" t="s">
        <v>3194</v>
      </c>
      <c r="D2495" s="192" t="s">
        <v>241</v>
      </c>
      <c r="E2495" s="193" t="s">
        <v>3195</v>
      </c>
      <c r="F2495" s="194" t="s">
        <v>3196</v>
      </c>
      <c r="G2495" s="195" t="s">
        <v>372</v>
      </c>
      <c r="H2495" s="196">
        <v>49</v>
      </c>
      <c r="I2495" s="197"/>
      <c r="J2495" s="198">
        <f>ROUND(I2495*H2495,2)</f>
        <v>0</v>
      </c>
      <c r="K2495" s="194" t="s">
        <v>245</v>
      </c>
      <c r="L2495" s="40"/>
      <c r="M2495" s="199" t="s">
        <v>1</v>
      </c>
      <c r="N2495" s="200" t="s">
        <v>40</v>
      </c>
      <c r="O2495" s="72"/>
      <c r="P2495" s="201">
        <f>O2495*H2495</f>
        <v>0</v>
      </c>
      <c r="Q2495" s="201">
        <v>6.9999999999999999E-4</v>
      </c>
      <c r="R2495" s="201">
        <f>Q2495*H2495</f>
        <v>3.4299999999999997E-2</v>
      </c>
      <c r="S2495" s="201">
        <v>0</v>
      </c>
      <c r="T2495" s="202">
        <f>S2495*H2495</f>
        <v>0</v>
      </c>
      <c r="U2495" s="35"/>
      <c r="V2495" s="35"/>
      <c r="W2495" s="35"/>
      <c r="X2495" s="35"/>
      <c r="Y2495" s="35"/>
      <c r="Z2495" s="35"/>
      <c r="AA2495" s="35"/>
      <c r="AB2495" s="35"/>
      <c r="AC2495" s="35"/>
      <c r="AD2495" s="35"/>
      <c r="AE2495" s="35"/>
      <c r="AR2495" s="203" t="s">
        <v>169</v>
      </c>
      <c r="AT2495" s="203" t="s">
        <v>241</v>
      </c>
      <c r="AU2495" s="203" t="s">
        <v>86</v>
      </c>
      <c r="AY2495" s="18" t="s">
        <v>239</v>
      </c>
      <c r="BE2495" s="204">
        <f>IF(N2495="základní",J2495,0)</f>
        <v>0</v>
      </c>
      <c r="BF2495" s="204">
        <f>IF(N2495="snížená",J2495,0)</f>
        <v>0</v>
      </c>
      <c r="BG2495" s="204">
        <f>IF(N2495="zákl. přenesená",J2495,0)</f>
        <v>0</v>
      </c>
      <c r="BH2495" s="204">
        <f>IF(N2495="sníž. přenesená",J2495,0)</f>
        <v>0</v>
      </c>
      <c r="BI2495" s="204">
        <f>IF(N2495="nulová",J2495,0)</f>
        <v>0</v>
      </c>
      <c r="BJ2495" s="18" t="s">
        <v>83</v>
      </c>
      <c r="BK2495" s="204">
        <f>ROUND(I2495*H2495,2)</f>
        <v>0</v>
      </c>
      <c r="BL2495" s="18" t="s">
        <v>169</v>
      </c>
      <c r="BM2495" s="203" t="s">
        <v>3197</v>
      </c>
    </row>
    <row r="2496" spans="1:65" s="2" customFormat="1" ht="11.25">
      <c r="A2496" s="35"/>
      <c r="B2496" s="36"/>
      <c r="C2496" s="37"/>
      <c r="D2496" s="205" t="s">
        <v>248</v>
      </c>
      <c r="E2496" s="37"/>
      <c r="F2496" s="206" t="s">
        <v>3198</v>
      </c>
      <c r="G2496" s="37"/>
      <c r="H2496" s="37"/>
      <c r="I2496" s="207"/>
      <c r="J2496" s="37"/>
      <c r="K2496" s="37"/>
      <c r="L2496" s="40"/>
      <c r="M2496" s="208"/>
      <c r="N2496" s="209"/>
      <c r="O2496" s="72"/>
      <c r="P2496" s="72"/>
      <c r="Q2496" s="72"/>
      <c r="R2496" s="72"/>
      <c r="S2496" s="72"/>
      <c r="T2496" s="73"/>
      <c r="U2496" s="35"/>
      <c r="V2496" s="35"/>
      <c r="W2496" s="35"/>
      <c r="X2496" s="35"/>
      <c r="Y2496" s="35"/>
      <c r="Z2496" s="35"/>
      <c r="AA2496" s="35"/>
      <c r="AB2496" s="35"/>
      <c r="AC2496" s="35"/>
      <c r="AD2496" s="35"/>
      <c r="AE2496" s="35"/>
      <c r="AT2496" s="18" t="s">
        <v>248</v>
      </c>
      <c r="AU2496" s="18" t="s">
        <v>86</v>
      </c>
    </row>
    <row r="2497" spans="1:65" s="13" customFormat="1" ht="11.25">
      <c r="B2497" s="210"/>
      <c r="C2497" s="211"/>
      <c r="D2497" s="212" t="s">
        <v>250</v>
      </c>
      <c r="E2497" s="213" t="s">
        <v>1</v>
      </c>
      <c r="F2497" s="214" t="s">
        <v>3199</v>
      </c>
      <c r="G2497" s="211"/>
      <c r="H2497" s="213" t="s">
        <v>1</v>
      </c>
      <c r="I2497" s="215"/>
      <c r="J2497" s="211"/>
      <c r="K2497" s="211"/>
      <c r="L2497" s="216"/>
      <c r="M2497" s="217"/>
      <c r="N2497" s="218"/>
      <c r="O2497" s="218"/>
      <c r="P2497" s="218"/>
      <c r="Q2497" s="218"/>
      <c r="R2497" s="218"/>
      <c r="S2497" s="218"/>
      <c r="T2497" s="219"/>
      <c r="AT2497" s="220" t="s">
        <v>250</v>
      </c>
      <c r="AU2497" s="220" t="s">
        <v>86</v>
      </c>
      <c r="AV2497" s="13" t="s">
        <v>83</v>
      </c>
      <c r="AW2497" s="13" t="s">
        <v>31</v>
      </c>
      <c r="AX2497" s="13" t="s">
        <v>75</v>
      </c>
      <c r="AY2497" s="220" t="s">
        <v>239</v>
      </c>
    </row>
    <row r="2498" spans="1:65" s="14" customFormat="1" ht="11.25">
      <c r="B2498" s="221"/>
      <c r="C2498" s="222"/>
      <c r="D2498" s="212" t="s">
        <v>250</v>
      </c>
      <c r="E2498" s="223" t="s">
        <v>1</v>
      </c>
      <c r="F2498" s="224" t="s">
        <v>3200</v>
      </c>
      <c r="G2498" s="222"/>
      <c r="H2498" s="225">
        <v>44</v>
      </c>
      <c r="I2498" s="226"/>
      <c r="J2498" s="222"/>
      <c r="K2498" s="222"/>
      <c r="L2498" s="227"/>
      <c r="M2498" s="228"/>
      <c r="N2498" s="229"/>
      <c r="O2498" s="229"/>
      <c r="P2498" s="229"/>
      <c r="Q2498" s="229"/>
      <c r="R2498" s="229"/>
      <c r="S2498" s="229"/>
      <c r="T2498" s="230"/>
      <c r="AT2498" s="231" t="s">
        <v>250</v>
      </c>
      <c r="AU2498" s="231" t="s">
        <v>86</v>
      </c>
      <c r="AV2498" s="14" t="s">
        <v>86</v>
      </c>
      <c r="AW2498" s="14" t="s">
        <v>31</v>
      </c>
      <c r="AX2498" s="14" t="s">
        <v>75</v>
      </c>
      <c r="AY2498" s="231" t="s">
        <v>239</v>
      </c>
    </row>
    <row r="2499" spans="1:65" s="13" customFormat="1" ht="11.25">
      <c r="B2499" s="210"/>
      <c r="C2499" s="211"/>
      <c r="D2499" s="212" t="s">
        <v>250</v>
      </c>
      <c r="E2499" s="213" t="s">
        <v>1</v>
      </c>
      <c r="F2499" s="214" t="s">
        <v>1890</v>
      </c>
      <c r="G2499" s="211"/>
      <c r="H2499" s="213" t="s">
        <v>1</v>
      </c>
      <c r="I2499" s="215"/>
      <c r="J2499" s="211"/>
      <c r="K2499" s="211"/>
      <c r="L2499" s="216"/>
      <c r="M2499" s="217"/>
      <c r="N2499" s="218"/>
      <c r="O2499" s="218"/>
      <c r="P2499" s="218"/>
      <c r="Q2499" s="218"/>
      <c r="R2499" s="218"/>
      <c r="S2499" s="218"/>
      <c r="T2499" s="219"/>
      <c r="AT2499" s="220" t="s">
        <v>250</v>
      </c>
      <c r="AU2499" s="220" t="s">
        <v>86</v>
      </c>
      <c r="AV2499" s="13" t="s">
        <v>83</v>
      </c>
      <c r="AW2499" s="13" t="s">
        <v>31</v>
      </c>
      <c r="AX2499" s="13" t="s">
        <v>75</v>
      </c>
      <c r="AY2499" s="220" t="s">
        <v>239</v>
      </c>
    </row>
    <row r="2500" spans="1:65" s="14" customFormat="1" ht="11.25">
      <c r="B2500" s="221"/>
      <c r="C2500" s="222"/>
      <c r="D2500" s="212" t="s">
        <v>250</v>
      </c>
      <c r="E2500" s="223" t="s">
        <v>1</v>
      </c>
      <c r="F2500" s="224" t="s">
        <v>3201</v>
      </c>
      <c r="G2500" s="222"/>
      <c r="H2500" s="225">
        <v>2.6</v>
      </c>
      <c r="I2500" s="226"/>
      <c r="J2500" s="222"/>
      <c r="K2500" s="222"/>
      <c r="L2500" s="227"/>
      <c r="M2500" s="228"/>
      <c r="N2500" s="229"/>
      <c r="O2500" s="229"/>
      <c r="P2500" s="229"/>
      <c r="Q2500" s="229"/>
      <c r="R2500" s="229"/>
      <c r="S2500" s="229"/>
      <c r="T2500" s="230"/>
      <c r="AT2500" s="231" t="s">
        <v>250</v>
      </c>
      <c r="AU2500" s="231" t="s">
        <v>86</v>
      </c>
      <c r="AV2500" s="14" t="s">
        <v>86</v>
      </c>
      <c r="AW2500" s="14" t="s">
        <v>31</v>
      </c>
      <c r="AX2500" s="14" t="s">
        <v>75</v>
      </c>
      <c r="AY2500" s="231" t="s">
        <v>239</v>
      </c>
    </row>
    <row r="2501" spans="1:65" s="14" customFormat="1" ht="11.25">
      <c r="B2501" s="221"/>
      <c r="C2501" s="222"/>
      <c r="D2501" s="212" t="s">
        <v>250</v>
      </c>
      <c r="E2501" s="223" t="s">
        <v>1</v>
      </c>
      <c r="F2501" s="224" t="s">
        <v>3202</v>
      </c>
      <c r="G2501" s="222"/>
      <c r="H2501" s="225">
        <v>2.4</v>
      </c>
      <c r="I2501" s="226"/>
      <c r="J2501" s="222"/>
      <c r="K2501" s="222"/>
      <c r="L2501" s="227"/>
      <c r="M2501" s="228"/>
      <c r="N2501" s="229"/>
      <c r="O2501" s="229"/>
      <c r="P2501" s="229"/>
      <c r="Q2501" s="229"/>
      <c r="R2501" s="229"/>
      <c r="S2501" s="229"/>
      <c r="T2501" s="230"/>
      <c r="AT2501" s="231" t="s">
        <v>250</v>
      </c>
      <c r="AU2501" s="231" t="s">
        <v>86</v>
      </c>
      <c r="AV2501" s="14" t="s">
        <v>86</v>
      </c>
      <c r="AW2501" s="14" t="s">
        <v>31</v>
      </c>
      <c r="AX2501" s="14" t="s">
        <v>75</v>
      </c>
      <c r="AY2501" s="231" t="s">
        <v>239</v>
      </c>
    </row>
    <row r="2502" spans="1:65" s="16" customFormat="1" ht="11.25">
      <c r="B2502" s="243"/>
      <c r="C2502" s="244"/>
      <c r="D2502" s="212" t="s">
        <v>250</v>
      </c>
      <c r="E2502" s="245" t="s">
        <v>1</v>
      </c>
      <c r="F2502" s="246" t="s">
        <v>264</v>
      </c>
      <c r="G2502" s="244"/>
      <c r="H2502" s="247">
        <v>49</v>
      </c>
      <c r="I2502" s="248"/>
      <c r="J2502" s="244"/>
      <c r="K2502" s="244"/>
      <c r="L2502" s="249"/>
      <c r="M2502" s="250"/>
      <c r="N2502" s="251"/>
      <c r="O2502" s="251"/>
      <c r="P2502" s="251"/>
      <c r="Q2502" s="251"/>
      <c r="R2502" s="251"/>
      <c r="S2502" s="251"/>
      <c r="T2502" s="252"/>
      <c r="AT2502" s="253" t="s">
        <v>250</v>
      </c>
      <c r="AU2502" s="253" t="s">
        <v>86</v>
      </c>
      <c r="AV2502" s="16" t="s">
        <v>246</v>
      </c>
      <c r="AW2502" s="16" t="s">
        <v>31</v>
      </c>
      <c r="AX2502" s="16" t="s">
        <v>83</v>
      </c>
      <c r="AY2502" s="253" t="s">
        <v>239</v>
      </c>
    </row>
    <row r="2503" spans="1:65" s="2" customFormat="1" ht="24.2" customHeight="1">
      <c r="A2503" s="35"/>
      <c r="B2503" s="36"/>
      <c r="C2503" s="254" t="s">
        <v>3203</v>
      </c>
      <c r="D2503" s="254" t="s">
        <v>340</v>
      </c>
      <c r="E2503" s="255" t="s">
        <v>3204</v>
      </c>
      <c r="F2503" s="256" t="s">
        <v>3205</v>
      </c>
      <c r="G2503" s="257" t="s">
        <v>372</v>
      </c>
      <c r="H2503" s="258">
        <v>54</v>
      </c>
      <c r="I2503" s="259"/>
      <c r="J2503" s="260">
        <f>ROUND(I2503*H2503,2)</f>
        <v>0</v>
      </c>
      <c r="K2503" s="256" t="s">
        <v>1</v>
      </c>
      <c r="L2503" s="261"/>
      <c r="M2503" s="262" t="s">
        <v>1</v>
      </c>
      <c r="N2503" s="263" t="s">
        <v>40</v>
      </c>
      <c r="O2503" s="72"/>
      <c r="P2503" s="201">
        <f>O2503*H2503</f>
        <v>0</v>
      </c>
      <c r="Q2503" s="201">
        <v>2.5999999999999999E-3</v>
      </c>
      <c r="R2503" s="201">
        <f>Q2503*H2503</f>
        <v>0.1404</v>
      </c>
      <c r="S2503" s="201">
        <v>0</v>
      </c>
      <c r="T2503" s="202">
        <f>S2503*H2503</f>
        <v>0</v>
      </c>
      <c r="U2503" s="35"/>
      <c r="V2503" s="35"/>
      <c r="W2503" s="35"/>
      <c r="X2503" s="35"/>
      <c r="Y2503" s="35"/>
      <c r="Z2503" s="35"/>
      <c r="AA2503" s="35"/>
      <c r="AB2503" s="35"/>
      <c r="AC2503" s="35"/>
      <c r="AD2503" s="35"/>
      <c r="AE2503" s="35"/>
      <c r="AR2503" s="203" t="s">
        <v>531</v>
      </c>
      <c r="AT2503" s="203" t="s">
        <v>340</v>
      </c>
      <c r="AU2503" s="203" t="s">
        <v>86</v>
      </c>
      <c r="AY2503" s="18" t="s">
        <v>239</v>
      </c>
      <c r="BE2503" s="204">
        <f>IF(N2503="základní",J2503,0)</f>
        <v>0</v>
      </c>
      <c r="BF2503" s="204">
        <f>IF(N2503="snížená",J2503,0)</f>
        <v>0</v>
      </c>
      <c r="BG2503" s="204">
        <f>IF(N2503="zákl. přenesená",J2503,0)</f>
        <v>0</v>
      </c>
      <c r="BH2503" s="204">
        <f>IF(N2503="sníž. přenesená",J2503,0)</f>
        <v>0</v>
      </c>
      <c r="BI2503" s="204">
        <f>IF(N2503="nulová",J2503,0)</f>
        <v>0</v>
      </c>
      <c r="BJ2503" s="18" t="s">
        <v>83</v>
      </c>
      <c r="BK2503" s="204">
        <f>ROUND(I2503*H2503,2)</f>
        <v>0</v>
      </c>
      <c r="BL2503" s="18" t="s">
        <v>169</v>
      </c>
      <c r="BM2503" s="203" t="s">
        <v>3206</v>
      </c>
    </row>
    <row r="2504" spans="1:65" s="13" customFormat="1" ht="11.25">
      <c r="B2504" s="210"/>
      <c r="C2504" s="211"/>
      <c r="D2504" s="212" t="s">
        <v>250</v>
      </c>
      <c r="E2504" s="213" t="s">
        <v>1</v>
      </c>
      <c r="F2504" s="214" t="s">
        <v>3207</v>
      </c>
      <c r="G2504" s="211"/>
      <c r="H2504" s="213" t="s">
        <v>1</v>
      </c>
      <c r="I2504" s="215"/>
      <c r="J2504" s="211"/>
      <c r="K2504" s="211"/>
      <c r="L2504" s="216"/>
      <c r="M2504" s="217"/>
      <c r="N2504" s="218"/>
      <c r="O2504" s="218"/>
      <c r="P2504" s="218"/>
      <c r="Q2504" s="218"/>
      <c r="R2504" s="218"/>
      <c r="S2504" s="218"/>
      <c r="T2504" s="219"/>
      <c r="AT2504" s="220" t="s">
        <v>250</v>
      </c>
      <c r="AU2504" s="220" t="s">
        <v>86</v>
      </c>
      <c r="AV2504" s="13" t="s">
        <v>83</v>
      </c>
      <c r="AW2504" s="13" t="s">
        <v>31</v>
      </c>
      <c r="AX2504" s="13" t="s">
        <v>75</v>
      </c>
      <c r="AY2504" s="220" t="s">
        <v>239</v>
      </c>
    </row>
    <row r="2505" spans="1:65" s="14" customFormat="1" ht="11.25">
      <c r="B2505" s="221"/>
      <c r="C2505" s="222"/>
      <c r="D2505" s="212" t="s">
        <v>250</v>
      </c>
      <c r="E2505" s="223" t="s">
        <v>1</v>
      </c>
      <c r="F2505" s="224" t="s">
        <v>3208</v>
      </c>
      <c r="G2505" s="222"/>
      <c r="H2505" s="225">
        <v>54</v>
      </c>
      <c r="I2505" s="226"/>
      <c r="J2505" s="222"/>
      <c r="K2505" s="222"/>
      <c r="L2505" s="227"/>
      <c r="M2505" s="228"/>
      <c r="N2505" s="229"/>
      <c r="O2505" s="229"/>
      <c r="P2505" s="229"/>
      <c r="Q2505" s="229"/>
      <c r="R2505" s="229"/>
      <c r="S2505" s="229"/>
      <c r="T2505" s="230"/>
      <c r="AT2505" s="231" t="s">
        <v>250</v>
      </c>
      <c r="AU2505" s="231" t="s">
        <v>86</v>
      </c>
      <c r="AV2505" s="14" t="s">
        <v>86</v>
      </c>
      <c r="AW2505" s="14" t="s">
        <v>31</v>
      </c>
      <c r="AX2505" s="14" t="s">
        <v>83</v>
      </c>
      <c r="AY2505" s="231" t="s">
        <v>239</v>
      </c>
    </row>
    <row r="2506" spans="1:65" s="2" customFormat="1" ht="24.2" customHeight="1">
      <c r="A2506" s="35"/>
      <c r="B2506" s="36"/>
      <c r="C2506" s="192" t="s">
        <v>3209</v>
      </c>
      <c r="D2506" s="192" t="s">
        <v>241</v>
      </c>
      <c r="E2506" s="193" t="s">
        <v>3210</v>
      </c>
      <c r="F2506" s="194" t="s">
        <v>3211</v>
      </c>
      <c r="G2506" s="195" t="s">
        <v>343</v>
      </c>
      <c r="H2506" s="196">
        <v>1.524</v>
      </c>
      <c r="I2506" s="197"/>
      <c r="J2506" s="198">
        <f>ROUND(I2506*H2506,2)</f>
        <v>0</v>
      </c>
      <c r="K2506" s="194" t="s">
        <v>245</v>
      </c>
      <c r="L2506" s="40"/>
      <c r="M2506" s="199" t="s">
        <v>1</v>
      </c>
      <c r="N2506" s="200" t="s">
        <v>40</v>
      </c>
      <c r="O2506" s="72"/>
      <c r="P2506" s="201">
        <f>O2506*H2506</f>
        <v>0</v>
      </c>
      <c r="Q2506" s="201">
        <v>0</v>
      </c>
      <c r="R2506" s="201">
        <f>Q2506*H2506</f>
        <v>0</v>
      </c>
      <c r="S2506" s="201">
        <v>0</v>
      </c>
      <c r="T2506" s="202">
        <f>S2506*H2506</f>
        <v>0</v>
      </c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R2506" s="203" t="s">
        <v>169</v>
      </c>
      <c r="AT2506" s="203" t="s">
        <v>241</v>
      </c>
      <c r="AU2506" s="203" t="s">
        <v>86</v>
      </c>
      <c r="AY2506" s="18" t="s">
        <v>239</v>
      </c>
      <c r="BE2506" s="204">
        <f>IF(N2506="základní",J2506,0)</f>
        <v>0</v>
      </c>
      <c r="BF2506" s="204">
        <f>IF(N2506="snížená",J2506,0)</f>
        <v>0</v>
      </c>
      <c r="BG2506" s="204">
        <f>IF(N2506="zákl. přenesená",J2506,0)</f>
        <v>0</v>
      </c>
      <c r="BH2506" s="204">
        <f>IF(N2506="sníž. přenesená",J2506,0)</f>
        <v>0</v>
      </c>
      <c r="BI2506" s="204">
        <f>IF(N2506="nulová",J2506,0)</f>
        <v>0</v>
      </c>
      <c r="BJ2506" s="18" t="s">
        <v>83</v>
      </c>
      <c r="BK2506" s="204">
        <f>ROUND(I2506*H2506,2)</f>
        <v>0</v>
      </c>
      <c r="BL2506" s="18" t="s">
        <v>169</v>
      </c>
      <c r="BM2506" s="203" t="s">
        <v>3212</v>
      </c>
    </row>
    <row r="2507" spans="1:65" s="2" customFormat="1" ht="11.25">
      <c r="A2507" s="35"/>
      <c r="B2507" s="36"/>
      <c r="C2507" s="37"/>
      <c r="D2507" s="205" t="s">
        <v>248</v>
      </c>
      <c r="E2507" s="37"/>
      <c r="F2507" s="206" t="s">
        <v>3213</v>
      </c>
      <c r="G2507" s="37"/>
      <c r="H2507" s="37"/>
      <c r="I2507" s="207"/>
      <c r="J2507" s="37"/>
      <c r="K2507" s="37"/>
      <c r="L2507" s="40"/>
      <c r="M2507" s="208"/>
      <c r="N2507" s="209"/>
      <c r="O2507" s="72"/>
      <c r="P2507" s="72"/>
      <c r="Q2507" s="72"/>
      <c r="R2507" s="72"/>
      <c r="S2507" s="72"/>
      <c r="T2507" s="73"/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T2507" s="18" t="s">
        <v>248</v>
      </c>
      <c r="AU2507" s="18" t="s">
        <v>86</v>
      </c>
    </row>
    <row r="2508" spans="1:65" s="12" customFormat="1" ht="22.9" customHeight="1">
      <c r="B2508" s="176"/>
      <c r="C2508" s="177"/>
      <c r="D2508" s="178" t="s">
        <v>74</v>
      </c>
      <c r="E2508" s="190" t="s">
        <v>3214</v>
      </c>
      <c r="F2508" s="190" t="s">
        <v>3215</v>
      </c>
      <c r="G2508" s="177"/>
      <c r="H2508" s="177"/>
      <c r="I2508" s="180"/>
      <c r="J2508" s="191">
        <f>BK2508</f>
        <v>0</v>
      </c>
      <c r="K2508" s="177"/>
      <c r="L2508" s="182"/>
      <c r="M2508" s="183"/>
      <c r="N2508" s="184"/>
      <c r="O2508" s="184"/>
      <c r="P2508" s="185">
        <f>SUM(P2509:P2523)</f>
        <v>0</v>
      </c>
      <c r="Q2508" s="184"/>
      <c r="R2508" s="185">
        <f>SUM(R2509:R2523)</f>
        <v>1.6082000000000001</v>
      </c>
      <c r="S2508" s="184"/>
      <c r="T2508" s="186">
        <f>SUM(T2509:T2523)</f>
        <v>0</v>
      </c>
      <c r="AR2508" s="187" t="s">
        <v>86</v>
      </c>
      <c r="AT2508" s="188" t="s">
        <v>74</v>
      </c>
      <c r="AU2508" s="188" t="s">
        <v>83</v>
      </c>
      <c r="AY2508" s="187" t="s">
        <v>239</v>
      </c>
      <c r="BK2508" s="189">
        <f>SUM(BK2509:BK2523)</f>
        <v>0</v>
      </c>
    </row>
    <row r="2509" spans="1:65" s="2" customFormat="1" ht="16.5" customHeight="1">
      <c r="A2509" s="35"/>
      <c r="B2509" s="36"/>
      <c r="C2509" s="192" t="s">
        <v>3216</v>
      </c>
      <c r="D2509" s="192" t="s">
        <v>241</v>
      </c>
      <c r="E2509" s="193" t="s">
        <v>3217</v>
      </c>
      <c r="F2509" s="194" t="s">
        <v>3218</v>
      </c>
      <c r="G2509" s="195" t="s">
        <v>372</v>
      </c>
      <c r="H2509" s="196">
        <v>430</v>
      </c>
      <c r="I2509" s="197"/>
      <c r="J2509" s="198">
        <f>ROUND(I2509*H2509,2)</f>
        <v>0</v>
      </c>
      <c r="K2509" s="194" t="s">
        <v>245</v>
      </c>
      <c r="L2509" s="40"/>
      <c r="M2509" s="199" t="s">
        <v>1</v>
      </c>
      <c r="N2509" s="200" t="s">
        <v>40</v>
      </c>
      <c r="O2509" s="72"/>
      <c r="P2509" s="201">
        <f>O2509*H2509</f>
        <v>0</v>
      </c>
      <c r="Q2509" s="201">
        <v>2.4000000000000001E-4</v>
      </c>
      <c r="R2509" s="201">
        <f>Q2509*H2509</f>
        <v>0.1032</v>
      </c>
      <c r="S2509" s="201">
        <v>0</v>
      </c>
      <c r="T2509" s="202">
        <f>S2509*H2509</f>
        <v>0</v>
      </c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R2509" s="203" t="s">
        <v>169</v>
      </c>
      <c r="AT2509" s="203" t="s">
        <v>241</v>
      </c>
      <c r="AU2509" s="203" t="s">
        <v>86</v>
      </c>
      <c r="AY2509" s="18" t="s">
        <v>239</v>
      </c>
      <c r="BE2509" s="204">
        <f>IF(N2509="základní",J2509,0)</f>
        <v>0</v>
      </c>
      <c r="BF2509" s="204">
        <f>IF(N2509="snížená",J2509,0)</f>
        <v>0</v>
      </c>
      <c r="BG2509" s="204">
        <f>IF(N2509="zákl. přenesená",J2509,0)</f>
        <v>0</v>
      </c>
      <c r="BH2509" s="204">
        <f>IF(N2509="sníž. přenesená",J2509,0)</f>
        <v>0</v>
      </c>
      <c r="BI2509" s="204">
        <f>IF(N2509="nulová",J2509,0)</f>
        <v>0</v>
      </c>
      <c r="BJ2509" s="18" t="s">
        <v>83</v>
      </c>
      <c r="BK2509" s="204">
        <f>ROUND(I2509*H2509,2)</f>
        <v>0</v>
      </c>
      <c r="BL2509" s="18" t="s">
        <v>169</v>
      </c>
      <c r="BM2509" s="203" t="s">
        <v>3219</v>
      </c>
    </row>
    <row r="2510" spans="1:65" s="2" customFormat="1" ht="11.25">
      <c r="A2510" s="35"/>
      <c r="B2510" s="36"/>
      <c r="C2510" s="37"/>
      <c r="D2510" s="205" t="s">
        <v>248</v>
      </c>
      <c r="E2510" s="37"/>
      <c r="F2510" s="206" t="s">
        <v>3220</v>
      </c>
      <c r="G2510" s="37"/>
      <c r="H2510" s="37"/>
      <c r="I2510" s="207"/>
      <c r="J2510" s="37"/>
      <c r="K2510" s="37"/>
      <c r="L2510" s="40"/>
      <c r="M2510" s="208"/>
      <c r="N2510" s="209"/>
      <c r="O2510" s="72"/>
      <c r="P2510" s="72"/>
      <c r="Q2510" s="72"/>
      <c r="R2510" s="72"/>
      <c r="S2510" s="72"/>
      <c r="T2510" s="73"/>
      <c r="U2510" s="35"/>
      <c r="V2510" s="35"/>
      <c r="W2510" s="35"/>
      <c r="X2510" s="35"/>
      <c r="Y2510" s="35"/>
      <c r="Z2510" s="35"/>
      <c r="AA2510" s="35"/>
      <c r="AB2510" s="35"/>
      <c r="AC2510" s="35"/>
      <c r="AD2510" s="35"/>
      <c r="AE2510" s="35"/>
      <c r="AT2510" s="18" t="s">
        <v>248</v>
      </c>
      <c r="AU2510" s="18" t="s">
        <v>86</v>
      </c>
    </row>
    <row r="2511" spans="1:65" s="13" customFormat="1" ht="11.25">
      <c r="B2511" s="210"/>
      <c r="C2511" s="211"/>
      <c r="D2511" s="212" t="s">
        <v>250</v>
      </c>
      <c r="E2511" s="213" t="s">
        <v>1</v>
      </c>
      <c r="F2511" s="214" t="s">
        <v>3221</v>
      </c>
      <c r="G2511" s="211"/>
      <c r="H2511" s="213" t="s">
        <v>1</v>
      </c>
      <c r="I2511" s="215"/>
      <c r="J2511" s="211"/>
      <c r="K2511" s="211"/>
      <c r="L2511" s="216"/>
      <c r="M2511" s="217"/>
      <c r="N2511" s="218"/>
      <c r="O2511" s="218"/>
      <c r="P2511" s="218"/>
      <c r="Q2511" s="218"/>
      <c r="R2511" s="218"/>
      <c r="S2511" s="218"/>
      <c r="T2511" s="219"/>
      <c r="AT2511" s="220" t="s">
        <v>250</v>
      </c>
      <c r="AU2511" s="220" t="s">
        <v>86</v>
      </c>
      <c r="AV2511" s="13" t="s">
        <v>83</v>
      </c>
      <c r="AW2511" s="13" t="s">
        <v>31</v>
      </c>
      <c r="AX2511" s="13" t="s">
        <v>75</v>
      </c>
      <c r="AY2511" s="220" t="s">
        <v>239</v>
      </c>
    </row>
    <row r="2512" spans="1:65" s="14" customFormat="1" ht="11.25">
      <c r="B2512" s="221"/>
      <c r="C2512" s="222"/>
      <c r="D2512" s="212" t="s">
        <v>250</v>
      </c>
      <c r="E2512" s="223" t="s">
        <v>1</v>
      </c>
      <c r="F2512" s="224" t="s">
        <v>3222</v>
      </c>
      <c r="G2512" s="222"/>
      <c r="H2512" s="225">
        <v>416.8</v>
      </c>
      <c r="I2512" s="226"/>
      <c r="J2512" s="222"/>
      <c r="K2512" s="222"/>
      <c r="L2512" s="227"/>
      <c r="M2512" s="228"/>
      <c r="N2512" s="229"/>
      <c r="O2512" s="229"/>
      <c r="P2512" s="229"/>
      <c r="Q2512" s="229"/>
      <c r="R2512" s="229"/>
      <c r="S2512" s="229"/>
      <c r="T2512" s="230"/>
      <c r="AT2512" s="231" t="s">
        <v>250</v>
      </c>
      <c r="AU2512" s="231" t="s">
        <v>86</v>
      </c>
      <c r="AV2512" s="14" t="s">
        <v>86</v>
      </c>
      <c r="AW2512" s="14" t="s">
        <v>31</v>
      </c>
      <c r="AX2512" s="14" t="s">
        <v>75</v>
      </c>
      <c r="AY2512" s="231" t="s">
        <v>239</v>
      </c>
    </row>
    <row r="2513" spans="1:65" s="13" customFormat="1" ht="11.25">
      <c r="B2513" s="210"/>
      <c r="C2513" s="211"/>
      <c r="D2513" s="212" t="s">
        <v>250</v>
      </c>
      <c r="E2513" s="213" t="s">
        <v>1</v>
      </c>
      <c r="F2513" s="214" t="s">
        <v>3223</v>
      </c>
      <c r="G2513" s="211"/>
      <c r="H2513" s="213" t="s">
        <v>1</v>
      </c>
      <c r="I2513" s="215"/>
      <c r="J2513" s="211"/>
      <c r="K2513" s="211"/>
      <c r="L2513" s="216"/>
      <c r="M2513" s="217"/>
      <c r="N2513" s="218"/>
      <c r="O2513" s="218"/>
      <c r="P2513" s="218"/>
      <c r="Q2513" s="218"/>
      <c r="R2513" s="218"/>
      <c r="S2513" s="218"/>
      <c r="T2513" s="219"/>
      <c r="AT2513" s="220" t="s">
        <v>250</v>
      </c>
      <c r="AU2513" s="220" t="s">
        <v>86</v>
      </c>
      <c r="AV2513" s="13" t="s">
        <v>83</v>
      </c>
      <c r="AW2513" s="13" t="s">
        <v>31</v>
      </c>
      <c r="AX2513" s="13" t="s">
        <v>75</v>
      </c>
      <c r="AY2513" s="220" t="s">
        <v>239</v>
      </c>
    </row>
    <row r="2514" spans="1:65" s="13" customFormat="1" ht="11.25">
      <c r="B2514" s="210"/>
      <c r="C2514" s="211"/>
      <c r="D2514" s="212" t="s">
        <v>250</v>
      </c>
      <c r="E2514" s="213" t="s">
        <v>1</v>
      </c>
      <c r="F2514" s="214" t="s">
        <v>3224</v>
      </c>
      <c r="G2514" s="211"/>
      <c r="H2514" s="213" t="s">
        <v>1</v>
      </c>
      <c r="I2514" s="215"/>
      <c r="J2514" s="211"/>
      <c r="K2514" s="211"/>
      <c r="L2514" s="216"/>
      <c r="M2514" s="217"/>
      <c r="N2514" s="218"/>
      <c r="O2514" s="218"/>
      <c r="P2514" s="218"/>
      <c r="Q2514" s="218"/>
      <c r="R2514" s="218"/>
      <c r="S2514" s="218"/>
      <c r="T2514" s="219"/>
      <c r="AT2514" s="220" t="s">
        <v>250</v>
      </c>
      <c r="AU2514" s="220" t="s">
        <v>86</v>
      </c>
      <c r="AV2514" s="13" t="s">
        <v>83</v>
      </c>
      <c r="AW2514" s="13" t="s">
        <v>31</v>
      </c>
      <c r="AX2514" s="13" t="s">
        <v>75</v>
      </c>
      <c r="AY2514" s="220" t="s">
        <v>239</v>
      </c>
    </row>
    <row r="2515" spans="1:65" s="14" customFormat="1" ht="11.25">
      <c r="B2515" s="221"/>
      <c r="C2515" s="222"/>
      <c r="D2515" s="212" t="s">
        <v>250</v>
      </c>
      <c r="E2515" s="223" t="s">
        <v>1</v>
      </c>
      <c r="F2515" s="224" t="s">
        <v>3225</v>
      </c>
      <c r="G2515" s="222"/>
      <c r="H2515" s="225">
        <v>1.47</v>
      </c>
      <c r="I2515" s="226"/>
      <c r="J2515" s="222"/>
      <c r="K2515" s="222"/>
      <c r="L2515" s="227"/>
      <c r="M2515" s="228"/>
      <c r="N2515" s="229"/>
      <c r="O2515" s="229"/>
      <c r="P2515" s="229"/>
      <c r="Q2515" s="229"/>
      <c r="R2515" s="229"/>
      <c r="S2515" s="229"/>
      <c r="T2515" s="230"/>
      <c r="AT2515" s="231" t="s">
        <v>250</v>
      </c>
      <c r="AU2515" s="231" t="s">
        <v>86</v>
      </c>
      <c r="AV2515" s="14" t="s">
        <v>86</v>
      </c>
      <c r="AW2515" s="14" t="s">
        <v>31</v>
      </c>
      <c r="AX2515" s="14" t="s">
        <v>75</v>
      </c>
      <c r="AY2515" s="231" t="s">
        <v>239</v>
      </c>
    </row>
    <row r="2516" spans="1:65" s="14" customFormat="1" ht="11.25">
      <c r="B2516" s="221"/>
      <c r="C2516" s="222"/>
      <c r="D2516" s="212" t="s">
        <v>250</v>
      </c>
      <c r="E2516" s="223" t="s">
        <v>1</v>
      </c>
      <c r="F2516" s="224" t="s">
        <v>3226</v>
      </c>
      <c r="G2516" s="222"/>
      <c r="H2516" s="225">
        <v>1.4750000000000001</v>
      </c>
      <c r="I2516" s="226"/>
      <c r="J2516" s="222"/>
      <c r="K2516" s="222"/>
      <c r="L2516" s="227"/>
      <c r="M2516" s="228"/>
      <c r="N2516" s="229"/>
      <c r="O2516" s="229"/>
      <c r="P2516" s="229"/>
      <c r="Q2516" s="229"/>
      <c r="R2516" s="229"/>
      <c r="S2516" s="229"/>
      <c r="T2516" s="230"/>
      <c r="AT2516" s="231" t="s">
        <v>250</v>
      </c>
      <c r="AU2516" s="231" t="s">
        <v>86</v>
      </c>
      <c r="AV2516" s="14" t="s">
        <v>86</v>
      </c>
      <c r="AW2516" s="14" t="s">
        <v>31</v>
      </c>
      <c r="AX2516" s="14" t="s">
        <v>75</v>
      </c>
      <c r="AY2516" s="231" t="s">
        <v>239</v>
      </c>
    </row>
    <row r="2517" spans="1:65" s="14" customFormat="1" ht="11.25">
      <c r="B2517" s="221"/>
      <c r="C2517" s="222"/>
      <c r="D2517" s="212" t="s">
        <v>250</v>
      </c>
      <c r="E2517" s="223" t="s">
        <v>1</v>
      </c>
      <c r="F2517" s="224" t="s">
        <v>3227</v>
      </c>
      <c r="G2517" s="222"/>
      <c r="H2517" s="225">
        <v>1.29</v>
      </c>
      <c r="I2517" s="226"/>
      <c r="J2517" s="222"/>
      <c r="K2517" s="222"/>
      <c r="L2517" s="227"/>
      <c r="M2517" s="228"/>
      <c r="N2517" s="229"/>
      <c r="O2517" s="229"/>
      <c r="P2517" s="229"/>
      <c r="Q2517" s="229"/>
      <c r="R2517" s="229"/>
      <c r="S2517" s="229"/>
      <c r="T2517" s="230"/>
      <c r="AT2517" s="231" t="s">
        <v>250</v>
      </c>
      <c r="AU2517" s="231" t="s">
        <v>86</v>
      </c>
      <c r="AV2517" s="14" t="s">
        <v>86</v>
      </c>
      <c r="AW2517" s="14" t="s">
        <v>31</v>
      </c>
      <c r="AX2517" s="14" t="s">
        <v>75</v>
      </c>
      <c r="AY2517" s="231" t="s">
        <v>239</v>
      </c>
    </row>
    <row r="2518" spans="1:65" s="14" customFormat="1" ht="11.25">
      <c r="B2518" s="221"/>
      <c r="C2518" s="222"/>
      <c r="D2518" s="212" t="s">
        <v>250</v>
      </c>
      <c r="E2518" s="223" t="s">
        <v>1</v>
      </c>
      <c r="F2518" s="224" t="s">
        <v>3228</v>
      </c>
      <c r="G2518" s="222"/>
      <c r="H2518" s="225">
        <v>8.9649999999999999</v>
      </c>
      <c r="I2518" s="226"/>
      <c r="J2518" s="222"/>
      <c r="K2518" s="222"/>
      <c r="L2518" s="227"/>
      <c r="M2518" s="228"/>
      <c r="N2518" s="229"/>
      <c r="O2518" s="229"/>
      <c r="P2518" s="229"/>
      <c r="Q2518" s="229"/>
      <c r="R2518" s="229"/>
      <c r="S2518" s="229"/>
      <c r="T2518" s="230"/>
      <c r="AT2518" s="231" t="s">
        <v>250</v>
      </c>
      <c r="AU2518" s="231" t="s">
        <v>86</v>
      </c>
      <c r="AV2518" s="14" t="s">
        <v>86</v>
      </c>
      <c r="AW2518" s="14" t="s">
        <v>31</v>
      </c>
      <c r="AX2518" s="14" t="s">
        <v>75</v>
      </c>
      <c r="AY2518" s="231" t="s">
        <v>239</v>
      </c>
    </row>
    <row r="2519" spans="1:65" s="16" customFormat="1" ht="11.25">
      <c r="B2519" s="243"/>
      <c r="C2519" s="244"/>
      <c r="D2519" s="212" t="s">
        <v>250</v>
      </c>
      <c r="E2519" s="245" t="s">
        <v>1</v>
      </c>
      <c r="F2519" s="246" t="s">
        <v>264</v>
      </c>
      <c r="G2519" s="244"/>
      <c r="H2519" s="247">
        <v>430.00000000000006</v>
      </c>
      <c r="I2519" s="248"/>
      <c r="J2519" s="244"/>
      <c r="K2519" s="244"/>
      <c r="L2519" s="249"/>
      <c r="M2519" s="250"/>
      <c r="N2519" s="251"/>
      <c r="O2519" s="251"/>
      <c r="P2519" s="251"/>
      <c r="Q2519" s="251"/>
      <c r="R2519" s="251"/>
      <c r="S2519" s="251"/>
      <c r="T2519" s="252"/>
      <c r="AT2519" s="253" t="s">
        <v>250</v>
      </c>
      <c r="AU2519" s="253" t="s">
        <v>86</v>
      </c>
      <c r="AV2519" s="16" t="s">
        <v>246</v>
      </c>
      <c r="AW2519" s="16" t="s">
        <v>31</v>
      </c>
      <c r="AX2519" s="16" t="s">
        <v>83</v>
      </c>
      <c r="AY2519" s="253" t="s">
        <v>239</v>
      </c>
    </row>
    <row r="2520" spans="1:65" s="2" customFormat="1" ht="24.2" customHeight="1">
      <c r="A2520" s="35"/>
      <c r="B2520" s="36"/>
      <c r="C2520" s="192" t="s">
        <v>3229</v>
      </c>
      <c r="D2520" s="192" t="s">
        <v>241</v>
      </c>
      <c r="E2520" s="193" t="s">
        <v>3230</v>
      </c>
      <c r="F2520" s="194" t="s">
        <v>3231</v>
      </c>
      <c r="G2520" s="195" t="s">
        <v>372</v>
      </c>
      <c r="H2520" s="196">
        <v>430</v>
      </c>
      <c r="I2520" s="197"/>
      <c r="J2520" s="198">
        <f>ROUND(I2520*H2520,2)</f>
        <v>0</v>
      </c>
      <c r="K2520" s="194" t="s">
        <v>245</v>
      </c>
      <c r="L2520" s="40"/>
      <c r="M2520" s="199" t="s">
        <v>1</v>
      </c>
      <c r="N2520" s="200" t="s">
        <v>40</v>
      </c>
      <c r="O2520" s="72"/>
      <c r="P2520" s="201">
        <f>O2520*H2520</f>
        <v>0</v>
      </c>
      <c r="Q2520" s="201">
        <v>3.5000000000000001E-3</v>
      </c>
      <c r="R2520" s="201">
        <f>Q2520*H2520</f>
        <v>1.5050000000000001</v>
      </c>
      <c r="S2520" s="201">
        <v>0</v>
      </c>
      <c r="T2520" s="202">
        <f>S2520*H2520</f>
        <v>0</v>
      </c>
      <c r="U2520" s="35"/>
      <c r="V2520" s="35"/>
      <c r="W2520" s="35"/>
      <c r="X2520" s="35"/>
      <c r="Y2520" s="35"/>
      <c r="Z2520" s="35"/>
      <c r="AA2520" s="35"/>
      <c r="AB2520" s="35"/>
      <c r="AC2520" s="35"/>
      <c r="AD2520" s="35"/>
      <c r="AE2520" s="35"/>
      <c r="AR2520" s="203" t="s">
        <v>169</v>
      </c>
      <c r="AT2520" s="203" t="s">
        <v>241</v>
      </c>
      <c r="AU2520" s="203" t="s">
        <v>86</v>
      </c>
      <c r="AY2520" s="18" t="s">
        <v>239</v>
      </c>
      <c r="BE2520" s="204">
        <f>IF(N2520="základní",J2520,0)</f>
        <v>0</v>
      </c>
      <c r="BF2520" s="204">
        <f>IF(N2520="snížená",J2520,0)</f>
        <v>0</v>
      </c>
      <c r="BG2520" s="204">
        <f>IF(N2520="zákl. přenesená",J2520,0)</f>
        <v>0</v>
      </c>
      <c r="BH2520" s="204">
        <f>IF(N2520="sníž. přenesená",J2520,0)</f>
        <v>0</v>
      </c>
      <c r="BI2520" s="204">
        <f>IF(N2520="nulová",J2520,0)</f>
        <v>0</v>
      </c>
      <c r="BJ2520" s="18" t="s">
        <v>83</v>
      </c>
      <c r="BK2520" s="204">
        <f>ROUND(I2520*H2520,2)</f>
        <v>0</v>
      </c>
      <c r="BL2520" s="18" t="s">
        <v>169</v>
      </c>
      <c r="BM2520" s="203" t="s">
        <v>3232</v>
      </c>
    </row>
    <row r="2521" spans="1:65" s="2" customFormat="1" ht="11.25">
      <c r="A2521" s="35"/>
      <c r="B2521" s="36"/>
      <c r="C2521" s="37"/>
      <c r="D2521" s="205" t="s">
        <v>248</v>
      </c>
      <c r="E2521" s="37"/>
      <c r="F2521" s="206" t="s">
        <v>3233</v>
      </c>
      <c r="G2521" s="37"/>
      <c r="H2521" s="37"/>
      <c r="I2521" s="207"/>
      <c r="J2521" s="37"/>
      <c r="K2521" s="37"/>
      <c r="L2521" s="40"/>
      <c r="M2521" s="208"/>
      <c r="N2521" s="209"/>
      <c r="O2521" s="72"/>
      <c r="P2521" s="72"/>
      <c r="Q2521" s="72"/>
      <c r="R2521" s="72"/>
      <c r="S2521" s="72"/>
      <c r="T2521" s="73"/>
      <c r="U2521" s="35"/>
      <c r="V2521" s="35"/>
      <c r="W2521" s="35"/>
      <c r="X2521" s="35"/>
      <c r="Y2521" s="35"/>
      <c r="Z2521" s="35"/>
      <c r="AA2521" s="35"/>
      <c r="AB2521" s="35"/>
      <c r="AC2521" s="35"/>
      <c r="AD2521" s="35"/>
      <c r="AE2521" s="35"/>
      <c r="AT2521" s="18" t="s">
        <v>248</v>
      </c>
      <c r="AU2521" s="18" t="s">
        <v>86</v>
      </c>
    </row>
    <row r="2522" spans="1:65" s="2" customFormat="1" ht="24.2" customHeight="1">
      <c r="A2522" s="35"/>
      <c r="B2522" s="36"/>
      <c r="C2522" s="192" t="s">
        <v>3234</v>
      </c>
      <c r="D2522" s="192" t="s">
        <v>241</v>
      </c>
      <c r="E2522" s="193" t="s">
        <v>3235</v>
      </c>
      <c r="F2522" s="194" t="s">
        <v>3236</v>
      </c>
      <c r="G2522" s="195" t="s">
        <v>343</v>
      </c>
      <c r="H2522" s="196">
        <v>1.6080000000000001</v>
      </c>
      <c r="I2522" s="197"/>
      <c r="J2522" s="198">
        <f>ROUND(I2522*H2522,2)</f>
        <v>0</v>
      </c>
      <c r="K2522" s="194" t="s">
        <v>245</v>
      </c>
      <c r="L2522" s="40"/>
      <c r="M2522" s="199" t="s">
        <v>1</v>
      </c>
      <c r="N2522" s="200" t="s">
        <v>40</v>
      </c>
      <c r="O2522" s="72"/>
      <c r="P2522" s="201">
        <f>O2522*H2522</f>
        <v>0</v>
      </c>
      <c r="Q2522" s="201">
        <v>0</v>
      </c>
      <c r="R2522" s="201">
        <f>Q2522*H2522</f>
        <v>0</v>
      </c>
      <c r="S2522" s="201">
        <v>0</v>
      </c>
      <c r="T2522" s="202">
        <f>S2522*H2522</f>
        <v>0</v>
      </c>
      <c r="U2522" s="35"/>
      <c r="V2522" s="35"/>
      <c r="W2522" s="35"/>
      <c r="X2522" s="35"/>
      <c r="Y2522" s="35"/>
      <c r="Z2522" s="35"/>
      <c r="AA2522" s="35"/>
      <c r="AB2522" s="35"/>
      <c r="AC2522" s="35"/>
      <c r="AD2522" s="35"/>
      <c r="AE2522" s="35"/>
      <c r="AR2522" s="203" t="s">
        <v>169</v>
      </c>
      <c r="AT2522" s="203" t="s">
        <v>241</v>
      </c>
      <c r="AU2522" s="203" t="s">
        <v>86</v>
      </c>
      <c r="AY2522" s="18" t="s">
        <v>239</v>
      </c>
      <c r="BE2522" s="204">
        <f>IF(N2522="základní",J2522,0)</f>
        <v>0</v>
      </c>
      <c r="BF2522" s="204">
        <f>IF(N2522="snížená",J2522,0)</f>
        <v>0</v>
      </c>
      <c r="BG2522" s="204">
        <f>IF(N2522="zákl. přenesená",J2522,0)</f>
        <v>0</v>
      </c>
      <c r="BH2522" s="204">
        <f>IF(N2522="sníž. přenesená",J2522,0)</f>
        <v>0</v>
      </c>
      <c r="BI2522" s="204">
        <f>IF(N2522="nulová",J2522,0)</f>
        <v>0</v>
      </c>
      <c r="BJ2522" s="18" t="s">
        <v>83</v>
      </c>
      <c r="BK2522" s="204">
        <f>ROUND(I2522*H2522,2)</f>
        <v>0</v>
      </c>
      <c r="BL2522" s="18" t="s">
        <v>169</v>
      </c>
      <c r="BM2522" s="203" t="s">
        <v>3237</v>
      </c>
    </row>
    <row r="2523" spans="1:65" s="2" customFormat="1" ht="11.25">
      <c r="A2523" s="35"/>
      <c r="B2523" s="36"/>
      <c r="C2523" s="37"/>
      <c r="D2523" s="205" t="s">
        <v>248</v>
      </c>
      <c r="E2523" s="37"/>
      <c r="F2523" s="206" t="s">
        <v>3238</v>
      </c>
      <c r="G2523" s="37"/>
      <c r="H2523" s="37"/>
      <c r="I2523" s="207"/>
      <c r="J2523" s="37"/>
      <c r="K2523" s="37"/>
      <c r="L2523" s="40"/>
      <c r="M2523" s="208"/>
      <c r="N2523" s="209"/>
      <c r="O2523" s="72"/>
      <c r="P2523" s="72"/>
      <c r="Q2523" s="72"/>
      <c r="R2523" s="72"/>
      <c r="S2523" s="72"/>
      <c r="T2523" s="73"/>
      <c r="U2523" s="35"/>
      <c r="V2523" s="35"/>
      <c r="W2523" s="35"/>
      <c r="X2523" s="35"/>
      <c r="Y2523" s="35"/>
      <c r="Z2523" s="35"/>
      <c r="AA2523" s="35"/>
      <c r="AB2523" s="35"/>
      <c r="AC2523" s="35"/>
      <c r="AD2523" s="35"/>
      <c r="AE2523" s="35"/>
      <c r="AT2523" s="18" t="s">
        <v>248</v>
      </c>
      <c r="AU2523" s="18" t="s">
        <v>86</v>
      </c>
    </row>
    <row r="2524" spans="1:65" s="12" customFormat="1" ht="22.9" customHeight="1">
      <c r="B2524" s="176"/>
      <c r="C2524" s="177"/>
      <c r="D2524" s="178" t="s">
        <v>74</v>
      </c>
      <c r="E2524" s="190" t="s">
        <v>3239</v>
      </c>
      <c r="F2524" s="190" t="s">
        <v>3240</v>
      </c>
      <c r="G2524" s="177"/>
      <c r="H2524" s="177"/>
      <c r="I2524" s="180"/>
      <c r="J2524" s="191">
        <f>BK2524</f>
        <v>0</v>
      </c>
      <c r="K2524" s="177"/>
      <c r="L2524" s="182"/>
      <c r="M2524" s="183"/>
      <c r="N2524" s="184"/>
      <c r="O2524" s="184"/>
      <c r="P2524" s="185">
        <f>SUM(P2525:P2607)</f>
        <v>0</v>
      </c>
      <c r="Q2524" s="184"/>
      <c r="R2524" s="185">
        <f>SUM(R2525:R2607)</f>
        <v>7.3685799999999997</v>
      </c>
      <c r="S2524" s="184"/>
      <c r="T2524" s="186">
        <f>SUM(T2525:T2607)</f>
        <v>0</v>
      </c>
      <c r="AR2524" s="187" t="s">
        <v>86</v>
      </c>
      <c r="AT2524" s="188" t="s">
        <v>74</v>
      </c>
      <c r="AU2524" s="188" t="s">
        <v>83</v>
      </c>
      <c r="AY2524" s="187" t="s">
        <v>239</v>
      </c>
      <c r="BK2524" s="189">
        <f>SUM(BK2525:BK2607)</f>
        <v>0</v>
      </c>
    </row>
    <row r="2525" spans="1:65" s="2" customFormat="1" ht="33" customHeight="1">
      <c r="A2525" s="35"/>
      <c r="B2525" s="36"/>
      <c r="C2525" s="192" t="s">
        <v>3241</v>
      </c>
      <c r="D2525" s="192" t="s">
        <v>241</v>
      </c>
      <c r="E2525" s="193" t="s">
        <v>3242</v>
      </c>
      <c r="F2525" s="194" t="s">
        <v>3243</v>
      </c>
      <c r="G2525" s="195" t="s">
        <v>372</v>
      </c>
      <c r="H2525" s="196">
        <v>354</v>
      </c>
      <c r="I2525" s="197"/>
      <c r="J2525" s="198">
        <f>ROUND(I2525*H2525,2)</f>
        <v>0</v>
      </c>
      <c r="K2525" s="194" t="s">
        <v>245</v>
      </c>
      <c r="L2525" s="40"/>
      <c r="M2525" s="199" t="s">
        <v>1</v>
      </c>
      <c r="N2525" s="200" t="s">
        <v>40</v>
      </c>
      <c r="O2525" s="72"/>
      <c r="P2525" s="201">
        <f>O2525*H2525</f>
        <v>0</v>
      </c>
      <c r="Q2525" s="201">
        <v>5.3E-3</v>
      </c>
      <c r="R2525" s="201">
        <f>Q2525*H2525</f>
        <v>1.8762000000000001</v>
      </c>
      <c r="S2525" s="201">
        <v>0</v>
      </c>
      <c r="T2525" s="202">
        <f>S2525*H2525</f>
        <v>0</v>
      </c>
      <c r="U2525" s="35"/>
      <c r="V2525" s="35"/>
      <c r="W2525" s="35"/>
      <c r="X2525" s="35"/>
      <c r="Y2525" s="35"/>
      <c r="Z2525" s="35"/>
      <c r="AA2525" s="35"/>
      <c r="AB2525" s="35"/>
      <c r="AC2525" s="35"/>
      <c r="AD2525" s="35"/>
      <c r="AE2525" s="35"/>
      <c r="AR2525" s="203" t="s">
        <v>169</v>
      </c>
      <c r="AT2525" s="203" t="s">
        <v>241</v>
      </c>
      <c r="AU2525" s="203" t="s">
        <v>86</v>
      </c>
      <c r="AY2525" s="18" t="s">
        <v>239</v>
      </c>
      <c r="BE2525" s="204">
        <f>IF(N2525="základní",J2525,0)</f>
        <v>0</v>
      </c>
      <c r="BF2525" s="204">
        <f>IF(N2525="snížená",J2525,0)</f>
        <v>0</v>
      </c>
      <c r="BG2525" s="204">
        <f>IF(N2525="zákl. přenesená",J2525,0)</f>
        <v>0</v>
      </c>
      <c r="BH2525" s="204">
        <f>IF(N2525="sníž. přenesená",J2525,0)</f>
        <v>0</v>
      </c>
      <c r="BI2525" s="204">
        <f>IF(N2525="nulová",J2525,0)</f>
        <v>0</v>
      </c>
      <c r="BJ2525" s="18" t="s">
        <v>83</v>
      </c>
      <c r="BK2525" s="204">
        <f>ROUND(I2525*H2525,2)</f>
        <v>0</v>
      </c>
      <c r="BL2525" s="18" t="s">
        <v>169</v>
      </c>
      <c r="BM2525" s="203" t="s">
        <v>3244</v>
      </c>
    </row>
    <row r="2526" spans="1:65" s="2" customFormat="1" ht="11.25">
      <c r="A2526" s="35"/>
      <c r="B2526" s="36"/>
      <c r="C2526" s="37"/>
      <c r="D2526" s="205" t="s">
        <v>248</v>
      </c>
      <c r="E2526" s="37"/>
      <c r="F2526" s="206" t="s">
        <v>3245</v>
      </c>
      <c r="G2526" s="37"/>
      <c r="H2526" s="37"/>
      <c r="I2526" s="207"/>
      <c r="J2526" s="37"/>
      <c r="K2526" s="37"/>
      <c r="L2526" s="40"/>
      <c r="M2526" s="208"/>
      <c r="N2526" s="209"/>
      <c r="O2526" s="72"/>
      <c r="P2526" s="72"/>
      <c r="Q2526" s="72"/>
      <c r="R2526" s="72"/>
      <c r="S2526" s="72"/>
      <c r="T2526" s="73"/>
      <c r="U2526" s="35"/>
      <c r="V2526" s="35"/>
      <c r="W2526" s="35"/>
      <c r="X2526" s="35"/>
      <c r="Y2526" s="35"/>
      <c r="Z2526" s="35"/>
      <c r="AA2526" s="35"/>
      <c r="AB2526" s="35"/>
      <c r="AC2526" s="35"/>
      <c r="AD2526" s="35"/>
      <c r="AE2526" s="35"/>
      <c r="AT2526" s="18" t="s">
        <v>248</v>
      </c>
      <c r="AU2526" s="18" t="s">
        <v>86</v>
      </c>
    </row>
    <row r="2527" spans="1:65" s="13" customFormat="1" ht="11.25">
      <c r="B2527" s="210"/>
      <c r="C2527" s="211"/>
      <c r="D2527" s="212" t="s">
        <v>250</v>
      </c>
      <c r="E2527" s="213" t="s">
        <v>1</v>
      </c>
      <c r="F2527" s="214" t="s">
        <v>3246</v>
      </c>
      <c r="G2527" s="211"/>
      <c r="H2527" s="213" t="s">
        <v>1</v>
      </c>
      <c r="I2527" s="215"/>
      <c r="J2527" s="211"/>
      <c r="K2527" s="211"/>
      <c r="L2527" s="216"/>
      <c r="M2527" s="217"/>
      <c r="N2527" s="218"/>
      <c r="O2527" s="218"/>
      <c r="P2527" s="218"/>
      <c r="Q2527" s="218"/>
      <c r="R2527" s="218"/>
      <c r="S2527" s="218"/>
      <c r="T2527" s="219"/>
      <c r="AT2527" s="220" t="s">
        <v>250</v>
      </c>
      <c r="AU2527" s="220" t="s">
        <v>86</v>
      </c>
      <c r="AV2527" s="13" t="s">
        <v>83</v>
      </c>
      <c r="AW2527" s="13" t="s">
        <v>31</v>
      </c>
      <c r="AX2527" s="13" t="s">
        <v>75</v>
      </c>
      <c r="AY2527" s="220" t="s">
        <v>239</v>
      </c>
    </row>
    <row r="2528" spans="1:65" s="14" customFormat="1" ht="11.25">
      <c r="B2528" s="221"/>
      <c r="C2528" s="222"/>
      <c r="D2528" s="212" t="s">
        <v>250</v>
      </c>
      <c r="E2528" s="223" t="s">
        <v>1</v>
      </c>
      <c r="F2528" s="224" t="s">
        <v>3247</v>
      </c>
      <c r="G2528" s="222"/>
      <c r="H2528" s="225">
        <v>18.399999999999999</v>
      </c>
      <c r="I2528" s="226"/>
      <c r="J2528" s="222"/>
      <c r="K2528" s="222"/>
      <c r="L2528" s="227"/>
      <c r="M2528" s="228"/>
      <c r="N2528" s="229"/>
      <c r="O2528" s="229"/>
      <c r="P2528" s="229"/>
      <c r="Q2528" s="229"/>
      <c r="R2528" s="229"/>
      <c r="S2528" s="229"/>
      <c r="T2528" s="230"/>
      <c r="AT2528" s="231" t="s">
        <v>250</v>
      </c>
      <c r="AU2528" s="231" t="s">
        <v>86</v>
      </c>
      <c r="AV2528" s="14" t="s">
        <v>86</v>
      </c>
      <c r="AW2528" s="14" t="s">
        <v>31</v>
      </c>
      <c r="AX2528" s="14" t="s">
        <v>75</v>
      </c>
      <c r="AY2528" s="231" t="s">
        <v>239</v>
      </c>
    </row>
    <row r="2529" spans="2:51" s="14" customFormat="1" ht="11.25">
      <c r="B2529" s="221"/>
      <c r="C2529" s="222"/>
      <c r="D2529" s="212" t="s">
        <v>250</v>
      </c>
      <c r="E2529" s="223" t="s">
        <v>1</v>
      </c>
      <c r="F2529" s="224" t="s">
        <v>3248</v>
      </c>
      <c r="G2529" s="222"/>
      <c r="H2529" s="225">
        <v>22.6</v>
      </c>
      <c r="I2529" s="226"/>
      <c r="J2529" s="222"/>
      <c r="K2529" s="222"/>
      <c r="L2529" s="227"/>
      <c r="M2529" s="228"/>
      <c r="N2529" s="229"/>
      <c r="O2529" s="229"/>
      <c r="P2529" s="229"/>
      <c r="Q2529" s="229"/>
      <c r="R2529" s="229"/>
      <c r="S2529" s="229"/>
      <c r="T2529" s="230"/>
      <c r="AT2529" s="231" t="s">
        <v>250</v>
      </c>
      <c r="AU2529" s="231" t="s">
        <v>86</v>
      </c>
      <c r="AV2529" s="14" t="s">
        <v>86</v>
      </c>
      <c r="AW2529" s="14" t="s">
        <v>31</v>
      </c>
      <c r="AX2529" s="14" t="s">
        <v>75</v>
      </c>
      <c r="AY2529" s="231" t="s">
        <v>239</v>
      </c>
    </row>
    <row r="2530" spans="2:51" s="14" customFormat="1" ht="11.25">
      <c r="B2530" s="221"/>
      <c r="C2530" s="222"/>
      <c r="D2530" s="212" t="s">
        <v>250</v>
      </c>
      <c r="E2530" s="223" t="s">
        <v>1</v>
      </c>
      <c r="F2530" s="224" t="s">
        <v>3249</v>
      </c>
      <c r="G2530" s="222"/>
      <c r="H2530" s="225">
        <v>21.1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250</v>
      </c>
      <c r="AU2530" s="231" t="s">
        <v>86</v>
      </c>
      <c r="AV2530" s="14" t="s">
        <v>86</v>
      </c>
      <c r="AW2530" s="14" t="s">
        <v>31</v>
      </c>
      <c r="AX2530" s="14" t="s">
        <v>75</v>
      </c>
      <c r="AY2530" s="231" t="s">
        <v>239</v>
      </c>
    </row>
    <row r="2531" spans="2:51" s="14" customFormat="1" ht="11.25">
      <c r="B2531" s="221"/>
      <c r="C2531" s="222"/>
      <c r="D2531" s="212" t="s">
        <v>250</v>
      </c>
      <c r="E2531" s="223" t="s">
        <v>1</v>
      </c>
      <c r="F2531" s="224" t="s">
        <v>3250</v>
      </c>
      <c r="G2531" s="222"/>
      <c r="H2531" s="225">
        <v>27.1</v>
      </c>
      <c r="I2531" s="226"/>
      <c r="J2531" s="222"/>
      <c r="K2531" s="222"/>
      <c r="L2531" s="227"/>
      <c r="M2531" s="228"/>
      <c r="N2531" s="229"/>
      <c r="O2531" s="229"/>
      <c r="P2531" s="229"/>
      <c r="Q2531" s="229"/>
      <c r="R2531" s="229"/>
      <c r="S2531" s="229"/>
      <c r="T2531" s="230"/>
      <c r="AT2531" s="231" t="s">
        <v>250</v>
      </c>
      <c r="AU2531" s="231" t="s">
        <v>86</v>
      </c>
      <c r="AV2531" s="14" t="s">
        <v>86</v>
      </c>
      <c r="AW2531" s="14" t="s">
        <v>31</v>
      </c>
      <c r="AX2531" s="14" t="s">
        <v>75</v>
      </c>
      <c r="AY2531" s="231" t="s">
        <v>239</v>
      </c>
    </row>
    <row r="2532" spans="2:51" s="14" customFormat="1" ht="11.25">
      <c r="B2532" s="221"/>
      <c r="C2532" s="222"/>
      <c r="D2532" s="212" t="s">
        <v>250</v>
      </c>
      <c r="E2532" s="223" t="s">
        <v>1</v>
      </c>
      <c r="F2532" s="224" t="s">
        <v>3251</v>
      </c>
      <c r="G2532" s="222"/>
      <c r="H2532" s="225">
        <v>9.6</v>
      </c>
      <c r="I2532" s="226"/>
      <c r="J2532" s="222"/>
      <c r="K2532" s="222"/>
      <c r="L2532" s="227"/>
      <c r="M2532" s="228"/>
      <c r="N2532" s="229"/>
      <c r="O2532" s="229"/>
      <c r="P2532" s="229"/>
      <c r="Q2532" s="229"/>
      <c r="R2532" s="229"/>
      <c r="S2532" s="229"/>
      <c r="T2532" s="230"/>
      <c r="AT2532" s="231" t="s">
        <v>250</v>
      </c>
      <c r="AU2532" s="231" t="s">
        <v>86</v>
      </c>
      <c r="AV2532" s="14" t="s">
        <v>86</v>
      </c>
      <c r="AW2532" s="14" t="s">
        <v>31</v>
      </c>
      <c r="AX2532" s="14" t="s">
        <v>75</v>
      </c>
      <c r="AY2532" s="231" t="s">
        <v>239</v>
      </c>
    </row>
    <row r="2533" spans="2:51" s="13" customFormat="1" ht="11.25">
      <c r="B2533" s="210"/>
      <c r="C2533" s="211"/>
      <c r="D2533" s="212" t="s">
        <v>250</v>
      </c>
      <c r="E2533" s="213" t="s">
        <v>1</v>
      </c>
      <c r="F2533" s="214" t="s">
        <v>3252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250</v>
      </c>
      <c r="AU2533" s="220" t="s">
        <v>86</v>
      </c>
      <c r="AV2533" s="13" t="s">
        <v>83</v>
      </c>
      <c r="AW2533" s="13" t="s">
        <v>31</v>
      </c>
      <c r="AX2533" s="13" t="s">
        <v>75</v>
      </c>
      <c r="AY2533" s="220" t="s">
        <v>239</v>
      </c>
    </row>
    <row r="2534" spans="2:51" s="14" customFormat="1" ht="11.25">
      <c r="B2534" s="221"/>
      <c r="C2534" s="222"/>
      <c r="D2534" s="212" t="s">
        <v>250</v>
      </c>
      <c r="E2534" s="223" t="s">
        <v>1</v>
      </c>
      <c r="F2534" s="224" t="s">
        <v>3253</v>
      </c>
      <c r="G2534" s="222"/>
      <c r="H2534" s="225">
        <v>14.9</v>
      </c>
      <c r="I2534" s="226"/>
      <c r="J2534" s="222"/>
      <c r="K2534" s="222"/>
      <c r="L2534" s="227"/>
      <c r="M2534" s="228"/>
      <c r="N2534" s="229"/>
      <c r="O2534" s="229"/>
      <c r="P2534" s="229"/>
      <c r="Q2534" s="229"/>
      <c r="R2534" s="229"/>
      <c r="S2534" s="229"/>
      <c r="T2534" s="230"/>
      <c r="AT2534" s="231" t="s">
        <v>250</v>
      </c>
      <c r="AU2534" s="231" t="s">
        <v>86</v>
      </c>
      <c r="AV2534" s="14" t="s">
        <v>86</v>
      </c>
      <c r="AW2534" s="14" t="s">
        <v>31</v>
      </c>
      <c r="AX2534" s="14" t="s">
        <v>75</v>
      </c>
      <c r="AY2534" s="231" t="s">
        <v>239</v>
      </c>
    </row>
    <row r="2535" spans="2:51" s="14" customFormat="1" ht="11.25">
      <c r="B2535" s="221"/>
      <c r="C2535" s="222"/>
      <c r="D2535" s="212" t="s">
        <v>250</v>
      </c>
      <c r="E2535" s="223" t="s">
        <v>1</v>
      </c>
      <c r="F2535" s="224" t="s">
        <v>3254</v>
      </c>
      <c r="G2535" s="222"/>
      <c r="H2535" s="225">
        <v>17</v>
      </c>
      <c r="I2535" s="226"/>
      <c r="J2535" s="222"/>
      <c r="K2535" s="222"/>
      <c r="L2535" s="227"/>
      <c r="M2535" s="228"/>
      <c r="N2535" s="229"/>
      <c r="O2535" s="229"/>
      <c r="P2535" s="229"/>
      <c r="Q2535" s="229"/>
      <c r="R2535" s="229"/>
      <c r="S2535" s="229"/>
      <c r="T2535" s="230"/>
      <c r="AT2535" s="231" t="s">
        <v>250</v>
      </c>
      <c r="AU2535" s="231" t="s">
        <v>86</v>
      </c>
      <c r="AV2535" s="14" t="s">
        <v>86</v>
      </c>
      <c r="AW2535" s="14" t="s">
        <v>31</v>
      </c>
      <c r="AX2535" s="14" t="s">
        <v>75</v>
      </c>
      <c r="AY2535" s="231" t="s">
        <v>239</v>
      </c>
    </row>
    <row r="2536" spans="2:51" s="14" customFormat="1" ht="11.25">
      <c r="B2536" s="221"/>
      <c r="C2536" s="222"/>
      <c r="D2536" s="212" t="s">
        <v>250</v>
      </c>
      <c r="E2536" s="223" t="s">
        <v>1</v>
      </c>
      <c r="F2536" s="224" t="s">
        <v>3255</v>
      </c>
      <c r="G2536" s="222"/>
      <c r="H2536" s="225">
        <v>41.6</v>
      </c>
      <c r="I2536" s="226"/>
      <c r="J2536" s="222"/>
      <c r="K2536" s="222"/>
      <c r="L2536" s="227"/>
      <c r="M2536" s="228"/>
      <c r="N2536" s="229"/>
      <c r="O2536" s="229"/>
      <c r="P2536" s="229"/>
      <c r="Q2536" s="229"/>
      <c r="R2536" s="229"/>
      <c r="S2536" s="229"/>
      <c r="T2536" s="230"/>
      <c r="AT2536" s="231" t="s">
        <v>250</v>
      </c>
      <c r="AU2536" s="231" t="s">
        <v>86</v>
      </c>
      <c r="AV2536" s="14" t="s">
        <v>86</v>
      </c>
      <c r="AW2536" s="14" t="s">
        <v>31</v>
      </c>
      <c r="AX2536" s="14" t="s">
        <v>75</v>
      </c>
      <c r="AY2536" s="231" t="s">
        <v>239</v>
      </c>
    </row>
    <row r="2537" spans="2:51" s="14" customFormat="1" ht="11.25">
      <c r="B2537" s="221"/>
      <c r="C2537" s="222"/>
      <c r="D2537" s="212" t="s">
        <v>250</v>
      </c>
      <c r="E2537" s="223" t="s">
        <v>1</v>
      </c>
      <c r="F2537" s="224" t="s">
        <v>3256</v>
      </c>
      <c r="G2537" s="222"/>
      <c r="H2537" s="225">
        <v>16.8</v>
      </c>
      <c r="I2537" s="226"/>
      <c r="J2537" s="222"/>
      <c r="K2537" s="222"/>
      <c r="L2537" s="227"/>
      <c r="M2537" s="228"/>
      <c r="N2537" s="229"/>
      <c r="O2537" s="229"/>
      <c r="P2537" s="229"/>
      <c r="Q2537" s="229"/>
      <c r="R2537" s="229"/>
      <c r="S2537" s="229"/>
      <c r="T2537" s="230"/>
      <c r="AT2537" s="231" t="s">
        <v>250</v>
      </c>
      <c r="AU2537" s="231" t="s">
        <v>86</v>
      </c>
      <c r="AV2537" s="14" t="s">
        <v>86</v>
      </c>
      <c r="AW2537" s="14" t="s">
        <v>31</v>
      </c>
      <c r="AX2537" s="14" t="s">
        <v>75</v>
      </c>
      <c r="AY2537" s="231" t="s">
        <v>239</v>
      </c>
    </row>
    <row r="2538" spans="2:51" s="14" customFormat="1" ht="11.25">
      <c r="B2538" s="221"/>
      <c r="C2538" s="222"/>
      <c r="D2538" s="212" t="s">
        <v>250</v>
      </c>
      <c r="E2538" s="223" t="s">
        <v>1</v>
      </c>
      <c r="F2538" s="224" t="s">
        <v>3257</v>
      </c>
      <c r="G2538" s="222"/>
      <c r="H2538" s="225">
        <v>7.9</v>
      </c>
      <c r="I2538" s="226"/>
      <c r="J2538" s="222"/>
      <c r="K2538" s="222"/>
      <c r="L2538" s="227"/>
      <c r="M2538" s="228"/>
      <c r="N2538" s="229"/>
      <c r="O2538" s="229"/>
      <c r="P2538" s="229"/>
      <c r="Q2538" s="229"/>
      <c r="R2538" s="229"/>
      <c r="S2538" s="229"/>
      <c r="T2538" s="230"/>
      <c r="AT2538" s="231" t="s">
        <v>250</v>
      </c>
      <c r="AU2538" s="231" t="s">
        <v>86</v>
      </c>
      <c r="AV2538" s="14" t="s">
        <v>86</v>
      </c>
      <c r="AW2538" s="14" t="s">
        <v>31</v>
      </c>
      <c r="AX2538" s="14" t="s">
        <v>75</v>
      </c>
      <c r="AY2538" s="231" t="s">
        <v>239</v>
      </c>
    </row>
    <row r="2539" spans="2:51" s="15" customFormat="1" ht="11.25">
      <c r="B2539" s="232"/>
      <c r="C2539" s="233"/>
      <c r="D2539" s="212" t="s">
        <v>250</v>
      </c>
      <c r="E2539" s="234" t="s">
        <v>1</v>
      </c>
      <c r="F2539" s="235" t="s">
        <v>254</v>
      </c>
      <c r="G2539" s="233"/>
      <c r="H2539" s="236">
        <v>197</v>
      </c>
      <c r="I2539" s="237"/>
      <c r="J2539" s="233"/>
      <c r="K2539" s="233"/>
      <c r="L2539" s="238"/>
      <c r="M2539" s="239"/>
      <c r="N2539" s="240"/>
      <c r="O2539" s="240"/>
      <c r="P2539" s="240"/>
      <c r="Q2539" s="240"/>
      <c r="R2539" s="240"/>
      <c r="S2539" s="240"/>
      <c r="T2539" s="241"/>
      <c r="AT2539" s="242" t="s">
        <v>250</v>
      </c>
      <c r="AU2539" s="242" t="s">
        <v>86</v>
      </c>
      <c r="AV2539" s="15" t="s">
        <v>255</v>
      </c>
      <c r="AW2539" s="15" t="s">
        <v>31</v>
      </c>
      <c r="AX2539" s="15" t="s">
        <v>75</v>
      </c>
      <c r="AY2539" s="242" t="s">
        <v>239</v>
      </c>
    </row>
    <row r="2540" spans="2:51" s="13" customFormat="1" ht="11.25">
      <c r="B2540" s="210"/>
      <c r="C2540" s="211"/>
      <c r="D2540" s="212" t="s">
        <v>250</v>
      </c>
      <c r="E2540" s="213" t="s">
        <v>1</v>
      </c>
      <c r="F2540" s="214" t="s">
        <v>3258</v>
      </c>
      <c r="G2540" s="211"/>
      <c r="H2540" s="213" t="s">
        <v>1</v>
      </c>
      <c r="I2540" s="215"/>
      <c r="J2540" s="211"/>
      <c r="K2540" s="211"/>
      <c r="L2540" s="216"/>
      <c r="M2540" s="217"/>
      <c r="N2540" s="218"/>
      <c r="O2540" s="218"/>
      <c r="P2540" s="218"/>
      <c r="Q2540" s="218"/>
      <c r="R2540" s="218"/>
      <c r="S2540" s="218"/>
      <c r="T2540" s="219"/>
      <c r="AT2540" s="220" t="s">
        <v>250</v>
      </c>
      <c r="AU2540" s="220" t="s">
        <v>86</v>
      </c>
      <c r="AV2540" s="13" t="s">
        <v>83</v>
      </c>
      <c r="AW2540" s="13" t="s">
        <v>31</v>
      </c>
      <c r="AX2540" s="13" t="s">
        <v>75</v>
      </c>
      <c r="AY2540" s="220" t="s">
        <v>239</v>
      </c>
    </row>
    <row r="2541" spans="2:51" s="14" customFormat="1" ht="11.25">
      <c r="B2541" s="221"/>
      <c r="C2541" s="222"/>
      <c r="D2541" s="212" t="s">
        <v>250</v>
      </c>
      <c r="E2541" s="223" t="s">
        <v>1</v>
      </c>
      <c r="F2541" s="224" t="s">
        <v>3259</v>
      </c>
      <c r="G2541" s="222"/>
      <c r="H2541" s="225">
        <v>157.6</v>
      </c>
      <c r="I2541" s="226"/>
      <c r="J2541" s="222"/>
      <c r="K2541" s="222"/>
      <c r="L2541" s="227"/>
      <c r="M2541" s="228"/>
      <c r="N2541" s="229"/>
      <c r="O2541" s="229"/>
      <c r="P2541" s="229"/>
      <c r="Q2541" s="229"/>
      <c r="R2541" s="229"/>
      <c r="S2541" s="229"/>
      <c r="T2541" s="230"/>
      <c r="AT2541" s="231" t="s">
        <v>250</v>
      </c>
      <c r="AU2541" s="231" t="s">
        <v>86</v>
      </c>
      <c r="AV2541" s="14" t="s">
        <v>86</v>
      </c>
      <c r="AW2541" s="14" t="s">
        <v>31</v>
      </c>
      <c r="AX2541" s="14" t="s">
        <v>75</v>
      </c>
      <c r="AY2541" s="231" t="s">
        <v>239</v>
      </c>
    </row>
    <row r="2542" spans="2:51" s="14" customFormat="1" ht="11.25">
      <c r="B2542" s="221"/>
      <c r="C2542" s="222"/>
      <c r="D2542" s="212" t="s">
        <v>250</v>
      </c>
      <c r="E2542" s="223" t="s">
        <v>1</v>
      </c>
      <c r="F2542" s="224" t="s">
        <v>3260</v>
      </c>
      <c r="G2542" s="222"/>
      <c r="H2542" s="225">
        <v>-25.274999999999999</v>
      </c>
      <c r="I2542" s="226"/>
      <c r="J2542" s="222"/>
      <c r="K2542" s="222"/>
      <c r="L2542" s="227"/>
      <c r="M2542" s="228"/>
      <c r="N2542" s="229"/>
      <c r="O2542" s="229"/>
      <c r="P2542" s="229"/>
      <c r="Q2542" s="229"/>
      <c r="R2542" s="229"/>
      <c r="S2542" s="229"/>
      <c r="T2542" s="230"/>
      <c r="AT2542" s="231" t="s">
        <v>250</v>
      </c>
      <c r="AU2542" s="231" t="s">
        <v>86</v>
      </c>
      <c r="AV2542" s="14" t="s">
        <v>86</v>
      </c>
      <c r="AW2542" s="14" t="s">
        <v>31</v>
      </c>
      <c r="AX2542" s="14" t="s">
        <v>75</v>
      </c>
      <c r="AY2542" s="231" t="s">
        <v>239</v>
      </c>
    </row>
    <row r="2543" spans="2:51" s="14" customFormat="1" ht="11.25">
      <c r="B2543" s="221"/>
      <c r="C2543" s="222"/>
      <c r="D2543" s="212" t="s">
        <v>250</v>
      </c>
      <c r="E2543" s="223" t="s">
        <v>1</v>
      </c>
      <c r="F2543" s="224" t="s">
        <v>3261</v>
      </c>
      <c r="G2543" s="222"/>
      <c r="H2543" s="225">
        <v>5.6749999999999998</v>
      </c>
      <c r="I2543" s="226"/>
      <c r="J2543" s="222"/>
      <c r="K2543" s="222"/>
      <c r="L2543" s="227"/>
      <c r="M2543" s="228"/>
      <c r="N2543" s="229"/>
      <c r="O2543" s="229"/>
      <c r="P2543" s="229"/>
      <c r="Q2543" s="229"/>
      <c r="R2543" s="229"/>
      <c r="S2543" s="229"/>
      <c r="T2543" s="230"/>
      <c r="AT2543" s="231" t="s">
        <v>250</v>
      </c>
      <c r="AU2543" s="231" t="s">
        <v>86</v>
      </c>
      <c r="AV2543" s="14" t="s">
        <v>86</v>
      </c>
      <c r="AW2543" s="14" t="s">
        <v>31</v>
      </c>
      <c r="AX2543" s="14" t="s">
        <v>75</v>
      </c>
      <c r="AY2543" s="231" t="s">
        <v>239</v>
      </c>
    </row>
    <row r="2544" spans="2:51" s="15" customFormat="1" ht="11.25">
      <c r="B2544" s="232"/>
      <c r="C2544" s="233"/>
      <c r="D2544" s="212" t="s">
        <v>250</v>
      </c>
      <c r="E2544" s="234" t="s">
        <v>1</v>
      </c>
      <c r="F2544" s="235" t="s">
        <v>260</v>
      </c>
      <c r="G2544" s="233"/>
      <c r="H2544" s="236">
        <v>138</v>
      </c>
      <c r="I2544" s="237"/>
      <c r="J2544" s="233"/>
      <c r="K2544" s="233"/>
      <c r="L2544" s="238"/>
      <c r="M2544" s="239"/>
      <c r="N2544" s="240"/>
      <c r="O2544" s="240"/>
      <c r="P2544" s="240"/>
      <c r="Q2544" s="240"/>
      <c r="R2544" s="240"/>
      <c r="S2544" s="240"/>
      <c r="T2544" s="241"/>
      <c r="AT2544" s="242" t="s">
        <v>250</v>
      </c>
      <c r="AU2544" s="242" t="s">
        <v>86</v>
      </c>
      <c r="AV2544" s="15" t="s">
        <v>255</v>
      </c>
      <c r="AW2544" s="15" t="s">
        <v>31</v>
      </c>
      <c r="AX2544" s="15" t="s">
        <v>75</v>
      </c>
      <c r="AY2544" s="242" t="s">
        <v>239</v>
      </c>
    </row>
    <row r="2545" spans="1:65" s="13" customFormat="1" ht="11.25">
      <c r="B2545" s="210"/>
      <c r="C2545" s="211"/>
      <c r="D2545" s="212" t="s">
        <v>250</v>
      </c>
      <c r="E2545" s="213" t="s">
        <v>1</v>
      </c>
      <c r="F2545" s="214" t="s">
        <v>3262</v>
      </c>
      <c r="G2545" s="211"/>
      <c r="H2545" s="213" t="s">
        <v>1</v>
      </c>
      <c r="I2545" s="215"/>
      <c r="J2545" s="211"/>
      <c r="K2545" s="211"/>
      <c r="L2545" s="216"/>
      <c r="M2545" s="217"/>
      <c r="N2545" s="218"/>
      <c r="O2545" s="218"/>
      <c r="P2545" s="218"/>
      <c r="Q2545" s="218"/>
      <c r="R2545" s="218"/>
      <c r="S2545" s="218"/>
      <c r="T2545" s="219"/>
      <c r="AT2545" s="220" t="s">
        <v>250</v>
      </c>
      <c r="AU2545" s="220" t="s">
        <v>86</v>
      </c>
      <c r="AV2545" s="13" t="s">
        <v>83</v>
      </c>
      <c r="AW2545" s="13" t="s">
        <v>31</v>
      </c>
      <c r="AX2545" s="13" t="s">
        <v>75</v>
      </c>
      <c r="AY2545" s="220" t="s">
        <v>239</v>
      </c>
    </row>
    <row r="2546" spans="1:65" s="14" customFormat="1" ht="11.25">
      <c r="B2546" s="221"/>
      <c r="C2546" s="222"/>
      <c r="D2546" s="212" t="s">
        <v>250</v>
      </c>
      <c r="E2546" s="223" t="s">
        <v>1</v>
      </c>
      <c r="F2546" s="224" t="s">
        <v>3263</v>
      </c>
      <c r="G2546" s="222"/>
      <c r="H2546" s="225">
        <v>9.4499999999999993</v>
      </c>
      <c r="I2546" s="226"/>
      <c r="J2546" s="222"/>
      <c r="K2546" s="222"/>
      <c r="L2546" s="227"/>
      <c r="M2546" s="228"/>
      <c r="N2546" s="229"/>
      <c r="O2546" s="229"/>
      <c r="P2546" s="229"/>
      <c r="Q2546" s="229"/>
      <c r="R2546" s="229"/>
      <c r="S2546" s="229"/>
      <c r="T2546" s="230"/>
      <c r="AT2546" s="231" t="s">
        <v>250</v>
      </c>
      <c r="AU2546" s="231" t="s">
        <v>86</v>
      </c>
      <c r="AV2546" s="14" t="s">
        <v>86</v>
      </c>
      <c r="AW2546" s="14" t="s">
        <v>31</v>
      </c>
      <c r="AX2546" s="14" t="s">
        <v>75</v>
      </c>
      <c r="AY2546" s="231" t="s">
        <v>239</v>
      </c>
    </row>
    <row r="2547" spans="1:65" s="14" customFormat="1" ht="11.25">
      <c r="B2547" s="221"/>
      <c r="C2547" s="222"/>
      <c r="D2547" s="212" t="s">
        <v>250</v>
      </c>
      <c r="E2547" s="223" t="s">
        <v>1</v>
      </c>
      <c r="F2547" s="224" t="s">
        <v>3264</v>
      </c>
      <c r="G2547" s="222"/>
      <c r="H2547" s="225">
        <v>8.5500000000000007</v>
      </c>
      <c r="I2547" s="226"/>
      <c r="J2547" s="222"/>
      <c r="K2547" s="222"/>
      <c r="L2547" s="227"/>
      <c r="M2547" s="228"/>
      <c r="N2547" s="229"/>
      <c r="O2547" s="229"/>
      <c r="P2547" s="229"/>
      <c r="Q2547" s="229"/>
      <c r="R2547" s="229"/>
      <c r="S2547" s="229"/>
      <c r="T2547" s="230"/>
      <c r="AT2547" s="231" t="s">
        <v>250</v>
      </c>
      <c r="AU2547" s="231" t="s">
        <v>86</v>
      </c>
      <c r="AV2547" s="14" t="s">
        <v>86</v>
      </c>
      <c r="AW2547" s="14" t="s">
        <v>31</v>
      </c>
      <c r="AX2547" s="14" t="s">
        <v>75</v>
      </c>
      <c r="AY2547" s="231" t="s">
        <v>239</v>
      </c>
    </row>
    <row r="2548" spans="1:65" s="14" customFormat="1" ht="11.25">
      <c r="B2548" s="221"/>
      <c r="C2548" s="222"/>
      <c r="D2548" s="212" t="s">
        <v>250</v>
      </c>
      <c r="E2548" s="223" t="s">
        <v>1</v>
      </c>
      <c r="F2548" s="224" t="s">
        <v>1042</v>
      </c>
      <c r="G2548" s="222"/>
      <c r="H2548" s="225">
        <v>1</v>
      </c>
      <c r="I2548" s="226"/>
      <c r="J2548" s="222"/>
      <c r="K2548" s="222"/>
      <c r="L2548" s="227"/>
      <c r="M2548" s="228"/>
      <c r="N2548" s="229"/>
      <c r="O2548" s="229"/>
      <c r="P2548" s="229"/>
      <c r="Q2548" s="229"/>
      <c r="R2548" s="229"/>
      <c r="S2548" s="229"/>
      <c r="T2548" s="230"/>
      <c r="AT2548" s="231" t="s">
        <v>250</v>
      </c>
      <c r="AU2548" s="231" t="s">
        <v>86</v>
      </c>
      <c r="AV2548" s="14" t="s">
        <v>86</v>
      </c>
      <c r="AW2548" s="14" t="s">
        <v>31</v>
      </c>
      <c r="AX2548" s="14" t="s">
        <v>75</v>
      </c>
      <c r="AY2548" s="231" t="s">
        <v>239</v>
      </c>
    </row>
    <row r="2549" spans="1:65" s="15" customFormat="1" ht="11.25">
      <c r="B2549" s="232"/>
      <c r="C2549" s="233"/>
      <c r="D2549" s="212" t="s">
        <v>250</v>
      </c>
      <c r="E2549" s="234" t="s">
        <v>1</v>
      </c>
      <c r="F2549" s="235" t="s">
        <v>263</v>
      </c>
      <c r="G2549" s="233"/>
      <c r="H2549" s="236">
        <v>19</v>
      </c>
      <c r="I2549" s="237"/>
      <c r="J2549" s="233"/>
      <c r="K2549" s="233"/>
      <c r="L2549" s="238"/>
      <c r="M2549" s="239"/>
      <c r="N2549" s="240"/>
      <c r="O2549" s="240"/>
      <c r="P2549" s="240"/>
      <c r="Q2549" s="240"/>
      <c r="R2549" s="240"/>
      <c r="S2549" s="240"/>
      <c r="T2549" s="241"/>
      <c r="AT2549" s="242" t="s">
        <v>250</v>
      </c>
      <c r="AU2549" s="242" t="s">
        <v>86</v>
      </c>
      <c r="AV2549" s="15" t="s">
        <v>255</v>
      </c>
      <c r="AW2549" s="15" t="s">
        <v>31</v>
      </c>
      <c r="AX2549" s="15" t="s">
        <v>75</v>
      </c>
      <c r="AY2549" s="242" t="s">
        <v>239</v>
      </c>
    </row>
    <row r="2550" spans="1:65" s="16" customFormat="1" ht="11.25">
      <c r="B2550" s="243"/>
      <c r="C2550" s="244"/>
      <c r="D2550" s="212" t="s">
        <v>250</v>
      </c>
      <c r="E2550" s="245" t="s">
        <v>1</v>
      </c>
      <c r="F2550" s="246" t="s">
        <v>264</v>
      </c>
      <c r="G2550" s="244"/>
      <c r="H2550" s="247">
        <v>354.00000000000006</v>
      </c>
      <c r="I2550" s="248"/>
      <c r="J2550" s="244"/>
      <c r="K2550" s="244"/>
      <c r="L2550" s="249"/>
      <c r="M2550" s="250"/>
      <c r="N2550" s="251"/>
      <c r="O2550" s="251"/>
      <c r="P2550" s="251"/>
      <c r="Q2550" s="251"/>
      <c r="R2550" s="251"/>
      <c r="S2550" s="251"/>
      <c r="T2550" s="252"/>
      <c r="AT2550" s="253" t="s">
        <v>250</v>
      </c>
      <c r="AU2550" s="253" t="s">
        <v>86</v>
      </c>
      <c r="AV2550" s="16" t="s">
        <v>246</v>
      </c>
      <c r="AW2550" s="16" t="s">
        <v>31</v>
      </c>
      <c r="AX2550" s="16" t="s">
        <v>83</v>
      </c>
      <c r="AY2550" s="253" t="s">
        <v>239</v>
      </c>
    </row>
    <row r="2551" spans="1:65" s="2" customFormat="1" ht="16.5" customHeight="1">
      <c r="A2551" s="35"/>
      <c r="B2551" s="36"/>
      <c r="C2551" s="254" t="s">
        <v>3265</v>
      </c>
      <c r="D2551" s="254" t="s">
        <v>340</v>
      </c>
      <c r="E2551" s="255" t="s">
        <v>3266</v>
      </c>
      <c r="F2551" s="256" t="s">
        <v>3267</v>
      </c>
      <c r="G2551" s="257" t="s">
        <v>372</v>
      </c>
      <c r="H2551" s="258">
        <v>390</v>
      </c>
      <c r="I2551" s="259"/>
      <c r="J2551" s="260">
        <f>ROUND(I2551*H2551,2)</f>
        <v>0</v>
      </c>
      <c r="K2551" s="256" t="s">
        <v>245</v>
      </c>
      <c r="L2551" s="261"/>
      <c r="M2551" s="262" t="s">
        <v>1</v>
      </c>
      <c r="N2551" s="263" t="s">
        <v>40</v>
      </c>
      <c r="O2551" s="72"/>
      <c r="P2551" s="201">
        <f>O2551*H2551</f>
        <v>0</v>
      </c>
      <c r="Q2551" s="201">
        <v>1.26E-2</v>
      </c>
      <c r="R2551" s="201">
        <f>Q2551*H2551</f>
        <v>4.9139999999999997</v>
      </c>
      <c r="S2551" s="201">
        <v>0</v>
      </c>
      <c r="T2551" s="202">
        <f>S2551*H2551</f>
        <v>0</v>
      </c>
      <c r="U2551" s="35"/>
      <c r="V2551" s="35"/>
      <c r="W2551" s="35"/>
      <c r="X2551" s="35"/>
      <c r="Y2551" s="35"/>
      <c r="Z2551" s="35"/>
      <c r="AA2551" s="35"/>
      <c r="AB2551" s="35"/>
      <c r="AC2551" s="35"/>
      <c r="AD2551" s="35"/>
      <c r="AE2551" s="35"/>
      <c r="AR2551" s="203" t="s">
        <v>531</v>
      </c>
      <c r="AT2551" s="203" t="s">
        <v>340</v>
      </c>
      <c r="AU2551" s="203" t="s">
        <v>86</v>
      </c>
      <c r="AY2551" s="18" t="s">
        <v>239</v>
      </c>
      <c r="BE2551" s="204">
        <f>IF(N2551="základní",J2551,0)</f>
        <v>0</v>
      </c>
      <c r="BF2551" s="204">
        <f>IF(N2551="snížená",J2551,0)</f>
        <v>0</v>
      </c>
      <c r="BG2551" s="204">
        <f>IF(N2551="zákl. přenesená",J2551,0)</f>
        <v>0</v>
      </c>
      <c r="BH2551" s="204">
        <f>IF(N2551="sníž. přenesená",J2551,0)</f>
        <v>0</v>
      </c>
      <c r="BI2551" s="204">
        <f>IF(N2551="nulová",J2551,0)</f>
        <v>0</v>
      </c>
      <c r="BJ2551" s="18" t="s">
        <v>83</v>
      </c>
      <c r="BK2551" s="204">
        <f>ROUND(I2551*H2551,2)</f>
        <v>0</v>
      </c>
      <c r="BL2551" s="18" t="s">
        <v>169</v>
      </c>
      <c r="BM2551" s="203" t="s">
        <v>3268</v>
      </c>
    </row>
    <row r="2552" spans="1:65" s="13" customFormat="1" ht="11.25">
      <c r="B2552" s="210"/>
      <c r="C2552" s="211"/>
      <c r="D2552" s="212" t="s">
        <v>250</v>
      </c>
      <c r="E2552" s="213" t="s">
        <v>1</v>
      </c>
      <c r="F2552" s="214" t="s">
        <v>3269</v>
      </c>
      <c r="G2552" s="211"/>
      <c r="H2552" s="213" t="s">
        <v>1</v>
      </c>
      <c r="I2552" s="215"/>
      <c r="J2552" s="211"/>
      <c r="K2552" s="211"/>
      <c r="L2552" s="216"/>
      <c r="M2552" s="217"/>
      <c r="N2552" s="218"/>
      <c r="O2552" s="218"/>
      <c r="P2552" s="218"/>
      <c r="Q2552" s="218"/>
      <c r="R2552" s="218"/>
      <c r="S2552" s="218"/>
      <c r="T2552" s="219"/>
      <c r="AT2552" s="220" t="s">
        <v>250</v>
      </c>
      <c r="AU2552" s="220" t="s">
        <v>86</v>
      </c>
      <c r="AV2552" s="13" t="s">
        <v>83</v>
      </c>
      <c r="AW2552" s="13" t="s">
        <v>31</v>
      </c>
      <c r="AX2552" s="13" t="s">
        <v>75</v>
      </c>
      <c r="AY2552" s="220" t="s">
        <v>239</v>
      </c>
    </row>
    <row r="2553" spans="1:65" s="13" customFormat="1" ht="11.25">
      <c r="B2553" s="210"/>
      <c r="C2553" s="211"/>
      <c r="D2553" s="212" t="s">
        <v>250</v>
      </c>
      <c r="E2553" s="213" t="s">
        <v>1</v>
      </c>
      <c r="F2553" s="214" t="s">
        <v>3270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250</v>
      </c>
      <c r="AU2553" s="220" t="s">
        <v>86</v>
      </c>
      <c r="AV2553" s="13" t="s">
        <v>83</v>
      </c>
      <c r="AW2553" s="13" t="s">
        <v>31</v>
      </c>
      <c r="AX2553" s="13" t="s">
        <v>75</v>
      </c>
      <c r="AY2553" s="220" t="s">
        <v>239</v>
      </c>
    </row>
    <row r="2554" spans="1:65" s="14" customFormat="1" ht="11.25">
      <c r="B2554" s="221"/>
      <c r="C2554" s="222"/>
      <c r="D2554" s="212" t="s">
        <v>250</v>
      </c>
      <c r="E2554" s="223" t="s">
        <v>1</v>
      </c>
      <c r="F2554" s="224" t="s">
        <v>3271</v>
      </c>
      <c r="G2554" s="222"/>
      <c r="H2554" s="225">
        <v>390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250</v>
      </c>
      <c r="AU2554" s="231" t="s">
        <v>86</v>
      </c>
      <c r="AV2554" s="14" t="s">
        <v>86</v>
      </c>
      <c r="AW2554" s="14" t="s">
        <v>31</v>
      </c>
      <c r="AX2554" s="14" t="s">
        <v>83</v>
      </c>
      <c r="AY2554" s="231" t="s">
        <v>239</v>
      </c>
    </row>
    <row r="2555" spans="1:65" s="2" customFormat="1" ht="24.2" customHeight="1">
      <c r="A2555" s="35"/>
      <c r="B2555" s="36"/>
      <c r="C2555" s="192" t="s">
        <v>3272</v>
      </c>
      <c r="D2555" s="192" t="s">
        <v>241</v>
      </c>
      <c r="E2555" s="193" t="s">
        <v>3273</v>
      </c>
      <c r="F2555" s="194" t="s">
        <v>3274</v>
      </c>
      <c r="G2555" s="195" t="s">
        <v>372</v>
      </c>
      <c r="H2555" s="196">
        <v>27.6</v>
      </c>
      <c r="I2555" s="197"/>
      <c r="J2555" s="198">
        <f>ROUND(I2555*H2555,2)</f>
        <v>0</v>
      </c>
      <c r="K2555" s="194" t="s">
        <v>245</v>
      </c>
      <c r="L2555" s="40"/>
      <c r="M2555" s="199" t="s">
        <v>1</v>
      </c>
      <c r="N2555" s="200" t="s">
        <v>40</v>
      </c>
      <c r="O2555" s="72"/>
      <c r="P2555" s="201">
        <f>O2555*H2555</f>
        <v>0</v>
      </c>
      <c r="Q2555" s="201">
        <v>0</v>
      </c>
      <c r="R2555" s="201">
        <f>Q2555*H2555</f>
        <v>0</v>
      </c>
      <c r="S2555" s="201">
        <v>0</v>
      </c>
      <c r="T2555" s="202">
        <f>S2555*H2555</f>
        <v>0</v>
      </c>
      <c r="U2555" s="35"/>
      <c r="V2555" s="35"/>
      <c r="W2555" s="35"/>
      <c r="X2555" s="35"/>
      <c r="Y2555" s="35"/>
      <c r="Z2555" s="35"/>
      <c r="AA2555" s="35"/>
      <c r="AB2555" s="35"/>
      <c r="AC2555" s="35"/>
      <c r="AD2555" s="35"/>
      <c r="AE2555" s="35"/>
      <c r="AR2555" s="203" t="s">
        <v>169</v>
      </c>
      <c r="AT2555" s="203" t="s">
        <v>241</v>
      </c>
      <c r="AU2555" s="203" t="s">
        <v>86</v>
      </c>
      <c r="AY2555" s="18" t="s">
        <v>239</v>
      </c>
      <c r="BE2555" s="204">
        <f>IF(N2555="základní",J2555,0)</f>
        <v>0</v>
      </c>
      <c r="BF2555" s="204">
        <f>IF(N2555="snížená",J2555,0)</f>
        <v>0</v>
      </c>
      <c r="BG2555" s="204">
        <f>IF(N2555="zákl. přenesená",J2555,0)</f>
        <v>0</v>
      </c>
      <c r="BH2555" s="204">
        <f>IF(N2555="sníž. přenesená",J2555,0)</f>
        <v>0</v>
      </c>
      <c r="BI2555" s="204">
        <f>IF(N2555="nulová",J2555,0)</f>
        <v>0</v>
      </c>
      <c r="BJ2555" s="18" t="s">
        <v>83</v>
      </c>
      <c r="BK2555" s="204">
        <f>ROUND(I2555*H2555,2)</f>
        <v>0</v>
      </c>
      <c r="BL2555" s="18" t="s">
        <v>169</v>
      </c>
      <c r="BM2555" s="203" t="s">
        <v>3275</v>
      </c>
    </row>
    <row r="2556" spans="1:65" s="2" customFormat="1" ht="11.25">
      <c r="A2556" s="35"/>
      <c r="B2556" s="36"/>
      <c r="C2556" s="37"/>
      <c r="D2556" s="205" t="s">
        <v>248</v>
      </c>
      <c r="E2556" s="37"/>
      <c r="F2556" s="206" t="s">
        <v>3276</v>
      </c>
      <c r="G2556" s="37"/>
      <c r="H2556" s="37"/>
      <c r="I2556" s="207"/>
      <c r="J2556" s="37"/>
      <c r="K2556" s="37"/>
      <c r="L2556" s="40"/>
      <c r="M2556" s="208"/>
      <c r="N2556" s="209"/>
      <c r="O2556" s="72"/>
      <c r="P2556" s="72"/>
      <c r="Q2556" s="72"/>
      <c r="R2556" s="72"/>
      <c r="S2556" s="72"/>
      <c r="T2556" s="73"/>
      <c r="U2556" s="35"/>
      <c r="V2556" s="35"/>
      <c r="W2556" s="35"/>
      <c r="X2556" s="35"/>
      <c r="Y2556" s="35"/>
      <c r="Z2556" s="35"/>
      <c r="AA2556" s="35"/>
      <c r="AB2556" s="35"/>
      <c r="AC2556" s="35"/>
      <c r="AD2556" s="35"/>
      <c r="AE2556" s="35"/>
      <c r="AT2556" s="18" t="s">
        <v>248</v>
      </c>
      <c r="AU2556" s="18" t="s">
        <v>86</v>
      </c>
    </row>
    <row r="2557" spans="1:65" s="14" customFormat="1" ht="11.25">
      <c r="B2557" s="221"/>
      <c r="C2557" s="222"/>
      <c r="D2557" s="212" t="s">
        <v>250</v>
      </c>
      <c r="E2557" s="223" t="s">
        <v>1</v>
      </c>
      <c r="F2557" s="224" t="s">
        <v>3251</v>
      </c>
      <c r="G2557" s="222"/>
      <c r="H2557" s="225">
        <v>9.6</v>
      </c>
      <c r="I2557" s="226"/>
      <c r="J2557" s="222"/>
      <c r="K2557" s="222"/>
      <c r="L2557" s="227"/>
      <c r="M2557" s="228"/>
      <c r="N2557" s="229"/>
      <c r="O2557" s="229"/>
      <c r="P2557" s="229"/>
      <c r="Q2557" s="229"/>
      <c r="R2557" s="229"/>
      <c r="S2557" s="229"/>
      <c r="T2557" s="230"/>
      <c r="AT2557" s="231" t="s">
        <v>250</v>
      </c>
      <c r="AU2557" s="231" t="s">
        <v>86</v>
      </c>
      <c r="AV2557" s="14" t="s">
        <v>86</v>
      </c>
      <c r="AW2557" s="14" t="s">
        <v>31</v>
      </c>
      <c r="AX2557" s="14" t="s">
        <v>75</v>
      </c>
      <c r="AY2557" s="231" t="s">
        <v>239</v>
      </c>
    </row>
    <row r="2558" spans="1:65" s="14" customFormat="1" ht="11.25">
      <c r="B2558" s="221"/>
      <c r="C2558" s="222"/>
      <c r="D2558" s="212" t="s">
        <v>250</v>
      </c>
      <c r="E2558" s="223" t="s">
        <v>1</v>
      </c>
      <c r="F2558" s="224" t="s">
        <v>3263</v>
      </c>
      <c r="G2558" s="222"/>
      <c r="H2558" s="225">
        <v>9.4499999999999993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250</v>
      </c>
      <c r="AU2558" s="231" t="s">
        <v>86</v>
      </c>
      <c r="AV2558" s="14" t="s">
        <v>86</v>
      </c>
      <c r="AW2558" s="14" t="s">
        <v>31</v>
      </c>
      <c r="AX2558" s="14" t="s">
        <v>75</v>
      </c>
      <c r="AY2558" s="231" t="s">
        <v>239</v>
      </c>
    </row>
    <row r="2559" spans="1:65" s="14" customFormat="1" ht="11.25">
      <c r="B2559" s="221"/>
      <c r="C2559" s="222"/>
      <c r="D2559" s="212" t="s">
        <v>250</v>
      </c>
      <c r="E2559" s="223" t="s">
        <v>1</v>
      </c>
      <c r="F2559" s="224" t="s">
        <v>3264</v>
      </c>
      <c r="G2559" s="222"/>
      <c r="H2559" s="225">
        <v>8.5500000000000007</v>
      </c>
      <c r="I2559" s="226"/>
      <c r="J2559" s="222"/>
      <c r="K2559" s="222"/>
      <c r="L2559" s="227"/>
      <c r="M2559" s="228"/>
      <c r="N2559" s="229"/>
      <c r="O2559" s="229"/>
      <c r="P2559" s="229"/>
      <c r="Q2559" s="229"/>
      <c r="R2559" s="229"/>
      <c r="S2559" s="229"/>
      <c r="T2559" s="230"/>
      <c r="AT2559" s="231" t="s">
        <v>250</v>
      </c>
      <c r="AU2559" s="231" t="s">
        <v>86</v>
      </c>
      <c r="AV2559" s="14" t="s">
        <v>86</v>
      </c>
      <c r="AW2559" s="14" t="s">
        <v>31</v>
      </c>
      <c r="AX2559" s="14" t="s">
        <v>75</v>
      </c>
      <c r="AY2559" s="231" t="s">
        <v>239</v>
      </c>
    </row>
    <row r="2560" spans="1:65" s="16" customFormat="1" ht="11.25">
      <c r="B2560" s="243"/>
      <c r="C2560" s="244"/>
      <c r="D2560" s="212" t="s">
        <v>250</v>
      </c>
      <c r="E2560" s="245" t="s">
        <v>1</v>
      </c>
      <c r="F2560" s="246" t="s">
        <v>264</v>
      </c>
      <c r="G2560" s="244"/>
      <c r="H2560" s="247">
        <v>27.599999999999998</v>
      </c>
      <c r="I2560" s="248"/>
      <c r="J2560" s="244"/>
      <c r="K2560" s="244"/>
      <c r="L2560" s="249"/>
      <c r="M2560" s="250"/>
      <c r="N2560" s="251"/>
      <c r="O2560" s="251"/>
      <c r="P2560" s="251"/>
      <c r="Q2560" s="251"/>
      <c r="R2560" s="251"/>
      <c r="S2560" s="251"/>
      <c r="T2560" s="252"/>
      <c r="AT2560" s="253" t="s">
        <v>250</v>
      </c>
      <c r="AU2560" s="253" t="s">
        <v>86</v>
      </c>
      <c r="AV2560" s="16" t="s">
        <v>246</v>
      </c>
      <c r="AW2560" s="16" t="s">
        <v>31</v>
      </c>
      <c r="AX2560" s="16" t="s">
        <v>83</v>
      </c>
      <c r="AY2560" s="253" t="s">
        <v>239</v>
      </c>
    </row>
    <row r="2561" spans="1:65" s="2" customFormat="1" ht="24.2" customHeight="1">
      <c r="A2561" s="35"/>
      <c r="B2561" s="36"/>
      <c r="C2561" s="192" t="s">
        <v>3277</v>
      </c>
      <c r="D2561" s="192" t="s">
        <v>241</v>
      </c>
      <c r="E2561" s="193" t="s">
        <v>3278</v>
      </c>
      <c r="F2561" s="194" t="s">
        <v>3279</v>
      </c>
      <c r="G2561" s="195" t="s">
        <v>372</v>
      </c>
      <c r="H2561" s="196">
        <v>216</v>
      </c>
      <c r="I2561" s="197"/>
      <c r="J2561" s="198">
        <f>ROUND(I2561*H2561,2)</f>
        <v>0</v>
      </c>
      <c r="K2561" s="194" t="s">
        <v>1</v>
      </c>
      <c r="L2561" s="40"/>
      <c r="M2561" s="199" t="s">
        <v>1</v>
      </c>
      <c r="N2561" s="200" t="s">
        <v>40</v>
      </c>
      <c r="O2561" s="72"/>
      <c r="P2561" s="201">
        <f>O2561*H2561</f>
        <v>0</v>
      </c>
      <c r="Q2561" s="201">
        <v>9.3000000000000005E-4</v>
      </c>
      <c r="R2561" s="201">
        <f>Q2561*H2561</f>
        <v>0.20088</v>
      </c>
      <c r="S2561" s="201">
        <v>0</v>
      </c>
      <c r="T2561" s="202">
        <f>S2561*H2561</f>
        <v>0</v>
      </c>
      <c r="U2561" s="35"/>
      <c r="V2561" s="35"/>
      <c r="W2561" s="35"/>
      <c r="X2561" s="35"/>
      <c r="Y2561" s="35"/>
      <c r="Z2561" s="35"/>
      <c r="AA2561" s="35"/>
      <c r="AB2561" s="35"/>
      <c r="AC2561" s="35"/>
      <c r="AD2561" s="35"/>
      <c r="AE2561" s="35"/>
      <c r="AR2561" s="203" t="s">
        <v>169</v>
      </c>
      <c r="AT2561" s="203" t="s">
        <v>241</v>
      </c>
      <c r="AU2561" s="203" t="s">
        <v>86</v>
      </c>
      <c r="AY2561" s="18" t="s">
        <v>239</v>
      </c>
      <c r="BE2561" s="204">
        <f>IF(N2561="základní",J2561,0)</f>
        <v>0</v>
      </c>
      <c r="BF2561" s="204">
        <f>IF(N2561="snížená",J2561,0)</f>
        <v>0</v>
      </c>
      <c r="BG2561" s="204">
        <f>IF(N2561="zákl. přenesená",J2561,0)</f>
        <v>0</v>
      </c>
      <c r="BH2561" s="204">
        <f>IF(N2561="sníž. přenesená",J2561,0)</f>
        <v>0</v>
      </c>
      <c r="BI2561" s="204">
        <f>IF(N2561="nulová",J2561,0)</f>
        <v>0</v>
      </c>
      <c r="BJ2561" s="18" t="s">
        <v>83</v>
      </c>
      <c r="BK2561" s="204">
        <f>ROUND(I2561*H2561,2)</f>
        <v>0</v>
      </c>
      <c r="BL2561" s="18" t="s">
        <v>169</v>
      </c>
      <c r="BM2561" s="203" t="s">
        <v>3280</v>
      </c>
    </row>
    <row r="2562" spans="1:65" s="13" customFormat="1" ht="11.25">
      <c r="B2562" s="210"/>
      <c r="C2562" s="211"/>
      <c r="D2562" s="212" t="s">
        <v>250</v>
      </c>
      <c r="E2562" s="213" t="s">
        <v>1</v>
      </c>
      <c r="F2562" s="214" t="s">
        <v>3246</v>
      </c>
      <c r="G2562" s="211"/>
      <c r="H2562" s="213" t="s">
        <v>1</v>
      </c>
      <c r="I2562" s="215"/>
      <c r="J2562" s="211"/>
      <c r="K2562" s="211"/>
      <c r="L2562" s="216"/>
      <c r="M2562" s="217"/>
      <c r="N2562" s="218"/>
      <c r="O2562" s="218"/>
      <c r="P2562" s="218"/>
      <c r="Q2562" s="218"/>
      <c r="R2562" s="218"/>
      <c r="S2562" s="218"/>
      <c r="T2562" s="219"/>
      <c r="AT2562" s="220" t="s">
        <v>250</v>
      </c>
      <c r="AU2562" s="220" t="s">
        <v>86</v>
      </c>
      <c r="AV2562" s="13" t="s">
        <v>83</v>
      </c>
      <c r="AW2562" s="13" t="s">
        <v>31</v>
      </c>
      <c r="AX2562" s="13" t="s">
        <v>75</v>
      </c>
      <c r="AY2562" s="220" t="s">
        <v>239</v>
      </c>
    </row>
    <row r="2563" spans="1:65" s="14" customFormat="1" ht="11.25">
      <c r="B2563" s="221"/>
      <c r="C2563" s="222"/>
      <c r="D2563" s="212" t="s">
        <v>250</v>
      </c>
      <c r="E2563" s="223" t="s">
        <v>1</v>
      </c>
      <c r="F2563" s="224" t="s">
        <v>3247</v>
      </c>
      <c r="G2563" s="222"/>
      <c r="H2563" s="225">
        <v>18.399999999999999</v>
      </c>
      <c r="I2563" s="226"/>
      <c r="J2563" s="222"/>
      <c r="K2563" s="222"/>
      <c r="L2563" s="227"/>
      <c r="M2563" s="228"/>
      <c r="N2563" s="229"/>
      <c r="O2563" s="229"/>
      <c r="P2563" s="229"/>
      <c r="Q2563" s="229"/>
      <c r="R2563" s="229"/>
      <c r="S2563" s="229"/>
      <c r="T2563" s="230"/>
      <c r="AT2563" s="231" t="s">
        <v>250</v>
      </c>
      <c r="AU2563" s="231" t="s">
        <v>86</v>
      </c>
      <c r="AV2563" s="14" t="s">
        <v>86</v>
      </c>
      <c r="AW2563" s="14" t="s">
        <v>31</v>
      </c>
      <c r="AX2563" s="14" t="s">
        <v>75</v>
      </c>
      <c r="AY2563" s="231" t="s">
        <v>239</v>
      </c>
    </row>
    <row r="2564" spans="1:65" s="14" customFormat="1" ht="11.25">
      <c r="B2564" s="221"/>
      <c r="C2564" s="222"/>
      <c r="D2564" s="212" t="s">
        <v>250</v>
      </c>
      <c r="E2564" s="223" t="s">
        <v>1</v>
      </c>
      <c r="F2564" s="224" t="s">
        <v>3248</v>
      </c>
      <c r="G2564" s="222"/>
      <c r="H2564" s="225">
        <v>22.6</v>
      </c>
      <c r="I2564" s="226"/>
      <c r="J2564" s="222"/>
      <c r="K2564" s="222"/>
      <c r="L2564" s="227"/>
      <c r="M2564" s="228"/>
      <c r="N2564" s="229"/>
      <c r="O2564" s="229"/>
      <c r="P2564" s="229"/>
      <c r="Q2564" s="229"/>
      <c r="R2564" s="229"/>
      <c r="S2564" s="229"/>
      <c r="T2564" s="230"/>
      <c r="AT2564" s="231" t="s">
        <v>250</v>
      </c>
      <c r="AU2564" s="231" t="s">
        <v>86</v>
      </c>
      <c r="AV2564" s="14" t="s">
        <v>86</v>
      </c>
      <c r="AW2564" s="14" t="s">
        <v>31</v>
      </c>
      <c r="AX2564" s="14" t="s">
        <v>75</v>
      </c>
      <c r="AY2564" s="231" t="s">
        <v>239</v>
      </c>
    </row>
    <row r="2565" spans="1:65" s="14" customFormat="1" ht="11.25">
      <c r="B2565" s="221"/>
      <c r="C2565" s="222"/>
      <c r="D2565" s="212" t="s">
        <v>250</v>
      </c>
      <c r="E2565" s="223" t="s">
        <v>1</v>
      </c>
      <c r="F2565" s="224" t="s">
        <v>3249</v>
      </c>
      <c r="G2565" s="222"/>
      <c r="H2565" s="225">
        <v>21.1</v>
      </c>
      <c r="I2565" s="226"/>
      <c r="J2565" s="222"/>
      <c r="K2565" s="222"/>
      <c r="L2565" s="227"/>
      <c r="M2565" s="228"/>
      <c r="N2565" s="229"/>
      <c r="O2565" s="229"/>
      <c r="P2565" s="229"/>
      <c r="Q2565" s="229"/>
      <c r="R2565" s="229"/>
      <c r="S2565" s="229"/>
      <c r="T2565" s="230"/>
      <c r="AT2565" s="231" t="s">
        <v>250</v>
      </c>
      <c r="AU2565" s="231" t="s">
        <v>86</v>
      </c>
      <c r="AV2565" s="14" t="s">
        <v>86</v>
      </c>
      <c r="AW2565" s="14" t="s">
        <v>31</v>
      </c>
      <c r="AX2565" s="14" t="s">
        <v>75</v>
      </c>
      <c r="AY2565" s="231" t="s">
        <v>239</v>
      </c>
    </row>
    <row r="2566" spans="1:65" s="14" customFormat="1" ht="11.25">
      <c r="B2566" s="221"/>
      <c r="C2566" s="222"/>
      <c r="D2566" s="212" t="s">
        <v>250</v>
      </c>
      <c r="E2566" s="223" t="s">
        <v>1</v>
      </c>
      <c r="F2566" s="224" t="s">
        <v>3250</v>
      </c>
      <c r="G2566" s="222"/>
      <c r="H2566" s="225">
        <v>27.1</v>
      </c>
      <c r="I2566" s="226"/>
      <c r="J2566" s="222"/>
      <c r="K2566" s="222"/>
      <c r="L2566" s="227"/>
      <c r="M2566" s="228"/>
      <c r="N2566" s="229"/>
      <c r="O2566" s="229"/>
      <c r="P2566" s="229"/>
      <c r="Q2566" s="229"/>
      <c r="R2566" s="229"/>
      <c r="S2566" s="229"/>
      <c r="T2566" s="230"/>
      <c r="AT2566" s="231" t="s">
        <v>250</v>
      </c>
      <c r="AU2566" s="231" t="s">
        <v>86</v>
      </c>
      <c r="AV2566" s="14" t="s">
        <v>86</v>
      </c>
      <c r="AW2566" s="14" t="s">
        <v>31</v>
      </c>
      <c r="AX2566" s="14" t="s">
        <v>75</v>
      </c>
      <c r="AY2566" s="231" t="s">
        <v>239</v>
      </c>
    </row>
    <row r="2567" spans="1:65" s="14" customFormat="1" ht="11.25">
      <c r="B2567" s="221"/>
      <c r="C2567" s="222"/>
      <c r="D2567" s="212" t="s">
        <v>250</v>
      </c>
      <c r="E2567" s="223" t="s">
        <v>1</v>
      </c>
      <c r="F2567" s="224" t="s">
        <v>3251</v>
      </c>
      <c r="G2567" s="222"/>
      <c r="H2567" s="225">
        <v>9.6</v>
      </c>
      <c r="I2567" s="226"/>
      <c r="J2567" s="222"/>
      <c r="K2567" s="222"/>
      <c r="L2567" s="227"/>
      <c r="M2567" s="228"/>
      <c r="N2567" s="229"/>
      <c r="O2567" s="229"/>
      <c r="P2567" s="229"/>
      <c r="Q2567" s="229"/>
      <c r="R2567" s="229"/>
      <c r="S2567" s="229"/>
      <c r="T2567" s="230"/>
      <c r="AT2567" s="231" t="s">
        <v>250</v>
      </c>
      <c r="AU2567" s="231" t="s">
        <v>86</v>
      </c>
      <c r="AV2567" s="14" t="s">
        <v>86</v>
      </c>
      <c r="AW2567" s="14" t="s">
        <v>31</v>
      </c>
      <c r="AX2567" s="14" t="s">
        <v>75</v>
      </c>
      <c r="AY2567" s="231" t="s">
        <v>239</v>
      </c>
    </row>
    <row r="2568" spans="1:65" s="13" customFormat="1" ht="11.25">
      <c r="B2568" s="210"/>
      <c r="C2568" s="211"/>
      <c r="D2568" s="212" t="s">
        <v>250</v>
      </c>
      <c r="E2568" s="213" t="s">
        <v>1</v>
      </c>
      <c r="F2568" s="214" t="s">
        <v>3252</v>
      </c>
      <c r="G2568" s="211"/>
      <c r="H2568" s="213" t="s">
        <v>1</v>
      </c>
      <c r="I2568" s="215"/>
      <c r="J2568" s="211"/>
      <c r="K2568" s="211"/>
      <c r="L2568" s="216"/>
      <c r="M2568" s="217"/>
      <c r="N2568" s="218"/>
      <c r="O2568" s="218"/>
      <c r="P2568" s="218"/>
      <c r="Q2568" s="218"/>
      <c r="R2568" s="218"/>
      <c r="S2568" s="218"/>
      <c r="T2568" s="219"/>
      <c r="AT2568" s="220" t="s">
        <v>250</v>
      </c>
      <c r="AU2568" s="220" t="s">
        <v>86</v>
      </c>
      <c r="AV2568" s="13" t="s">
        <v>83</v>
      </c>
      <c r="AW2568" s="13" t="s">
        <v>31</v>
      </c>
      <c r="AX2568" s="13" t="s">
        <v>75</v>
      </c>
      <c r="AY2568" s="220" t="s">
        <v>239</v>
      </c>
    </row>
    <row r="2569" spans="1:65" s="14" customFormat="1" ht="11.25">
      <c r="B2569" s="221"/>
      <c r="C2569" s="222"/>
      <c r="D2569" s="212" t="s">
        <v>250</v>
      </c>
      <c r="E2569" s="223" t="s">
        <v>1</v>
      </c>
      <c r="F2569" s="224" t="s">
        <v>3253</v>
      </c>
      <c r="G2569" s="222"/>
      <c r="H2569" s="225">
        <v>14.9</v>
      </c>
      <c r="I2569" s="226"/>
      <c r="J2569" s="222"/>
      <c r="K2569" s="222"/>
      <c r="L2569" s="227"/>
      <c r="M2569" s="228"/>
      <c r="N2569" s="229"/>
      <c r="O2569" s="229"/>
      <c r="P2569" s="229"/>
      <c r="Q2569" s="229"/>
      <c r="R2569" s="229"/>
      <c r="S2569" s="229"/>
      <c r="T2569" s="230"/>
      <c r="AT2569" s="231" t="s">
        <v>250</v>
      </c>
      <c r="AU2569" s="231" t="s">
        <v>86</v>
      </c>
      <c r="AV2569" s="14" t="s">
        <v>86</v>
      </c>
      <c r="AW2569" s="14" t="s">
        <v>31</v>
      </c>
      <c r="AX2569" s="14" t="s">
        <v>75</v>
      </c>
      <c r="AY2569" s="231" t="s">
        <v>239</v>
      </c>
    </row>
    <row r="2570" spans="1:65" s="14" customFormat="1" ht="11.25">
      <c r="B2570" s="221"/>
      <c r="C2570" s="222"/>
      <c r="D2570" s="212" t="s">
        <v>250</v>
      </c>
      <c r="E2570" s="223" t="s">
        <v>1</v>
      </c>
      <c r="F2570" s="224" t="s">
        <v>3254</v>
      </c>
      <c r="G2570" s="222"/>
      <c r="H2570" s="225">
        <v>17</v>
      </c>
      <c r="I2570" s="226"/>
      <c r="J2570" s="222"/>
      <c r="K2570" s="222"/>
      <c r="L2570" s="227"/>
      <c r="M2570" s="228"/>
      <c r="N2570" s="229"/>
      <c r="O2570" s="229"/>
      <c r="P2570" s="229"/>
      <c r="Q2570" s="229"/>
      <c r="R2570" s="229"/>
      <c r="S2570" s="229"/>
      <c r="T2570" s="230"/>
      <c r="AT2570" s="231" t="s">
        <v>250</v>
      </c>
      <c r="AU2570" s="231" t="s">
        <v>86</v>
      </c>
      <c r="AV2570" s="14" t="s">
        <v>86</v>
      </c>
      <c r="AW2570" s="14" t="s">
        <v>31</v>
      </c>
      <c r="AX2570" s="14" t="s">
        <v>75</v>
      </c>
      <c r="AY2570" s="231" t="s">
        <v>239</v>
      </c>
    </row>
    <row r="2571" spans="1:65" s="14" customFormat="1" ht="11.25">
      <c r="B2571" s="221"/>
      <c r="C2571" s="222"/>
      <c r="D2571" s="212" t="s">
        <v>250</v>
      </c>
      <c r="E2571" s="223" t="s">
        <v>1</v>
      </c>
      <c r="F2571" s="224" t="s">
        <v>3255</v>
      </c>
      <c r="G2571" s="222"/>
      <c r="H2571" s="225">
        <v>41.6</v>
      </c>
      <c r="I2571" s="226"/>
      <c r="J2571" s="222"/>
      <c r="K2571" s="222"/>
      <c r="L2571" s="227"/>
      <c r="M2571" s="228"/>
      <c r="N2571" s="229"/>
      <c r="O2571" s="229"/>
      <c r="P2571" s="229"/>
      <c r="Q2571" s="229"/>
      <c r="R2571" s="229"/>
      <c r="S2571" s="229"/>
      <c r="T2571" s="230"/>
      <c r="AT2571" s="231" t="s">
        <v>250</v>
      </c>
      <c r="AU2571" s="231" t="s">
        <v>86</v>
      </c>
      <c r="AV2571" s="14" t="s">
        <v>86</v>
      </c>
      <c r="AW2571" s="14" t="s">
        <v>31</v>
      </c>
      <c r="AX2571" s="14" t="s">
        <v>75</v>
      </c>
      <c r="AY2571" s="231" t="s">
        <v>239</v>
      </c>
    </row>
    <row r="2572" spans="1:65" s="14" customFormat="1" ht="11.25">
      <c r="B2572" s="221"/>
      <c r="C2572" s="222"/>
      <c r="D2572" s="212" t="s">
        <v>250</v>
      </c>
      <c r="E2572" s="223" t="s">
        <v>1</v>
      </c>
      <c r="F2572" s="224" t="s">
        <v>3256</v>
      </c>
      <c r="G2572" s="222"/>
      <c r="H2572" s="225">
        <v>16.8</v>
      </c>
      <c r="I2572" s="226"/>
      <c r="J2572" s="222"/>
      <c r="K2572" s="222"/>
      <c r="L2572" s="227"/>
      <c r="M2572" s="228"/>
      <c r="N2572" s="229"/>
      <c r="O2572" s="229"/>
      <c r="P2572" s="229"/>
      <c r="Q2572" s="229"/>
      <c r="R2572" s="229"/>
      <c r="S2572" s="229"/>
      <c r="T2572" s="230"/>
      <c r="AT2572" s="231" t="s">
        <v>250</v>
      </c>
      <c r="AU2572" s="231" t="s">
        <v>86</v>
      </c>
      <c r="AV2572" s="14" t="s">
        <v>86</v>
      </c>
      <c r="AW2572" s="14" t="s">
        <v>31</v>
      </c>
      <c r="AX2572" s="14" t="s">
        <v>75</v>
      </c>
      <c r="AY2572" s="231" t="s">
        <v>239</v>
      </c>
    </row>
    <row r="2573" spans="1:65" s="13" customFormat="1" ht="11.25">
      <c r="B2573" s="210"/>
      <c r="C2573" s="211"/>
      <c r="D2573" s="212" t="s">
        <v>250</v>
      </c>
      <c r="E2573" s="213" t="s">
        <v>1</v>
      </c>
      <c r="F2573" s="214" t="s">
        <v>3262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250</v>
      </c>
      <c r="AU2573" s="220" t="s">
        <v>86</v>
      </c>
      <c r="AV2573" s="13" t="s">
        <v>83</v>
      </c>
      <c r="AW2573" s="13" t="s">
        <v>31</v>
      </c>
      <c r="AX2573" s="13" t="s">
        <v>75</v>
      </c>
      <c r="AY2573" s="220" t="s">
        <v>239</v>
      </c>
    </row>
    <row r="2574" spans="1:65" s="14" customFormat="1" ht="11.25">
      <c r="B2574" s="221"/>
      <c r="C2574" s="222"/>
      <c r="D2574" s="212" t="s">
        <v>250</v>
      </c>
      <c r="E2574" s="223" t="s">
        <v>1</v>
      </c>
      <c r="F2574" s="224" t="s">
        <v>3263</v>
      </c>
      <c r="G2574" s="222"/>
      <c r="H2574" s="225">
        <v>9.4499999999999993</v>
      </c>
      <c r="I2574" s="226"/>
      <c r="J2574" s="222"/>
      <c r="K2574" s="222"/>
      <c r="L2574" s="227"/>
      <c r="M2574" s="228"/>
      <c r="N2574" s="229"/>
      <c r="O2574" s="229"/>
      <c r="P2574" s="229"/>
      <c r="Q2574" s="229"/>
      <c r="R2574" s="229"/>
      <c r="S2574" s="229"/>
      <c r="T2574" s="230"/>
      <c r="AT2574" s="231" t="s">
        <v>250</v>
      </c>
      <c r="AU2574" s="231" t="s">
        <v>86</v>
      </c>
      <c r="AV2574" s="14" t="s">
        <v>86</v>
      </c>
      <c r="AW2574" s="14" t="s">
        <v>31</v>
      </c>
      <c r="AX2574" s="14" t="s">
        <v>75</v>
      </c>
      <c r="AY2574" s="231" t="s">
        <v>239</v>
      </c>
    </row>
    <row r="2575" spans="1:65" s="14" customFormat="1" ht="11.25">
      <c r="B2575" s="221"/>
      <c r="C2575" s="222"/>
      <c r="D2575" s="212" t="s">
        <v>250</v>
      </c>
      <c r="E2575" s="223" t="s">
        <v>1</v>
      </c>
      <c r="F2575" s="224" t="s">
        <v>3264</v>
      </c>
      <c r="G2575" s="222"/>
      <c r="H2575" s="225">
        <v>8.5500000000000007</v>
      </c>
      <c r="I2575" s="226"/>
      <c r="J2575" s="222"/>
      <c r="K2575" s="222"/>
      <c r="L2575" s="227"/>
      <c r="M2575" s="228"/>
      <c r="N2575" s="229"/>
      <c r="O2575" s="229"/>
      <c r="P2575" s="229"/>
      <c r="Q2575" s="229"/>
      <c r="R2575" s="229"/>
      <c r="S2575" s="229"/>
      <c r="T2575" s="230"/>
      <c r="AT2575" s="231" t="s">
        <v>250</v>
      </c>
      <c r="AU2575" s="231" t="s">
        <v>86</v>
      </c>
      <c r="AV2575" s="14" t="s">
        <v>86</v>
      </c>
      <c r="AW2575" s="14" t="s">
        <v>31</v>
      </c>
      <c r="AX2575" s="14" t="s">
        <v>75</v>
      </c>
      <c r="AY2575" s="231" t="s">
        <v>239</v>
      </c>
    </row>
    <row r="2576" spans="1:65" s="14" customFormat="1" ht="11.25">
      <c r="B2576" s="221"/>
      <c r="C2576" s="222"/>
      <c r="D2576" s="212" t="s">
        <v>250</v>
      </c>
      <c r="E2576" s="223" t="s">
        <v>1</v>
      </c>
      <c r="F2576" s="224" t="s">
        <v>3281</v>
      </c>
      <c r="G2576" s="222"/>
      <c r="H2576" s="225">
        <v>8.9</v>
      </c>
      <c r="I2576" s="226"/>
      <c r="J2576" s="222"/>
      <c r="K2576" s="222"/>
      <c r="L2576" s="227"/>
      <c r="M2576" s="228"/>
      <c r="N2576" s="229"/>
      <c r="O2576" s="229"/>
      <c r="P2576" s="229"/>
      <c r="Q2576" s="229"/>
      <c r="R2576" s="229"/>
      <c r="S2576" s="229"/>
      <c r="T2576" s="230"/>
      <c r="AT2576" s="231" t="s">
        <v>250</v>
      </c>
      <c r="AU2576" s="231" t="s">
        <v>86</v>
      </c>
      <c r="AV2576" s="14" t="s">
        <v>86</v>
      </c>
      <c r="AW2576" s="14" t="s">
        <v>31</v>
      </c>
      <c r="AX2576" s="14" t="s">
        <v>75</v>
      </c>
      <c r="AY2576" s="231" t="s">
        <v>239</v>
      </c>
    </row>
    <row r="2577" spans="1:65" s="16" customFormat="1" ht="11.25">
      <c r="B2577" s="243"/>
      <c r="C2577" s="244"/>
      <c r="D2577" s="212" t="s">
        <v>250</v>
      </c>
      <c r="E2577" s="245" t="s">
        <v>1</v>
      </c>
      <c r="F2577" s="246" t="s">
        <v>264</v>
      </c>
      <c r="G2577" s="244"/>
      <c r="H2577" s="247">
        <v>216</v>
      </c>
      <c r="I2577" s="248"/>
      <c r="J2577" s="244"/>
      <c r="K2577" s="244"/>
      <c r="L2577" s="249"/>
      <c r="M2577" s="250"/>
      <c r="N2577" s="251"/>
      <c r="O2577" s="251"/>
      <c r="P2577" s="251"/>
      <c r="Q2577" s="251"/>
      <c r="R2577" s="251"/>
      <c r="S2577" s="251"/>
      <c r="T2577" s="252"/>
      <c r="AT2577" s="253" t="s">
        <v>250</v>
      </c>
      <c r="AU2577" s="253" t="s">
        <v>86</v>
      </c>
      <c r="AV2577" s="16" t="s">
        <v>246</v>
      </c>
      <c r="AW2577" s="16" t="s">
        <v>31</v>
      </c>
      <c r="AX2577" s="16" t="s">
        <v>83</v>
      </c>
      <c r="AY2577" s="253" t="s">
        <v>239</v>
      </c>
    </row>
    <row r="2578" spans="1:65" s="2" customFormat="1" ht="21.75" customHeight="1">
      <c r="A2578" s="35"/>
      <c r="B2578" s="36"/>
      <c r="C2578" s="192" t="s">
        <v>3282</v>
      </c>
      <c r="D2578" s="192" t="s">
        <v>241</v>
      </c>
      <c r="E2578" s="193" t="s">
        <v>3283</v>
      </c>
      <c r="F2578" s="194" t="s">
        <v>3284</v>
      </c>
      <c r="G2578" s="195" t="s">
        <v>519</v>
      </c>
      <c r="H2578" s="196">
        <v>356</v>
      </c>
      <c r="I2578" s="197"/>
      <c r="J2578" s="198">
        <f>ROUND(I2578*H2578,2)</f>
        <v>0</v>
      </c>
      <c r="K2578" s="194" t="s">
        <v>245</v>
      </c>
      <c r="L2578" s="40"/>
      <c r="M2578" s="199" t="s">
        <v>1</v>
      </c>
      <c r="N2578" s="200" t="s">
        <v>40</v>
      </c>
      <c r="O2578" s="72"/>
      <c r="P2578" s="201">
        <f>O2578*H2578</f>
        <v>0</v>
      </c>
      <c r="Q2578" s="201">
        <v>5.5000000000000003E-4</v>
      </c>
      <c r="R2578" s="201">
        <f>Q2578*H2578</f>
        <v>0.1958</v>
      </c>
      <c r="S2578" s="201">
        <v>0</v>
      </c>
      <c r="T2578" s="202">
        <f>S2578*H2578</f>
        <v>0</v>
      </c>
      <c r="U2578" s="35"/>
      <c r="V2578" s="35"/>
      <c r="W2578" s="35"/>
      <c r="X2578" s="35"/>
      <c r="Y2578" s="35"/>
      <c r="Z2578" s="35"/>
      <c r="AA2578" s="35"/>
      <c r="AB2578" s="35"/>
      <c r="AC2578" s="35"/>
      <c r="AD2578" s="35"/>
      <c r="AE2578" s="35"/>
      <c r="AR2578" s="203" t="s">
        <v>169</v>
      </c>
      <c r="AT2578" s="203" t="s">
        <v>241</v>
      </c>
      <c r="AU2578" s="203" t="s">
        <v>86</v>
      </c>
      <c r="AY2578" s="18" t="s">
        <v>239</v>
      </c>
      <c r="BE2578" s="204">
        <f>IF(N2578="základní",J2578,0)</f>
        <v>0</v>
      </c>
      <c r="BF2578" s="204">
        <f>IF(N2578="snížená",J2578,0)</f>
        <v>0</v>
      </c>
      <c r="BG2578" s="204">
        <f>IF(N2578="zákl. přenesená",J2578,0)</f>
        <v>0</v>
      </c>
      <c r="BH2578" s="204">
        <f>IF(N2578="sníž. přenesená",J2578,0)</f>
        <v>0</v>
      </c>
      <c r="BI2578" s="204">
        <f>IF(N2578="nulová",J2578,0)</f>
        <v>0</v>
      </c>
      <c r="BJ2578" s="18" t="s">
        <v>83</v>
      </c>
      <c r="BK2578" s="204">
        <f>ROUND(I2578*H2578,2)</f>
        <v>0</v>
      </c>
      <c r="BL2578" s="18" t="s">
        <v>169</v>
      </c>
      <c r="BM2578" s="203" t="s">
        <v>3285</v>
      </c>
    </row>
    <row r="2579" spans="1:65" s="2" customFormat="1" ht="11.25">
      <c r="A2579" s="35"/>
      <c r="B2579" s="36"/>
      <c r="C2579" s="37"/>
      <c r="D2579" s="205" t="s">
        <v>248</v>
      </c>
      <c r="E2579" s="37"/>
      <c r="F2579" s="206" t="s">
        <v>3286</v>
      </c>
      <c r="G2579" s="37"/>
      <c r="H2579" s="37"/>
      <c r="I2579" s="207"/>
      <c r="J2579" s="37"/>
      <c r="K2579" s="37"/>
      <c r="L2579" s="40"/>
      <c r="M2579" s="208"/>
      <c r="N2579" s="209"/>
      <c r="O2579" s="72"/>
      <c r="P2579" s="72"/>
      <c r="Q2579" s="72"/>
      <c r="R2579" s="72"/>
      <c r="S2579" s="72"/>
      <c r="T2579" s="73"/>
      <c r="U2579" s="35"/>
      <c r="V2579" s="35"/>
      <c r="W2579" s="35"/>
      <c r="X2579" s="35"/>
      <c r="Y2579" s="35"/>
      <c r="Z2579" s="35"/>
      <c r="AA2579" s="35"/>
      <c r="AB2579" s="35"/>
      <c r="AC2579" s="35"/>
      <c r="AD2579" s="35"/>
      <c r="AE2579" s="35"/>
      <c r="AT2579" s="18" t="s">
        <v>248</v>
      </c>
      <c r="AU2579" s="18" t="s">
        <v>86</v>
      </c>
    </row>
    <row r="2580" spans="1:65" s="13" customFormat="1" ht="11.25">
      <c r="B2580" s="210"/>
      <c r="C2580" s="211"/>
      <c r="D2580" s="212" t="s">
        <v>250</v>
      </c>
      <c r="E2580" s="213" t="s">
        <v>1</v>
      </c>
      <c r="F2580" s="214" t="s">
        <v>3287</v>
      </c>
      <c r="G2580" s="211"/>
      <c r="H2580" s="213" t="s">
        <v>1</v>
      </c>
      <c r="I2580" s="215"/>
      <c r="J2580" s="211"/>
      <c r="K2580" s="211"/>
      <c r="L2580" s="216"/>
      <c r="M2580" s="217"/>
      <c r="N2580" s="218"/>
      <c r="O2580" s="218"/>
      <c r="P2580" s="218"/>
      <c r="Q2580" s="218"/>
      <c r="R2580" s="218"/>
      <c r="S2580" s="218"/>
      <c r="T2580" s="219"/>
      <c r="AT2580" s="220" t="s">
        <v>250</v>
      </c>
      <c r="AU2580" s="220" t="s">
        <v>86</v>
      </c>
      <c r="AV2580" s="13" t="s">
        <v>83</v>
      </c>
      <c r="AW2580" s="13" t="s">
        <v>31</v>
      </c>
      <c r="AX2580" s="13" t="s">
        <v>75</v>
      </c>
      <c r="AY2580" s="220" t="s">
        <v>239</v>
      </c>
    </row>
    <row r="2581" spans="1:65" s="14" customFormat="1" ht="11.25">
      <c r="B2581" s="221"/>
      <c r="C2581" s="222"/>
      <c r="D2581" s="212" t="s">
        <v>250</v>
      </c>
      <c r="E2581" s="223" t="s">
        <v>1</v>
      </c>
      <c r="F2581" s="224" t="s">
        <v>3288</v>
      </c>
      <c r="G2581" s="222"/>
      <c r="H2581" s="225">
        <v>110</v>
      </c>
      <c r="I2581" s="226"/>
      <c r="J2581" s="222"/>
      <c r="K2581" s="222"/>
      <c r="L2581" s="227"/>
      <c r="M2581" s="228"/>
      <c r="N2581" s="229"/>
      <c r="O2581" s="229"/>
      <c r="P2581" s="229"/>
      <c r="Q2581" s="229"/>
      <c r="R2581" s="229"/>
      <c r="S2581" s="229"/>
      <c r="T2581" s="230"/>
      <c r="AT2581" s="231" t="s">
        <v>250</v>
      </c>
      <c r="AU2581" s="231" t="s">
        <v>86</v>
      </c>
      <c r="AV2581" s="14" t="s">
        <v>86</v>
      </c>
      <c r="AW2581" s="14" t="s">
        <v>31</v>
      </c>
      <c r="AX2581" s="14" t="s">
        <v>75</v>
      </c>
      <c r="AY2581" s="231" t="s">
        <v>239</v>
      </c>
    </row>
    <row r="2582" spans="1:65" s="14" customFormat="1" ht="11.25">
      <c r="B2582" s="221"/>
      <c r="C2582" s="222"/>
      <c r="D2582" s="212" t="s">
        <v>250</v>
      </c>
      <c r="E2582" s="223" t="s">
        <v>1</v>
      </c>
      <c r="F2582" s="224" t="s">
        <v>3289</v>
      </c>
      <c r="G2582" s="222"/>
      <c r="H2582" s="225">
        <v>21.75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250</v>
      </c>
      <c r="AU2582" s="231" t="s">
        <v>86</v>
      </c>
      <c r="AV2582" s="14" t="s">
        <v>86</v>
      </c>
      <c r="AW2582" s="14" t="s">
        <v>31</v>
      </c>
      <c r="AX2582" s="14" t="s">
        <v>75</v>
      </c>
      <c r="AY2582" s="231" t="s">
        <v>239</v>
      </c>
    </row>
    <row r="2583" spans="1:65" s="13" customFormat="1" ht="11.25">
      <c r="B2583" s="210"/>
      <c r="C2583" s="211"/>
      <c r="D2583" s="212" t="s">
        <v>250</v>
      </c>
      <c r="E2583" s="213" t="s">
        <v>1</v>
      </c>
      <c r="F2583" s="214" t="s">
        <v>3290</v>
      </c>
      <c r="G2583" s="211"/>
      <c r="H2583" s="213" t="s">
        <v>1</v>
      </c>
      <c r="I2583" s="215"/>
      <c r="J2583" s="211"/>
      <c r="K2583" s="211"/>
      <c r="L2583" s="216"/>
      <c r="M2583" s="217"/>
      <c r="N2583" s="218"/>
      <c r="O2583" s="218"/>
      <c r="P2583" s="218"/>
      <c r="Q2583" s="218"/>
      <c r="R2583" s="218"/>
      <c r="S2583" s="218"/>
      <c r="T2583" s="219"/>
      <c r="AT2583" s="220" t="s">
        <v>250</v>
      </c>
      <c r="AU2583" s="220" t="s">
        <v>86</v>
      </c>
      <c r="AV2583" s="13" t="s">
        <v>83</v>
      </c>
      <c r="AW2583" s="13" t="s">
        <v>31</v>
      </c>
      <c r="AX2583" s="13" t="s">
        <v>75</v>
      </c>
      <c r="AY2583" s="220" t="s">
        <v>239</v>
      </c>
    </row>
    <row r="2584" spans="1:65" s="14" customFormat="1" ht="11.25">
      <c r="B2584" s="221"/>
      <c r="C2584" s="222"/>
      <c r="D2584" s="212" t="s">
        <v>250</v>
      </c>
      <c r="E2584" s="223" t="s">
        <v>1</v>
      </c>
      <c r="F2584" s="224" t="s">
        <v>3291</v>
      </c>
      <c r="G2584" s="222"/>
      <c r="H2584" s="225">
        <v>14.75</v>
      </c>
      <c r="I2584" s="226"/>
      <c r="J2584" s="222"/>
      <c r="K2584" s="222"/>
      <c r="L2584" s="227"/>
      <c r="M2584" s="228"/>
      <c r="N2584" s="229"/>
      <c r="O2584" s="229"/>
      <c r="P2584" s="229"/>
      <c r="Q2584" s="229"/>
      <c r="R2584" s="229"/>
      <c r="S2584" s="229"/>
      <c r="T2584" s="230"/>
      <c r="AT2584" s="231" t="s">
        <v>250</v>
      </c>
      <c r="AU2584" s="231" t="s">
        <v>86</v>
      </c>
      <c r="AV2584" s="14" t="s">
        <v>86</v>
      </c>
      <c r="AW2584" s="14" t="s">
        <v>31</v>
      </c>
      <c r="AX2584" s="14" t="s">
        <v>75</v>
      </c>
      <c r="AY2584" s="231" t="s">
        <v>239</v>
      </c>
    </row>
    <row r="2585" spans="1:65" s="14" customFormat="1" ht="11.25">
      <c r="B2585" s="221"/>
      <c r="C2585" s="222"/>
      <c r="D2585" s="212" t="s">
        <v>250</v>
      </c>
      <c r="E2585" s="223" t="s">
        <v>1</v>
      </c>
      <c r="F2585" s="224" t="s">
        <v>3292</v>
      </c>
      <c r="G2585" s="222"/>
      <c r="H2585" s="225">
        <v>15.5</v>
      </c>
      <c r="I2585" s="226"/>
      <c r="J2585" s="222"/>
      <c r="K2585" s="222"/>
      <c r="L2585" s="227"/>
      <c r="M2585" s="228"/>
      <c r="N2585" s="229"/>
      <c r="O2585" s="229"/>
      <c r="P2585" s="229"/>
      <c r="Q2585" s="229"/>
      <c r="R2585" s="229"/>
      <c r="S2585" s="229"/>
      <c r="T2585" s="230"/>
      <c r="AT2585" s="231" t="s">
        <v>250</v>
      </c>
      <c r="AU2585" s="231" t="s">
        <v>86</v>
      </c>
      <c r="AV2585" s="14" t="s">
        <v>86</v>
      </c>
      <c r="AW2585" s="14" t="s">
        <v>31</v>
      </c>
      <c r="AX2585" s="14" t="s">
        <v>75</v>
      </c>
      <c r="AY2585" s="231" t="s">
        <v>239</v>
      </c>
    </row>
    <row r="2586" spans="1:65" s="15" customFormat="1" ht="11.25">
      <c r="B2586" s="232"/>
      <c r="C2586" s="233"/>
      <c r="D2586" s="212" t="s">
        <v>250</v>
      </c>
      <c r="E2586" s="234" t="s">
        <v>1</v>
      </c>
      <c r="F2586" s="235" t="s">
        <v>254</v>
      </c>
      <c r="G2586" s="233"/>
      <c r="H2586" s="236">
        <v>162</v>
      </c>
      <c r="I2586" s="237"/>
      <c r="J2586" s="233"/>
      <c r="K2586" s="233"/>
      <c r="L2586" s="238"/>
      <c r="M2586" s="239"/>
      <c r="N2586" s="240"/>
      <c r="O2586" s="240"/>
      <c r="P2586" s="240"/>
      <c r="Q2586" s="240"/>
      <c r="R2586" s="240"/>
      <c r="S2586" s="240"/>
      <c r="T2586" s="241"/>
      <c r="AT2586" s="242" t="s">
        <v>250</v>
      </c>
      <c r="AU2586" s="242" t="s">
        <v>86</v>
      </c>
      <c r="AV2586" s="15" t="s">
        <v>255</v>
      </c>
      <c r="AW2586" s="15" t="s">
        <v>31</v>
      </c>
      <c r="AX2586" s="15" t="s">
        <v>75</v>
      </c>
      <c r="AY2586" s="242" t="s">
        <v>239</v>
      </c>
    </row>
    <row r="2587" spans="1:65" s="13" customFormat="1" ht="11.25">
      <c r="B2587" s="210"/>
      <c r="C2587" s="211"/>
      <c r="D2587" s="212" t="s">
        <v>250</v>
      </c>
      <c r="E2587" s="213" t="s">
        <v>1</v>
      </c>
      <c r="F2587" s="214" t="s">
        <v>3293</v>
      </c>
      <c r="G2587" s="211"/>
      <c r="H2587" s="213" t="s">
        <v>1</v>
      </c>
      <c r="I2587" s="215"/>
      <c r="J2587" s="211"/>
      <c r="K2587" s="211"/>
      <c r="L2587" s="216"/>
      <c r="M2587" s="217"/>
      <c r="N2587" s="218"/>
      <c r="O2587" s="218"/>
      <c r="P2587" s="218"/>
      <c r="Q2587" s="218"/>
      <c r="R2587" s="218"/>
      <c r="S2587" s="218"/>
      <c r="T2587" s="219"/>
      <c r="AT2587" s="220" t="s">
        <v>250</v>
      </c>
      <c r="AU2587" s="220" t="s">
        <v>86</v>
      </c>
      <c r="AV2587" s="13" t="s">
        <v>83</v>
      </c>
      <c r="AW2587" s="13" t="s">
        <v>31</v>
      </c>
      <c r="AX2587" s="13" t="s">
        <v>75</v>
      </c>
      <c r="AY2587" s="220" t="s">
        <v>239</v>
      </c>
    </row>
    <row r="2588" spans="1:65" s="14" customFormat="1" ht="11.25">
      <c r="B2588" s="221"/>
      <c r="C2588" s="222"/>
      <c r="D2588" s="212" t="s">
        <v>250</v>
      </c>
      <c r="E2588" s="223" t="s">
        <v>1</v>
      </c>
      <c r="F2588" s="224" t="s">
        <v>3294</v>
      </c>
      <c r="G2588" s="222"/>
      <c r="H2588" s="225">
        <v>159.5</v>
      </c>
      <c r="I2588" s="226"/>
      <c r="J2588" s="222"/>
      <c r="K2588" s="222"/>
      <c r="L2588" s="227"/>
      <c r="M2588" s="228"/>
      <c r="N2588" s="229"/>
      <c r="O2588" s="229"/>
      <c r="P2588" s="229"/>
      <c r="Q2588" s="229"/>
      <c r="R2588" s="229"/>
      <c r="S2588" s="229"/>
      <c r="T2588" s="230"/>
      <c r="AT2588" s="231" t="s">
        <v>250</v>
      </c>
      <c r="AU2588" s="231" t="s">
        <v>86</v>
      </c>
      <c r="AV2588" s="14" t="s">
        <v>86</v>
      </c>
      <c r="AW2588" s="14" t="s">
        <v>31</v>
      </c>
      <c r="AX2588" s="14" t="s">
        <v>75</v>
      </c>
      <c r="AY2588" s="231" t="s">
        <v>239</v>
      </c>
    </row>
    <row r="2589" spans="1:65" s="14" customFormat="1" ht="11.25">
      <c r="B2589" s="221"/>
      <c r="C2589" s="222"/>
      <c r="D2589" s="212" t="s">
        <v>250</v>
      </c>
      <c r="E2589" s="223" t="s">
        <v>1</v>
      </c>
      <c r="F2589" s="224" t="s">
        <v>3295</v>
      </c>
      <c r="G2589" s="222"/>
      <c r="H2589" s="225">
        <v>16</v>
      </c>
      <c r="I2589" s="226"/>
      <c r="J2589" s="222"/>
      <c r="K2589" s="222"/>
      <c r="L2589" s="227"/>
      <c r="M2589" s="228"/>
      <c r="N2589" s="229"/>
      <c r="O2589" s="229"/>
      <c r="P2589" s="229"/>
      <c r="Q2589" s="229"/>
      <c r="R2589" s="229"/>
      <c r="S2589" s="229"/>
      <c r="T2589" s="230"/>
      <c r="AT2589" s="231" t="s">
        <v>250</v>
      </c>
      <c r="AU2589" s="231" t="s">
        <v>86</v>
      </c>
      <c r="AV2589" s="14" t="s">
        <v>86</v>
      </c>
      <c r="AW2589" s="14" t="s">
        <v>31</v>
      </c>
      <c r="AX2589" s="14" t="s">
        <v>75</v>
      </c>
      <c r="AY2589" s="231" t="s">
        <v>239</v>
      </c>
    </row>
    <row r="2590" spans="1:65" s="14" customFormat="1" ht="11.25">
      <c r="B2590" s="221"/>
      <c r="C2590" s="222"/>
      <c r="D2590" s="212" t="s">
        <v>250</v>
      </c>
      <c r="E2590" s="223" t="s">
        <v>1</v>
      </c>
      <c r="F2590" s="224" t="s">
        <v>3296</v>
      </c>
      <c r="G2590" s="222"/>
      <c r="H2590" s="225">
        <v>18.5</v>
      </c>
      <c r="I2590" s="226"/>
      <c r="J2590" s="222"/>
      <c r="K2590" s="222"/>
      <c r="L2590" s="227"/>
      <c r="M2590" s="228"/>
      <c r="N2590" s="229"/>
      <c r="O2590" s="229"/>
      <c r="P2590" s="229"/>
      <c r="Q2590" s="229"/>
      <c r="R2590" s="229"/>
      <c r="S2590" s="229"/>
      <c r="T2590" s="230"/>
      <c r="AT2590" s="231" t="s">
        <v>250</v>
      </c>
      <c r="AU2590" s="231" t="s">
        <v>86</v>
      </c>
      <c r="AV2590" s="14" t="s">
        <v>86</v>
      </c>
      <c r="AW2590" s="14" t="s">
        <v>31</v>
      </c>
      <c r="AX2590" s="14" t="s">
        <v>75</v>
      </c>
      <c r="AY2590" s="231" t="s">
        <v>239</v>
      </c>
    </row>
    <row r="2591" spans="1:65" s="15" customFormat="1" ht="11.25">
      <c r="B2591" s="232"/>
      <c r="C2591" s="233"/>
      <c r="D2591" s="212" t="s">
        <v>250</v>
      </c>
      <c r="E2591" s="234" t="s">
        <v>1</v>
      </c>
      <c r="F2591" s="235" t="s">
        <v>260</v>
      </c>
      <c r="G2591" s="233"/>
      <c r="H2591" s="236">
        <v>194</v>
      </c>
      <c r="I2591" s="237"/>
      <c r="J2591" s="233"/>
      <c r="K2591" s="233"/>
      <c r="L2591" s="238"/>
      <c r="M2591" s="239"/>
      <c r="N2591" s="240"/>
      <c r="O2591" s="240"/>
      <c r="P2591" s="240"/>
      <c r="Q2591" s="240"/>
      <c r="R2591" s="240"/>
      <c r="S2591" s="240"/>
      <c r="T2591" s="241"/>
      <c r="AT2591" s="242" t="s">
        <v>250</v>
      </c>
      <c r="AU2591" s="242" t="s">
        <v>86</v>
      </c>
      <c r="AV2591" s="15" t="s">
        <v>255</v>
      </c>
      <c r="AW2591" s="15" t="s">
        <v>31</v>
      </c>
      <c r="AX2591" s="15" t="s">
        <v>75</v>
      </c>
      <c r="AY2591" s="242" t="s">
        <v>239</v>
      </c>
    </row>
    <row r="2592" spans="1:65" s="16" customFormat="1" ht="11.25">
      <c r="B2592" s="243"/>
      <c r="C2592" s="244"/>
      <c r="D2592" s="212" t="s">
        <v>250</v>
      </c>
      <c r="E2592" s="245" t="s">
        <v>1</v>
      </c>
      <c r="F2592" s="246" t="s">
        <v>264</v>
      </c>
      <c r="G2592" s="244"/>
      <c r="H2592" s="247">
        <v>356</v>
      </c>
      <c r="I2592" s="248"/>
      <c r="J2592" s="244"/>
      <c r="K2592" s="244"/>
      <c r="L2592" s="249"/>
      <c r="M2592" s="250"/>
      <c r="N2592" s="251"/>
      <c r="O2592" s="251"/>
      <c r="P2592" s="251"/>
      <c r="Q2592" s="251"/>
      <c r="R2592" s="251"/>
      <c r="S2592" s="251"/>
      <c r="T2592" s="252"/>
      <c r="AT2592" s="253" t="s">
        <v>250</v>
      </c>
      <c r="AU2592" s="253" t="s">
        <v>86</v>
      </c>
      <c r="AV2592" s="16" t="s">
        <v>246</v>
      </c>
      <c r="AW2592" s="16" t="s">
        <v>31</v>
      </c>
      <c r="AX2592" s="16" t="s">
        <v>83</v>
      </c>
      <c r="AY2592" s="253" t="s">
        <v>239</v>
      </c>
    </row>
    <row r="2593" spans="1:65" s="2" customFormat="1" ht="21.75" customHeight="1">
      <c r="A2593" s="35"/>
      <c r="B2593" s="36"/>
      <c r="C2593" s="192" t="s">
        <v>3297</v>
      </c>
      <c r="D2593" s="192" t="s">
        <v>241</v>
      </c>
      <c r="E2593" s="193" t="s">
        <v>3298</v>
      </c>
      <c r="F2593" s="194" t="s">
        <v>3299</v>
      </c>
      <c r="G2593" s="195" t="s">
        <v>519</v>
      </c>
      <c r="H2593" s="196">
        <v>151</v>
      </c>
      <c r="I2593" s="197"/>
      <c r="J2593" s="198">
        <f>ROUND(I2593*H2593,2)</f>
        <v>0</v>
      </c>
      <c r="K2593" s="194" t="s">
        <v>245</v>
      </c>
      <c r="L2593" s="40"/>
      <c r="M2593" s="199" t="s">
        <v>1</v>
      </c>
      <c r="N2593" s="200" t="s">
        <v>40</v>
      </c>
      <c r="O2593" s="72"/>
      <c r="P2593" s="201">
        <f>O2593*H2593</f>
        <v>0</v>
      </c>
      <c r="Q2593" s="201">
        <v>5.0000000000000001E-4</v>
      </c>
      <c r="R2593" s="201">
        <f>Q2593*H2593</f>
        <v>7.5499999999999998E-2</v>
      </c>
      <c r="S2593" s="201">
        <v>0</v>
      </c>
      <c r="T2593" s="202">
        <f>S2593*H2593</f>
        <v>0</v>
      </c>
      <c r="U2593" s="35"/>
      <c r="V2593" s="35"/>
      <c r="W2593" s="35"/>
      <c r="X2593" s="35"/>
      <c r="Y2593" s="35"/>
      <c r="Z2593" s="35"/>
      <c r="AA2593" s="35"/>
      <c r="AB2593" s="35"/>
      <c r="AC2593" s="35"/>
      <c r="AD2593" s="35"/>
      <c r="AE2593" s="35"/>
      <c r="AR2593" s="203" t="s">
        <v>169</v>
      </c>
      <c r="AT2593" s="203" t="s">
        <v>241</v>
      </c>
      <c r="AU2593" s="203" t="s">
        <v>86</v>
      </c>
      <c r="AY2593" s="18" t="s">
        <v>239</v>
      </c>
      <c r="BE2593" s="204">
        <f>IF(N2593="základní",J2593,0)</f>
        <v>0</v>
      </c>
      <c r="BF2593" s="204">
        <f>IF(N2593="snížená",J2593,0)</f>
        <v>0</v>
      </c>
      <c r="BG2593" s="204">
        <f>IF(N2593="zákl. přenesená",J2593,0)</f>
        <v>0</v>
      </c>
      <c r="BH2593" s="204">
        <f>IF(N2593="sníž. přenesená",J2593,0)</f>
        <v>0</v>
      </c>
      <c r="BI2593" s="204">
        <f>IF(N2593="nulová",J2593,0)</f>
        <v>0</v>
      </c>
      <c r="BJ2593" s="18" t="s">
        <v>83</v>
      </c>
      <c r="BK2593" s="204">
        <f>ROUND(I2593*H2593,2)</f>
        <v>0</v>
      </c>
      <c r="BL2593" s="18" t="s">
        <v>169</v>
      </c>
      <c r="BM2593" s="203" t="s">
        <v>3300</v>
      </c>
    </row>
    <row r="2594" spans="1:65" s="2" customFormat="1" ht="11.25">
      <c r="A2594" s="35"/>
      <c r="B2594" s="36"/>
      <c r="C2594" s="37"/>
      <c r="D2594" s="205" t="s">
        <v>248</v>
      </c>
      <c r="E2594" s="37"/>
      <c r="F2594" s="206" t="s">
        <v>3301</v>
      </c>
      <c r="G2594" s="37"/>
      <c r="H2594" s="37"/>
      <c r="I2594" s="207"/>
      <c r="J2594" s="37"/>
      <c r="K2594" s="37"/>
      <c r="L2594" s="40"/>
      <c r="M2594" s="208"/>
      <c r="N2594" s="209"/>
      <c r="O2594" s="72"/>
      <c r="P2594" s="72"/>
      <c r="Q2594" s="72"/>
      <c r="R2594" s="72"/>
      <c r="S2594" s="72"/>
      <c r="T2594" s="73"/>
      <c r="U2594" s="35"/>
      <c r="V2594" s="35"/>
      <c r="W2594" s="35"/>
      <c r="X2594" s="35"/>
      <c r="Y2594" s="35"/>
      <c r="Z2594" s="35"/>
      <c r="AA2594" s="35"/>
      <c r="AB2594" s="35"/>
      <c r="AC2594" s="35"/>
      <c r="AD2594" s="35"/>
      <c r="AE2594" s="35"/>
      <c r="AT2594" s="18" t="s">
        <v>248</v>
      </c>
      <c r="AU2594" s="18" t="s">
        <v>86</v>
      </c>
    </row>
    <row r="2595" spans="1:65" s="13" customFormat="1" ht="11.25">
      <c r="B2595" s="210"/>
      <c r="C2595" s="211"/>
      <c r="D2595" s="212" t="s">
        <v>250</v>
      </c>
      <c r="E2595" s="213" t="s">
        <v>1</v>
      </c>
      <c r="F2595" s="214" t="s">
        <v>3302</v>
      </c>
      <c r="G2595" s="211"/>
      <c r="H2595" s="213" t="s">
        <v>1</v>
      </c>
      <c r="I2595" s="215"/>
      <c r="J2595" s="211"/>
      <c r="K2595" s="211"/>
      <c r="L2595" s="216"/>
      <c r="M2595" s="217"/>
      <c r="N2595" s="218"/>
      <c r="O2595" s="218"/>
      <c r="P2595" s="218"/>
      <c r="Q2595" s="218"/>
      <c r="R2595" s="218"/>
      <c r="S2595" s="218"/>
      <c r="T2595" s="219"/>
      <c r="AT2595" s="220" t="s">
        <v>250</v>
      </c>
      <c r="AU2595" s="220" t="s">
        <v>86</v>
      </c>
      <c r="AV2595" s="13" t="s">
        <v>83</v>
      </c>
      <c r="AW2595" s="13" t="s">
        <v>31</v>
      </c>
      <c r="AX2595" s="13" t="s">
        <v>75</v>
      </c>
      <c r="AY2595" s="220" t="s">
        <v>239</v>
      </c>
    </row>
    <row r="2596" spans="1:65" s="13" customFormat="1" ht="11.25">
      <c r="B2596" s="210"/>
      <c r="C2596" s="211"/>
      <c r="D2596" s="212" t="s">
        <v>250</v>
      </c>
      <c r="E2596" s="213" t="s">
        <v>1</v>
      </c>
      <c r="F2596" s="214" t="s">
        <v>3303</v>
      </c>
      <c r="G2596" s="211"/>
      <c r="H2596" s="213" t="s">
        <v>1</v>
      </c>
      <c r="I2596" s="215"/>
      <c r="J2596" s="211"/>
      <c r="K2596" s="211"/>
      <c r="L2596" s="216"/>
      <c r="M2596" s="217"/>
      <c r="N2596" s="218"/>
      <c r="O2596" s="218"/>
      <c r="P2596" s="218"/>
      <c r="Q2596" s="218"/>
      <c r="R2596" s="218"/>
      <c r="S2596" s="218"/>
      <c r="T2596" s="219"/>
      <c r="AT2596" s="220" t="s">
        <v>250</v>
      </c>
      <c r="AU2596" s="220" t="s">
        <v>86</v>
      </c>
      <c r="AV2596" s="13" t="s">
        <v>83</v>
      </c>
      <c r="AW2596" s="13" t="s">
        <v>31</v>
      </c>
      <c r="AX2596" s="13" t="s">
        <v>75</v>
      </c>
      <c r="AY2596" s="220" t="s">
        <v>239</v>
      </c>
    </row>
    <row r="2597" spans="1:65" s="14" customFormat="1" ht="11.25">
      <c r="B2597" s="221"/>
      <c r="C2597" s="222"/>
      <c r="D2597" s="212" t="s">
        <v>250</v>
      </c>
      <c r="E2597" s="223" t="s">
        <v>1</v>
      </c>
      <c r="F2597" s="224" t="s">
        <v>3304</v>
      </c>
      <c r="G2597" s="222"/>
      <c r="H2597" s="225">
        <v>98.5</v>
      </c>
      <c r="I2597" s="226"/>
      <c r="J2597" s="222"/>
      <c r="K2597" s="222"/>
      <c r="L2597" s="227"/>
      <c r="M2597" s="228"/>
      <c r="N2597" s="229"/>
      <c r="O2597" s="229"/>
      <c r="P2597" s="229"/>
      <c r="Q2597" s="229"/>
      <c r="R2597" s="229"/>
      <c r="S2597" s="229"/>
      <c r="T2597" s="230"/>
      <c r="AT2597" s="231" t="s">
        <v>250</v>
      </c>
      <c r="AU2597" s="231" t="s">
        <v>86</v>
      </c>
      <c r="AV2597" s="14" t="s">
        <v>86</v>
      </c>
      <c r="AW2597" s="14" t="s">
        <v>31</v>
      </c>
      <c r="AX2597" s="14" t="s">
        <v>75</v>
      </c>
      <c r="AY2597" s="231" t="s">
        <v>239</v>
      </c>
    </row>
    <row r="2598" spans="1:65" s="13" customFormat="1" ht="11.25">
      <c r="B2598" s="210"/>
      <c r="C2598" s="211"/>
      <c r="D2598" s="212" t="s">
        <v>250</v>
      </c>
      <c r="E2598" s="213" t="s">
        <v>1</v>
      </c>
      <c r="F2598" s="214" t="s">
        <v>3305</v>
      </c>
      <c r="G2598" s="211"/>
      <c r="H2598" s="213" t="s">
        <v>1</v>
      </c>
      <c r="I2598" s="215"/>
      <c r="J2598" s="211"/>
      <c r="K2598" s="211"/>
      <c r="L2598" s="216"/>
      <c r="M2598" s="217"/>
      <c r="N2598" s="218"/>
      <c r="O2598" s="218"/>
      <c r="P2598" s="218"/>
      <c r="Q2598" s="218"/>
      <c r="R2598" s="218"/>
      <c r="S2598" s="218"/>
      <c r="T2598" s="219"/>
      <c r="AT2598" s="220" t="s">
        <v>250</v>
      </c>
      <c r="AU2598" s="220" t="s">
        <v>86</v>
      </c>
      <c r="AV2598" s="13" t="s">
        <v>83</v>
      </c>
      <c r="AW2598" s="13" t="s">
        <v>31</v>
      </c>
      <c r="AX2598" s="13" t="s">
        <v>75</v>
      </c>
      <c r="AY2598" s="220" t="s">
        <v>239</v>
      </c>
    </row>
    <row r="2599" spans="1:65" s="14" customFormat="1" ht="11.25">
      <c r="B2599" s="221"/>
      <c r="C2599" s="222"/>
      <c r="D2599" s="212" t="s">
        <v>250</v>
      </c>
      <c r="E2599" s="223" t="s">
        <v>1</v>
      </c>
      <c r="F2599" s="224" t="s">
        <v>3306</v>
      </c>
      <c r="G2599" s="222"/>
      <c r="H2599" s="225">
        <v>34.5</v>
      </c>
      <c r="I2599" s="226"/>
      <c r="J2599" s="222"/>
      <c r="K2599" s="222"/>
      <c r="L2599" s="227"/>
      <c r="M2599" s="228"/>
      <c r="N2599" s="229"/>
      <c r="O2599" s="229"/>
      <c r="P2599" s="229"/>
      <c r="Q2599" s="229"/>
      <c r="R2599" s="229"/>
      <c r="S2599" s="229"/>
      <c r="T2599" s="230"/>
      <c r="AT2599" s="231" t="s">
        <v>250</v>
      </c>
      <c r="AU2599" s="231" t="s">
        <v>86</v>
      </c>
      <c r="AV2599" s="14" t="s">
        <v>86</v>
      </c>
      <c r="AW2599" s="14" t="s">
        <v>31</v>
      </c>
      <c r="AX2599" s="14" t="s">
        <v>75</v>
      </c>
      <c r="AY2599" s="231" t="s">
        <v>239</v>
      </c>
    </row>
    <row r="2600" spans="1:65" s="13" customFormat="1" ht="11.25">
      <c r="B2600" s="210"/>
      <c r="C2600" s="211"/>
      <c r="D2600" s="212" t="s">
        <v>250</v>
      </c>
      <c r="E2600" s="213" t="s">
        <v>1</v>
      </c>
      <c r="F2600" s="214" t="s">
        <v>3307</v>
      </c>
      <c r="G2600" s="211"/>
      <c r="H2600" s="213" t="s">
        <v>1</v>
      </c>
      <c r="I2600" s="215"/>
      <c r="J2600" s="211"/>
      <c r="K2600" s="211"/>
      <c r="L2600" s="216"/>
      <c r="M2600" s="217"/>
      <c r="N2600" s="218"/>
      <c r="O2600" s="218"/>
      <c r="P2600" s="218"/>
      <c r="Q2600" s="218"/>
      <c r="R2600" s="218"/>
      <c r="S2600" s="218"/>
      <c r="T2600" s="219"/>
      <c r="AT2600" s="220" t="s">
        <v>250</v>
      </c>
      <c r="AU2600" s="220" t="s">
        <v>86</v>
      </c>
      <c r="AV2600" s="13" t="s">
        <v>83</v>
      </c>
      <c r="AW2600" s="13" t="s">
        <v>31</v>
      </c>
      <c r="AX2600" s="13" t="s">
        <v>75</v>
      </c>
      <c r="AY2600" s="220" t="s">
        <v>239</v>
      </c>
    </row>
    <row r="2601" spans="1:65" s="14" customFormat="1" ht="11.25">
      <c r="B2601" s="221"/>
      <c r="C2601" s="222"/>
      <c r="D2601" s="212" t="s">
        <v>250</v>
      </c>
      <c r="E2601" s="223" t="s">
        <v>1</v>
      </c>
      <c r="F2601" s="224" t="s">
        <v>3308</v>
      </c>
      <c r="G2601" s="222"/>
      <c r="H2601" s="225">
        <v>9.3000000000000007</v>
      </c>
      <c r="I2601" s="226"/>
      <c r="J2601" s="222"/>
      <c r="K2601" s="222"/>
      <c r="L2601" s="227"/>
      <c r="M2601" s="228"/>
      <c r="N2601" s="229"/>
      <c r="O2601" s="229"/>
      <c r="P2601" s="229"/>
      <c r="Q2601" s="229"/>
      <c r="R2601" s="229"/>
      <c r="S2601" s="229"/>
      <c r="T2601" s="230"/>
      <c r="AT2601" s="231" t="s">
        <v>250</v>
      </c>
      <c r="AU2601" s="231" t="s">
        <v>86</v>
      </c>
      <c r="AV2601" s="14" t="s">
        <v>86</v>
      </c>
      <c r="AW2601" s="14" t="s">
        <v>31</v>
      </c>
      <c r="AX2601" s="14" t="s">
        <v>75</v>
      </c>
      <c r="AY2601" s="231" t="s">
        <v>239</v>
      </c>
    </row>
    <row r="2602" spans="1:65" s="14" customFormat="1" ht="11.25">
      <c r="B2602" s="221"/>
      <c r="C2602" s="222"/>
      <c r="D2602" s="212" t="s">
        <v>250</v>
      </c>
      <c r="E2602" s="223" t="s">
        <v>1</v>
      </c>
      <c r="F2602" s="224" t="s">
        <v>3309</v>
      </c>
      <c r="G2602" s="222"/>
      <c r="H2602" s="225">
        <v>8.6999999999999993</v>
      </c>
      <c r="I2602" s="226"/>
      <c r="J2602" s="222"/>
      <c r="K2602" s="222"/>
      <c r="L2602" s="227"/>
      <c r="M2602" s="228"/>
      <c r="N2602" s="229"/>
      <c r="O2602" s="229"/>
      <c r="P2602" s="229"/>
      <c r="Q2602" s="229"/>
      <c r="R2602" s="229"/>
      <c r="S2602" s="229"/>
      <c r="T2602" s="230"/>
      <c r="AT2602" s="231" t="s">
        <v>250</v>
      </c>
      <c r="AU2602" s="231" t="s">
        <v>86</v>
      </c>
      <c r="AV2602" s="14" t="s">
        <v>86</v>
      </c>
      <c r="AW2602" s="14" t="s">
        <v>31</v>
      </c>
      <c r="AX2602" s="14" t="s">
        <v>75</v>
      </c>
      <c r="AY2602" s="231" t="s">
        <v>239</v>
      </c>
    </row>
    <row r="2603" spans="1:65" s="16" customFormat="1" ht="11.25">
      <c r="B2603" s="243"/>
      <c r="C2603" s="244"/>
      <c r="D2603" s="212" t="s">
        <v>250</v>
      </c>
      <c r="E2603" s="245" t="s">
        <v>1</v>
      </c>
      <c r="F2603" s="246" t="s">
        <v>264</v>
      </c>
      <c r="G2603" s="244"/>
      <c r="H2603" s="247">
        <v>151</v>
      </c>
      <c r="I2603" s="248"/>
      <c r="J2603" s="244"/>
      <c r="K2603" s="244"/>
      <c r="L2603" s="249"/>
      <c r="M2603" s="250"/>
      <c r="N2603" s="251"/>
      <c r="O2603" s="251"/>
      <c r="P2603" s="251"/>
      <c r="Q2603" s="251"/>
      <c r="R2603" s="251"/>
      <c r="S2603" s="251"/>
      <c r="T2603" s="252"/>
      <c r="AT2603" s="253" t="s">
        <v>250</v>
      </c>
      <c r="AU2603" s="253" t="s">
        <v>86</v>
      </c>
      <c r="AV2603" s="16" t="s">
        <v>246</v>
      </c>
      <c r="AW2603" s="16" t="s">
        <v>31</v>
      </c>
      <c r="AX2603" s="16" t="s">
        <v>83</v>
      </c>
      <c r="AY2603" s="253" t="s">
        <v>239</v>
      </c>
    </row>
    <row r="2604" spans="1:65" s="2" customFormat="1" ht="16.5" customHeight="1">
      <c r="A2604" s="35"/>
      <c r="B2604" s="36"/>
      <c r="C2604" s="192" t="s">
        <v>3310</v>
      </c>
      <c r="D2604" s="192" t="s">
        <v>241</v>
      </c>
      <c r="E2604" s="193" t="s">
        <v>3311</v>
      </c>
      <c r="F2604" s="194" t="s">
        <v>3312</v>
      </c>
      <c r="G2604" s="195" t="s">
        <v>372</v>
      </c>
      <c r="H2604" s="196">
        <v>354</v>
      </c>
      <c r="I2604" s="197"/>
      <c r="J2604" s="198">
        <f>ROUND(I2604*H2604,2)</f>
        <v>0</v>
      </c>
      <c r="K2604" s="194" t="s">
        <v>245</v>
      </c>
      <c r="L2604" s="40"/>
      <c r="M2604" s="199" t="s">
        <v>1</v>
      </c>
      <c r="N2604" s="200" t="s">
        <v>40</v>
      </c>
      <c r="O2604" s="72"/>
      <c r="P2604" s="201">
        <f>O2604*H2604</f>
        <v>0</v>
      </c>
      <c r="Q2604" s="201">
        <v>2.9999999999999997E-4</v>
      </c>
      <c r="R2604" s="201">
        <f>Q2604*H2604</f>
        <v>0.10619999999999999</v>
      </c>
      <c r="S2604" s="201">
        <v>0</v>
      </c>
      <c r="T2604" s="202">
        <f>S2604*H2604</f>
        <v>0</v>
      </c>
      <c r="U2604" s="35"/>
      <c r="V2604" s="35"/>
      <c r="W2604" s="35"/>
      <c r="X2604" s="35"/>
      <c r="Y2604" s="35"/>
      <c r="Z2604" s="35"/>
      <c r="AA2604" s="35"/>
      <c r="AB2604" s="35"/>
      <c r="AC2604" s="35"/>
      <c r="AD2604" s="35"/>
      <c r="AE2604" s="35"/>
      <c r="AR2604" s="203" t="s">
        <v>169</v>
      </c>
      <c r="AT2604" s="203" t="s">
        <v>241</v>
      </c>
      <c r="AU2604" s="203" t="s">
        <v>86</v>
      </c>
      <c r="AY2604" s="18" t="s">
        <v>239</v>
      </c>
      <c r="BE2604" s="204">
        <f>IF(N2604="základní",J2604,0)</f>
        <v>0</v>
      </c>
      <c r="BF2604" s="204">
        <f>IF(N2604="snížená",J2604,0)</f>
        <v>0</v>
      </c>
      <c r="BG2604" s="204">
        <f>IF(N2604="zákl. přenesená",J2604,0)</f>
        <v>0</v>
      </c>
      <c r="BH2604" s="204">
        <f>IF(N2604="sníž. přenesená",J2604,0)</f>
        <v>0</v>
      </c>
      <c r="BI2604" s="204">
        <f>IF(N2604="nulová",J2604,0)</f>
        <v>0</v>
      </c>
      <c r="BJ2604" s="18" t="s">
        <v>83</v>
      </c>
      <c r="BK2604" s="204">
        <f>ROUND(I2604*H2604,2)</f>
        <v>0</v>
      </c>
      <c r="BL2604" s="18" t="s">
        <v>169</v>
      </c>
      <c r="BM2604" s="203" t="s">
        <v>3313</v>
      </c>
    </row>
    <row r="2605" spans="1:65" s="2" customFormat="1" ht="11.25">
      <c r="A2605" s="35"/>
      <c r="B2605" s="36"/>
      <c r="C2605" s="37"/>
      <c r="D2605" s="205" t="s">
        <v>248</v>
      </c>
      <c r="E2605" s="37"/>
      <c r="F2605" s="206" t="s">
        <v>3314</v>
      </c>
      <c r="G2605" s="37"/>
      <c r="H2605" s="37"/>
      <c r="I2605" s="207"/>
      <c r="J2605" s="37"/>
      <c r="K2605" s="37"/>
      <c r="L2605" s="40"/>
      <c r="M2605" s="208"/>
      <c r="N2605" s="209"/>
      <c r="O2605" s="72"/>
      <c r="P2605" s="72"/>
      <c r="Q2605" s="72"/>
      <c r="R2605" s="72"/>
      <c r="S2605" s="72"/>
      <c r="T2605" s="73"/>
      <c r="U2605" s="35"/>
      <c r="V2605" s="35"/>
      <c r="W2605" s="35"/>
      <c r="X2605" s="35"/>
      <c r="Y2605" s="35"/>
      <c r="Z2605" s="35"/>
      <c r="AA2605" s="35"/>
      <c r="AB2605" s="35"/>
      <c r="AC2605" s="35"/>
      <c r="AD2605" s="35"/>
      <c r="AE2605" s="35"/>
      <c r="AT2605" s="18" t="s">
        <v>248</v>
      </c>
      <c r="AU2605" s="18" t="s">
        <v>86</v>
      </c>
    </row>
    <row r="2606" spans="1:65" s="2" customFormat="1" ht="24.2" customHeight="1">
      <c r="A2606" s="35"/>
      <c r="B2606" s="36"/>
      <c r="C2606" s="192" t="s">
        <v>3315</v>
      </c>
      <c r="D2606" s="192" t="s">
        <v>241</v>
      </c>
      <c r="E2606" s="193" t="s">
        <v>3316</v>
      </c>
      <c r="F2606" s="194" t="s">
        <v>3317</v>
      </c>
      <c r="G2606" s="195" t="s">
        <v>343</v>
      </c>
      <c r="H2606" s="196">
        <v>7.3689999999999998</v>
      </c>
      <c r="I2606" s="197"/>
      <c r="J2606" s="198">
        <f>ROUND(I2606*H2606,2)</f>
        <v>0</v>
      </c>
      <c r="K2606" s="194" t="s">
        <v>245</v>
      </c>
      <c r="L2606" s="40"/>
      <c r="M2606" s="199" t="s">
        <v>1</v>
      </c>
      <c r="N2606" s="200" t="s">
        <v>40</v>
      </c>
      <c r="O2606" s="72"/>
      <c r="P2606" s="201">
        <f>O2606*H2606</f>
        <v>0</v>
      </c>
      <c r="Q2606" s="201">
        <v>0</v>
      </c>
      <c r="R2606" s="201">
        <f>Q2606*H2606</f>
        <v>0</v>
      </c>
      <c r="S2606" s="201">
        <v>0</v>
      </c>
      <c r="T2606" s="202">
        <f>S2606*H2606</f>
        <v>0</v>
      </c>
      <c r="U2606" s="35"/>
      <c r="V2606" s="35"/>
      <c r="W2606" s="35"/>
      <c r="X2606" s="35"/>
      <c r="Y2606" s="35"/>
      <c r="Z2606" s="35"/>
      <c r="AA2606" s="35"/>
      <c r="AB2606" s="35"/>
      <c r="AC2606" s="35"/>
      <c r="AD2606" s="35"/>
      <c r="AE2606" s="35"/>
      <c r="AR2606" s="203" t="s">
        <v>169</v>
      </c>
      <c r="AT2606" s="203" t="s">
        <v>241</v>
      </c>
      <c r="AU2606" s="203" t="s">
        <v>86</v>
      </c>
      <c r="AY2606" s="18" t="s">
        <v>239</v>
      </c>
      <c r="BE2606" s="204">
        <f>IF(N2606="základní",J2606,0)</f>
        <v>0</v>
      </c>
      <c r="BF2606" s="204">
        <f>IF(N2606="snížená",J2606,0)</f>
        <v>0</v>
      </c>
      <c r="BG2606" s="204">
        <f>IF(N2606="zákl. přenesená",J2606,0)</f>
        <v>0</v>
      </c>
      <c r="BH2606" s="204">
        <f>IF(N2606="sníž. přenesená",J2606,0)</f>
        <v>0</v>
      </c>
      <c r="BI2606" s="204">
        <f>IF(N2606="nulová",J2606,0)</f>
        <v>0</v>
      </c>
      <c r="BJ2606" s="18" t="s">
        <v>83</v>
      </c>
      <c r="BK2606" s="204">
        <f>ROUND(I2606*H2606,2)</f>
        <v>0</v>
      </c>
      <c r="BL2606" s="18" t="s">
        <v>169</v>
      </c>
      <c r="BM2606" s="203" t="s">
        <v>3318</v>
      </c>
    </row>
    <row r="2607" spans="1:65" s="2" customFormat="1" ht="11.25">
      <c r="A2607" s="35"/>
      <c r="B2607" s="36"/>
      <c r="C2607" s="37"/>
      <c r="D2607" s="205" t="s">
        <v>248</v>
      </c>
      <c r="E2607" s="37"/>
      <c r="F2607" s="206" t="s">
        <v>3319</v>
      </c>
      <c r="G2607" s="37"/>
      <c r="H2607" s="37"/>
      <c r="I2607" s="207"/>
      <c r="J2607" s="37"/>
      <c r="K2607" s="37"/>
      <c r="L2607" s="40"/>
      <c r="M2607" s="208"/>
      <c r="N2607" s="209"/>
      <c r="O2607" s="72"/>
      <c r="P2607" s="72"/>
      <c r="Q2607" s="72"/>
      <c r="R2607" s="72"/>
      <c r="S2607" s="72"/>
      <c r="T2607" s="73"/>
      <c r="U2607" s="35"/>
      <c r="V2607" s="35"/>
      <c r="W2607" s="35"/>
      <c r="X2607" s="35"/>
      <c r="Y2607" s="35"/>
      <c r="Z2607" s="35"/>
      <c r="AA2607" s="35"/>
      <c r="AB2607" s="35"/>
      <c r="AC2607" s="35"/>
      <c r="AD2607" s="35"/>
      <c r="AE2607" s="35"/>
      <c r="AT2607" s="18" t="s">
        <v>248</v>
      </c>
      <c r="AU2607" s="18" t="s">
        <v>86</v>
      </c>
    </row>
    <row r="2608" spans="1:65" s="12" customFormat="1" ht="22.9" customHeight="1">
      <c r="B2608" s="176"/>
      <c r="C2608" s="177"/>
      <c r="D2608" s="178" t="s">
        <v>74</v>
      </c>
      <c r="E2608" s="190" t="s">
        <v>305</v>
      </c>
      <c r="F2608" s="190" t="s">
        <v>3320</v>
      </c>
      <c r="G2608" s="177"/>
      <c r="H2608" s="177"/>
      <c r="I2608" s="180"/>
      <c r="J2608" s="191">
        <f>BK2608</f>
        <v>0</v>
      </c>
      <c r="K2608" s="177"/>
      <c r="L2608" s="182"/>
      <c r="M2608" s="183"/>
      <c r="N2608" s="184"/>
      <c r="O2608" s="184"/>
      <c r="P2608" s="185">
        <f>SUM(P2609:P2651)</f>
        <v>0</v>
      </c>
      <c r="Q2608" s="184"/>
      <c r="R2608" s="185">
        <f>SUM(R2609:R2651)</f>
        <v>0.17715000000000003</v>
      </c>
      <c r="S2608" s="184"/>
      <c r="T2608" s="186">
        <f>SUM(T2609:T2651)</f>
        <v>0</v>
      </c>
      <c r="AR2608" s="187" t="s">
        <v>86</v>
      </c>
      <c r="AT2608" s="188" t="s">
        <v>74</v>
      </c>
      <c r="AU2608" s="188" t="s">
        <v>83</v>
      </c>
      <c r="AY2608" s="187" t="s">
        <v>239</v>
      </c>
      <c r="BK2608" s="189">
        <f>SUM(BK2609:BK2651)</f>
        <v>0</v>
      </c>
    </row>
    <row r="2609" spans="1:65" s="2" customFormat="1" ht="24.2" customHeight="1">
      <c r="A2609" s="35"/>
      <c r="B2609" s="36"/>
      <c r="C2609" s="192" t="s">
        <v>3321</v>
      </c>
      <c r="D2609" s="192" t="s">
        <v>241</v>
      </c>
      <c r="E2609" s="193" t="s">
        <v>3322</v>
      </c>
      <c r="F2609" s="194" t="s">
        <v>3323</v>
      </c>
      <c r="G2609" s="195" t="s">
        <v>372</v>
      </c>
      <c r="H2609" s="196">
        <v>678</v>
      </c>
      <c r="I2609" s="197"/>
      <c r="J2609" s="198">
        <f>ROUND(I2609*H2609,2)</f>
        <v>0</v>
      </c>
      <c r="K2609" s="194" t="s">
        <v>1</v>
      </c>
      <c r="L2609" s="40"/>
      <c r="M2609" s="199" t="s">
        <v>1</v>
      </c>
      <c r="N2609" s="200" t="s">
        <v>40</v>
      </c>
      <c r="O2609" s="72"/>
      <c r="P2609" s="201">
        <f>O2609*H2609</f>
        <v>0</v>
      </c>
      <c r="Q2609" s="201">
        <v>2.1000000000000001E-4</v>
      </c>
      <c r="R2609" s="201">
        <f>Q2609*H2609</f>
        <v>0.14238000000000001</v>
      </c>
      <c r="S2609" s="201">
        <v>0</v>
      </c>
      <c r="T2609" s="202">
        <f>S2609*H2609</f>
        <v>0</v>
      </c>
      <c r="U2609" s="35"/>
      <c r="V2609" s="35"/>
      <c r="W2609" s="35"/>
      <c r="X2609" s="35"/>
      <c r="Y2609" s="35"/>
      <c r="Z2609" s="35"/>
      <c r="AA2609" s="35"/>
      <c r="AB2609" s="35"/>
      <c r="AC2609" s="35"/>
      <c r="AD2609" s="35"/>
      <c r="AE2609" s="35"/>
      <c r="AR2609" s="203" t="s">
        <v>169</v>
      </c>
      <c r="AT2609" s="203" t="s">
        <v>241</v>
      </c>
      <c r="AU2609" s="203" t="s">
        <v>86</v>
      </c>
      <c r="AY2609" s="18" t="s">
        <v>239</v>
      </c>
      <c r="BE2609" s="204">
        <f>IF(N2609="základní",J2609,0)</f>
        <v>0</v>
      </c>
      <c r="BF2609" s="204">
        <f>IF(N2609="snížená",J2609,0)</f>
        <v>0</v>
      </c>
      <c r="BG2609" s="204">
        <f>IF(N2609="zákl. přenesená",J2609,0)</f>
        <v>0</v>
      </c>
      <c r="BH2609" s="204">
        <f>IF(N2609="sníž. přenesená",J2609,0)</f>
        <v>0</v>
      </c>
      <c r="BI2609" s="204">
        <f>IF(N2609="nulová",J2609,0)</f>
        <v>0</v>
      </c>
      <c r="BJ2609" s="18" t="s">
        <v>83</v>
      </c>
      <c r="BK2609" s="204">
        <f>ROUND(I2609*H2609,2)</f>
        <v>0</v>
      </c>
      <c r="BL2609" s="18" t="s">
        <v>169</v>
      </c>
      <c r="BM2609" s="203" t="s">
        <v>3324</v>
      </c>
    </row>
    <row r="2610" spans="1:65" s="13" customFormat="1" ht="11.25">
      <c r="B2610" s="210"/>
      <c r="C2610" s="211"/>
      <c r="D2610" s="212" t="s">
        <v>250</v>
      </c>
      <c r="E2610" s="213" t="s">
        <v>1</v>
      </c>
      <c r="F2610" s="214" t="s">
        <v>3325</v>
      </c>
      <c r="G2610" s="211"/>
      <c r="H2610" s="213" t="s">
        <v>1</v>
      </c>
      <c r="I2610" s="215"/>
      <c r="J2610" s="211"/>
      <c r="K2610" s="211"/>
      <c r="L2610" s="216"/>
      <c r="M2610" s="217"/>
      <c r="N2610" s="218"/>
      <c r="O2610" s="218"/>
      <c r="P2610" s="218"/>
      <c r="Q2610" s="218"/>
      <c r="R2610" s="218"/>
      <c r="S2610" s="218"/>
      <c r="T2610" s="219"/>
      <c r="AT2610" s="220" t="s">
        <v>250</v>
      </c>
      <c r="AU2610" s="220" t="s">
        <v>86</v>
      </c>
      <c r="AV2610" s="13" t="s">
        <v>83</v>
      </c>
      <c r="AW2610" s="13" t="s">
        <v>31</v>
      </c>
      <c r="AX2610" s="13" t="s">
        <v>75</v>
      </c>
      <c r="AY2610" s="220" t="s">
        <v>239</v>
      </c>
    </row>
    <row r="2611" spans="1:65" s="14" customFormat="1" ht="11.25">
      <c r="B2611" s="221"/>
      <c r="C2611" s="222"/>
      <c r="D2611" s="212" t="s">
        <v>250</v>
      </c>
      <c r="E2611" s="223" t="s">
        <v>1</v>
      </c>
      <c r="F2611" s="224" t="s">
        <v>3326</v>
      </c>
      <c r="G2611" s="222"/>
      <c r="H2611" s="225">
        <v>217.8</v>
      </c>
      <c r="I2611" s="226"/>
      <c r="J2611" s="222"/>
      <c r="K2611" s="222"/>
      <c r="L2611" s="227"/>
      <c r="M2611" s="228"/>
      <c r="N2611" s="229"/>
      <c r="O2611" s="229"/>
      <c r="P2611" s="229"/>
      <c r="Q2611" s="229"/>
      <c r="R2611" s="229"/>
      <c r="S2611" s="229"/>
      <c r="T2611" s="230"/>
      <c r="AT2611" s="231" t="s">
        <v>250</v>
      </c>
      <c r="AU2611" s="231" t="s">
        <v>86</v>
      </c>
      <c r="AV2611" s="14" t="s">
        <v>86</v>
      </c>
      <c r="AW2611" s="14" t="s">
        <v>31</v>
      </c>
      <c r="AX2611" s="14" t="s">
        <v>75</v>
      </c>
      <c r="AY2611" s="231" t="s">
        <v>239</v>
      </c>
    </row>
    <row r="2612" spans="1:65" s="13" customFormat="1" ht="11.25">
      <c r="B2612" s="210"/>
      <c r="C2612" s="211"/>
      <c r="D2612" s="212" t="s">
        <v>250</v>
      </c>
      <c r="E2612" s="213" t="s">
        <v>1</v>
      </c>
      <c r="F2612" s="214" t="s">
        <v>3327</v>
      </c>
      <c r="G2612" s="211"/>
      <c r="H2612" s="213" t="s">
        <v>1</v>
      </c>
      <c r="I2612" s="215"/>
      <c r="J2612" s="211"/>
      <c r="K2612" s="211"/>
      <c r="L2612" s="216"/>
      <c r="M2612" s="217"/>
      <c r="N2612" s="218"/>
      <c r="O2612" s="218"/>
      <c r="P2612" s="218"/>
      <c r="Q2612" s="218"/>
      <c r="R2612" s="218"/>
      <c r="S2612" s="218"/>
      <c r="T2612" s="219"/>
      <c r="AT2612" s="220" t="s">
        <v>250</v>
      </c>
      <c r="AU2612" s="220" t="s">
        <v>86</v>
      </c>
      <c r="AV2612" s="13" t="s">
        <v>83</v>
      </c>
      <c r="AW2612" s="13" t="s">
        <v>31</v>
      </c>
      <c r="AX2612" s="13" t="s">
        <v>75</v>
      </c>
      <c r="AY2612" s="220" t="s">
        <v>239</v>
      </c>
    </row>
    <row r="2613" spans="1:65" s="14" customFormat="1" ht="11.25">
      <c r="B2613" s="221"/>
      <c r="C2613" s="222"/>
      <c r="D2613" s="212" t="s">
        <v>250</v>
      </c>
      <c r="E2613" s="223" t="s">
        <v>1</v>
      </c>
      <c r="F2613" s="224" t="s">
        <v>3328</v>
      </c>
      <c r="G2613" s="222"/>
      <c r="H2613" s="225">
        <v>38.627000000000002</v>
      </c>
      <c r="I2613" s="226"/>
      <c r="J2613" s="222"/>
      <c r="K2613" s="222"/>
      <c r="L2613" s="227"/>
      <c r="M2613" s="228"/>
      <c r="N2613" s="229"/>
      <c r="O2613" s="229"/>
      <c r="P2613" s="229"/>
      <c r="Q2613" s="229"/>
      <c r="R2613" s="229"/>
      <c r="S2613" s="229"/>
      <c r="T2613" s="230"/>
      <c r="AT2613" s="231" t="s">
        <v>250</v>
      </c>
      <c r="AU2613" s="231" t="s">
        <v>86</v>
      </c>
      <c r="AV2613" s="14" t="s">
        <v>86</v>
      </c>
      <c r="AW2613" s="14" t="s">
        <v>31</v>
      </c>
      <c r="AX2613" s="14" t="s">
        <v>75</v>
      </c>
      <c r="AY2613" s="231" t="s">
        <v>239</v>
      </c>
    </row>
    <row r="2614" spans="1:65" s="14" customFormat="1" ht="11.25">
      <c r="B2614" s="221"/>
      <c r="C2614" s="222"/>
      <c r="D2614" s="212" t="s">
        <v>250</v>
      </c>
      <c r="E2614" s="223" t="s">
        <v>1</v>
      </c>
      <c r="F2614" s="224" t="s">
        <v>3329</v>
      </c>
      <c r="G2614" s="222"/>
      <c r="H2614" s="225">
        <v>276.10000000000002</v>
      </c>
      <c r="I2614" s="226"/>
      <c r="J2614" s="222"/>
      <c r="K2614" s="222"/>
      <c r="L2614" s="227"/>
      <c r="M2614" s="228"/>
      <c r="N2614" s="229"/>
      <c r="O2614" s="229"/>
      <c r="P2614" s="229"/>
      <c r="Q2614" s="229"/>
      <c r="R2614" s="229"/>
      <c r="S2614" s="229"/>
      <c r="T2614" s="230"/>
      <c r="AT2614" s="231" t="s">
        <v>250</v>
      </c>
      <c r="AU2614" s="231" t="s">
        <v>86</v>
      </c>
      <c r="AV2614" s="14" t="s">
        <v>86</v>
      </c>
      <c r="AW2614" s="14" t="s">
        <v>31</v>
      </c>
      <c r="AX2614" s="14" t="s">
        <v>75</v>
      </c>
      <c r="AY2614" s="231" t="s">
        <v>239</v>
      </c>
    </row>
    <row r="2615" spans="1:65" s="14" customFormat="1" ht="11.25">
      <c r="B2615" s="221"/>
      <c r="C2615" s="222"/>
      <c r="D2615" s="212" t="s">
        <v>250</v>
      </c>
      <c r="E2615" s="223" t="s">
        <v>1</v>
      </c>
      <c r="F2615" s="224" t="s">
        <v>3330</v>
      </c>
      <c r="G2615" s="222"/>
      <c r="H2615" s="225">
        <v>-66.980999999999995</v>
      </c>
      <c r="I2615" s="226"/>
      <c r="J2615" s="222"/>
      <c r="K2615" s="222"/>
      <c r="L2615" s="227"/>
      <c r="M2615" s="228"/>
      <c r="N2615" s="229"/>
      <c r="O2615" s="229"/>
      <c r="P2615" s="229"/>
      <c r="Q2615" s="229"/>
      <c r="R2615" s="229"/>
      <c r="S2615" s="229"/>
      <c r="T2615" s="230"/>
      <c r="AT2615" s="231" t="s">
        <v>250</v>
      </c>
      <c r="AU2615" s="231" t="s">
        <v>86</v>
      </c>
      <c r="AV2615" s="14" t="s">
        <v>86</v>
      </c>
      <c r="AW2615" s="14" t="s">
        <v>31</v>
      </c>
      <c r="AX2615" s="14" t="s">
        <v>75</v>
      </c>
      <c r="AY2615" s="231" t="s">
        <v>239</v>
      </c>
    </row>
    <row r="2616" spans="1:65" s="13" customFormat="1" ht="11.25">
      <c r="B2616" s="210"/>
      <c r="C2616" s="211"/>
      <c r="D2616" s="212" t="s">
        <v>250</v>
      </c>
      <c r="E2616" s="213" t="s">
        <v>1</v>
      </c>
      <c r="F2616" s="214" t="s">
        <v>3331</v>
      </c>
      <c r="G2616" s="211"/>
      <c r="H2616" s="213" t="s">
        <v>1</v>
      </c>
      <c r="I2616" s="215"/>
      <c r="J2616" s="211"/>
      <c r="K2616" s="211"/>
      <c r="L2616" s="216"/>
      <c r="M2616" s="217"/>
      <c r="N2616" s="218"/>
      <c r="O2616" s="218"/>
      <c r="P2616" s="218"/>
      <c r="Q2616" s="218"/>
      <c r="R2616" s="218"/>
      <c r="S2616" s="218"/>
      <c r="T2616" s="219"/>
      <c r="AT2616" s="220" t="s">
        <v>250</v>
      </c>
      <c r="AU2616" s="220" t="s">
        <v>86</v>
      </c>
      <c r="AV2616" s="13" t="s">
        <v>83</v>
      </c>
      <c r="AW2616" s="13" t="s">
        <v>31</v>
      </c>
      <c r="AX2616" s="13" t="s">
        <v>75</v>
      </c>
      <c r="AY2616" s="220" t="s">
        <v>239</v>
      </c>
    </row>
    <row r="2617" spans="1:65" s="14" customFormat="1" ht="11.25">
      <c r="B2617" s="221"/>
      <c r="C2617" s="222"/>
      <c r="D2617" s="212" t="s">
        <v>250</v>
      </c>
      <c r="E2617" s="223" t="s">
        <v>1</v>
      </c>
      <c r="F2617" s="224" t="s">
        <v>1021</v>
      </c>
      <c r="G2617" s="222"/>
      <c r="H2617" s="225">
        <v>179.57</v>
      </c>
      <c r="I2617" s="226"/>
      <c r="J2617" s="222"/>
      <c r="K2617" s="222"/>
      <c r="L2617" s="227"/>
      <c r="M2617" s="228"/>
      <c r="N2617" s="229"/>
      <c r="O2617" s="229"/>
      <c r="P2617" s="229"/>
      <c r="Q2617" s="229"/>
      <c r="R2617" s="229"/>
      <c r="S2617" s="229"/>
      <c r="T2617" s="230"/>
      <c r="AT2617" s="231" t="s">
        <v>250</v>
      </c>
      <c r="AU2617" s="231" t="s">
        <v>86</v>
      </c>
      <c r="AV2617" s="14" t="s">
        <v>86</v>
      </c>
      <c r="AW2617" s="14" t="s">
        <v>31</v>
      </c>
      <c r="AX2617" s="14" t="s">
        <v>75</v>
      </c>
      <c r="AY2617" s="231" t="s">
        <v>239</v>
      </c>
    </row>
    <row r="2618" spans="1:65" s="14" customFormat="1" ht="11.25">
      <c r="B2618" s="221"/>
      <c r="C2618" s="222"/>
      <c r="D2618" s="212" t="s">
        <v>250</v>
      </c>
      <c r="E2618" s="223" t="s">
        <v>1</v>
      </c>
      <c r="F2618" s="224" t="s">
        <v>3332</v>
      </c>
      <c r="G2618" s="222"/>
      <c r="H2618" s="225">
        <v>32.884</v>
      </c>
      <c r="I2618" s="226"/>
      <c r="J2618" s="222"/>
      <c r="K2618" s="222"/>
      <c r="L2618" s="227"/>
      <c r="M2618" s="228"/>
      <c r="N2618" s="229"/>
      <c r="O2618" s="229"/>
      <c r="P2618" s="229"/>
      <c r="Q2618" s="229"/>
      <c r="R2618" s="229"/>
      <c r="S2618" s="229"/>
      <c r="T2618" s="230"/>
      <c r="AT2618" s="231" t="s">
        <v>250</v>
      </c>
      <c r="AU2618" s="231" t="s">
        <v>86</v>
      </c>
      <c r="AV2618" s="14" t="s">
        <v>86</v>
      </c>
      <c r="AW2618" s="14" t="s">
        <v>31</v>
      </c>
      <c r="AX2618" s="14" t="s">
        <v>75</v>
      </c>
      <c r="AY2618" s="231" t="s">
        <v>239</v>
      </c>
    </row>
    <row r="2619" spans="1:65" s="16" customFormat="1" ht="11.25">
      <c r="B2619" s="243"/>
      <c r="C2619" s="244"/>
      <c r="D2619" s="212" t="s">
        <v>250</v>
      </c>
      <c r="E2619" s="245" t="s">
        <v>1</v>
      </c>
      <c r="F2619" s="246" t="s">
        <v>264</v>
      </c>
      <c r="G2619" s="244"/>
      <c r="H2619" s="247">
        <v>678</v>
      </c>
      <c r="I2619" s="248"/>
      <c r="J2619" s="244"/>
      <c r="K2619" s="244"/>
      <c r="L2619" s="249"/>
      <c r="M2619" s="250"/>
      <c r="N2619" s="251"/>
      <c r="O2619" s="251"/>
      <c r="P2619" s="251"/>
      <c r="Q2619" s="251"/>
      <c r="R2619" s="251"/>
      <c r="S2619" s="251"/>
      <c r="T2619" s="252"/>
      <c r="AT2619" s="253" t="s">
        <v>250</v>
      </c>
      <c r="AU2619" s="253" t="s">
        <v>86</v>
      </c>
      <c r="AV2619" s="16" t="s">
        <v>246</v>
      </c>
      <c r="AW2619" s="16" t="s">
        <v>31</v>
      </c>
      <c r="AX2619" s="16" t="s">
        <v>83</v>
      </c>
      <c r="AY2619" s="253" t="s">
        <v>239</v>
      </c>
    </row>
    <row r="2620" spans="1:65" s="2" customFormat="1" ht="24.2" customHeight="1">
      <c r="A2620" s="35"/>
      <c r="B2620" s="36"/>
      <c r="C2620" s="192" t="s">
        <v>3333</v>
      </c>
      <c r="D2620" s="192" t="s">
        <v>241</v>
      </c>
      <c r="E2620" s="193" t="s">
        <v>3334</v>
      </c>
      <c r="F2620" s="194" t="s">
        <v>3335</v>
      </c>
      <c r="G2620" s="195" t="s">
        <v>372</v>
      </c>
      <c r="H2620" s="196">
        <v>38</v>
      </c>
      <c r="I2620" s="197"/>
      <c r="J2620" s="198">
        <f>ROUND(I2620*H2620,2)</f>
        <v>0</v>
      </c>
      <c r="K2620" s="194" t="s">
        <v>245</v>
      </c>
      <c r="L2620" s="40"/>
      <c r="M2620" s="199" t="s">
        <v>1</v>
      </c>
      <c r="N2620" s="200" t="s">
        <v>40</v>
      </c>
      <c r="O2620" s="72"/>
      <c r="P2620" s="201">
        <f>O2620*H2620</f>
        <v>0</v>
      </c>
      <c r="Q2620" s="201">
        <v>2.9E-4</v>
      </c>
      <c r="R2620" s="201">
        <f>Q2620*H2620</f>
        <v>1.102E-2</v>
      </c>
      <c r="S2620" s="201">
        <v>0</v>
      </c>
      <c r="T2620" s="202">
        <f>S2620*H2620</f>
        <v>0</v>
      </c>
      <c r="U2620" s="35"/>
      <c r="V2620" s="35"/>
      <c r="W2620" s="35"/>
      <c r="X2620" s="35"/>
      <c r="Y2620" s="35"/>
      <c r="Z2620" s="35"/>
      <c r="AA2620" s="35"/>
      <c r="AB2620" s="35"/>
      <c r="AC2620" s="35"/>
      <c r="AD2620" s="35"/>
      <c r="AE2620" s="35"/>
      <c r="AR2620" s="203" t="s">
        <v>169</v>
      </c>
      <c r="AT2620" s="203" t="s">
        <v>241</v>
      </c>
      <c r="AU2620" s="203" t="s">
        <v>86</v>
      </c>
      <c r="AY2620" s="18" t="s">
        <v>239</v>
      </c>
      <c r="BE2620" s="204">
        <f>IF(N2620="základní",J2620,0)</f>
        <v>0</v>
      </c>
      <c r="BF2620" s="204">
        <f>IF(N2620="snížená",J2620,0)</f>
        <v>0</v>
      </c>
      <c r="BG2620" s="204">
        <f>IF(N2620="zákl. přenesená",J2620,0)</f>
        <v>0</v>
      </c>
      <c r="BH2620" s="204">
        <f>IF(N2620="sníž. přenesená",J2620,0)</f>
        <v>0</v>
      </c>
      <c r="BI2620" s="204">
        <f>IF(N2620="nulová",J2620,0)</f>
        <v>0</v>
      </c>
      <c r="BJ2620" s="18" t="s">
        <v>83</v>
      </c>
      <c r="BK2620" s="204">
        <f>ROUND(I2620*H2620,2)</f>
        <v>0</v>
      </c>
      <c r="BL2620" s="18" t="s">
        <v>169</v>
      </c>
      <c r="BM2620" s="203" t="s">
        <v>3336</v>
      </c>
    </row>
    <row r="2621" spans="1:65" s="2" customFormat="1" ht="11.25">
      <c r="A2621" s="35"/>
      <c r="B2621" s="36"/>
      <c r="C2621" s="37"/>
      <c r="D2621" s="205" t="s">
        <v>248</v>
      </c>
      <c r="E2621" s="37"/>
      <c r="F2621" s="206" t="s">
        <v>3337</v>
      </c>
      <c r="G2621" s="37"/>
      <c r="H2621" s="37"/>
      <c r="I2621" s="207"/>
      <c r="J2621" s="37"/>
      <c r="K2621" s="37"/>
      <c r="L2621" s="40"/>
      <c r="M2621" s="208"/>
      <c r="N2621" s="209"/>
      <c r="O2621" s="72"/>
      <c r="P2621" s="72"/>
      <c r="Q2621" s="72"/>
      <c r="R2621" s="72"/>
      <c r="S2621" s="72"/>
      <c r="T2621" s="73"/>
      <c r="U2621" s="35"/>
      <c r="V2621" s="35"/>
      <c r="W2621" s="35"/>
      <c r="X2621" s="35"/>
      <c r="Y2621" s="35"/>
      <c r="Z2621" s="35"/>
      <c r="AA2621" s="35"/>
      <c r="AB2621" s="35"/>
      <c r="AC2621" s="35"/>
      <c r="AD2621" s="35"/>
      <c r="AE2621" s="35"/>
      <c r="AT2621" s="18" t="s">
        <v>248</v>
      </c>
      <c r="AU2621" s="18" t="s">
        <v>86</v>
      </c>
    </row>
    <row r="2622" spans="1:65" s="13" customFormat="1" ht="11.25">
      <c r="B2622" s="210"/>
      <c r="C2622" s="211"/>
      <c r="D2622" s="212" t="s">
        <v>250</v>
      </c>
      <c r="E2622" s="213" t="s">
        <v>1</v>
      </c>
      <c r="F2622" s="214" t="s">
        <v>3338</v>
      </c>
      <c r="G2622" s="211"/>
      <c r="H2622" s="213" t="s">
        <v>1</v>
      </c>
      <c r="I2622" s="215"/>
      <c r="J2622" s="211"/>
      <c r="K2622" s="211"/>
      <c r="L2622" s="216"/>
      <c r="M2622" s="217"/>
      <c r="N2622" s="218"/>
      <c r="O2622" s="218"/>
      <c r="P2622" s="218"/>
      <c r="Q2622" s="218"/>
      <c r="R2622" s="218"/>
      <c r="S2622" s="218"/>
      <c r="T2622" s="219"/>
      <c r="AT2622" s="220" t="s">
        <v>250</v>
      </c>
      <c r="AU2622" s="220" t="s">
        <v>86</v>
      </c>
      <c r="AV2622" s="13" t="s">
        <v>83</v>
      </c>
      <c r="AW2622" s="13" t="s">
        <v>31</v>
      </c>
      <c r="AX2622" s="13" t="s">
        <v>75</v>
      </c>
      <c r="AY2622" s="220" t="s">
        <v>239</v>
      </c>
    </row>
    <row r="2623" spans="1:65" s="14" customFormat="1" ht="11.25">
      <c r="B2623" s="221"/>
      <c r="C2623" s="222"/>
      <c r="D2623" s="212" t="s">
        <v>250</v>
      </c>
      <c r="E2623" s="223" t="s">
        <v>1</v>
      </c>
      <c r="F2623" s="224" t="s">
        <v>3339</v>
      </c>
      <c r="G2623" s="222"/>
      <c r="H2623" s="225">
        <v>38</v>
      </c>
      <c r="I2623" s="226"/>
      <c r="J2623" s="222"/>
      <c r="K2623" s="222"/>
      <c r="L2623" s="227"/>
      <c r="M2623" s="228"/>
      <c r="N2623" s="229"/>
      <c r="O2623" s="229"/>
      <c r="P2623" s="229"/>
      <c r="Q2623" s="229"/>
      <c r="R2623" s="229"/>
      <c r="S2623" s="229"/>
      <c r="T2623" s="230"/>
      <c r="AT2623" s="231" t="s">
        <v>250</v>
      </c>
      <c r="AU2623" s="231" t="s">
        <v>86</v>
      </c>
      <c r="AV2623" s="14" t="s">
        <v>86</v>
      </c>
      <c r="AW2623" s="14" t="s">
        <v>31</v>
      </c>
      <c r="AX2623" s="14" t="s">
        <v>83</v>
      </c>
      <c r="AY2623" s="231" t="s">
        <v>239</v>
      </c>
    </row>
    <row r="2624" spans="1:65" s="2" customFormat="1" ht="24.2" customHeight="1">
      <c r="A2624" s="35"/>
      <c r="B2624" s="36"/>
      <c r="C2624" s="192" t="s">
        <v>3340</v>
      </c>
      <c r="D2624" s="192" t="s">
        <v>241</v>
      </c>
      <c r="E2624" s="193" t="s">
        <v>3341</v>
      </c>
      <c r="F2624" s="194" t="s">
        <v>3342</v>
      </c>
      <c r="G2624" s="195" t="s">
        <v>372</v>
      </c>
      <c r="H2624" s="196">
        <v>36</v>
      </c>
      <c r="I2624" s="197"/>
      <c r="J2624" s="198">
        <f>ROUND(I2624*H2624,2)</f>
        <v>0</v>
      </c>
      <c r="K2624" s="194" t="s">
        <v>245</v>
      </c>
      <c r="L2624" s="40"/>
      <c r="M2624" s="199" t="s">
        <v>1</v>
      </c>
      <c r="N2624" s="200" t="s">
        <v>40</v>
      </c>
      <c r="O2624" s="72"/>
      <c r="P2624" s="201">
        <f>O2624*H2624</f>
        <v>0</v>
      </c>
      <c r="Q2624" s="201">
        <v>2.3000000000000001E-4</v>
      </c>
      <c r="R2624" s="201">
        <f>Q2624*H2624</f>
        <v>8.2800000000000009E-3</v>
      </c>
      <c r="S2624" s="201">
        <v>0</v>
      </c>
      <c r="T2624" s="202">
        <f>S2624*H2624</f>
        <v>0</v>
      </c>
      <c r="U2624" s="35"/>
      <c r="V2624" s="35"/>
      <c r="W2624" s="35"/>
      <c r="X2624" s="35"/>
      <c r="Y2624" s="35"/>
      <c r="Z2624" s="35"/>
      <c r="AA2624" s="35"/>
      <c r="AB2624" s="35"/>
      <c r="AC2624" s="35"/>
      <c r="AD2624" s="35"/>
      <c r="AE2624" s="35"/>
      <c r="AR2624" s="203" t="s">
        <v>169</v>
      </c>
      <c r="AT2624" s="203" t="s">
        <v>241</v>
      </c>
      <c r="AU2624" s="203" t="s">
        <v>86</v>
      </c>
      <c r="AY2624" s="18" t="s">
        <v>239</v>
      </c>
      <c r="BE2624" s="204">
        <f>IF(N2624="základní",J2624,0)</f>
        <v>0</v>
      </c>
      <c r="BF2624" s="204">
        <f>IF(N2624="snížená",J2624,0)</f>
        <v>0</v>
      </c>
      <c r="BG2624" s="204">
        <f>IF(N2624="zákl. přenesená",J2624,0)</f>
        <v>0</v>
      </c>
      <c r="BH2624" s="204">
        <f>IF(N2624="sníž. přenesená",J2624,0)</f>
        <v>0</v>
      </c>
      <c r="BI2624" s="204">
        <f>IF(N2624="nulová",J2624,0)</f>
        <v>0</v>
      </c>
      <c r="BJ2624" s="18" t="s">
        <v>83</v>
      </c>
      <c r="BK2624" s="204">
        <f>ROUND(I2624*H2624,2)</f>
        <v>0</v>
      </c>
      <c r="BL2624" s="18" t="s">
        <v>169</v>
      </c>
      <c r="BM2624" s="203" t="s">
        <v>3343</v>
      </c>
    </row>
    <row r="2625" spans="1:65" s="2" customFormat="1" ht="11.25">
      <c r="A2625" s="35"/>
      <c r="B2625" s="36"/>
      <c r="C2625" s="37"/>
      <c r="D2625" s="205" t="s">
        <v>248</v>
      </c>
      <c r="E2625" s="37"/>
      <c r="F2625" s="206" t="s">
        <v>3344</v>
      </c>
      <c r="G2625" s="37"/>
      <c r="H2625" s="37"/>
      <c r="I2625" s="207"/>
      <c r="J2625" s="37"/>
      <c r="K2625" s="37"/>
      <c r="L2625" s="40"/>
      <c r="M2625" s="208"/>
      <c r="N2625" s="209"/>
      <c r="O2625" s="72"/>
      <c r="P2625" s="72"/>
      <c r="Q2625" s="72"/>
      <c r="R2625" s="72"/>
      <c r="S2625" s="72"/>
      <c r="T2625" s="73"/>
      <c r="U2625" s="35"/>
      <c r="V2625" s="35"/>
      <c r="W2625" s="35"/>
      <c r="X2625" s="35"/>
      <c r="Y2625" s="35"/>
      <c r="Z2625" s="35"/>
      <c r="AA2625" s="35"/>
      <c r="AB2625" s="35"/>
      <c r="AC2625" s="35"/>
      <c r="AD2625" s="35"/>
      <c r="AE2625" s="35"/>
      <c r="AT2625" s="18" t="s">
        <v>248</v>
      </c>
      <c r="AU2625" s="18" t="s">
        <v>86</v>
      </c>
    </row>
    <row r="2626" spans="1:65" s="13" customFormat="1" ht="11.25">
      <c r="B2626" s="210"/>
      <c r="C2626" s="211"/>
      <c r="D2626" s="212" t="s">
        <v>250</v>
      </c>
      <c r="E2626" s="213" t="s">
        <v>1</v>
      </c>
      <c r="F2626" s="214" t="s">
        <v>3345</v>
      </c>
      <c r="G2626" s="211"/>
      <c r="H2626" s="213" t="s">
        <v>1</v>
      </c>
      <c r="I2626" s="215"/>
      <c r="J2626" s="211"/>
      <c r="K2626" s="211"/>
      <c r="L2626" s="216"/>
      <c r="M2626" s="217"/>
      <c r="N2626" s="218"/>
      <c r="O2626" s="218"/>
      <c r="P2626" s="218"/>
      <c r="Q2626" s="218"/>
      <c r="R2626" s="218"/>
      <c r="S2626" s="218"/>
      <c r="T2626" s="219"/>
      <c r="AT2626" s="220" t="s">
        <v>250</v>
      </c>
      <c r="AU2626" s="220" t="s">
        <v>86</v>
      </c>
      <c r="AV2626" s="13" t="s">
        <v>83</v>
      </c>
      <c r="AW2626" s="13" t="s">
        <v>31</v>
      </c>
      <c r="AX2626" s="13" t="s">
        <v>75</v>
      </c>
      <c r="AY2626" s="220" t="s">
        <v>239</v>
      </c>
    </row>
    <row r="2627" spans="1:65" s="14" customFormat="1" ht="11.25">
      <c r="B2627" s="221"/>
      <c r="C2627" s="222"/>
      <c r="D2627" s="212" t="s">
        <v>250</v>
      </c>
      <c r="E2627" s="223" t="s">
        <v>1</v>
      </c>
      <c r="F2627" s="224" t="s">
        <v>3346</v>
      </c>
      <c r="G2627" s="222"/>
      <c r="H2627" s="225">
        <v>8.8000000000000007</v>
      </c>
      <c r="I2627" s="226"/>
      <c r="J2627" s="222"/>
      <c r="K2627" s="222"/>
      <c r="L2627" s="227"/>
      <c r="M2627" s="228"/>
      <c r="N2627" s="229"/>
      <c r="O2627" s="229"/>
      <c r="P2627" s="229"/>
      <c r="Q2627" s="229"/>
      <c r="R2627" s="229"/>
      <c r="S2627" s="229"/>
      <c r="T2627" s="230"/>
      <c r="AT2627" s="231" t="s">
        <v>250</v>
      </c>
      <c r="AU2627" s="231" t="s">
        <v>86</v>
      </c>
      <c r="AV2627" s="14" t="s">
        <v>86</v>
      </c>
      <c r="AW2627" s="14" t="s">
        <v>31</v>
      </c>
      <c r="AX2627" s="14" t="s">
        <v>75</v>
      </c>
      <c r="AY2627" s="231" t="s">
        <v>239</v>
      </c>
    </row>
    <row r="2628" spans="1:65" s="14" customFormat="1" ht="11.25">
      <c r="B2628" s="221"/>
      <c r="C2628" s="222"/>
      <c r="D2628" s="212" t="s">
        <v>250</v>
      </c>
      <c r="E2628" s="223" t="s">
        <v>1</v>
      </c>
      <c r="F2628" s="224" t="s">
        <v>3347</v>
      </c>
      <c r="G2628" s="222"/>
      <c r="H2628" s="225">
        <v>5.0999999999999996</v>
      </c>
      <c r="I2628" s="226"/>
      <c r="J2628" s="222"/>
      <c r="K2628" s="222"/>
      <c r="L2628" s="227"/>
      <c r="M2628" s="228"/>
      <c r="N2628" s="229"/>
      <c r="O2628" s="229"/>
      <c r="P2628" s="229"/>
      <c r="Q2628" s="229"/>
      <c r="R2628" s="229"/>
      <c r="S2628" s="229"/>
      <c r="T2628" s="230"/>
      <c r="AT2628" s="231" t="s">
        <v>250</v>
      </c>
      <c r="AU2628" s="231" t="s">
        <v>86</v>
      </c>
      <c r="AV2628" s="14" t="s">
        <v>86</v>
      </c>
      <c r="AW2628" s="14" t="s">
        <v>31</v>
      </c>
      <c r="AX2628" s="14" t="s">
        <v>75</v>
      </c>
      <c r="AY2628" s="231" t="s">
        <v>239</v>
      </c>
    </row>
    <row r="2629" spans="1:65" s="14" customFormat="1" ht="11.25">
      <c r="B2629" s="221"/>
      <c r="C2629" s="222"/>
      <c r="D2629" s="212" t="s">
        <v>250</v>
      </c>
      <c r="E2629" s="223" t="s">
        <v>1</v>
      </c>
      <c r="F2629" s="224" t="s">
        <v>3348</v>
      </c>
      <c r="G2629" s="222"/>
      <c r="H2629" s="225">
        <v>19.8</v>
      </c>
      <c r="I2629" s="226"/>
      <c r="J2629" s="222"/>
      <c r="K2629" s="222"/>
      <c r="L2629" s="227"/>
      <c r="M2629" s="228"/>
      <c r="N2629" s="229"/>
      <c r="O2629" s="229"/>
      <c r="P2629" s="229"/>
      <c r="Q2629" s="229"/>
      <c r="R2629" s="229"/>
      <c r="S2629" s="229"/>
      <c r="T2629" s="230"/>
      <c r="AT2629" s="231" t="s">
        <v>250</v>
      </c>
      <c r="AU2629" s="231" t="s">
        <v>86</v>
      </c>
      <c r="AV2629" s="14" t="s">
        <v>86</v>
      </c>
      <c r="AW2629" s="14" t="s">
        <v>31</v>
      </c>
      <c r="AX2629" s="14" t="s">
        <v>75</v>
      </c>
      <c r="AY2629" s="231" t="s">
        <v>239</v>
      </c>
    </row>
    <row r="2630" spans="1:65" s="14" customFormat="1" ht="11.25">
      <c r="B2630" s="221"/>
      <c r="C2630" s="222"/>
      <c r="D2630" s="212" t="s">
        <v>250</v>
      </c>
      <c r="E2630" s="223" t="s">
        <v>1</v>
      </c>
      <c r="F2630" s="224" t="s">
        <v>3349</v>
      </c>
      <c r="G2630" s="222"/>
      <c r="H2630" s="225">
        <v>2.2999999999999998</v>
      </c>
      <c r="I2630" s="226"/>
      <c r="J2630" s="222"/>
      <c r="K2630" s="222"/>
      <c r="L2630" s="227"/>
      <c r="M2630" s="228"/>
      <c r="N2630" s="229"/>
      <c r="O2630" s="229"/>
      <c r="P2630" s="229"/>
      <c r="Q2630" s="229"/>
      <c r="R2630" s="229"/>
      <c r="S2630" s="229"/>
      <c r="T2630" s="230"/>
      <c r="AT2630" s="231" t="s">
        <v>250</v>
      </c>
      <c r="AU2630" s="231" t="s">
        <v>86</v>
      </c>
      <c r="AV2630" s="14" t="s">
        <v>86</v>
      </c>
      <c r="AW2630" s="14" t="s">
        <v>31</v>
      </c>
      <c r="AX2630" s="14" t="s">
        <v>75</v>
      </c>
      <c r="AY2630" s="231" t="s">
        <v>239</v>
      </c>
    </row>
    <row r="2631" spans="1:65" s="16" customFormat="1" ht="11.25">
      <c r="B2631" s="243"/>
      <c r="C2631" s="244"/>
      <c r="D2631" s="212" t="s">
        <v>250</v>
      </c>
      <c r="E2631" s="245" t="s">
        <v>1</v>
      </c>
      <c r="F2631" s="246" t="s">
        <v>264</v>
      </c>
      <c r="G2631" s="244"/>
      <c r="H2631" s="247">
        <v>36</v>
      </c>
      <c r="I2631" s="248"/>
      <c r="J2631" s="244"/>
      <c r="K2631" s="244"/>
      <c r="L2631" s="249"/>
      <c r="M2631" s="250"/>
      <c r="N2631" s="251"/>
      <c r="O2631" s="251"/>
      <c r="P2631" s="251"/>
      <c r="Q2631" s="251"/>
      <c r="R2631" s="251"/>
      <c r="S2631" s="251"/>
      <c r="T2631" s="252"/>
      <c r="AT2631" s="253" t="s">
        <v>250</v>
      </c>
      <c r="AU2631" s="253" t="s">
        <v>86</v>
      </c>
      <c r="AV2631" s="16" t="s">
        <v>246</v>
      </c>
      <c r="AW2631" s="16" t="s">
        <v>31</v>
      </c>
      <c r="AX2631" s="16" t="s">
        <v>83</v>
      </c>
      <c r="AY2631" s="253" t="s">
        <v>239</v>
      </c>
    </row>
    <row r="2632" spans="1:65" s="2" customFormat="1" ht="37.9" customHeight="1">
      <c r="A2632" s="35"/>
      <c r="B2632" s="36"/>
      <c r="C2632" s="192" t="s">
        <v>3350</v>
      </c>
      <c r="D2632" s="192" t="s">
        <v>241</v>
      </c>
      <c r="E2632" s="193" t="s">
        <v>3351</v>
      </c>
      <c r="F2632" s="194" t="s">
        <v>3352</v>
      </c>
      <c r="G2632" s="195" t="s">
        <v>372</v>
      </c>
      <c r="H2632" s="196">
        <v>1.6</v>
      </c>
      <c r="I2632" s="197"/>
      <c r="J2632" s="198">
        <f>ROUND(I2632*H2632,2)</f>
        <v>0</v>
      </c>
      <c r="K2632" s="194" t="s">
        <v>1</v>
      </c>
      <c r="L2632" s="40"/>
      <c r="M2632" s="199" t="s">
        <v>1</v>
      </c>
      <c r="N2632" s="200" t="s">
        <v>40</v>
      </c>
      <c r="O2632" s="72"/>
      <c r="P2632" s="201">
        <f>O2632*H2632</f>
        <v>0</v>
      </c>
      <c r="Q2632" s="201">
        <v>0</v>
      </c>
      <c r="R2632" s="201">
        <f>Q2632*H2632</f>
        <v>0</v>
      </c>
      <c r="S2632" s="201">
        <v>0</v>
      </c>
      <c r="T2632" s="202">
        <f>S2632*H2632</f>
        <v>0</v>
      </c>
      <c r="U2632" s="35"/>
      <c r="V2632" s="35"/>
      <c r="W2632" s="35"/>
      <c r="X2632" s="35"/>
      <c r="Y2632" s="35"/>
      <c r="Z2632" s="35"/>
      <c r="AA2632" s="35"/>
      <c r="AB2632" s="35"/>
      <c r="AC2632" s="35"/>
      <c r="AD2632" s="35"/>
      <c r="AE2632" s="35"/>
      <c r="AR2632" s="203" t="s">
        <v>169</v>
      </c>
      <c r="AT2632" s="203" t="s">
        <v>241</v>
      </c>
      <c r="AU2632" s="203" t="s">
        <v>86</v>
      </c>
      <c r="AY2632" s="18" t="s">
        <v>239</v>
      </c>
      <c r="BE2632" s="204">
        <f>IF(N2632="základní",J2632,0)</f>
        <v>0</v>
      </c>
      <c r="BF2632" s="204">
        <f>IF(N2632="snížená",J2632,0)</f>
        <v>0</v>
      </c>
      <c r="BG2632" s="204">
        <f>IF(N2632="zákl. přenesená",J2632,0)</f>
        <v>0</v>
      </c>
      <c r="BH2632" s="204">
        <f>IF(N2632="sníž. přenesená",J2632,0)</f>
        <v>0</v>
      </c>
      <c r="BI2632" s="204">
        <f>IF(N2632="nulová",J2632,0)</f>
        <v>0</v>
      </c>
      <c r="BJ2632" s="18" t="s">
        <v>83</v>
      </c>
      <c r="BK2632" s="204">
        <f>ROUND(I2632*H2632,2)</f>
        <v>0</v>
      </c>
      <c r="BL2632" s="18" t="s">
        <v>169</v>
      </c>
      <c r="BM2632" s="203" t="s">
        <v>3353</v>
      </c>
    </row>
    <row r="2633" spans="1:65" s="13" customFormat="1" ht="11.25">
      <c r="B2633" s="210"/>
      <c r="C2633" s="211"/>
      <c r="D2633" s="212" t="s">
        <v>250</v>
      </c>
      <c r="E2633" s="213" t="s">
        <v>1</v>
      </c>
      <c r="F2633" s="214" t="s">
        <v>3354</v>
      </c>
      <c r="G2633" s="211"/>
      <c r="H2633" s="213" t="s">
        <v>1</v>
      </c>
      <c r="I2633" s="215"/>
      <c r="J2633" s="211"/>
      <c r="K2633" s="211"/>
      <c r="L2633" s="216"/>
      <c r="M2633" s="217"/>
      <c r="N2633" s="218"/>
      <c r="O2633" s="218"/>
      <c r="P2633" s="218"/>
      <c r="Q2633" s="218"/>
      <c r="R2633" s="218"/>
      <c r="S2633" s="218"/>
      <c r="T2633" s="219"/>
      <c r="AT2633" s="220" t="s">
        <v>250</v>
      </c>
      <c r="AU2633" s="220" t="s">
        <v>86</v>
      </c>
      <c r="AV2633" s="13" t="s">
        <v>83</v>
      </c>
      <c r="AW2633" s="13" t="s">
        <v>31</v>
      </c>
      <c r="AX2633" s="13" t="s">
        <v>75</v>
      </c>
      <c r="AY2633" s="220" t="s">
        <v>239</v>
      </c>
    </row>
    <row r="2634" spans="1:65" s="14" customFormat="1" ht="11.25">
      <c r="B2634" s="221"/>
      <c r="C2634" s="222"/>
      <c r="D2634" s="212" t="s">
        <v>250</v>
      </c>
      <c r="E2634" s="223" t="s">
        <v>1</v>
      </c>
      <c r="F2634" s="224" t="s">
        <v>3355</v>
      </c>
      <c r="G2634" s="222"/>
      <c r="H2634" s="225">
        <v>1.6</v>
      </c>
      <c r="I2634" s="226"/>
      <c r="J2634" s="222"/>
      <c r="K2634" s="222"/>
      <c r="L2634" s="227"/>
      <c r="M2634" s="228"/>
      <c r="N2634" s="229"/>
      <c r="O2634" s="229"/>
      <c r="P2634" s="229"/>
      <c r="Q2634" s="229"/>
      <c r="R2634" s="229"/>
      <c r="S2634" s="229"/>
      <c r="T2634" s="230"/>
      <c r="AT2634" s="231" t="s">
        <v>250</v>
      </c>
      <c r="AU2634" s="231" t="s">
        <v>86</v>
      </c>
      <c r="AV2634" s="14" t="s">
        <v>86</v>
      </c>
      <c r="AW2634" s="14" t="s">
        <v>31</v>
      </c>
      <c r="AX2634" s="14" t="s">
        <v>83</v>
      </c>
      <c r="AY2634" s="231" t="s">
        <v>239</v>
      </c>
    </row>
    <row r="2635" spans="1:65" s="2" customFormat="1" ht="37.9" customHeight="1">
      <c r="A2635" s="35"/>
      <c r="B2635" s="36"/>
      <c r="C2635" s="192" t="s">
        <v>3356</v>
      </c>
      <c r="D2635" s="192" t="s">
        <v>241</v>
      </c>
      <c r="E2635" s="193" t="s">
        <v>3357</v>
      </c>
      <c r="F2635" s="194" t="s">
        <v>3358</v>
      </c>
      <c r="G2635" s="195" t="s">
        <v>372</v>
      </c>
      <c r="H2635" s="196">
        <v>223</v>
      </c>
      <c r="I2635" s="197"/>
      <c r="J2635" s="198">
        <f>ROUND(I2635*H2635,2)</f>
        <v>0</v>
      </c>
      <c r="K2635" s="194" t="s">
        <v>1</v>
      </c>
      <c r="L2635" s="40"/>
      <c r="M2635" s="199" t="s">
        <v>1</v>
      </c>
      <c r="N2635" s="200" t="s">
        <v>40</v>
      </c>
      <c r="O2635" s="72"/>
      <c r="P2635" s="201">
        <f>O2635*H2635</f>
        <v>0</v>
      </c>
      <c r="Q2635" s="201">
        <v>0</v>
      </c>
      <c r="R2635" s="201">
        <f>Q2635*H2635</f>
        <v>0</v>
      </c>
      <c r="S2635" s="201">
        <v>0</v>
      </c>
      <c r="T2635" s="202">
        <f>S2635*H2635</f>
        <v>0</v>
      </c>
      <c r="U2635" s="35"/>
      <c r="V2635" s="35"/>
      <c r="W2635" s="35"/>
      <c r="X2635" s="35"/>
      <c r="Y2635" s="35"/>
      <c r="Z2635" s="35"/>
      <c r="AA2635" s="35"/>
      <c r="AB2635" s="35"/>
      <c r="AC2635" s="35"/>
      <c r="AD2635" s="35"/>
      <c r="AE2635" s="35"/>
      <c r="AR2635" s="203" t="s">
        <v>169</v>
      </c>
      <c r="AT2635" s="203" t="s">
        <v>241</v>
      </c>
      <c r="AU2635" s="203" t="s">
        <v>86</v>
      </c>
      <c r="AY2635" s="18" t="s">
        <v>239</v>
      </c>
      <c r="BE2635" s="204">
        <f>IF(N2635="základní",J2635,0)</f>
        <v>0</v>
      </c>
      <c r="BF2635" s="204">
        <f>IF(N2635="snížená",J2635,0)</f>
        <v>0</v>
      </c>
      <c r="BG2635" s="204">
        <f>IF(N2635="zákl. přenesená",J2635,0)</f>
        <v>0</v>
      </c>
      <c r="BH2635" s="204">
        <f>IF(N2635="sníž. přenesená",J2635,0)</f>
        <v>0</v>
      </c>
      <c r="BI2635" s="204">
        <f>IF(N2635="nulová",J2635,0)</f>
        <v>0</v>
      </c>
      <c r="BJ2635" s="18" t="s">
        <v>83</v>
      </c>
      <c r="BK2635" s="204">
        <f>ROUND(I2635*H2635,2)</f>
        <v>0</v>
      </c>
      <c r="BL2635" s="18" t="s">
        <v>169</v>
      </c>
      <c r="BM2635" s="203" t="s">
        <v>3359</v>
      </c>
    </row>
    <row r="2636" spans="1:65" s="13" customFormat="1" ht="11.25">
      <c r="B2636" s="210"/>
      <c r="C2636" s="211"/>
      <c r="D2636" s="212" t="s">
        <v>250</v>
      </c>
      <c r="E2636" s="213" t="s">
        <v>1</v>
      </c>
      <c r="F2636" s="214" t="s">
        <v>3360</v>
      </c>
      <c r="G2636" s="211"/>
      <c r="H2636" s="213" t="s">
        <v>1</v>
      </c>
      <c r="I2636" s="215"/>
      <c r="J2636" s="211"/>
      <c r="K2636" s="211"/>
      <c r="L2636" s="216"/>
      <c r="M2636" s="217"/>
      <c r="N2636" s="218"/>
      <c r="O2636" s="218"/>
      <c r="P2636" s="218"/>
      <c r="Q2636" s="218"/>
      <c r="R2636" s="218"/>
      <c r="S2636" s="218"/>
      <c r="T2636" s="219"/>
      <c r="AT2636" s="220" t="s">
        <v>250</v>
      </c>
      <c r="AU2636" s="220" t="s">
        <v>86</v>
      </c>
      <c r="AV2636" s="13" t="s">
        <v>83</v>
      </c>
      <c r="AW2636" s="13" t="s">
        <v>31</v>
      </c>
      <c r="AX2636" s="13" t="s">
        <v>75</v>
      </c>
      <c r="AY2636" s="220" t="s">
        <v>239</v>
      </c>
    </row>
    <row r="2637" spans="1:65" s="13" customFormat="1" ht="11.25">
      <c r="B2637" s="210"/>
      <c r="C2637" s="211"/>
      <c r="D2637" s="212" t="s">
        <v>250</v>
      </c>
      <c r="E2637" s="213" t="s">
        <v>1</v>
      </c>
      <c r="F2637" s="214" t="s">
        <v>3361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250</v>
      </c>
      <c r="AU2637" s="220" t="s">
        <v>86</v>
      </c>
      <c r="AV2637" s="13" t="s">
        <v>83</v>
      </c>
      <c r="AW2637" s="13" t="s">
        <v>31</v>
      </c>
      <c r="AX2637" s="13" t="s">
        <v>75</v>
      </c>
      <c r="AY2637" s="220" t="s">
        <v>239</v>
      </c>
    </row>
    <row r="2638" spans="1:65" s="14" customFormat="1" ht="11.25">
      <c r="B2638" s="221"/>
      <c r="C2638" s="222"/>
      <c r="D2638" s="212" t="s">
        <v>250</v>
      </c>
      <c r="E2638" s="223" t="s">
        <v>1</v>
      </c>
      <c r="F2638" s="224" t="s">
        <v>3362</v>
      </c>
      <c r="G2638" s="222"/>
      <c r="H2638" s="225">
        <v>181</v>
      </c>
      <c r="I2638" s="226"/>
      <c r="J2638" s="222"/>
      <c r="K2638" s="222"/>
      <c r="L2638" s="227"/>
      <c r="M2638" s="228"/>
      <c r="N2638" s="229"/>
      <c r="O2638" s="229"/>
      <c r="P2638" s="229"/>
      <c r="Q2638" s="229"/>
      <c r="R2638" s="229"/>
      <c r="S2638" s="229"/>
      <c r="T2638" s="230"/>
      <c r="AT2638" s="231" t="s">
        <v>250</v>
      </c>
      <c r="AU2638" s="231" t="s">
        <v>86</v>
      </c>
      <c r="AV2638" s="14" t="s">
        <v>86</v>
      </c>
      <c r="AW2638" s="14" t="s">
        <v>31</v>
      </c>
      <c r="AX2638" s="14" t="s">
        <v>75</v>
      </c>
      <c r="AY2638" s="231" t="s">
        <v>239</v>
      </c>
    </row>
    <row r="2639" spans="1:65" s="13" customFormat="1" ht="11.25">
      <c r="B2639" s="210"/>
      <c r="C2639" s="211"/>
      <c r="D2639" s="212" t="s">
        <v>250</v>
      </c>
      <c r="E2639" s="213" t="s">
        <v>1</v>
      </c>
      <c r="F2639" s="214" t="s">
        <v>3363</v>
      </c>
      <c r="G2639" s="211"/>
      <c r="H2639" s="213" t="s">
        <v>1</v>
      </c>
      <c r="I2639" s="215"/>
      <c r="J2639" s="211"/>
      <c r="K2639" s="211"/>
      <c r="L2639" s="216"/>
      <c r="M2639" s="217"/>
      <c r="N2639" s="218"/>
      <c r="O2639" s="218"/>
      <c r="P2639" s="218"/>
      <c r="Q2639" s="218"/>
      <c r="R2639" s="218"/>
      <c r="S2639" s="218"/>
      <c r="T2639" s="219"/>
      <c r="AT2639" s="220" t="s">
        <v>250</v>
      </c>
      <c r="AU2639" s="220" t="s">
        <v>86</v>
      </c>
      <c r="AV2639" s="13" t="s">
        <v>83</v>
      </c>
      <c r="AW2639" s="13" t="s">
        <v>31</v>
      </c>
      <c r="AX2639" s="13" t="s">
        <v>75</v>
      </c>
      <c r="AY2639" s="220" t="s">
        <v>239</v>
      </c>
    </row>
    <row r="2640" spans="1:65" s="13" customFormat="1" ht="11.25">
      <c r="B2640" s="210"/>
      <c r="C2640" s="211"/>
      <c r="D2640" s="212" t="s">
        <v>250</v>
      </c>
      <c r="E2640" s="213" t="s">
        <v>1</v>
      </c>
      <c r="F2640" s="214" t="s">
        <v>3364</v>
      </c>
      <c r="G2640" s="211"/>
      <c r="H2640" s="213" t="s">
        <v>1</v>
      </c>
      <c r="I2640" s="215"/>
      <c r="J2640" s="211"/>
      <c r="K2640" s="211"/>
      <c r="L2640" s="216"/>
      <c r="M2640" s="217"/>
      <c r="N2640" s="218"/>
      <c r="O2640" s="218"/>
      <c r="P2640" s="218"/>
      <c r="Q2640" s="218"/>
      <c r="R2640" s="218"/>
      <c r="S2640" s="218"/>
      <c r="T2640" s="219"/>
      <c r="AT2640" s="220" t="s">
        <v>250</v>
      </c>
      <c r="AU2640" s="220" t="s">
        <v>86</v>
      </c>
      <c r="AV2640" s="13" t="s">
        <v>83</v>
      </c>
      <c r="AW2640" s="13" t="s">
        <v>31</v>
      </c>
      <c r="AX2640" s="13" t="s">
        <v>75</v>
      </c>
      <c r="AY2640" s="220" t="s">
        <v>239</v>
      </c>
    </row>
    <row r="2641" spans="1:65" s="14" customFormat="1" ht="11.25">
      <c r="B2641" s="221"/>
      <c r="C2641" s="222"/>
      <c r="D2641" s="212" t="s">
        <v>250</v>
      </c>
      <c r="E2641" s="223" t="s">
        <v>1</v>
      </c>
      <c r="F2641" s="224" t="s">
        <v>3365</v>
      </c>
      <c r="G2641" s="222"/>
      <c r="H2641" s="225">
        <v>13</v>
      </c>
      <c r="I2641" s="226"/>
      <c r="J2641" s="222"/>
      <c r="K2641" s="222"/>
      <c r="L2641" s="227"/>
      <c r="M2641" s="228"/>
      <c r="N2641" s="229"/>
      <c r="O2641" s="229"/>
      <c r="P2641" s="229"/>
      <c r="Q2641" s="229"/>
      <c r="R2641" s="229"/>
      <c r="S2641" s="229"/>
      <c r="T2641" s="230"/>
      <c r="AT2641" s="231" t="s">
        <v>250</v>
      </c>
      <c r="AU2641" s="231" t="s">
        <v>86</v>
      </c>
      <c r="AV2641" s="14" t="s">
        <v>86</v>
      </c>
      <c r="AW2641" s="14" t="s">
        <v>31</v>
      </c>
      <c r="AX2641" s="14" t="s">
        <v>75</v>
      </c>
      <c r="AY2641" s="231" t="s">
        <v>239</v>
      </c>
    </row>
    <row r="2642" spans="1:65" s="13" customFormat="1" ht="11.25">
      <c r="B2642" s="210"/>
      <c r="C2642" s="211"/>
      <c r="D2642" s="212" t="s">
        <v>250</v>
      </c>
      <c r="E2642" s="213" t="s">
        <v>1</v>
      </c>
      <c r="F2642" s="214" t="s">
        <v>3366</v>
      </c>
      <c r="G2642" s="211"/>
      <c r="H2642" s="213" t="s">
        <v>1</v>
      </c>
      <c r="I2642" s="215"/>
      <c r="J2642" s="211"/>
      <c r="K2642" s="211"/>
      <c r="L2642" s="216"/>
      <c r="M2642" s="217"/>
      <c r="N2642" s="218"/>
      <c r="O2642" s="218"/>
      <c r="P2642" s="218"/>
      <c r="Q2642" s="218"/>
      <c r="R2642" s="218"/>
      <c r="S2642" s="218"/>
      <c r="T2642" s="219"/>
      <c r="AT2642" s="220" t="s">
        <v>250</v>
      </c>
      <c r="AU2642" s="220" t="s">
        <v>86</v>
      </c>
      <c r="AV2642" s="13" t="s">
        <v>83</v>
      </c>
      <c r="AW2642" s="13" t="s">
        <v>31</v>
      </c>
      <c r="AX2642" s="13" t="s">
        <v>75</v>
      </c>
      <c r="AY2642" s="220" t="s">
        <v>239</v>
      </c>
    </row>
    <row r="2643" spans="1:65" s="13" customFormat="1" ht="11.25">
      <c r="B2643" s="210"/>
      <c r="C2643" s="211"/>
      <c r="D2643" s="212" t="s">
        <v>250</v>
      </c>
      <c r="E2643" s="213" t="s">
        <v>1</v>
      </c>
      <c r="F2643" s="214" t="s">
        <v>3367</v>
      </c>
      <c r="G2643" s="211"/>
      <c r="H2643" s="213" t="s">
        <v>1</v>
      </c>
      <c r="I2643" s="215"/>
      <c r="J2643" s="211"/>
      <c r="K2643" s="211"/>
      <c r="L2643" s="216"/>
      <c r="M2643" s="217"/>
      <c r="N2643" s="218"/>
      <c r="O2643" s="218"/>
      <c r="P2643" s="218"/>
      <c r="Q2643" s="218"/>
      <c r="R2643" s="218"/>
      <c r="S2643" s="218"/>
      <c r="T2643" s="219"/>
      <c r="AT2643" s="220" t="s">
        <v>250</v>
      </c>
      <c r="AU2643" s="220" t="s">
        <v>86</v>
      </c>
      <c r="AV2643" s="13" t="s">
        <v>83</v>
      </c>
      <c r="AW2643" s="13" t="s">
        <v>31</v>
      </c>
      <c r="AX2643" s="13" t="s">
        <v>75</v>
      </c>
      <c r="AY2643" s="220" t="s">
        <v>239</v>
      </c>
    </row>
    <row r="2644" spans="1:65" s="14" customFormat="1" ht="11.25">
      <c r="B2644" s="221"/>
      <c r="C2644" s="222"/>
      <c r="D2644" s="212" t="s">
        <v>250</v>
      </c>
      <c r="E2644" s="223" t="s">
        <v>1</v>
      </c>
      <c r="F2644" s="224" t="s">
        <v>3368</v>
      </c>
      <c r="G2644" s="222"/>
      <c r="H2644" s="225">
        <v>27</v>
      </c>
      <c r="I2644" s="226"/>
      <c r="J2644" s="222"/>
      <c r="K2644" s="222"/>
      <c r="L2644" s="227"/>
      <c r="M2644" s="228"/>
      <c r="N2644" s="229"/>
      <c r="O2644" s="229"/>
      <c r="P2644" s="229"/>
      <c r="Q2644" s="229"/>
      <c r="R2644" s="229"/>
      <c r="S2644" s="229"/>
      <c r="T2644" s="230"/>
      <c r="AT2644" s="231" t="s">
        <v>250</v>
      </c>
      <c r="AU2644" s="231" t="s">
        <v>86</v>
      </c>
      <c r="AV2644" s="14" t="s">
        <v>86</v>
      </c>
      <c r="AW2644" s="14" t="s">
        <v>31</v>
      </c>
      <c r="AX2644" s="14" t="s">
        <v>75</v>
      </c>
      <c r="AY2644" s="231" t="s">
        <v>239</v>
      </c>
    </row>
    <row r="2645" spans="1:65" s="13" customFormat="1" ht="11.25">
      <c r="B2645" s="210"/>
      <c r="C2645" s="211"/>
      <c r="D2645" s="212" t="s">
        <v>250</v>
      </c>
      <c r="E2645" s="213" t="s">
        <v>1</v>
      </c>
      <c r="F2645" s="214" t="s">
        <v>3369</v>
      </c>
      <c r="G2645" s="211"/>
      <c r="H2645" s="213" t="s">
        <v>1</v>
      </c>
      <c r="I2645" s="215"/>
      <c r="J2645" s="211"/>
      <c r="K2645" s="211"/>
      <c r="L2645" s="216"/>
      <c r="M2645" s="217"/>
      <c r="N2645" s="218"/>
      <c r="O2645" s="218"/>
      <c r="P2645" s="218"/>
      <c r="Q2645" s="218"/>
      <c r="R2645" s="218"/>
      <c r="S2645" s="218"/>
      <c r="T2645" s="219"/>
      <c r="AT2645" s="220" t="s">
        <v>250</v>
      </c>
      <c r="AU2645" s="220" t="s">
        <v>86</v>
      </c>
      <c r="AV2645" s="13" t="s">
        <v>83</v>
      </c>
      <c r="AW2645" s="13" t="s">
        <v>31</v>
      </c>
      <c r="AX2645" s="13" t="s">
        <v>75</v>
      </c>
      <c r="AY2645" s="220" t="s">
        <v>239</v>
      </c>
    </row>
    <row r="2646" spans="1:65" s="14" customFormat="1" ht="11.25">
      <c r="B2646" s="221"/>
      <c r="C2646" s="222"/>
      <c r="D2646" s="212" t="s">
        <v>250</v>
      </c>
      <c r="E2646" s="223" t="s">
        <v>1</v>
      </c>
      <c r="F2646" s="224" t="s">
        <v>3370</v>
      </c>
      <c r="G2646" s="222"/>
      <c r="H2646" s="225">
        <v>2</v>
      </c>
      <c r="I2646" s="226"/>
      <c r="J2646" s="222"/>
      <c r="K2646" s="222"/>
      <c r="L2646" s="227"/>
      <c r="M2646" s="228"/>
      <c r="N2646" s="229"/>
      <c r="O2646" s="229"/>
      <c r="P2646" s="229"/>
      <c r="Q2646" s="229"/>
      <c r="R2646" s="229"/>
      <c r="S2646" s="229"/>
      <c r="T2646" s="230"/>
      <c r="AT2646" s="231" t="s">
        <v>250</v>
      </c>
      <c r="AU2646" s="231" t="s">
        <v>86</v>
      </c>
      <c r="AV2646" s="14" t="s">
        <v>86</v>
      </c>
      <c r="AW2646" s="14" t="s">
        <v>31</v>
      </c>
      <c r="AX2646" s="14" t="s">
        <v>75</v>
      </c>
      <c r="AY2646" s="231" t="s">
        <v>239</v>
      </c>
    </row>
    <row r="2647" spans="1:65" s="16" customFormat="1" ht="11.25">
      <c r="B2647" s="243"/>
      <c r="C2647" s="244"/>
      <c r="D2647" s="212" t="s">
        <v>250</v>
      </c>
      <c r="E2647" s="245" t="s">
        <v>1</v>
      </c>
      <c r="F2647" s="246" t="s">
        <v>264</v>
      </c>
      <c r="G2647" s="244"/>
      <c r="H2647" s="247">
        <v>223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AT2647" s="253" t="s">
        <v>250</v>
      </c>
      <c r="AU2647" s="253" t="s">
        <v>86</v>
      </c>
      <c r="AV2647" s="16" t="s">
        <v>246</v>
      </c>
      <c r="AW2647" s="16" t="s">
        <v>31</v>
      </c>
      <c r="AX2647" s="16" t="s">
        <v>83</v>
      </c>
      <c r="AY2647" s="253" t="s">
        <v>239</v>
      </c>
    </row>
    <row r="2648" spans="1:65" s="2" customFormat="1" ht="16.5" customHeight="1">
      <c r="A2648" s="35"/>
      <c r="B2648" s="36"/>
      <c r="C2648" s="192" t="s">
        <v>3371</v>
      </c>
      <c r="D2648" s="192" t="s">
        <v>241</v>
      </c>
      <c r="E2648" s="193" t="s">
        <v>3372</v>
      </c>
      <c r="F2648" s="194" t="s">
        <v>3373</v>
      </c>
      <c r="G2648" s="195" t="s">
        <v>372</v>
      </c>
      <c r="H2648" s="196">
        <v>221</v>
      </c>
      <c r="I2648" s="197"/>
      <c r="J2648" s="198">
        <f>ROUND(I2648*H2648,2)</f>
        <v>0</v>
      </c>
      <c r="K2648" s="194" t="s">
        <v>245</v>
      </c>
      <c r="L2648" s="40"/>
      <c r="M2648" s="199" t="s">
        <v>1</v>
      </c>
      <c r="N2648" s="200" t="s">
        <v>40</v>
      </c>
      <c r="O2648" s="72"/>
      <c r="P2648" s="201">
        <f>O2648*H2648</f>
        <v>0</v>
      </c>
      <c r="Q2648" s="201">
        <v>6.9999999999999994E-5</v>
      </c>
      <c r="R2648" s="201">
        <f>Q2648*H2648</f>
        <v>1.5469999999999999E-2</v>
      </c>
      <c r="S2648" s="201">
        <v>0</v>
      </c>
      <c r="T2648" s="202">
        <f>S2648*H2648</f>
        <v>0</v>
      </c>
      <c r="U2648" s="35"/>
      <c r="V2648" s="35"/>
      <c r="W2648" s="35"/>
      <c r="X2648" s="35"/>
      <c r="Y2648" s="35"/>
      <c r="Z2648" s="35"/>
      <c r="AA2648" s="35"/>
      <c r="AB2648" s="35"/>
      <c r="AC2648" s="35"/>
      <c r="AD2648" s="35"/>
      <c r="AE2648" s="35"/>
      <c r="AR2648" s="203" t="s">
        <v>169</v>
      </c>
      <c r="AT2648" s="203" t="s">
        <v>241</v>
      </c>
      <c r="AU2648" s="203" t="s">
        <v>86</v>
      </c>
      <c r="AY2648" s="18" t="s">
        <v>239</v>
      </c>
      <c r="BE2648" s="204">
        <f>IF(N2648="základní",J2648,0)</f>
        <v>0</v>
      </c>
      <c r="BF2648" s="204">
        <f>IF(N2648="snížená",J2648,0)</f>
        <v>0</v>
      </c>
      <c r="BG2648" s="204">
        <f>IF(N2648="zákl. přenesená",J2648,0)</f>
        <v>0</v>
      </c>
      <c r="BH2648" s="204">
        <f>IF(N2648="sníž. přenesená",J2648,0)</f>
        <v>0</v>
      </c>
      <c r="BI2648" s="204">
        <f>IF(N2648="nulová",J2648,0)</f>
        <v>0</v>
      </c>
      <c r="BJ2648" s="18" t="s">
        <v>83</v>
      </c>
      <c r="BK2648" s="204">
        <f>ROUND(I2648*H2648,2)</f>
        <v>0</v>
      </c>
      <c r="BL2648" s="18" t="s">
        <v>169</v>
      </c>
      <c r="BM2648" s="203" t="s">
        <v>3374</v>
      </c>
    </row>
    <row r="2649" spans="1:65" s="2" customFormat="1" ht="11.25">
      <c r="A2649" s="35"/>
      <c r="B2649" s="36"/>
      <c r="C2649" s="37"/>
      <c r="D2649" s="205" t="s">
        <v>248</v>
      </c>
      <c r="E2649" s="37"/>
      <c r="F2649" s="206" t="s">
        <v>3375</v>
      </c>
      <c r="G2649" s="37"/>
      <c r="H2649" s="37"/>
      <c r="I2649" s="207"/>
      <c r="J2649" s="37"/>
      <c r="K2649" s="37"/>
      <c r="L2649" s="40"/>
      <c r="M2649" s="208"/>
      <c r="N2649" s="209"/>
      <c r="O2649" s="72"/>
      <c r="P2649" s="72"/>
      <c r="Q2649" s="72"/>
      <c r="R2649" s="72"/>
      <c r="S2649" s="72"/>
      <c r="T2649" s="73"/>
      <c r="U2649" s="35"/>
      <c r="V2649" s="35"/>
      <c r="W2649" s="35"/>
      <c r="X2649" s="35"/>
      <c r="Y2649" s="35"/>
      <c r="Z2649" s="35"/>
      <c r="AA2649" s="35"/>
      <c r="AB2649" s="35"/>
      <c r="AC2649" s="35"/>
      <c r="AD2649" s="35"/>
      <c r="AE2649" s="35"/>
      <c r="AT2649" s="18" t="s">
        <v>248</v>
      </c>
      <c r="AU2649" s="18" t="s">
        <v>86</v>
      </c>
    </row>
    <row r="2650" spans="1:65" s="2" customFormat="1" ht="16.5" customHeight="1">
      <c r="A2650" s="35"/>
      <c r="B2650" s="36"/>
      <c r="C2650" s="192" t="s">
        <v>3376</v>
      </c>
      <c r="D2650" s="192" t="s">
        <v>241</v>
      </c>
      <c r="E2650" s="193" t="s">
        <v>3377</v>
      </c>
      <c r="F2650" s="194" t="s">
        <v>3378</v>
      </c>
      <c r="G2650" s="195" t="s">
        <v>372</v>
      </c>
      <c r="H2650" s="196">
        <v>221</v>
      </c>
      <c r="I2650" s="197"/>
      <c r="J2650" s="198">
        <f>ROUND(I2650*H2650,2)</f>
        <v>0</v>
      </c>
      <c r="K2650" s="194" t="s">
        <v>245</v>
      </c>
      <c r="L2650" s="40"/>
      <c r="M2650" s="199" t="s">
        <v>1</v>
      </c>
      <c r="N2650" s="200" t="s">
        <v>40</v>
      </c>
      <c r="O2650" s="72"/>
      <c r="P2650" s="201">
        <f>O2650*H2650</f>
        <v>0</v>
      </c>
      <c r="Q2650" s="201">
        <v>0</v>
      </c>
      <c r="R2650" s="201">
        <f>Q2650*H2650</f>
        <v>0</v>
      </c>
      <c r="S2650" s="201">
        <v>0</v>
      </c>
      <c r="T2650" s="202">
        <f>S2650*H2650</f>
        <v>0</v>
      </c>
      <c r="U2650" s="35"/>
      <c r="V2650" s="35"/>
      <c r="W2650" s="35"/>
      <c r="X2650" s="35"/>
      <c r="Y2650" s="35"/>
      <c r="Z2650" s="35"/>
      <c r="AA2650" s="35"/>
      <c r="AB2650" s="35"/>
      <c r="AC2650" s="35"/>
      <c r="AD2650" s="35"/>
      <c r="AE2650" s="35"/>
      <c r="AR2650" s="203" t="s">
        <v>169</v>
      </c>
      <c r="AT2650" s="203" t="s">
        <v>241</v>
      </c>
      <c r="AU2650" s="203" t="s">
        <v>86</v>
      </c>
      <c r="AY2650" s="18" t="s">
        <v>239</v>
      </c>
      <c r="BE2650" s="204">
        <f>IF(N2650="základní",J2650,0)</f>
        <v>0</v>
      </c>
      <c r="BF2650" s="204">
        <f>IF(N2650="snížená",J2650,0)</f>
        <v>0</v>
      </c>
      <c r="BG2650" s="204">
        <f>IF(N2650="zákl. přenesená",J2650,0)</f>
        <v>0</v>
      </c>
      <c r="BH2650" s="204">
        <f>IF(N2650="sníž. přenesená",J2650,0)</f>
        <v>0</v>
      </c>
      <c r="BI2650" s="204">
        <f>IF(N2650="nulová",J2650,0)</f>
        <v>0</v>
      </c>
      <c r="BJ2650" s="18" t="s">
        <v>83</v>
      </c>
      <c r="BK2650" s="204">
        <f>ROUND(I2650*H2650,2)</f>
        <v>0</v>
      </c>
      <c r="BL2650" s="18" t="s">
        <v>169</v>
      </c>
      <c r="BM2650" s="203" t="s">
        <v>3379</v>
      </c>
    </row>
    <row r="2651" spans="1:65" s="2" customFormat="1" ht="11.25">
      <c r="A2651" s="35"/>
      <c r="B2651" s="36"/>
      <c r="C2651" s="37"/>
      <c r="D2651" s="205" t="s">
        <v>248</v>
      </c>
      <c r="E2651" s="37"/>
      <c r="F2651" s="206" t="s">
        <v>3380</v>
      </c>
      <c r="G2651" s="37"/>
      <c r="H2651" s="37"/>
      <c r="I2651" s="207"/>
      <c r="J2651" s="37"/>
      <c r="K2651" s="37"/>
      <c r="L2651" s="40"/>
      <c r="M2651" s="208"/>
      <c r="N2651" s="209"/>
      <c r="O2651" s="72"/>
      <c r="P2651" s="72"/>
      <c r="Q2651" s="72"/>
      <c r="R2651" s="72"/>
      <c r="S2651" s="72"/>
      <c r="T2651" s="73"/>
      <c r="U2651" s="35"/>
      <c r="V2651" s="35"/>
      <c r="W2651" s="35"/>
      <c r="X2651" s="35"/>
      <c r="Y2651" s="35"/>
      <c r="Z2651" s="35"/>
      <c r="AA2651" s="35"/>
      <c r="AB2651" s="35"/>
      <c r="AC2651" s="35"/>
      <c r="AD2651" s="35"/>
      <c r="AE2651" s="35"/>
      <c r="AT2651" s="18" t="s">
        <v>248</v>
      </c>
      <c r="AU2651" s="18" t="s">
        <v>86</v>
      </c>
    </row>
    <row r="2652" spans="1:65" s="12" customFormat="1" ht="22.9" customHeight="1">
      <c r="B2652" s="176"/>
      <c r="C2652" s="177"/>
      <c r="D2652" s="178" t="s">
        <v>74</v>
      </c>
      <c r="E2652" s="190" t="s">
        <v>3381</v>
      </c>
      <c r="F2652" s="190" t="s">
        <v>3382</v>
      </c>
      <c r="G2652" s="177"/>
      <c r="H2652" s="177"/>
      <c r="I2652" s="180"/>
      <c r="J2652" s="191">
        <f>BK2652</f>
        <v>0</v>
      </c>
      <c r="K2652" s="177"/>
      <c r="L2652" s="182"/>
      <c r="M2652" s="183"/>
      <c r="N2652" s="184"/>
      <c r="O2652" s="184"/>
      <c r="P2652" s="185">
        <f>SUM(P2653:P2722)</f>
        <v>0</v>
      </c>
      <c r="Q2652" s="184"/>
      <c r="R2652" s="185">
        <f>SUM(R2653:R2722)</f>
        <v>0.65481289999999992</v>
      </c>
      <c r="S2652" s="184"/>
      <c r="T2652" s="186">
        <f>SUM(T2653:T2722)</f>
        <v>0</v>
      </c>
      <c r="AR2652" s="187" t="s">
        <v>86</v>
      </c>
      <c r="AT2652" s="188" t="s">
        <v>74</v>
      </c>
      <c r="AU2652" s="188" t="s">
        <v>83</v>
      </c>
      <c r="AY2652" s="187" t="s">
        <v>239</v>
      </c>
      <c r="BK2652" s="189">
        <f>SUM(BK2653:BK2722)</f>
        <v>0</v>
      </c>
    </row>
    <row r="2653" spans="1:65" s="2" customFormat="1" ht="33" customHeight="1">
      <c r="A2653" s="35"/>
      <c r="B2653" s="36"/>
      <c r="C2653" s="192" t="s">
        <v>3383</v>
      </c>
      <c r="D2653" s="192" t="s">
        <v>241</v>
      </c>
      <c r="E2653" s="193" t="s">
        <v>3384</v>
      </c>
      <c r="F2653" s="194" t="s">
        <v>3385</v>
      </c>
      <c r="G2653" s="195" t="s">
        <v>372</v>
      </c>
      <c r="H2653" s="196">
        <v>353</v>
      </c>
      <c r="I2653" s="197"/>
      <c r="J2653" s="198">
        <f>ROUND(I2653*H2653,2)</f>
        <v>0</v>
      </c>
      <c r="K2653" s="194" t="s">
        <v>245</v>
      </c>
      <c r="L2653" s="40"/>
      <c r="M2653" s="199" t="s">
        <v>1</v>
      </c>
      <c r="N2653" s="200" t="s">
        <v>40</v>
      </c>
      <c r="O2653" s="72"/>
      <c r="P2653" s="201">
        <f>O2653*H2653</f>
        <v>0</v>
      </c>
      <c r="Q2653" s="201">
        <v>2.5999999999999998E-4</v>
      </c>
      <c r="R2653" s="201">
        <f>Q2653*H2653</f>
        <v>9.1779999999999987E-2</v>
      </c>
      <c r="S2653" s="201">
        <v>0</v>
      </c>
      <c r="T2653" s="202">
        <f>S2653*H2653</f>
        <v>0</v>
      </c>
      <c r="U2653" s="35"/>
      <c r="V2653" s="35"/>
      <c r="W2653" s="35"/>
      <c r="X2653" s="35"/>
      <c r="Y2653" s="35"/>
      <c r="Z2653" s="35"/>
      <c r="AA2653" s="35"/>
      <c r="AB2653" s="35"/>
      <c r="AC2653" s="35"/>
      <c r="AD2653" s="35"/>
      <c r="AE2653" s="35"/>
      <c r="AR2653" s="203" t="s">
        <v>169</v>
      </c>
      <c r="AT2653" s="203" t="s">
        <v>241</v>
      </c>
      <c r="AU2653" s="203" t="s">
        <v>86</v>
      </c>
      <c r="AY2653" s="18" t="s">
        <v>239</v>
      </c>
      <c r="BE2653" s="204">
        <f>IF(N2653="základní",J2653,0)</f>
        <v>0</v>
      </c>
      <c r="BF2653" s="204">
        <f>IF(N2653="snížená",J2653,0)</f>
        <v>0</v>
      </c>
      <c r="BG2653" s="204">
        <f>IF(N2653="zákl. přenesená",J2653,0)</f>
        <v>0</v>
      </c>
      <c r="BH2653" s="204">
        <f>IF(N2653="sníž. přenesená",J2653,0)</f>
        <v>0</v>
      </c>
      <c r="BI2653" s="204">
        <f>IF(N2653="nulová",J2653,0)</f>
        <v>0</v>
      </c>
      <c r="BJ2653" s="18" t="s">
        <v>83</v>
      </c>
      <c r="BK2653" s="204">
        <f>ROUND(I2653*H2653,2)</f>
        <v>0</v>
      </c>
      <c r="BL2653" s="18" t="s">
        <v>169</v>
      </c>
      <c r="BM2653" s="203" t="s">
        <v>3386</v>
      </c>
    </row>
    <row r="2654" spans="1:65" s="2" customFormat="1" ht="11.25">
      <c r="A2654" s="35"/>
      <c r="B2654" s="36"/>
      <c r="C2654" s="37"/>
      <c r="D2654" s="205" t="s">
        <v>248</v>
      </c>
      <c r="E2654" s="37"/>
      <c r="F2654" s="206" t="s">
        <v>3387</v>
      </c>
      <c r="G2654" s="37"/>
      <c r="H2654" s="37"/>
      <c r="I2654" s="207"/>
      <c r="J2654" s="37"/>
      <c r="K2654" s="37"/>
      <c r="L2654" s="40"/>
      <c r="M2654" s="208"/>
      <c r="N2654" s="209"/>
      <c r="O2654" s="72"/>
      <c r="P2654" s="72"/>
      <c r="Q2654" s="72"/>
      <c r="R2654" s="72"/>
      <c r="S2654" s="72"/>
      <c r="T2654" s="73"/>
      <c r="U2654" s="35"/>
      <c r="V2654" s="35"/>
      <c r="W2654" s="35"/>
      <c r="X2654" s="35"/>
      <c r="Y2654" s="35"/>
      <c r="Z2654" s="35"/>
      <c r="AA2654" s="35"/>
      <c r="AB2654" s="35"/>
      <c r="AC2654" s="35"/>
      <c r="AD2654" s="35"/>
      <c r="AE2654" s="35"/>
      <c r="AT2654" s="18" t="s">
        <v>248</v>
      </c>
      <c r="AU2654" s="18" t="s">
        <v>86</v>
      </c>
    </row>
    <row r="2655" spans="1:65" s="13" customFormat="1" ht="11.25">
      <c r="B2655" s="210"/>
      <c r="C2655" s="211"/>
      <c r="D2655" s="212" t="s">
        <v>250</v>
      </c>
      <c r="E2655" s="213" t="s">
        <v>1</v>
      </c>
      <c r="F2655" s="214" t="s">
        <v>3388</v>
      </c>
      <c r="G2655" s="211"/>
      <c r="H2655" s="213" t="s">
        <v>1</v>
      </c>
      <c r="I2655" s="215"/>
      <c r="J2655" s="211"/>
      <c r="K2655" s="211"/>
      <c r="L2655" s="216"/>
      <c r="M2655" s="217"/>
      <c r="N2655" s="218"/>
      <c r="O2655" s="218"/>
      <c r="P2655" s="218"/>
      <c r="Q2655" s="218"/>
      <c r="R2655" s="218"/>
      <c r="S2655" s="218"/>
      <c r="T2655" s="219"/>
      <c r="AT2655" s="220" t="s">
        <v>250</v>
      </c>
      <c r="AU2655" s="220" t="s">
        <v>86</v>
      </c>
      <c r="AV2655" s="13" t="s">
        <v>83</v>
      </c>
      <c r="AW2655" s="13" t="s">
        <v>31</v>
      </c>
      <c r="AX2655" s="13" t="s">
        <v>75</v>
      </c>
      <c r="AY2655" s="220" t="s">
        <v>239</v>
      </c>
    </row>
    <row r="2656" spans="1:65" s="14" customFormat="1" ht="11.25">
      <c r="B2656" s="221"/>
      <c r="C2656" s="222"/>
      <c r="D2656" s="212" t="s">
        <v>250</v>
      </c>
      <c r="E2656" s="223" t="s">
        <v>1</v>
      </c>
      <c r="F2656" s="224" t="s">
        <v>3389</v>
      </c>
      <c r="G2656" s="222"/>
      <c r="H2656" s="225">
        <v>58.01</v>
      </c>
      <c r="I2656" s="226"/>
      <c r="J2656" s="222"/>
      <c r="K2656" s="222"/>
      <c r="L2656" s="227"/>
      <c r="M2656" s="228"/>
      <c r="N2656" s="229"/>
      <c r="O2656" s="229"/>
      <c r="P2656" s="229"/>
      <c r="Q2656" s="229"/>
      <c r="R2656" s="229"/>
      <c r="S2656" s="229"/>
      <c r="T2656" s="230"/>
      <c r="AT2656" s="231" t="s">
        <v>250</v>
      </c>
      <c r="AU2656" s="231" t="s">
        <v>86</v>
      </c>
      <c r="AV2656" s="14" t="s">
        <v>86</v>
      </c>
      <c r="AW2656" s="14" t="s">
        <v>31</v>
      </c>
      <c r="AX2656" s="14" t="s">
        <v>75</v>
      </c>
      <c r="AY2656" s="231" t="s">
        <v>239</v>
      </c>
    </row>
    <row r="2657" spans="1:65" s="14" customFormat="1" ht="11.25">
      <c r="B2657" s="221"/>
      <c r="C2657" s="222"/>
      <c r="D2657" s="212" t="s">
        <v>250</v>
      </c>
      <c r="E2657" s="223" t="s">
        <v>1</v>
      </c>
      <c r="F2657" s="224" t="s">
        <v>3390</v>
      </c>
      <c r="G2657" s="222"/>
      <c r="H2657" s="225">
        <v>59.24</v>
      </c>
      <c r="I2657" s="226"/>
      <c r="J2657" s="222"/>
      <c r="K2657" s="222"/>
      <c r="L2657" s="227"/>
      <c r="M2657" s="228"/>
      <c r="N2657" s="229"/>
      <c r="O2657" s="229"/>
      <c r="P2657" s="229"/>
      <c r="Q2657" s="229"/>
      <c r="R2657" s="229"/>
      <c r="S2657" s="229"/>
      <c r="T2657" s="230"/>
      <c r="AT2657" s="231" t="s">
        <v>250</v>
      </c>
      <c r="AU2657" s="231" t="s">
        <v>86</v>
      </c>
      <c r="AV2657" s="14" t="s">
        <v>86</v>
      </c>
      <c r="AW2657" s="14" t="s">
        <v>31</v>
      </c>
      <c r="AX2657" s="14" t="s">
        <v>75</v>
      </c>
      <c r="AY2657" s="231" t="s">
        <v>239</v>
      </c>
    </row>
    <row r="2658" spans="1:65" s="14" customFormat="1" ht="11.25">
      <c r="B2658" s="221"/>
      <c r="C2658" s="222"/>
      <c r="D2658" s="212" t="s">
        <v>250</v>
      </c>
      <c r="E2658" s="223" t="s">
        <v>1</v>
      </c>
      <c r="F2658" s="224" t="s">
        <v>3391</v>
      </c>
      <c r="G2658" s="222"/>
      <c r="H2658" s="225">
        <v>6.75</v>
      </c>
      <c r="I2658" s="226"/>
      <c r="J2658" s="222"/>
      <c r="K2658" s="222"/>
      <c r="L2658" s="227"/>
      <c r="M2658" s="228"/>
      <c r="N2658" s="229"/>
      <c r="O2658" s="229"/>
      <c r="P2658" s="229"/>
      <c r="Q2658" s="229"/>
      <c r="R2658" s="229"/>
      <c r="S2658" s="229"/>
      <c r="T2658" s="230"/>
      <c r="AT2658" s="231" t="s">
        <v>250</v>
      </c>
      <c r="AU2658" s="231" t="s">
        <v>86</v>
      </c>
      <c r="AV2658" s="14" t="s">
        <v>86</v>
      </c>
      <c r="AW2658" s="14" t="s">
        <v>31</v>
      </c>
      <c r="AX2658" s="14" t="s">
        <v>75</v>
      </c>
      <c r="AY2658" s="231" t="s">
        <v>239</v>
      </c>
    </row>
    <row r="2659" spans="1:65" s="15" customFormat="1" ht="11.25">
      <c r="B2659" s="232"/>
      <c r="C2659" s="233"/>
      <c r="D2659" s="212" t="s">
        <v>250</v>
      </c>
      <c r="E2659" s="234" t="s">
        <v>1</v>
      </c>
      <c r="F2659" s="235" t="s">
        <v>254</v>
      </c>
      <c r="G2659" s="233"/>
      <c r="H2659" s="236">
        <v>124</v>
      </c>
      <c r="I2659" s="237"/>
      <c r="J2659" s="233"/>
      <c r="K2659" s="233"/>
      <c r="L2659" s="238"/>
      <c r="M2659" s="239"/>
      <c r="N2659" s="240"/>
      <c r="O2659" s="240"/>
      <c r="P2659" s="240"/>
      <c r="Q2659" s="240"/>
      <c r="R2659" s="240"/>
      <c r="S2659" s="240"/>
      <c r="T2659" s="241"/>
      <c r="AT2659" s="242" t="s">
        <v>250</v>
      </c>
      <c r="AU2659" s="242" t="s">
        <v>86</v>
      </c>
      <c r="AV2659" s="15" t="s">
        <v>255</v>
      </c>
      <c r="AW2659" s="15" t="s">
        <v>31</v>
      </c>
      <c r="AX2659" s="15" t="s">
        <v>75</v>
      </c>
      <c r="AY2659" s="242" t="s">
        <v>239</v>
      </c>
    </row>
    <row r="2660" spans="1:65" s="13" customFormat="1" ht="11.25">
      <c r="B2660" s="210"/>
      <c r="C2660" s="211"/>
      <c r="D2660" s="212" t="s">
        <v>250</v>
      </c>
      <c r="E2660" s="213" t="s">
        <v>1</v>
      </c>
      <c r="F2660" s="214" t="s">
        <v>3392</v>
      </c>
      <c r="G2660" s="211"/>
      <c r="H2660" s="213" t="s">
        <v>1</v>
      </c>
      <c r="I2660" s="215"/>
      <c r="J2660" s="211"/>
      <c r="K2660" s="211"/>
      <c r="L2660" s="216"/>
      <c r="M2660" s="217"/>
      <c r="N2660" s="218"/>
      <c r="O2660" s="218"/>
      <c r="P2660" s="218"/>
      <c r="Q2660" s="218"/>
      <c r="R2660" s="218"/>
      <c r="S2660" s="218"/>
      <c r="T2660" s="219"/>
      <c r="AT2660" s="220" t="s">
        <v>250</v>
      </c>
      <c r="AU2660" s="220" t="s">
        <v>86</v>
      </c>
      <c r="AV2660" s="13" t="s">
        <v>83</v>
      </c>
      <c r="AW2660" s="13" t="s">
        <v>31</v>
      </c>
      <c r="AX2660" s="13" t="s">
        <v>75</v>
      </c>
      <c r="AY2660" s="220" t="s">
        <v>239</v>
      </c>
    </row>
    <row r="2661" spans="1:65" s="14" customFormat="1" ht="11.25">
      <c r="B2661" s="221"/>
      <c r="C2661" s="222"/>
      <c r="D2661" s="212" t="s">
        <v>250</v>
      </c>
      <c r="E2661" s="223" t="s">
        <v>1</v>
      </c>
      <c r="F2661" s="224" t="s">
        <v>3393</v>
      </c>
      <c r="G2661" s="222"/>
      <c r="H2661" s="225">
        <v>101.88</v>
      </c>
      <c r="I2661" s="226"/>
      <c r="J2661" s="222"/>
      <c r="K2661" s="222"/>
      <c r="L2661" s="227"/>
      <c r="M2661" s="228"/>
      <c r="N2661" s="229"/>
      <c r="O2661" s="229"/>
      <c r="P2661" s="229"/>
      <c r="Q2661" s="229"/>
      <c r="R2661" s="229"/>
      <c r="S2661" s="229"/>
      <c r="T2661" s="230"/>
      <c r="AT2661" s="231" t="s">
        <v>250</v>
      </c>
      <c r="AU2661" s="231" t="s">
        <v>86</v>
      </c>
      <c r="AV2661" s="14" t="s">
        <v>86</v>
      </c>
      <c r="AW2661" s="14" t="s">
        <v>31</v>
      </c>
      <c r="AX2661" s="14" t="s">
        <v>75</v>
      </c>
      <c r="AY2661" s="231" t="s">
        <v>239</v>
      </c>
    </row>
    <row r="2662" spans="1:65" s="14" customFormat="1" ht="11.25">
      <c r="B2662" s="221"/>
      <c r="C2662" s="222"/>
      <c r="D2662" s="212" t="s">
        <v>250</v>
      </c>
      <c r="E2662" s="223" t="s">
        <v>1</v>
      </c>
      <c r="F2662" s="224" t="s">
        <v>3394</v>
      </c>
      <c r="G2662" s="222"/>
      <c r="H2662" s="225">
        <v>23.6</v>
      </c>
      <c r="I2662" s="226"/>
      <c r="J2662" s="222"/>
      <c r="K2662" s="222"/>
      <c r="L2662" s="227"/>
      <c r="M2662" s="228"/>
      <c r="N2662" s="229"/>
      <c r="O2662" s="229"/>
      <c r="P2662" s="229"/>
      <c r="Q2662" s="229"/>
      <c r="R2662" s="229"/>
      <c r="S2662" s="229"/>
      <c r="T2662" s="230"/>
      <c r="AT2662" s="231" t="s">
        <v>250</v>
      </c>
      <c r="AU2662" s="231" t="s">
        <v>86</v>
      </c>
      <c r="AV2662" s="14" t="s">
        <v>86</v>
      </c>
      <c r="AW2662" s="14" t="s">
        <v>31</v>
      </c>
      <c r="AX2662" s="14" t="s">
        <v>75</v>
      </c>
      <c r="AY2662" s="231" t="s">
        <v>239</v>
      </c>
    </row>
    <row r="2663" spans="1:65" s="13" customFormat="1" ht="11.25">
      <c r="B2663" s="210"/>
      <c r="C2663" s="211"/>
      <c r="D2663" s="212" t="s">
        <v>250</v>
      </c>
      <c r="E2663" s="213" t="s">
        <v>1</v>
      </c>
      <c r="F2663" s="214" t="s">
        <v>3395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250</v>
      </c>
      <c r="AU2663" s="220" t="s">
        <v>86</v>
      </c>
      <c r="AV2663" s="13" t="s">
        <v>83</v>
      </c>
      <c r="AW2663" s="13" t="s">
        <v>31</v>
      </c>
      <c r="AX2663" s="13" t="s">
        <v>75</v>
      </c>
      <c r="AY2663" s="220" t="s">
        <v>239</v>
      </c>
    </row>
    <row r="2664" spans="1:65" s="14" customFormat="1" ht="11.25">
      <c r="B2664" s="221"/>
      <c r="C2664" s="222"/>
      <c r="D2664" s="212" t="s">
        <v>250</v>
      </c>
      <c r="E2664" s="223" t="s">
        <v>1</v>
      </c>
      <c r="F2664" s="224" t="s">
        <v>3396</v>
      </c>
      <c r="G2664" s="222"/>
      <c r="H2664" s="225">
        <v>175.69499999999999</v>
      </c>
      <c r="I2664" s="226"/>
      <c r="J2664" s="222"/>
      <c r="K2664" s="222"/>
      <c r="L2664" s="227"/>
      <c r="M2664" s="228"/>
      <c r="N2664" s="229"/>
      <c r="O2664" s="229"/>
      <c r="P2664" s="229"/>
      <c r="Q2664" s="229"/>
      <c r="R2664" s="229"/>
      <c r="S2664" s="229"/>
      <c r="T2664" s="230"/>
      <c r="AT2664" s="231" t="s">
        <v>250</v>
      </c>
      <c r="AU2664" s="231" t="s">
        <v>86</v>
      </c>
      <c r="AV2664" s="14" t="s">
        <v>86</v>
      </c>
      <c r="AW2664" s="14" t="s">
        <v>31</v>
      </c>
      <c r="AX2664" s="14" t="s">
        <v>75</v>
      </c>
      <c r="AY2664" s="231" t="s">
        <v>239</v>
      </c>
    </row>
    <row r="2665" spans="1:65" s="14" customFormat="1" ht="11.25">
      <c r="B2665" s="221"/>
      <c r="C2665" s="222"/>
      <c r="D2665" s="212" t="s">
        <v>250</v>
      </c>
      <c r="E2665" s="223" t="s">
        <v>1</v>
      </c>
      <c r="F2665" s="224" t="s">
        <v>3397</v>
      </c>
      <c r="G2665" s="222"/>
      <c r="H2665" s="225">
        <v>127.92</v>
      </c>
      <c r="I2665" s="226"/>
      <c r="J2665" s="222"/>
      <c r="K2665" s="222"/>
      <c r="L2665" s="227"/>
      <c r="M2665" s="228"/>
      <c r="N2665" s="229"/>
      <c r="O2665" s="229"/>
      <c r="P2665" s="229"/>
      <c r="Q2665" s="229"/>
      <c r="R2665" s="229"/>
      <c r="S2665" s="229"/>
      <c r="T2665" s="230"/>
      <c r="AT2665" s="231" t="s">
        <v>250</v>
      </c>
      <c r="AU2665" s="231" t="s">
        <v>86</v>
      </c>
      <c r="AV2665" s="14" t="s">
        <v>86</v>
      </c>
      <c r="AW2665" s="14" t="s">
        <v>31</v>
      </c>
      <c r="AX2665" s="14" t="s">
        <v>75</v>
      </c>
      <c r="AY2665" s="231" t="s">
        <v>239</v>
      </c>
    </row>
    <row r="2666" spans="1:65" s="14" customFormat="1" ht="11.25">
      <c r="B2666" s="221"/>
      <c r="C2666" s="222"/>
      <c r="D2666" s="212" t="s">
        <v>250</v>
      </c>
      <c r="E2666" s="223" t="s">
        <v>1</v>
      </c>
      <c r="F2666" s="224" t="s">
        <v>3398</v>
      </c>
      <c r="G2666" s="222"/>
      <c r="H2666" s="225">
        <v>21.905000000000001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250</v>
      </c>
      <c r="AU2666" s="231" t="s">
        <v>86</v>
      </c>
      <c r="AV2666" s="14" t="s">
        <v>86</v>
      </c>
      <c r="AW2666" s="14" t="s">
        <v>31</v>
      </c>
      <c r="AX2666" s="14" t="s">
        <v>75</v>
      </c>
      <c r="AY2666" s="231" t="s">
        <v>239</v>
      </c>
    </row>
    <row r="2667" spans="1:65" s="15" customFormat="1" ht="11.25">
      <c r="B2667" s="232"/>
      <c r="C2667" s="233"/>
      <c r="D2667" s="212" t="s">
        <v>250</v>
      </c>
      <c r="E2667" s="234" t="s">
        <v>1</v>
      </c>
      <c r="F2667" s="235" t="s">
        <v>260</v>
      </c>
      <c r="G2667" s="233"/>
      <c r="H2667" s="236">
        <v>451</v>
      </c>
      <c r="I2667" s="237"/>
      <c r="J2667" s="233"/>
      <c r="K2667" s="233"/>
      <c r="L2667" s="238"/>
      <c r="M2667" s="239"/>
      <c r="N2667" s="240"/>
      <c r="O2667" s="240"/>
      <c r="P2667" s="240"/>
      <c r="Q2667" s="240"/>
      <c r="R2667" s="240"/>
      <c r="S2667" s="240"/>
      <c r="T2667" s="241"/>
      <c r="AT2667" s="242" t="s">
        <v>250</v>
      </c>
      <c r="AU2667" s="242" t="s">
        <v>86</v>
      </c>
      <c r="AV2667" s="15" t="s">
        <v>255</v>
      </c>
      <c r="AW2667" s="15" t="s">
        <v>31</v>
      </c>
      <c r="AX2667" s="15" t="s">
        <v>75</v>
      </c>
      <c r="AY2667" s="242" t="s">
        <v>239</v>
      </c>
    </row>
    <row r="2668" spans="1:65" s="13" customFormat="1" ht="11.25">
      <c r="B2668" s="210"/>
      <c r="C2668" s="211"/>
      <c r="D2668" s="212" t="s">
        <v>250</v>
      </c>
      <c r="E2668" s="213" t="s">
        <v>1</v>
      </c>
      <c r="F2668" s="214" t="s">
        <v>3399</v>
      </c>
      <c r="G2668" s="211"/>
      <c r="H2668" s="213" t="s">
        <v>1</v>
      </c>
      <c r="I2668" s="215"/>
      <c r="J2668" s="211"/>
      <c r="K2668" s="211"/>
      <c r="L2668" s="216"/>
      <c r="M2668" s="217"/>
      <c r="N2668" s="218"/>
      <c r="O2668" s="218"/>
      <c r="P2668" s="218"/>
      <c r="Q2668" s="218"/>
      <c r="R2668" s="218"/>
      <c r="S2668" s="218"/>
      <c r="T2668" s="219"/>
      <c r="AT2668" s="220" t="s">
        <v>250</v>
      </c>
      <c r="AU2668" s="220" t="s">
        <v>86</v>
      </c>
      <c r="AV2668" s="13" t="s">
        <v>83</v>
      </c>
      <c r="AW2668" s="13" t="s">
        <v>31</v>
      </c>
      <c r="AX2668" s="13" t="s">
        <v>75</v>
      </c>
      <c r="AY2668" s="220" t="s">
        <v>239</v>
      </c>
    </row>
    <row r="2669" spans="1:65" s="14" customFormat="1" ht="11.25">
      <c r="B2669" s="221"/>
      <c r="C2669" s="222"/>
      <c r="D2669" s="212" t="s">
        <v>250</v>
      </c>
      <c r="E2669" s="223" t="s">
        <v>1</v>
      </c>
      <c r="F2669" s="224" t="s">
        <v>3400</v>
      </c>
      <c r="G2669" s="222"/>
      <c r="H2669" s="225">
        <v>-222</v>
      </c>
      <c r="I2669" s="226"/>
      <c r="J2669" s="222"/>
      <c r="K2669" s="222"/>
      <c r="L2669" s="227"/>
      <c r="M2669" s="228"/>
      <c r="N2669" s="229"/>
      <c r="O2669" s="229"/>
      <c r="P2669" s="229"/>
      <c r="Q2669" s="229"/>
      <c r="R2669" s="229"/>
      <c r="S2669" s="229"/>
      <c r="T2669" s="230"/>
      <c r="AT2669" s="231" t="s">
        <v>250</v>
      </c>
      <c r="AU2669" s="231" t="s">
        <v>86</v>
      </c>
      <c r="AV2669" s="14" t="s">
        <v>86</v>
      </c>
      <c r="AW2669" s="14" t="s">
        <v>31</v>
      </c>
      <c r="AX2669" s="14" t="s">
        <v>75</v>
      </c>
      <c r="AY2669" s="231" t="s">
        <v>239</v>
      </c>
    </row>
    <row r="2670" spans="1:65" s="16" customFormat="1" ht="11.25">
      <c r="B2670" s="243"/>
      <c r="C2670" s="244"/>
      <c r="D2670" s="212" t="s">
        <v>250</v>
      </c>
      <c r="E2670" s="245" t="s">
        <v>1</v>
      </c>
      <c r="F2670" s="246" t="s">
        <v>264</v>
      </c>
      <c r="G2670" s="244"/>
      <c r="H2670" s="247">
        <v>352.99999999999989</v>
      </c>
      <c r="I2670" s="248"/>
      <c r="J2670" s="244"/>
      <c r="K2670" s="244"/>
      <c r="L2670" s="249"/>
      <c r="M2670" s="250"/>
      <c r="N2670" s="251"/>
      <c r="O2670" s="251"/>
      <c r="P2670" s="251"/>
      <c r="Q2670" s="251"/>
      <c r="R2670" s="251"/>
      <c r="S2670" s="251"/>
      <c r="T2670" s="252"/>
      <c r="AT2670" s="253" t="s">
        <v>250</v>
      </c>
      <c r="AU2670" s="253" t="s">
        <v>86</v>
      </c>
      <c r="AV2670" s="16" t="s">
        <v>246</v>
      </c>
      <c r="AW2670" s="16" t="s">
        <v>31</v>
      </c>
      <c r="AX2670" s="16" t="s">
        <v>83</v>
      </c>
      <c r="AY2670" s="253" t="s">
        <v>239</v>
      </c>
    </row>
    <row r="2671" spans="1:65" s="2" customFormat="1" ht="33" customHeight="1">
      <c r="A2671" s="35"/>
      <c r="B2671" s="36"/>
      <c r="C2671" s="192" t="s">
        <v>3401</v>
      </c>
      <c r="D2671" s="192" t="s">
        <v>241</v>
      </c>
      <c r="E2671" s="193" t="s">
        <v>3402</v>
      </c>
      <c r="F2671" s="194" t="s">
        <v>3403</v>
      </c>
      <c r="G2671" s="195" t="s">
        <v>372</v>
      </c>
      <c r="H2671" s="196">
        <v>498</v>
      </c>
      <c r="I2671" s="197"/>
      <c r="J2671" s="198">
        <f>ROUND(I2671*H2671,2)</f>
        <v>0</v>
      </c>
      <c r="K2671" s="194" t="s">
        <v>245</v>
      </c>
      <c r="L2671" s="40"/>
      <c r="M2671" s="199" t="s">
        <v>1</v>
      </c>
      <c r="N2671" s="200" t="s">
        <v>40</v>
      </c>
      <c r="O2671" s="72"/>
      <c r="P2671" s="201">
        <f>O2671*H2671</f>
        <v>0</v>
      </c>
      <c r="Q2671" s="201">
        <v>2.5999999999999998E-4</v>
      </c>
      <c r="R2671" s="201">
        <f>Q2671*H2671</f>
        <v>0.12947999999999998</v>
      </c>
      <c r="S2671" s="201">
        <v>0</v>
      </c>
      <c r="T2671" s="202">
        <f>S2671*H2671</f>
        <v>0</v>
      </c>
      <c r="U2671" s="35"/>
      <c r="V2671" s="35"/>
      <c r="W2671" s="35"/>
      <c r="X2671" s="35"/>
      <c r="Y2671" s="35"/>
      <c r="Z2671" s="35"/>
      <c r="AA2671" s="35"/>
      <c r="AB2671" s="35"/>
      <c r="AC2671" s="35"/>
      <c r="AD2671" s="35"/>
      <c r="AE2671" s="35"/>
      <c r="AR2671" s="203" t="s">
        <v>169</v>
      </c>
      <c r="AT2671" s="203" t="s">
        <v>241</v>
      </c>
      <c r="AU2671" s="203" t="s">
        <v>86</v>
      </c>
      <c r="AY2671" s="18" t="s">
        <v>239</v>
      </c>
      <c r="BE2671" s="204">
        <f>IF(N2671="základní",J2671,0)</f>
        <v>0</v>
      </c>
      <c r="BF2671" s="204">
        <f>IF(N2671="snížená",J2671,0)</f>
        <v>0</v>
      </c>
      <c r="BG2671" s="204">
        <f>IF(N2671="zákl. přenesená",J2671,0)</f>
        <v>0</v>
      </c>
      <c r="BH2671" s="204">
        <f>IF(N2671="sníž. přenesená",J2671,0)</f>
        <v>0</v>
      </c>
      <c r="BI2671" s="204">
        <f>IF(N2671="nulová",J2671,0)</f>
        <v>0</v>
      </c>
      <c r="BJ2671" s="18" t="s">
        <v>83</v>
      </c>
      <c r="BK2671" s="204">
        <f>ROUND(I2671*H2671,2)</f>
        <v>0</v>
      </c>
      <c r="BL2671" s="18" t="s">
        <v>169</v>
      </c>
      <c r="BM2671" s="203" t="s">
        <v>3404</v>
      </c>
    </row>
    <row r="2672" spans="1:65" s="2" customFormat="1" ht="11.25">
      <c r="A2672" s="35"/>
      <c r="B2672" s="36"/>
      <c r="C2672" s="37"/>
      <c r="D2672" s="205" t="s">
        <v>248</v>
      </c>
      <c r="E2672" s="37"/>
      <c r="F2672" s="206" t="s">
        <v>3405</v>
      </c>
      <c r="G2672" s="37"/>
      <c r="H2672" s="37"/>
      <c r="I2672" s="207"/>
      <c r="J2672" s="37"/>
      <c r="K2672" s="37"/>
      <c r="L2672" s="40"/>
      <c r="M2672" s="208"/>
      <c r="N2672" s="209"/>
      <c r="O2672" s="72"/>
      <c r="P2672" s="72"/>
      <c r="Q2672" s="72"/>
      <c r="R2672" s="72"/>
      <c r="S2672" s="72"/>
      <c r="T2672" s="73"/>
      <c r="U2672" s="35"/>
      <c r="V2672" s="35"/>
      <c r="W2672" s="35"/>
      <c r="X2672" s="35"/>
      <c r="Y2672" s="35"/>
      <c r="Z2672" s="35"/>
      <c r="AA2672" s="35"/>
      <c r="AB2672" s="35"/>
      <c r="AC2672" s="35"/>
      <c r="AD2672" s="35"/>
      <c r="AE2672" s="35"/>
      <c r="AT2672" s="18" t="s">
        <v>248</v>
      </c>
      <c r="AU2672" s="18" t="s">
        <v>86</v>
      </c>
    </row>
    <row r="2673" spans="1:65" s="13" customFormat="1" ht="11.25">
      <c r="B2673" s="210"/>
      <c r="C2673" s="211"/>
      <c r="D2673" s="212" t="s">
        <v>250</v>
      </c>
      <c r="E2673" s="213" t="s">
        <v>1</v>
      </c>
      <c r="F2673" s="214" t="s">
        <v>3406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250</v>
      </c>
      <c r="AU2673" s="220" t="s">
        <v>86</v>
      </c>
      <c r="AV2673" s="13" t="s">
        <v>83</v>
      </c>
      <c r="AW2673" s="13" t="s">
        <v>31</v>
      </c>
      <c r="AX2673" s="13" t="s">
        <v>75</v>
      </c>
      <c r="AY2673" s="220" t="s">
        <v>239</v>
      </c>
    </row>
    <row r="2674" spans="1:65" s="13" customFormat="1" ht="11.25">
      <c r="B2674" s="210"/>
      <c r="C2674" s="211"/>
      <c r="D2674" s="212" t="s">
        <v>250</v>
      </c>
      <c r="E2674" s="213" t="s">
        <v>1</v>
      </c>
      <c r="F2674" s="214" t="s">
        <v>3407</v>
      </c>
      <c r="G2674" s="211"/>
      <c r="H2674" s="213" t="s">
        <v>1</v>
      </c>
      <c r="I2674" s="215"/>
      <c r="J2674" s="211"/>
      <c r="K2674" s="211"/>
      <c r="L2674" s="216"/>
      <c r="M2674" s="217"/>
      <c r="N2674" s="218"/>
      <c r="O2674" s="218"/>
      <c r="P2674" s="218"/>
      <c r="Q2674" s="218"/>
      <c r="R2674" s="218"/>
      <c r="S2674" s="218"/>
      <c r="T2674" s="219"/>
      <c r="AT2674" s="220" t="s">
        <v>250</v>
      </c>
      <c r="AU2674" s="220" t="s">
        <v>86</v>
      </c>
      <c r="AV2674" s="13" t="s">
        <v>83</v>
      </c>
      <c r="AW2674" s="13" t="s">
        <v>31</v>
      </c>
      <c r="AX2674" s="13" t="s">
        <v>75</v>
      </c>
      <c r="AY2674" s="220" t="s">
        <v>239</v>
      </c>
    </row>
    <row r="2675" spans="1:65" s="14" customFormat="1" ht="11.25">
      <c r="B2675" s="221"/>
      <c r="C2675" s="222"/>
      <c r="D2675" s="212" t="s">
        <v>250</v>
      </c>
      <c r="E2675" s="223" t="s">
        <v>1</v>
      </c>
      <c r="F2675" s="224" t="s">
        <v>3408</v>
      </c>
      <c r="G2675" s="222"/>
      <c r="H2675" s="225">
        <v>84</v>
      </c>
      <c r="I2675" s="226"/>
      <c r="J2675" s="222"/>
      <c r="K2675" s="222"/>
      <c r="L2675" s="227"/>
      <c r="M2675" s="228"/>
      <c r="N2675" s="229"/>
      <c r="O2675" s="229"/>
      <c r="P2675" s="229"/>
      <c r="Q2675" s="229"/>
      <c r="R2675" s="229"/>
      <c r="S2675" s="229"/>
      <c r="T2675" s="230"/>
      <c r="AT2675" s="231" t="s">
        <v>250</v>
      </c>
      <c r="AU2675" s="231" t="s">
        <v>86</v>
      </c>
      <c r="AV2675" s="14" t="s">
        <v>86</v>
      </c>
      <c r="AW2675" s="14" t="s">
        <v>31</v>
      </c>
      <c r="AX2675" s="14" t="s">
        <v>75</v>
      </c>
      <c r="AY2675" s="231" t="s">
        <v>239</v>
      </c>
    </row>
    <row r="2676" spans="1:65" s="13" customFormat="1" ht="11.25">
      <c r="B2676" s="210"/>
      <c r="C2676" s="211"/>
      <c r="D2676" s="212" t="s">
        <v>250</v>
      </c>
      <c r="E2676" s="213" t="s">
        <v>1</v>
      </c>
      <c r="F2676" s="214" t="s">
        <v>3409</v>
      </c>
      <c r="G2676" s="211"/>
      <c r="H2676" s="213" t="s">
        <v>1</v>
      </c>
      <c r="I2676" s="215"/>
      <c r="J2676" s="211"/>
      <c r="K2676" s="211"/>
      <c r="L2676" s="216"/>
      <c r="M2676" s="217"/>
      <c r="N2676" s="218"/>
      <c r="O2676" s="218"/>
      <c r="P2676" s="218"/>
      <c r="Q2676" s="218"/>
      <c r="R2676" s="218"/>
      <c r="S2676" s="218"/>
      <c r="T2676" s="219"/>
      <c r="AT2676" s="220" t="s">
        <v>250</v>
      </c>
      <c r="AU2676" s="220" t="s">
        <v>86</v>
      </c>
      <c r="AV2676" s="13" t="s">
        <v>83</v>
      </c>
      <c r="AW2676" s="13" t="s">
        <v>31</v>
      </c>
      <c r="AX2676" s="13" t="s">
        <v>75</v>
      </c>
      <c r="AY2676" s="220" t="s">
        <v>239</v>
      </c>
    </row>
    <row r="2677" spans="1:65" s="14" customFormat="1" ht="11.25">
      <c r="B2677" s="221"/>
      <c r="C2677" s="222"/>
      <c r="D2677" s="212" t="s">
        <v>250</v>
      </c>
      <c r="E2677" s="223" t="s">
        <v>1</v>
      </c>
      <c r="F2677" s="224" t="s">
        <v>3410</v>
      </c>
      <c r="G2677" s="222"/>
      <c r="H2677" s="225">
        <v>39.4</v>
      </c>
      <c r="I2677" s="226"/>
      <c r="J2677" s="222"/>
      <c r="K2677" s="222"/>
      <c r="L2677" s="227"/>
      <c r="M2677" s="228"/>
      <c r="N2677" s="229"/>
      <c r="O2677" s="229"/>
      <c r="P2677" s="229"/>
      <c r="Q2677" s="229"/>
      <c r="R2677" s="229"/>
      <c r="S2677" s="229"/>
      <c r="T2677" s="230"/>
      <c r="AT2677" s="231" t="s">
        <v>250</v>
      </c>
      <c r="AU2677" s="231" t="s">
        <v>86</v>
      </c>
      <c r="AV2677" s="14" t="s">
        <v>86</v>
      </c>
      <c r="AW2677" s="14" t="s">
        <v>31</v>
      </c>
      <c r="AX2677" s="14" t="s">
        <v>75</v>
      </c>
      <c r="AY2677" s="231" t="s">
        <v>239</v>
      </c>
    </row>
    <row r="2678" spans="1:65" s="13" customFormat="1" ht="11.25">
      <c r="B2678" s="210"/>
      <c r="C2678" s="211"/>
      <c r="D2678" s="212" t="s">
        <v>250</v>
      </c>
      <c r="E2678" s="213" t="s">
        <v>1</v>
      </c>
      <c r="F2678" s="214" t="s">
        <v>3411</v>
      </c>
      <c r="G2678" s="211"/>
      <c r="H2678" s="213" t="s">
        <v>1</v>
      </c>
      <c r="I2678" s="215"/>
      <c r="J2678" s="211"/>
      <c r="K2678" s="211"/>
      <c r="L2678" s="216"/>
      <c r="M2678" s="217"/>
      <c r="N2678" s="218"/>
      <c r="O2678" s="218"/>
      <c r="P2678" s="218"/>
      <c r="Q2678" s="218"/>
      <c r="R2678" s="218"/>
      <c r="S2678" s="218"/>
      <c r="T2678" s="219"/>
      <c r="AT2678" s="220" t="s">
        <v>250</v>
      </c>
      <c r="AU2678" s="220" t="s">
        <v>86</v>
      </c>
      <c r="AV2678" s="13" t="s">
        <v>83</v>
      </c>
      <c r="AW2678" s="13" t="s">
        <v>31</v>
      </c>
      <c r="AX2678" s="13" t="s">
        <v>75</v>
      </c>
      <c r="AY2678" s="220" t="s">
        <v>239</v>
      </c>
    </row>
    <row r="2679" spans="1:65" s="13" customFormat="1" ht="11.25">
      <c r="B2679" s="210"/>
      <c r="C2679" s="211"/>
      <c r="D2679" s="212" t="s">
        <v>250</v>
      </c>
      <c r="E2679" s="213" t="s">
        <v>1</v>
      </c>
      <c r="F2679" s="214" t="s">
        <v>3388</v>
      </c>
      <c r="G2679" s="211"/>
      <c r="H2679" s="213" t="s">
        <v>1</v>
      </c>
      <c r="I2679" s="215"/>
      <c r="J2679" s="211"/>
      <c r="K2679" s="211"/>
      <c r="L2679" s="216"/>
      <c r="M2679" s="217"/>
      <c r="N2679" s="218"/>
      <c r="O2679" s="218"/>
      <c r="P2679" s="218"/>
      <c r="Q2679" s="218"/>
      <c r="R2679" s="218"/>
      <c r="S2679" s="218"/>
      <c r="T2679" s="219"/>
      <c r="AT2679" s="220" t="s">
        <v>250</v>
      </c>
      <c r="AU2679" s="220" t="s">
        <v>86</v>
      </c>
      <c r="AV2679" s="13" t="s">
        <v>83</v>
      </c>
      <c r="AW2679" s="13" t="s">
        <v>31</v>
      </c>
      <c r="AX2679" s="13" t="s">
        <v>75</v>
      </c>
      <c r="AY2679" s="220" t="s">
        <v>239</v>
      </c>
    </row>
    <row r="2680" spans="1:65" s="14" customFormat="1" ht="11.25">
      <c r="B2680" s="221"/>
      <c r="C2680" s="222"/>
      <c r="D2680" s="212" t="s">
        <v>250</v>
      </c>
      <c r="E2680" s="223" t="s">
        <v>1</v>
      </c>
      <c r="F2680" s="224" t="s">
        <v>3412</v>
      </c>
      <c r="G2680" s="222"/>
      <c r="H2680" s="225">
        <v>282.2</v>
      </c>
      <c r="I2680" s="226"/>
      <c r="J2680" s="222"/>
      <c r="K2680" s="222"/>
      <c r="L2680" s="227"/>
      <c r="M2680" s="228"/>
      <c r="N2680" s="229"/>
      <c r="O2680" s="229"/>
      <c r="P2680" s="229"/>
      <c r="Q2680" s="229"/>
      <c r="R2680" s="229"/>
      <c r="S2680" s="229"/>
      <c r="T2680" s="230"/>
      <c r="AT2680" s="231" t="s">
        <v>250</v>
      </c>
      <c r="AU2680" s="231" t="s">
        <v>86</v>
      </c>
      <c r="AV2680" s="14" t="s">
        <v>86</v>
      </c>
      <c r="AW2680" s="14" t="s">
        <v>31</v>
      </c>
      <c r="AX2680" s="14" t="s">
        <v>75</v>
      </c>
      <c r="AY2680" s="231" t="s">
        <v>239</v>
      </c>
    </row>
    <row r="2681" spans="1:65" s="13" customFormat="1" ht="11.25">
      <c r="B2681" s="210"/>
      <c r="C2681" s="211"/>
      <c r="D2681" s="212" t="s">
        <v>250</v>
      </c>
      <c r="E2681" s="213" t="s">
        <v>1</v>
      </c>
      <c r="F2681" s="214" t="s">
        <v>3409</v>
      </c>
      <c r="G2681" s="211"/>
      <c r="H2681" s="213" t="s">
        <v>1</v>
      </c>
      <c r="I2681" s="215"/>
      <c r="J2681" s="211"/>
      <c r="K2681" s="211"/>
      <c r="L2681" s="216"/>
      <c r="M2681" s="217"/>
      <c r="N2681" s="218"/>
      <c r="O2681" s="218"/>
      <c r="P2681" s="218"/>
      <c r="Q2681" s="218"/>
      <c r="R2681" s="218"/>
      <c r="S2681" s="218"/>
      <c r="T2681" s="219"/>
      <c r="AT2681" s="220" t="s">
        <v>250</v>
      </c>
      <c r="AU2681" s="220" t="s">
        <v>86</v>
      </c>
      <c r="AV2681" s="13" t="s">
        <v>83</v>
      </c>
      <c r="AW2681" s="13" t="s">
        <v>31</v>
      </c>
      <c r="AX2681" s="13" t="s">
        <v>75</v>
      </c>
      <c r="AY2681" s="220" t="s">
        <v>239</v>
      </c>
    </row>
    <row r="2682" spans="1:65" s="14" customFormat="1" ht="11.25">
      <c r="B2682" s="221"/>
      <c r="C2682" s="222"/>
      <c r="D2682" s="212" t="s">
        <v>250</v>
      </c>
      <c r="E2682" s="223" t="s">
        <v>1</v>
      </c>
      <c r="F2682" s="224" t="s">
        <v>3413</v>
      </c>
      <c r="G2682" s="222"/>
      <c r="H2682" s="225">
        <v>67.900000000000006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250</v>
      </c>
      <c r="AU2682" s="231" t="s">
        <v>86</v>
      </c>
      <c r="AV2682" s="14" t="s">
        <v>86</v>
      </c>
      <c r="AW2682" s="14" t="s">
        <v>31</v>
      </c>
      <c r="AX2682" s="14" t="s">
        <v>75</v>
      </c>
      <c r="AY2682" s="231" t="s">
        <v>239</v>
      </c>
    </row>
    <row r="2683" spans="1:65" s="14" customFormat="1" ht="11.25">
      <c r="B2683" s="221"/>
      <c r="C2683" s="222"/>
      <c r="D2683" s="212" t="s">
        <v>250</v>
      </c>
      <c r="E2683" s="223" t="s">
        <v>1</v>
      </c>
      <c r="F2683" s="224" t="s">
        <v>3414</v>
      </c>
      <c r="G2683" s="222"/>
      <c r="H2683" s="225">
        <v>24.5</v>
      </c>
      <c r="I2683" s="226"/>
      <c r="J2683" s="222"/>
      <c r="K2683" s="222"/>
      <c r="L2683" s="227"/>
      <c r="M2683" s="228"/>
      <c r="N2683" s="229"/>
      <c r="O2683" s="229"/>
      <c r="P2683" s="229"/>
      <c r="Q2683" s="229"/>
      <c r="R2683" s="229"/>
      <c r="S2683" s="229"/>
      <c r="T2683" s="230"/>
      <c r="AT2683" s="231" t="s">
        <v>250</v>
      </c>
      <c r="AU2683" s="231" t="s">
        <v>86</v>
      </c>
      <c r="AV2683" s="14" t="s">
        <v>86</v>
      </c>
      <c r="AW2683" s="14" t="s">
        <v>31</v>
      </c>
      <c r="AX2683" s="14" t="s">
        <v>75</v>
      </c>
      <c r="AY2683" s="231" t="s">
        <v>239</v>
      </c>
    </row>
    <row r="2684" spans="1:65" s="16" customFormat="1" ht="11.25">
      <c r="B2684" s="243"/>
      <c r="C2684" s="244"/>
      <c r="D2684" s="212" t="s">
        <v>250</v>
      </c>
      <c r="E2684" s="245" t="s">
        <v>1</v>
      </c>
      <c r="F2684" s="246" t="s">
        <v>264</v>
      </c>
      <c r="G2684" s="244"/>
      <c r="H2684" s="247">
        <v>498</v>
      </c>
      <c r="I2684" s="248"/>
      <c r="J2684" s="244"/>
      <c r="K2684" s="244"/>
      <c r="L2684" s="249"/>
      <c r="M2684" s="250"/>
      <c r="N2684" s="251"/>
      <c r="O2684" s="251"/>
      <c r="P2684" s="251"/>
      <c r="Q2684" s="251"/>
      <c r="R2684" s="251"/>
      <c r="S2684" s="251"/>
      <c r="T2684" s="252"/>
      <c r="AT2684" s="253" t="s">
        <v>250</v>
      </c>
      <c r="AU2684" s="253" t="s">
        <v>86</v>
      </c>
      <c r="AV2684" s="16" t="s">
        <v>246</v>
      </c>
      <c r="AW2684" s="16" t="s">
        <v>31</v>
      </c>
      <c r="AX2684" s="16" t="s">
        <v>83</v>
      </c>
      <c r="AY2684" s="253" t="s">
        <v>239</v>
      </c>
    </row>
    <row r="2685" spans="1:65" s="2" customFormat="1" ht="24.2" customHeight="1">
      <c r="A2685" s="35"/>
      <c r="B2685" s="36"/>
      <c r="C2685" s="192" t="s">
        <v>3415</v>
      </c>
      <c r="D2685" s="192" t="s">
        <v>241</v>
      </c>
      <c r="E2685" s="193" t="s">
        <v>3416</v>
      </c>
      <c r="F2685" s="194" t="s">
        <v>3417</v>
      </c>
      <c r="G2685" s="195" t="s">
        <v>372</v>
      </c>
      <c r="H2685" s="196">
        <v>18</v>
      </c>
      <c r="I2685" s="197"/>
      <c r="J2685" s="198">
        <f>ROUND(I2685*H2685,2)</f>
        <v>0</v>
      </c>
      <c r="K2685" s="194" t="s">
        <v>245</v>
      </c>
      <c r="L2685" s="40"/>
      <c r="M2685" s="199" t="s">
        <v>1</v>
      </c>
      <c r="N2685" s="200" t="s">
        <v>40</v>
      </c>
      <c r="O2685" s="72"/>
      <c r="P2685" s="201">
        <f>O2685*H2685</f>
        <v>0</v>
      </c>
      <c r="Q2685" s="201">
        <v>0</v>
      </c>
      <c r="R2685" s="201">
        <f>Q2685*H2685</f>
        <v>0</v>
      </c>
      <c r="S2685" s="201">
        <v>0</v>
      </c>
      <c r="T2685" s="202">
        <f>S2685*H2685</f>
        <v>0</v>
      </c>
      <c r="U2685" s="35"/>
      <c r="V2685" s="35"/>
      <c r="W2685" s="35"/>
      <c r="X2685" s="35"/>
      <c r="Y2685" s="35"/>
      <c r="Z2685" s="35"/>
      <c r="AA2685" s="35"/>
      <c r="AB2685" s="35"/>
      <c r="AC2685" s="35"/>
      <c r="AD2685" s="35"/>
      <c r="AE2685" s="35"/>
      <c r="AR2685" s="203" t="s">
        <v>169</v>
      </c>
      <c r="AT2685" s="203" t="s">
        <v>241</v>
      </c>
      <c r="AU2685" s="203" t="s">
        <v>86</v>
      </c>
      <c r="AY2685" s="18" t="s">
        <v>239</v>
      </c>
      <c r="BE2685" s="204">
        <f>IF(N2685="základní",J2685,0)</f>
        <v>0</v>
      </c>
      <c r="BF2685" s="204">
        <f>IF(N2685="snížená",J2685,0)</f>
        <v>0</v>
      </c>
      <c r="BG2685" s="204">
        <f>IF(N2685="zákl. přenesená",J2685,0)</f>
        <v>0</v>
      </c>
      <c r="BH2685" s="204">
        <f>IF(N2685="sníž. přenesená",J2685,0)</f>
        <v>0</v>
      </c>
      <c r="BI2685" s="204">
        <f>IF(N2685="nulová",J2685,0)</f>
        <v>0</v>
      </c>
      <c r="BJ2685" s="18" t="s">
        <v>83</v>
      </c>
      <c r="BK2685" s="204">
        <f>ROUND(I2685*H2685,2)</f>
        <v>0</v>
      </c>
      <c r="BL2685" s="18" t="s">
        <v>169</v>
      </c>
      <c r="BM2685" s="203" t="s">
        <v>3418</v>
      </c>
    </row>
    <row r="2686" spans="1:65" s="2" customFormat="1" ht="11.25">
      <c r="A2686" s="35"/>
      <c r="B2686" s="36"/>
      <c r="C2686" s="37"/>
      <c r="D2686" s="205" t="s">
        <v>248</v>
      </c>
      <c r="E2686" s="37"/>
      <c r="F2686" s="206" t="s">
        <v>3419</v>
      </c>
      <c r="G2686" s="37"/>
      <c r="H2686" s="37"/>
      <c r="I2686" s="207"/>
      <c r="J2686" s="37"/>
      <c r="K2686" s="37"/>
      <c r="L2686" s="40"/>
      <c r="M2686" s="208"/>
      <c r="N2686" s="209"/>
      <c r="O2686" s="72"/>
      <c r="P2686" s="72"/>
      <c r="Q2686" s="72"/>
      <c r="R2686" s="72"/>
      <c r="S2686" s="72"/>
      <c r="T2686" s="73"/>
      <c r="U2686" s="35"/>
      <c r="V2686" s="35"/>
      <c r="W2686" s="35"/>
      <c r="X2686" s="35"/>
      <c r="Y2686" s="35"/>
      <c r="Z2686" s="35"/>
      <c r="AA2686" s="35"/>
      <c r="AB2686" s="35"/>
      <c r="AC2686" s="35"/>
      <c r="AD2686" s="35"/>
      <c r="AE2686" s="35"/>
      <c r="AT2686" s="18" t="s">
        <v>248</v>
      </c>
      <c r="AU2686" s="18" t="s">
        <v>86</v>
      </c>
    </row>
    <row r="2687" spans="1:65" s="13" customFormat="1" ht="11.25">
      <c r="B2687" s="210"/>
      <c r="C2687" s="211"/>
      <c r="D2687" s="212" t="s">
        <v>250</v>
      </c>
      <c r="E2687" s="213" t="s">
        <v>1</v>
      </c>
      <c r="F2687" s="214" t="s">
        <v>3388</v>
      </c>
      <c r="G2687" s="211"/>
      <c r="H2687" s="213" t="s">
        <v>1</v>
      </c>
      <c r="I2687" s="215"/>
      <c r="J2687" s="211"/>
      <c r="K2687" s="211"/>
      <c r="L2687" s="216"/>
      <c r="M2687" s="217"/>
      <c r="N2687" s="218"/>
      <c r="O2687" s="218"/>
      <c r="P2687" s="218"/>
      <c r="Q2687" s="218"/>
      <c r="R2687" s="218"/>
      <c r="S2687" s="218"/>
      <c r="T2687" s="219"/>
      <c r="AT2687" s="220" t="s">
        <v>250</v>
      </c>
      <c r="AU2687" s="220" t="s">
        <v>86</v>
      </c>
      <c r="AV2687" s="13" t="s">
        <v>83</v>
      </c>
      <c r="AW2687" s="13" t="s">
        <v>31</v>
      </c>
      <c r="AX2687" s="13" t="s">
        <v>75</v>
      </c>
      <c r="AY2687" s="220" t="s">
        <v>239</v>
      </c>
    </row>
    <row r="2688" spans="1:65" s="14" customFormat="1" ht="11.25">
      <c r="B2688" s="221"/>
      <c r="C2688" s="222"/>
      <c r="D2688" s="212" t="s">
        <v>250</v>
      </c>
      <c r="E2688" s="223" t="s">
        <v>1</v>
      </c>
      <c r="F2688" s="224" t="s">
        <v>3420</v>
      </c>
      <c r="G2688" s="222"/>
      <c r="H2688" s="225">
        <v>18</v>
      </c>
      <c r="I2688" s="226"/>
      <c r="J2688" s="222"/>
      <c r="K2688" s="222"/>
      <c r="L2688" s="227"/>
      <c r="M2688" s="228"/>
      <c r="N2688" s="229"/>
      <c r="O2688" s="229"/>
      <c r="P2688" s="229"/>
      <c r="Q2688" s="229"/>
      <c r="R2688" s="229"/>
      <c r="S2688" s="229"/>
      <c r="T2688" s="230"/>
      <c r="AT2688" s="231" t="s">
        <v>250</v>
      </c>
      <c r="AU2688" s="231" t="s">
        <v>86</v>
      </c>
      <c r="AV2688" s="14" t="s">
        <v>86</v>
      </c>
      <c r="AW2688" s="14" t="s">
        <v>31</v>
      </c>
      <c r="AX2688" s="14" t="s">
        <v>83</v>
      </c>
      <c r="AY2688" s="231" t="s">
        <v>239</v>
      </c>
    </row>
    <row r="2689" spans="1:65" s="2" customFormat="1" ht="24.2" customHeight="1">
      <c r="A2689" s="35"/>
      <c r="B2689" s="36"/>
      <c r="C2689" s="192" t="s">
        <v>3421</v>
      </c>
      <c r="D2689" s="192" t="s">
        <v>241</v>
      </c>
      <c r="E2689" s="193" t="s">
        <v>3422</v>
      </c>
      <c r="F2689" s="194" t="s">
        <v>3423</v>
      </c>
      <c r="G2689" s="195" t="s">
        <v>372</v>
      </c>
      <c r="H2689" s="196">
        <v>1104.01</v>
      </c>
      <c r="I2689" s="197"/>
      <c r="J2689" s="198">
        <f>ROUND(I2689*H2689,2)</f>
        <v>0</v>
      </c>
      <c r="K2689" s="194" t="s">
        <v>245</v>
      </c>
      <c r="L2689" s="40"/>
      <c r="M2689" s="199" t="s">
        <v>1</v>
      </c>
      <c r="N2689" s="200" t="s">
        <v>40</v>
      </c>
      <c r="O2689" s="72"/>
      <c r="P2689" s="201">
        <f>O2689*H2689</f>
        <v>0</v>
      </c>
      <c r="Q2689" s="201">
        <v>2.9E-4</v>
      </c>
      <c r="R2689" s="201">
        <f>Q2689*H2689</f>
        <v>0.32016289999999997</v>
      </c>
      <c r="S2689" s="201">
        <v>0</v>
      </c>
      <c r="T2689" s="202">
        <f>S2689*H2689</f>
        <v>0</v>
      </c>
      <c r="U2689" s="35"/>
      <c r="V2689" s="35"/>
      <c r="W2689" s="35"/>
      <c r="X2689" s="35"/>
      <c r="Y2689" s="35"/>
      <c r="Z2689" s="35"/>
      <c r="AA2689" s="35"/>
      <c r="AB2689" s="35"/>
      <c r="AC2689" s="35"/>
      <c r="AD2689" s="35"/>
      <c r="AE2689" s="35"/>
      <c r="AR2689" s="203" t="s">
        <v>169</v>
      </c>
      <c r="AT2689" s="203" t="s">
        <v>241</v>
      </c>
      <c r="AU2689" s="203" t="s">
        <v>86</v>
      </c>
      <c r="AY2689" s="18" t="s">
        <v>239</v>
      </c>
      <c r="BE2689" s="204">
        <f>IF(N2689="základní",J2689,0)</f>
        <v>0</v>
      </c>
      <c r="BF2689" s="204">
        <f>IF(N2689="snížená",J2689,0)</f>
        <v>0</v>
      </c>
      <c r="BG2689" s="204">
        <f>IF(N2689="zákl. přenesená",J2689,0)</f>
        <v>0</v>
      </c>
      <c r="BH2689" s="204">
        <f>IF(N2689="sníž. přenesená",J2689,0)</f>
        <v>0</v>
      </c>
      <c r="BI2689" s="204">
        <f>IF(N2689="nulová",J2689,0)</f>
        <v>0</v>
      </c>
      <c r="BJ2689" s="18" t="s">
        <v>83</v>
      </c>
      <c r="BK2689" s="204">
        <f>ROUND(I2689*H2689,2)</f>
        <v>0</v>
      </c>
      <c r="BL2689" s="18" t="s">
        <v>169</v>
      </c>
      <c r="BM2689" s="203" t="s">
        <v>3424</v>
      </c>
    </row>
    <row r="2690" spans="1:65" s="2" customFormat="1" ht="11.25">
      <c r="A2690" s="35"/>
      <c r="B2690" s="36"/>
      <c r="C2690" s="37"/>
      <c r="D2690" s="205" t="s">
        <v>248</v>
      </c>
      <c r="E2690" s="37"/>
      <c r="F2690" s="206" t="s">
        <v>3425</v>
      </c>
      <c r="G2690" s="37"/>
      <c r="H2690" s="37"/>
      <c r="I2690" s="207"/>
      <c r="J2690" s="37"/>
      <c r="K2690" s="37"/>
      <c r="L2690" s="40"/>
      <c r="M2690" s="208"/>
      <c r="N2690" s="209"/>
      <c r="O2690" s="72"/>
      <c r="P2690" s="72"/>
      <c r="Q2690" s="72"/>
      <c r="R2690" s="72"/>
      <c r="S2690" s="72"/>
      <c r="T2690" s="73"/>
      <c r="U2690" s="35"/>
      <c r="V2690" s="35"/>
      <c r="W2690" s="35"/>
      <c r="X2690" s="35"/>
      <c r="Y2690" s="35"/>
      <c r="Z2690" s="35"/>
      <c r="AA2690" s="35"/>
      <c r="AB2690" s="35"/>
      <c r="AC2690" s="35"/>
      <c r="AD2690" s="35"/>
      <c r="AE2690" s="35"/>
      <c r="AT2690" s="18" t="s">
        <v>248</v>
      </c>
      <c r="AU2690" s="18" t="s">
        <v>86</v>
      </c>
    </row>
    <row r="2691" spans="1:65" s="13" customFormat="1" ht="11.25">
      <c r="B2691" s="210"/>
      <c r="C2691" s="211"/>
      <c r="D2691" s="212" t="s">
        <v>250</v>
      </c>
      <c r="E2691" s="213" t="s">
        <v>1</v>
      </c>
      <c r="F2691" s="214" t="s">
        <v>3388</v>
      </c>
      <c r="G2691" s="211"/>
      <c r="H2691" s="213" t="s">
        <v>1</v>
      </c>
      <c r="I2691" s="215"/>
      <c r="J2691" s="211"/>
      <c r="K2691" s="211"/>
      <c r="L2691" s="216"/>
      <c r="M2691" s="217"/>
      <c r="N2691" s="218"/>
      <c r="O2691" s="218"/>
      <c r="P2691" s="218"/>
      <c r="Q2691" s="218"/>
      <c r="R2691" s="218"/>
      <c r="S2691" s="218"/>
      <c r="T2691" s="219"/>
      <c r="AT2691" s="220" t="s">
        <v>250</v>
      </c>
      <c r="AU2691" s="220" t="s">
        <v>86</v>
      </c>
      <c r="AV2691" s="13" t="s">
        <v>83</v>
      </c>
      <c r="AW2691" s="13" t="s">
        <v>31</v>
      </c>
      <c r="AX2691" s="13" t="s">
        <v>75</v>
      </c>
      <c r="AY2691" s="220" t="s">
        <v>239</v>
      </c>
    </row>
    <row r="2692" spans="1:65" s="14" customFormat="1" ht="11.25">
      <c r="B2692" s="221"/>
      <c r="C2692" s="222"/>
      <c r="D2692" s="212" t="s">
        <v>250</v>
      </c>
      <c r="E2692" s="223" t="s">
        <v>1</v>
      </c>
      <c r="F2692" s="224" t="s">
        <v>3426</v>
      </c>
      <c r="G2692" s="222"/>
      <c r="H2692" s="225">
        <v>862.01</v>
      </c>
      <c r="I2692" s="226"/>
      <c r="J2692" s="222"/>
      <c r="K2692" s="222"/>
      <c r="L2692" s="227"/>
      <c r="M2692" s="228"/>
      <c r="N2692" s="229"/>
      <c r="O2692" s="229"/>
      <c r="P2692" s="229"/>
      <c r="Q2692" s="229"/>
      <c r="R2692" s="229"/>
      <c r="S2692" s="229"/>
      <c r="T2692" s="230"/>
      <c r="AT2692" s="231" t="s">
        <v>250</v>
      </c>
      <c r="AU2692" s="231" t="s">
        <v>86</v>
      </c>
      <c r="AV2692" s="14" t="s">
        <v>86</v>
      </c>
      <c r="AW2692" s="14" t="s">
        <v>31</v>
      </c>
      <c r="AX2692" s="14" t="s">
        <v>75</v>
      </c>
      <c r="AY2692" s="231" t="s">
        <v>239</v>
      </c>
    </row>
    <row r="2693" spans="1:65" s="13" customFormat="1" ht="22.5">
      <c r="B2693" s="210"/>
      <c r="C2693" s="211"/>
      <c r="D2693" s="212" t="s">
        <v>250</v>
      </c>
      <c r="E2693" s="213" t="s">
        <v>1</v>
      </c>
      <c r="F2693" s="214" t="s">
        <v>3427</v>
      </c>
      <c r="G2693" s="211"/>
      <c r="H2693" s="213" t="s">
        <v>1</v>
      </c>
      <c r="I2693" s="215"/>
      <c r="J2693" s="211"/>
      <c r="K2693" s="211"/>
      <c r="L2693" s="216"/>
      <c r="M2693" s="217"/>
      <c r="N2693" s="218"/>
      <c r="O2693" s="218"/>
      <c r="P2693" s="218"/>
      <c r="Q2693" s="218"/>
      <c r="R2693" s="218"/>
      <c r="S2693" s="218"/>
      <c r="T2693" s="219"/>
      <c r="AT2693" s="220" t="s">
        <v>250</v>
      </c>
      <c r="AU2693" s="220" t="s">
        <v>86</v>
      </c>
      <c r="AV2693" s="13" t="s">
        <v>83</v>
      </c>
      <c r="AW2693" s="13" t="s">
        <v>31</v>
      </c>
      <c r="AX2693" s="13" t="s">
        <v>75</v>
      </c>
      <c r="AY2693" s="220" t="s">
        <v>239</v>
      </c>
    </row>
    <row r="2694" spans="1:65" s="14" customFormat="1" ht="11.25">
      <c r="B2694" s="221"/>
      <c r="C2694" s="222"/>
      <c r="D2694" s="212" t="s">
        <v>250</v>
      </c>
      <c r="E2694" s="223" t="s">
        <v>1</v>
      </c>
      <c r="F2694" s="224" t="s">
        <v>3428</v>
      </c>
      <c r="G2694" s="222"/>
      <c r="H2694" s="225">
        <v>-208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250</v>
      </c>
      <c r="AU2694" s="231" t="s">
        <v>86</v>
      </c>
      <c r="AV2694" s="14" t="s">
        <v>86</v>
      </c>
      <c r="AW2694" s="14" t="s">
        <v>31</v>
      </c>
      <c r="AX2694" s="14" t="s">
        <v>75</v>
      </c>
      <c r="AY2694" s="231" t="s">
        <v>239</v>
      </c>
    </row>
    <row r="2695" spans="1:65" s="13" customFormat="1" ht="11.25">
      <c r="B2695" s="210"/>
      <c r="C2695" s="211"/>
      <c r="D2695" s="212" t="s">
        <v>250</v>
      </c>
      <c r="E2695" s="213" t="s">
        <v>1</v>
      </c>
      <c r="F2695" s="214" t="s">
        <v>3429</v>
      </c>
      <c r="G2695" s="211"/>
      <c r="H2695" s="213" t="s">
        <v>1</v>
      </c>
      <c r="I2695" s="215"/>
      <c r="J2695" s="211"/>
      <c r="K2695" s="211"/>
      <c r="L2695" s="216"/>
      <c r="M2695" s="217"/>
      <c r="N2695" s="218"/>
      <c r="O2695" s="218"/>
      <c r="P2695" s="218"/>
      <c r="Q2695" s="218"/>
      <c r="R2695" s="218"/>
      <c r="S2695" s="218"/>
      <c r="T2695" s="219"/>
      <c r="AT2695" s="220" t="s">
        <v>250</v>
      </c>
      <c r="AU2695" s="220" t="s">
        <v>86</v>
      </c>
      <c r="AV2695" s="13" t="s">
        <v>83</v>
      </c>
      <c r="AW2695" s="13" t="s">
        <v>31</v>
      </c>
      <c r="AX2695" s="13" t="s">
        <v>75</v>
      </c>
      <c r="AY2695" s="220" t="s">
        <v>239</v>
      </c>
    </row>
    <row r="2696" spans="1:65" s="14" customFormat="1" ht="11.25">
      <c r="B2696" s="221"/>
      <c r="C2696" s="222"/>
      <c r="D2696" s="212" t="s">
        <v>250</v>
      </c>
      <c r="E2696" s="223" t="s">
        <v>1</v>
      </c>
      <c r="F2696" s="224" t="s">
        <v>3430</v>
      </c>
      <c r="G2696" s="222"/>
      <c r="H2696" s="225">
        <v>-293</v>
      </c>
      <c r="I2696" s="226"/>
      <c r="J2696" s="222"/>
      <c r="K2696" s="222"/>
      <c r="L2696" s="227"/>
      <c r="M2696" s="228"/>
      <c r="N2696" s="229"/>
      <c r="O2696" s="229"/>
      <c r="P2696" s="229"/>
      <c r="Q2696" s="229"/>
      <c r="R2696" s="229"/>
      <c r="S2696" s="229"/>
      <c r="T2696" s="230"/>
      <c r="AT2696" s="231" t="s">
        <v>250</v>
      </c>
      <c r="AU2696" s="231" t="s">
        <v>86</v>
      </c>
      <c r="AV2696" s="14" t="s">
        <v>86</v>
      </c>
      <c r="AW2696" s="14" t="s">
        <v>31</v>
      </c>
      <c r="AX2696" s="14" t="s">
        <v>75</v>
      </c>
      <c r="AY2696" s="231" t="s">
        <v>239</v>
      </c>
    </row>
    <row r="2697" spans="1:65" s="15" customFormat="1" ht="11.25">
      <c r="B2697" s="232"/>
      <c r="C2697" s="233"/>
      <c r="D2697" s="212" t="s">
        <v>250</v>
      </c>
      <c r="E2697" s="234" t="s">
        <v>1</v>
      </c>
      <c r="F2697" s="235" t="s">
        <v>254</v>
      </c>
      <c r="G2697" s="233"/>
      <c r="H2697" s="236">
        <v>361.01</v>
      </c>
      <c r="I2697" s="237"/>
      <c r="J2697" s="233"/>
      <c r="K2697" s="233"/>
      <c r="L2697" s="238"/>
      <c r="M2697" s="239"/>
      <c r="N2697" s="240"/>
      <c r="O2697" s="240"/>
      <c r="P2697" s="240"/>
      <c r="Q2697" s="240"/>
      <c r="R2697" s="240"/>
      <c r="S2697" s="240"/>
      <c r="T2697" s="241"/>
      <c r="AT2697" s="242" t="s">
        <v>250</v>
      </c>
      <c r="AU2697" s="242" t="s">
        <v>86</v>
      </c>
      <c r="AV2697" s="15" t="s">
        <v>255</v>
      </c>
      <c r="AW2697" s="15" t="s">
        <v>31</v>
      </c>
      <c r="AX2697" s="15" t="s">
        <v>75</v>
      </c>
      <c r="AY2697" s="242" t="s">
        <v>239</v>
      </c>
    </row>
    <row r="2698" spans="1:65" s="13" customFormat="1" ht="11.25">
      <c r="B2698" s="210"/>
      <c r="C2698" s="211"/>
      <c r="D2698" s="212" t="s">
        <v>250</v>
      </c>
      <c r="E2698" s="213" t="s">
        <v>1</v>
      </c>
      <c r="F2698" s="214" t="s">
        <v>3409</v>
      </c>
      <c r="G2698" s="211"/>
      <c r="H2698" s="213" t="s">
        <v>1</v>
      </c>
      <c r="I2698" s="215"/>
      <c r="J2698" s="211"/>
      <c r="K2698" s="211"/>
      <c r="L2698" s="216"/>
      <c r="M2698" s="217"/>
      <c r="N2698" s="218"/>
      <c r="O2698" s="218"/>
      <c r="P2698" s="218"/>
      <c r="Q2698" s="218"/>
      <c r="R2698" s="218"/>
      <c r="S2698" s="218"/>
      <c r="T2698" s="219"/>
      <c r="AT2698" s="220" t="s">
        <v>250</v>
      </c>
      <c r="AU2698" s="220" t="s">
        <v>86</v>
      </c>
      <c r="AV2698" s="13" t="s">
        <v>83</v>
      </c>
      <c r="AW2698" s="13" t="s">
        <v>31</v>
      </c>
      <c r="AX2698" s="13" t="s">
        <v>75</v>
      </c>
      <c r="AY2698" s="220" t="s">
        <v>239</v>
      </c>
    </row>
    <row r="2699" spans="1:65" s="13" customFormat="1" ht="11.25">
      <c r="B2699" s="210"/>
      <c r="C2699" s="211"/>
      <c r="D2699" s="212" t="s">
        <v>250</v>
      </c>
      <c r="E2699" s="213" t="s">
        <v>1</v>
      </c>
      <c r="F2699" s="214" t="s">
        <v>3431</v>
      </c>
      <c r="G2699" s="211"/>
      <c r="H2699" s="213" t="s">
        <v>1</v>
      </c>
      <c r="I2699" s="215"/>
      <c r="J2699" s="211"/>
      <c r="K2699" s="211"/>
      <c r="L2699" s="216"/>
      <c r="M2699" s="217"/>
      <c r="N2699" s="218"/>
      <c r="O2699" s="218"/>
      <c r="P2699" s="218"/>
      <c r="Q2699" s="218"/>
      <c r="R2699" s="218"/>
      <c r="S2699" s="218"/>
      <c r="T2699" s="219"/>
      <c r="AT2699" s="220" t="s">
        <v>250</v>
      </c>
      <c r="AU2699" s="220" t="s">
        <v>86</v>
      </c>
      <c r="AV2699" s="13" t="s">
        <v>83</v>
      </c>
      <c r="AW2699" s="13" t="s">
        <v>31</v>
      </c>
      <c r="AX2699" s="13" t="s">
        <v>75</v>
      </c>
      <c r="AY2699" s="220" t="s">
        <v>239</v>
      </c>
    </row>
    <row r="2700" spans="1:65" s="14" customFormat="1" ht="11.25">
      <c r="B2700" s="221"/>
      <c r="C2700" s="222"/>
      <c r="D2700" s="212" t="s">
        <v>250</v>
      </c>
      <c r="E2700" s="223" t="s">
        <v>1</v>
      </c>
      <c r="F2700" s="224" t="s">
        <v>3432</v>
      </c>
      <c r="G2700" s="222"/>
      <c r="H2700" s="225">
        <v>483.625</v>
      </c>
      <c r="I2700" s="226"/>
      <c r="J2700" s="222"/>
      <c r="K2700" s="222"/>
      <c r="L2700" s="227"/>
      <c r="M2700" s="228"/>
      <c r="N2700" s="229"/>
      <c r="O2700" s="229"/>
      <c r="P2700" s="229"/>
      <c r="Q2700" s="229"/>
      <c r="R2700" s="229"/>
      <c r="S2700" s="229"/>
      <c r="T2700" s="230"/>
      <c r="AT2700" s="231" t="s">
        <v>250</v>
      </c>
      <c r="AU2700" s="231" t="s">
        <v>86</v>
      </c>
      <c r="AV2700" s="14" t="s">
        <v>86</v>
      </c>
      <c r="AW2700" s="14" t="s">
        <v>31</v>
      </c>
      <c r="AX2700" s="14" t="s">
        <v>75</v>
      </c>
      <c r="AY2700" s="231" t="s">
        <v>239</v>
      </c>
    </row>
    <row r="2701" spans="1:65" s="14" customFormat="1" ht="11.25">
      <c r="B2701" s="221"/>
      <c r="C2701" s="222"/>
      <c r="D2701" s="212" t="s">
        <v>250</v>
      </c>
      <c r="E2701" s="223" t="s">
        <v>1</v>
      </c>
      <c r="F2701" s="224" t="s">
        <v>3433</v>
      </c>
      <c r="G2701" s="222"/>
      <c r="H2701" s="225">
        <v>104.72499999999999</v>
      </c>
      <c r="I2701" s="226"/>
      <c r="J2701" s="222"/>
      <c r="K2701" s="222"/>
      <c r="L2701" s="227"/>
      <c r="M2701" s="228"/>
      <c r="N2701" s="229"/>
      <c r="O2701" s="229"/>
      <c r="P2701" s="229"/>
      <c r="Q2701" s="229"/>
      <c r="R2701" s="229"/>
      <c r="S2701" s="229"/>
      <c r="T2701" s="230"/>
      <c r="AT2701" s="231" t="s">
        <v>250</v>
      </c>
      <c r="AU2701" s="231" t="s">
        <v>86</v>
      </c>
      <c r="AV2701" s="14" t="s">
        <v>86</v>
      </c>
      <c r="AW2701" s="14" t="s">
        <v>31</v>
      </c>
      <c r="AX2701" s="14" t="s">
        <v>75</v>
      </c>
      <c r="AY2701" s="231" t="s">
        <v>239</v>
      </c>
    </row>
    <row r="2702" spans="1:65" s="13" customFormat="1" ht="11.25">
      <c r="B2702" s="210"/>
      <c r="C2702" s="211"/>
      <c r="D2702" s="212" t="s">
        <v>250</v>
      </c>
      <c r="E2702" s="213" t="s">
        <v>1</v>
      </c>
      <c r="F2702" s="214" t="s">
        <v>3434</v>
      </c>
      <c r="G2702" s="211"/>
      <c r="H2702" s="213" t="s">
        <v>1</v>
      </c>
      <c r="I2702" s="215"/>
      <c r="J2702" s="211"/>
      <c r="K2702" s="211"/>
      <c r="L2702" s="216"/>
      <c r="M2702" s="217"/>
      <c r="N2702" s="218"/>
      <c r="O2702" s="218"/>
      <c r="P2702" s="218"/>
      <c r="Q2702" s="218"/>
      <c r="R2702" s="218"/>
      <c r="S2702" s="218"/>
      <c r="T2702" s="219"/>
      <c r="AT2702" s="220" t="s">
        <v>250</v>
      </c>
      <c r="AU2702" s="220" t="s">
        <v>86</v>
      </c>
      <c r="AV2702" s="13" t="s">
        <v>83</v>
      </c>
      <c r="AW2702" s="13" t="s">
        <v>31</v>
      </c>
      <c r="AX2702" s="13" t="s">
        <v>75</v>
      </c>
      <c r="AY2702" s="220" t="s">
        <v>239</v>
      </c>
    </row>
    <row r="2703" spans="1:65" s="14" customFormat="1" ht="11.25">
      <c r="B2703" s="221"/>
      <c r="C2703" s="222"/>
      <c r="D2703" s="212" t="s">
        <v>250</v>
      </c>
      <c r="E2703" s="223" t="s">
        <v>1</v>
      </c>
      <c r="F2703" s="224" t="s">
        <v>3435</v>
      </c>
      <c r="G2703" s="222"/>
      <c r="H2703" s="225">
        <v>375.505</v>
      </c>
      <c r="I2703" s="226"/>
      <c r="J2703" s="222"/>
      <c r="K2703" s="222"/>
      <c r="L2703" s="227"/>
      <c r="M2703" s="228"/>
      <c r="N2703" s="229"/>
      <c r="O2703" s="229"/>
      <c r="P2703" s="229"/>
      <c r="Q2703" s="229"/>
      <c r="R2703" s="229"/>
      <c r="S2703" s="229"/>
      <c r="T2703" s="230"/>
      <c r="AT2703" s="231" t="s">
        <v>250</v>
      </c>
      <c r="AU2703" s="231" t="s">
        <v>86</v>
      </c>
      <c r="AV2703" s="14" t="s">
        <v>86</v>
      </c>
      <c r="AW2703" s="14" t="s">
        <v>31</v>
      </c>
      <c r="AX2703" s="14" t="s">
        <v>75</v>
      </c>
      <c r="AY2703" s="231" t="s">
        <v>239</v>
      </c>
    </row>
    <row r="2704" spans="1:65" s="13" customFormat="1" ht="11.25">
      <c r="B2704" s="210"/>
      <c r="C2704" s="211"/>
      <c r="D2704" s="212" t="s">
        <v>250</v>
      </c>
      <c r="E2704" s="213" t="s">
        <v>1</v>
      </c>
      <c r="F2704" s="214" t="s">
        <v>3436</v>
      </c>
      <c r="G2704" s="211"/>
      <c r="H2704" s="213" t="s">
        <v>1</v>
      </c>
      <c r="I2704" s="215"/>
      <c r="J2704" s="211"/>
      <c r="K2704" s="211"/>
      <c r="L2704" s="216"/>
      <c r="M2704" s="217"/>
      <c r="N2704" s="218"/>
      <c r="O2704" s="218"/>
      <c r="P2704" s="218"/>
      <c r="Q2704" s="218"/>
      <c r="R2704" s="218"/>
      <c r="S2704" s="218"/>
      <c r="T2704" s="219"/>
      <c r="AT2704" s="220" t="s">
        <v>250</v>
      </c>
      <c r="AU2704" s="220" t="s">
        <v>86</v>
      </c>
      <c r="AV2704" s="13" t="s">
        <v>83</v>
      </c>
      <c r="AW2704" s="13" t="s">
        <v>31</v>
      </c>
      <c r="AX2704" s="13" t="s">
        <v>75</v>
      </c>
      <c r="AY2704" s="220" t="s">
        <v>239</v>
      </c>
    </row>
    <row r="2705" spans="1:65" s="13" customFormat="1" ht="11.25">
      <c r="B2705" s="210"/>
      <c r="C2705" s="211"/>
      <c r="D2705" s="212" t="s">
        <v>250</v>
      </c>
      <c r="E2705" s="213" t="s">
        <v>1</v>
      </c>
      <c r="F2705" s="214" t="s">
        <v>3437</v>
      </c>
      <c r="G2705" s="211"/>
      <c r="H2705" s="213" t="s">
        <v>1</v>
      </c>
      <c r="I2705" s="215"/>
      <c r="J2705" s="211"/>
      <c r="K2705" s="211"/>
      <c r="L2705" s="216"/>
      <c r="M2705" s="217"/>
      <c r="N2705" s="218"/>
      <c r="O2705" s="218"/>
      <c r="P2705" s="218"/>
      <c r="Q2705" s="218"/>
      <c r="R2705" s="218"/>
      <c r="S2705" s="218"/>
      <c r="T2705" s="219"/>
      <c r="AT2705" s="220" t="s">
        <v>250</v>
      </c>
      <c r="AU2705" s="220" t="s">
        <v>86</v>
      </c>
      <c r="AV2705" s="13" t="s">
        <v>83</v>
      </c>
      <c r="AW2705" s="13" t="s">
        <v>31</v>
      </c>
      <c r="AX2705" s="13" t="s">
        <v>75</v>
      </c>
      <c r="AY2705" s="220" t="s">
        <v>239</v>
      </c>
    </row>
    <row r="2706" spans="1:65" s="14" customFormat="1" ht="11.25">
      <c r="B2706" s="221"/>
      <c r="C2706" s="222"/>
      <c r="D2706" s="212" t="s">
        <v>250</v>
      </c>
      <c r="E2706" s="223" t="s">
        <v>1</v>
      </c>
      <c r="F2706" s="224" t="s">
        <v>3438</v>
      </c>
      <c r="G2706" s="222"/>
      <c r="H2706" s="225">
        <v>-217.8</v>
      </c>
      <c r="I2706" s="226"/>
      <c r="J2706" s="222"/>
      <c r="K2706" s="222"/>
      <c r="L2706" s="227"/>
      <c r="M2706" s="228"/>
      <c r="N2706" s="229"/>
      <c r="O2706" s="229"/>
      <c r="P2706" s="229"/>
      <c r="Q2706" s="229"/>
      <c r="R2706" s="229"/>
      <c r="S2706" s="229"/>
      <c r="T2706" s="230"/>
      <c r="AT2706" s="231" t="s">
        <v>250</v>
      </c>
      <c r="AU2706" s="231" t="s">
        <v>86</v>
      </c>
      <c r="AV2706" s="14" t="s">
        <v>86</v>
      </c>
      <c r="AW2706" s="14" t="s">
        <v>31</v>
      </c>
      <c r="AX2706" s="14" t="s">
        <v>75</v>
      </c>
      <c r="AY2706" s="231" t="s">
        <v>239</v>
      </c>
    </row>
    <row r="2707" spans="1:65" s="14" customFormat="1" ht="11.25">
      <c r="B2707" s="221"/>
      <c r="C2707" s="222"/>
      <c r="D2707" s="212" t="s">
        <v>250</v>
      </c>
      <c r="E2707" s="223" t="s">
        <v>1</v>
      </c>
      <c r="F2707" s="224" t="s">
        <v>3439</v>
      </c>
      <c r="G2707" s="222"/>
      <c r="H2707" s="225">
        <v>-25.373000000000001</v>
      </c>
      <c r="I2707" s="226"/>
      <c r="J2707" s="222"/>
      <c r="K2707" s="222"/>
      <c r="L2707" s="227"/>
      <c r="M2707" s="228"/>
      <c r="N2707" s="229"/>
      <c r="O2707" s="229"/>
      <c r="P2707" s="229"/>
      <c r="Q2707" s="229"/>
      <c r="R2707" s="229"/>
      <c r="S2707" s="229"/>
      <c r="T2707" s="230"/>
      <c r="AT2707" s="231" t="s">
        <v>250</v>
      </c>
      <c r="AU2707" s="231" t="s">
        <v>86</v>
      </c>
      <c r="AV2707" s="14" t="s">
        <v>86</v>
      </c>
      <c r="AW2707" s="14" t="s">
        <v>31</v>
      </c>
      <c r="AX2707" s="14" t="s">
        <v>75</v>
      </c>
      <c r="AY2707" s="231" t="s">
        <v>239</v>
      </c>
    </row>
    <row r="2708" spans="1:65" s="14" customFormat="1" ht="11.25">
      <c r="B2708" s="221"/>
      <c r="C2708" s="222"/>
      <c r="D2708" s="212" t="s">
        <v>250</v>
      </c>
      <c r="E2708" s="223" t="s">
        <v>1</v>
      </c>
      <c r="F2708" s="224" t="s">
        <v>3440</v>
      </c>
      <c r="G2708" s="222"/>
      <c r="H2708" s="225">
        <v>22.318000000000001</v>
      </c>
      <c r="I2708" s="226"/>
      <c r="J2708" s="222"/>
      <c r="K2708" s="222"/>
      <c r="L2708" s="227"/>
      <c r="M2708" s="228"/>
      <c r="N2708" s="229"/>
      <c r="O2708" s="229"/>
      <c r="P2708" s="229"/>
      <c r="Q2708" s="229"/>
      <c r="R2708" s="229"/>
      <c r="S2708" s="229"/>
      <c r="T2708" s="230"/>
      <c r="AT2708" s="231" t="s">
        <v>250</v>
      </c>
      <c r="AU2708" s="231" t="s">
        <v>86</v>
      </c>
      <c r="AV2708" s="14" t="s">
        <v>86</v>
      </c>
      <c r="AW2708" s="14" t="s">
        <v>31</v>
      </c>
      <c r="AX2708" s="14" t="s">
        <v>75</v>
      </c>
      <c r="AY2708" s="231" t="s">
        <v>239</v>
      </c>
    </row>
    <row r="2709" spans="1:65" s="15" customFormat="1" ht="11.25">
      <c r="B2709" s="232"/>
      <c r="C2709" s="233"/>
      <c r="D2709" s="212" t="s">
        <v>250</v>
      </c>
      <c r="E2709" s="234" t="s">
        <v>1</v>
      </c>
      <c r="F2709" s="235" t="s">
        <v>260</v>
      </c>
      <c r="G2709" s="233"/>
      <c r="H2709" s="236">
        <v>743</v>
      </c>
      <c r="I2709" s="237"/>
      <c r="J2709" s="233"/>
      <c r="K2709" s="233"/>
      <c r="L2709" s="238"/>
      <c r="M2709" s="239"/>
      <c r="N2709" s="240"/>
      <c r="O2709" s="240"/>
      <c r="P2709" s="240"/>
      <c r="Q2709" s="240"/>
      <c r="R2709" s="240"/>
      <c r="S2709" s="240"/>
      <c r="T2709" s="241"/>
      <c r="AT2709" s="242" t="s">
        <v>250</v>
      </c>
      <c r="AU2709" s="242" t="s">
        <v>86</v>
      </c>
      <c r="AV2709" s="15" t="s">
        <v>255</v>
      </c>
      <c r="AW2709" s="15" t="s">
        <v>31</v>
      </c>
      <c r="AX2709" s="15" t="s">
        <v>75</v>
      </c>
      <c r="AY2709" s="242" t="s">
        <v>239</v>
      </c>
    </row>
    <row r="2710" spans="1:65" s="16" customFormat="1" ht="11.25">
      <c r="B2710" s="243"/>
      <c r="C2710" s="244"/>
      <c r="D2710" s="212" t="s">
        <v>250</v>
      </c>
      <c r="E2710" s="245" t="s">
        <v>1</v>
      </c>
      <c r="F2710" s="246" t="s">
        <v>264</v>
      </c>
      <c r="G2710" s="244"/>
      <c r="H2710" s="247">
        <v>1104.01</v>
      </c>
      <c r="I2710" s="248"/>
      <c r="J2710" s="244"/>
      <c r="K2710" s="244"/>
      <c r="L2710" s="249"/>
      <c r="M2710" s="250"/>
      <c r="N2710" s="251"/>
      <c r="O2710" s="251"/>
      <c r="P2710" s="251"/>
      <c r="Q2710" s="251"/>
      <c r="R2710" s="251"/>
      <c r="S2710" s="251"/>
      <c r="T2710" s="252"/>
      <c r="AT2710" s="253" t="s">
        <v>250</v>
      </c>
      <c r="AU2710" s="253" t="s">
        <v>86</v>
      </c>
      <c r="AV2710" s="16" t="s">
        <v>246</v>
      </c>
      <c r="AW2710" s="16" t="s">
        <v>31</v>
      </c>
      <c r="AX2710" s="16" t="s">
        <v>83</v>
      </c>
      <c r="AY2710" s="253" t="s">
        <v>239</v>
      </c>
    </row>
    <row r="2711" spans="1:65" s="2" customFormat="1" ht="33" customHeight="1">
      <c r="A2711" s="35"/>
      <c r="B2711" s="36"/>
      <c r="C2711" s="192" t="s">
        <v>3441</v>
      </c>
      <c r="D2711" s="192" t="s">
        <v>241</v>
      </c>
      <c r="E2711" s="193" t="s">
        <v>3442</v>
      </c>
      <c r="F2711" s="194" t="s">
        <v>3443</v>
      </c>
      <c r="G2711" s="195" t="s">
        <v>372</v>
      </c>
      <c r="H2711" s="196">
        <v>391</v>
      </c>
      <c r="I2711" s="197"/>
      <c r="J2711" s="198">
        <f>ROUND(I2711*H2711,2)</f>
        <v>0</v>
      </c>
      <c r="K2711" s="194" t="s">
        <v>245</v>
      </c>
      <c r="L2711" s="40"/>
      <c r="M2711" s="199" t="s">
        <v>1</v>
      </c>
      <c r="N2711" s="200" t="s">
        <v>40</v>
      </c>
      <c r="O2711" s="72"/>
      <c r="P2711" s="201">
        <f>O2711*H2711</f>
        <v>0</v>
      </c>
      <c r="Q2711" s="201">
        <v>2.9E-4</v>
      </c>
      <c r="R2711" s="201">
        <f>Q2711*H2711</f>
        <v>0.11339</v>
      </c>
      <c r="S2711" s="201">
        <v>0</v>
      </c>
      <c r="T2711" s="202">
        <f>S2711*H2711</f>
        <v>0</v>
      </c>
      <c r="U2711" s="35"/>
      <c r="V2711" s="35"/>
      <c r="W2711" s="35"/>
      <c r="X2711" s="35"/>
      <c r="Y2711" s="35"/>
      <c r="Z2711" s="35"/>
      <c r="AA2711" s="35"/>
      <c r="AB2711" s="35"/>
      <c r="AC2711" s="35"/>
      <c r="AD2711" s="35"/>
      <c r="AE2711" s="35"/>
      <c r="AR2711" s="203" t="s">
        <v>169</v>
      </c>
      <c r="AT2711" s="203" t="s">
        <v>241</v>
      </c>
      <c r="AU2711" s="203" t="s">
        <v>86</v>
      </c>
      <c r="AY2711" s="18" t="s">
        <v>239</v>
      </c>
      <c r="BE2711" s="204">
        <f>IF(N2711="základní",J2711,0)</f>
        <v>0</v>
      </c>
      <c r="BF2711" s="204">
        <f>IF(N2711="snížená",J2711,0)</f>
        <v>0</v>
      </c>
      <c r="BG2711" s="204">
        <f>IF(N2711="zákl. přenesená",J2711,0)</f>
        <v>0</v>
      </c>
      <c r="BH2711" s="204">
        <f>IF(N2711="sníž. přenesená",J2711,0)</f>
        <v>0</v>
      </c>
      <c r="BI2711" s="204">
        <f>IF(N2711="nulová",J2711,0)</f>
        <v>0</v>
      </c>
      <c r="BJ2711" s="18" t="s">
        <v>83</v>
      </c>
      <c r="BK2711" s="204">
        <f>ROUND(I2711*H2711,2)</f>
        <v>0</v>
      </c>
      <c r="BL2711" s="18" t="s">
        <v>169</v>
      </c>
      <c r="BM2711" s="203" t="s">
        <v>3444</v>
      </c>
    </row>
    <row r="2712" spans="1:65" s="2" customFormat="1" ht="11.25">
      <c r="A2712" s="35"/>
      <c r="B2712" s="36"/>
      <c r="C2712" s="37"/>
      <c r="D2712" s="205" t="s">
        <v>248</v>
      </c>
      <c r="E2712" s="37"/>
      <c r="F2712" s="206" t="s">
        <v>3445</v>
      </c>
      <c r="G2712" s="37"/>
      <c r="H2712" s="37"/>
      <c r="I2712" s="207"/>
      <c r="J2712" s="37"/>
      <c r="K2712" s="37"/>
      <c r="L2712" s="40"/>
      <c r="M2712" s="208"/>
      <c r="N2712" s="209"/>
      <c r="O2712" s="72"/>
      <c r="P2712" s="72"/>
      <c r="Q2712" s="72"/>
      <c r="R2712" s="72"/>
      <c r="S2712" s="72"/>
      <c r="T2712" s="73"/>
      <c r="U2712" s="35"/>
      <c r="V2712" s="35"/>
      <c r="W2712" s="35"/>
      <c r="X2712" s="35"/>
      <c r="Y2712" s="35"/>
      <c r="Z2712" s="35"/>
      <c r="AA2712" s="35"/>
      <c r="AB2712" s="35"/>
      <c r="AC2712" s="35"/>
      <c r="AD2712" s="35"/>
      <c r="AE2712" s="35"/>
      <c r="AT2712" s="18" t="s">
        <v>248</v>
      </c>
      <c r="AU2712" s="18" t="s">
        <v>86</v>
      </c>
    </row>
    <row r="2713" spans="1:65" s="13" customFormat="1" ht="11.25">
      <c r="B2713" s="210"/>
      <c r="C2713" s="211"/>
      <c r="D2713" s="212" t="s">
        <v>250</v>
      </c>
      <c r="E2713" s="213" t="s">
        <v>1</v>
      </c>
      <c r="F2713" s="214" t="s">
        <v>3446</v>
      </c>
      <c r="G2713" s="211"/>
      <c r="H2713" s="213" t="s">
        <v>1</v>
      </c>
      <c r="I2713" s="215"/>
      <c r="J2713" s="211"/>
      <c r="K2713" s="211"/>
      <c r="L2713" s="216"/>
      <c r="M2713" s="217"/>
      <c r="N2713" s="218"/>
      <c r="O2713" s="218"/>
      <c r="P2713" s="218"/>
      <c r="Q2713" s="218"/>
      <c r="R2713" s="218"/>
      <c r="S2713" s="218"/>
      <c r="T2713" s="219"/>
      <c r="AT2713" s="220" t="s">
        <v>250</v>
      </c>
      <c r="AU2713" s="220" t="s">
        <v>86</v>
      </c>
      <c r="AV2713" s="13" t="s">
        <v>83</v>
      </c>
      <c r="AW2713" s="13" t="s">
        <v>31</v>
      </c>
      <c r="AX2713" s="13" t="s">
        <v>75</v>
      </c>
      <c r="AY2713" s="220" t="s">
        <v>239</v>
      </c>
    </row>
    <row r="2714" spans="1:65" s="13" customFormat="1" ht="11.25">
      <c r="B2714" s="210"/>
      <c r="C2714" s="211"/>
      <c r="D2714" s="212" t="s">
        <v>250</v>
      </c>
      <c r="E2714" s="213" t="s">
        <v>1</v>
      </c>
      <c r="F2714" s="214" t="s">
        <v>3388</v>
      </c>
      <c r="G2714" s="211"/>
      <c r="H2714" s="213" t="s">
        <v>1</v>
      </c>
      <c r="I2714" s="215"/>
      <c r="J2714" s="211"/>
      <c r="K2714" s="211"/>
      <c r="L2714" s="216"/>
      <c r="M2714" s="217"/>
      <c r="N2714" s="218"/>
      <c r="O2714" s="218"/>
      <c r="P2714" s="218"/>
      <c r="Q2714" s="218"/>
      <c r="R2714" s="218"/>
      <c r="S2714" s="218"/>
      <c r="T2714" s="219"/>
      <c r="AT2714" s="220" t="s">
        <v>250</v>
      </c>
      <c r="AU2714" s="220" t="s">
        <v>86</v>
      </c>
      <c r="AV2714" s="13" t="s">
        <v>83</v>
      </c>
      <c r="AW2714" s="13" t="s">
        <v>31</v>
      </c>
      <c r="AX2714" s="13" t="s">
        <v>75</v>
      </c>
      <c r="AY2714" s="220" t="s">
        <v>239</v>
      </c>
    </row>
    <row r="2715" spans="1:65" s="14" customFormat="1" ht="11.25">
      <c r="B2715" s="221"/>
      <c r="C2715" s="222"/>
      <c r="D2715" s="212" t="s">
        <v>250</v>
      </c>
      <c r="E2715" s="223" t="s">
        <v>1</v>
      </c>
      <c r="F2715" s="224" t="s">
        <v>3447</v>
      </c>
      <c r="G2715" s="222"/>
      <c r="H2715" s="225">
        <v>284.26</v>
      </c>
      <c r="I2715" s="226"/>
      <c r="J2715" s="222"/>
      <c r="K2715" s="222"/>
      <c r="L2715" s="227"/>
      <c r="M2715" s="228"/>
      <c r="N2715" s="229"/>
      <c r="O2715" s="229"/>
      <c r="P2715" s="229"/>
      <c r="Q2715" s="229"/>
      <c r="R2715" s="229"/>
      <c r="S2715" s="229"/>
      <c r="T2715" s="230"/>
      <c r="AT2715" s="231" t="s">
        <v>250</v>
      </c>
      <c r="AU2715" s="231" t="s">
        <v>86</v>
      </c>
      <c r="AV2715" s="14" t="s">
        <v>86</v>
      </c>
      <c r="AW2715" s="14" t="s">
        <v>31</v>
      </c>
      <c r="AX2715" s="14" t="s">
        <v>75</v>
      </c>
      <c r="AY2715" s="231" t="s">
        <v>239</v>
      </c>
    </row>
    <row r="2716" spans="1:65" s="14" customFormat="1" ht="11.25">
      <c r="B2716" s="221"/>
      <c r="C2716" s="222"/>
      <c r="D2716" s="212" t="s">
        <v>250</v>
      </c>
      <c r="E2716" s="223" t="s">
        <v>1</v>
      </c>
      <c r="F2716" s="224" t="s">
        <v>3448</v>
      </c>
      <c r="G2716" s="222"/>
      <c r="H2716" s="225">
        <v>8.74</v>
      </c>
      <c r="I2716" s="226"/>
      <c r="J2716" s="222"/>
      <c r="K2716" s="222"/>
      <c r="L2716" s="227"/>
      <c r="M2716" s="228"/>
      <c r="N2716" s="229"/>
      <c r="O2716" s="229"/>
      <c r="P2716" s="229"/>
      <c r="Q2716" s="229"/>
      <c r="R2716" s="229"/>
      <c r="S2716" s="229"/>
      <c r="T2716" s="230"/>
      <c r="AT2716" s="231" t="s">
        <v>250</v>
      </c>
      <c r="AU2716" s="231" t="s">
        <v>86</v>
      </c>
      <c r="AV2716" s="14" t="s">
        <v>86</v>
      </c>
      <c r="AW2716" s="14" t="s">
        <v>31</v>
      </c>
      <c r="AX2716" s="14" t="s">
        <v>75</v>
      </c>
      <c r="AY2716" s="231" t="s">
        <v>239</v>
      </c>
    </row>
    <row r="2717" spans="1:65" s="15" customFormat="1" ht="11.25">
      <c r="B2717" s="232"/>
      <c r="C2717" s="233"/>
      <c r="D2717" s="212" t="s">
        <v>250</v>
      </c>
      <c r="E2717" s="234" t="s">
        <v>1</v>
      </c>
      <c r="F2717" s="235" t="s">
        <v>254</v>
      </c>
      <c r="G2717" s="233"/>
      <c r="H2717" s="236">
        <v>293</v>
      </c>
      <c r="I2717" s="237"/>
      <c r="J2717" s="233"/>
      <c r="K2717" s="233"/>
      <c r="L2717" s="238"/>
      <c r="M2717" s="239"/>
      <c r="N2717" s="240"/>
      <c r="O2717" s="240"/>
      <c r="P2717" s="240"/>
      <c r="Q2717" s="240"/>
      <c r="R2717" s="240"/>
      <c r="S2717" s="240"/>
      <c r="T2717" s="241"/>
      <c r="AT2717" s="242" t="s">
        <v>250</v>
      </c>
      <c r="AU2717" s="242" t="s">
        <v>86</v>
      </c>
      <c r="AV2717" s="15" t="s">
        <v>255</v>
      </c>
      <c r="AW2717" s="15" t="s">
        <v>31</v>
      </c>
      <c r="AX2717" s="15" t="s">
        <v>75</v>
      </c>
      <c r="AY2717" s="242" t="s">
        <v>239</v>
      </c>
    </row>
    <row r="2718" spans="1:65" s="13" customFormat="1" ht="11.25">
      <c r="B2718" s="210"/>
      <c r="C2718" s="211"/>
      <c r="D2718" s="212" t="s">
        <v>250</v>
      </c>
      <c r="E2718" s="213" t="s">
        <v>1</v>
      </c>
      <c r="F2718" s="214" t="s">
        <v>3409</v>
      </c>
      <c r="G2718" s="211"/>
      <c r="H2718" s="213" t="s">
        <v>1</v>
      </c>
      <c r="I2718" s="215"/>
      <c r="J2718" s="211"/>
      <c r="K2718" s="211"/>
      <c r="L2718" s="216"/>
      <c r="M2718" s="217"/>
      <c r="N2718" s="218"/>
      <c r="O2718" s="218"/>
      <c r="P2718" s="218"/>
      <c r="Q2718" s="218"/>
      <c r="R2718" s="218"/>
      <c r="S2718" s="218"/>
      <c r="T2718" s="219"/>
      <c r="AT2718" s="220" t="s">
        <v>250</v>
      </c>
      <c r="AU2718" s="220" t="s">
        <v>86</v>
      </c>
      <c r="AV2718" s="13" t="s">
        <v>83</v>
      </c>
      <c r="AW2718" s="13" t="s">
        <v>31</v>
      </c>
      <c r="AX2718" s="13" t="s">
        <v>75</v>
      </c>
      <c r="AY2718" s="220" t="s">
        <v>239</v>
      </c>
    </row>
    <row r="2719" spans="1:65" s="14" customFormat="1" ht="11.25">
      <c r="B2719" s="221"/>
      <c r="C2719" s="222"/>
      <c r="D2719" s="212" t="s">
        <v>250</v>
      </c>
      <c r="E2719" s="223" t="s">
        <v>1</v>
      </c>
      <c r="F2719" s="224" t="s">
        <v>3449</v>
      </c>
      <c r="G2719" s="222"/>
      <c r="H2719" s="225">
        <v>95</v>
      </c>
      <c r="I2719" s="226"/>
      <c r="J2719" s="222"/>
      <c r="K2719" s="222"/>
      <c r="L2719" s="227"/>
      <c r="M2719" s="228"/>
      <c r="N2719" s="229"/>
      <c r="O2719" s="229"/>
      <c r="P2719" s="229"/>
      <c r="Q2719" s="229"/>
      <c r="R2719" s="229"/>
      <c r="S2719" s="229"/>
      <c r="T2719" s="230"/>
      <c r="AT2719" s="231" t="s">
        <v>250</v>
      </c>
      <c r="AU2719" s="231" t="s">
        <v>86</v>
      </c>
      <c r="AV2719" s="14" t="s">
        <v>86</v>
      </c>
      <c r="AW2719" s="14" t="s">
        <v>31</v>
      </c>
      <c r="AX2719" s="14" t="s">
        <v>75</v>
      </c>
      <c r="AY2719" s="231" t="s">
        <v>239</v>
      </c>
    </row>
    <row r="2720" spans="1:65" s="14" customFormat="1" ht="11.25">
      <c r="B2720" s="221"/>
      <c r="C2720" s="222"/>
      <c r="D2720" s="212" t="s">
        <v>250</v>
      </c>
      <c r="E2720" s="223" t="s">
        <v>1</v>
      </c>
      <c r="F2720" s="224" t="s">
        <v>1242</v>
      </c>
      <c r="G2720" s="222"/>
      <c r="H2720" s="225">
        <v>3</v>
      </c>
      <c r="I2720" s="226"/>
      <c r="J2720" s="222"/>
      <c r="K2720" s="222"/>
      <c r="L2720" s="227"/>
      <c r="M2720" s="228"/>
      <c r="N2720" s="229"/>
      <c r="O2720" s="229"/>
      <c r="P2720" s="229"/>
      <c r="Q2720" s="229"/>
      <c r="R2720" s="229"/>
      <c r="S2720" s="229"/>
      <c r="T2720" s="230"/>
      <c r="AT2720" s="231" t="s">
        <v>250</v>
      </c>
      <c r="AU2720" s="231" t="s">
        <v>86</v>
      </c>
      <c r="AV2720" s="14" t="s">
        <v>86</v>
      </c>
      <c r="AW2720" s="14" t="s">
        <v>31</v>
      </c>
      <c r="AX2720" s="14" t="s">
        <v>75</v>
      </c>
      <c r="AY2720" s="231" t="s">
        <v>239</v>
      </c>
    </row>
    <row r="2721" spans="1:65" s="15" customFormat="1" ht="11.25">
      <c r="B2721" s="232"/>
      <c r="C2721" s="233"/>
      <c r="D2721" s="212" t="s">
        <v>250</v>
      </c>
      <c r="E2721" s="234" t="s">
        <v>1</v>
      </c>
      <c r="F2721" s="235" t="s">
        <v>260</v>
      </c>
      <c r="G2721" s="233"/>
      <c r="H2721" s="236">
        <v>98</v>
      </c>
      <c r="I2721" s="237"/>
      <c r="J2721" s="233"/>
      <c r="K2721" s="233"/>
      <c r="L2721" s="238"/>
      <c r="M2721" s="239"/>
      <c r="N2721" s="240"/>
      <c r="O2721" s="240"/>
      <c r="P2721" s="240"/>
      <c r="Q2721" s="240"/>
      <c r="R2721" s="240"/>
      <c r="S2721" s="240"/>
      <c r="T2721" s="241"/>
      <c r="AT2721" s="242" t="s">
        <v>250</v>
      </c>
      <c r="AU2721" s="242" t="s">
        <v>86</v>
      </c>
      <c r="AV2721" s="15" t="s">
        <v>255</v>
      </c>
      <c r="AW2721" s="15" t="s">
        <v>31</v>
      </c>
      <c r="AX2721" s="15" t="s">
        <v>75</v>
      </c>
      <c r="AY2721" s="242" t="s">
        <v>239</v>
      </c>
    </row>
    <row r="2722" spans="1:65" s="16" customFormat="1" ht="11.25">
      <c r="B2722" s="243"/>
      <c r="C2722" s="244"/>
      <c r="D2722" s="212" t="s">
        <v>250</v>
      </c>
      <c r="E2722" s="245" t="s">
        <v>1</v>
      </c>
      <c r="F2722" s="246" t="s">
        <v>264</v>
      </c>
      <c r="G2722" s="244"/>
      <c r="H2722" s="247">
        <v>391</v>
      </c>
      <c r="I2722" s="248"/>
      <c r="J2722" s="244"/>
      <c r="K2722" s="244"/>
      <c r="L2722" s="249"/>
      <c r="M2722" s="250"/>
      <c r="N2722" s="251"/>
      <c r="O2722" s="251"/>
      <c r="P2722" s="251"/>
      <c r="Q2722" s="251"/>
      <c r="R2722" s="251"/>
      <c r="S2722" s="251"/>
      <c r="T2722" s="252"/>
      <c r="AT2722" s="253" t="s">
        <v>250</v>
      </c>
      <c r="AU2722" s="253" t="s">
        <v>86</v>
      </c>
      <c r="AV2722" s="16" t="s">
        <v>246</v>
      </c>
      <c r="AW2722" s="16" t="s">
        <v>31</v>
      </c>
      <c r="AX2722" s="16" t="s">
        <v>83</v>
      </c>
      <c r="AY2722" s="253" t="s">
        <v>239</v>
      </c>
    </row>
    <row r="2723" spans="1:65" s="12" customFormat="1" ht="22.9" customHeight="1">
      <c r="B2723" s="176"/>
      <c r="C2723" s="177"/>
      <c r="D2723" s="178" t="s">
        <v>74</v>
      </c>
      <c r="E2723" s="190" t="s">
        <v>3450</v>
      </c>
      <c r="F2723" s="190" t="s">
        <v>3451</v>
      </c>
      <c r="G2723" s="177"/>
      <c r="H2723" s="177"/>
      <c r="I2723" s="180"/>
      <c r="J2723" s="191">
        <f>BK2723</f>
        <v>0</v>
      </c>
      <c r="K2723" s="177"/>
      <c r="L2723" s="182"/>
      <c r="M2723" s="183"/>
      <c r="N2723" s="184"/>
      <c r="O2723" s="184"/>
      <c r="P2723" s="185">
        <f>SUM(P2724:P2736)</f>
        <v>0</v>
      </c>
      <c r="Q2723" s="184"/>
      <c r="R2723" s="185">
        <f>SUM(R2724:R2736)</f>
        <v>3.1200000000000002E-2</v>
      </c>
      <c r="S2723" s="184"/>
      <c r="T2723" s="186">
        <f>SUM(T2724:T2736)</f>
        <v>0</v>
      </c>
      <c r="AR2723" s="187" t="s">
        <v>86</v>
      </c>
      <c r="AT2723" s="188" t="s">
        <v>74</v>
      </c>
      <c r="AU2723" s="188" t="s">
        <v>83</v>
      </c>
      <c r="AY2723" s="187" t="s">
        <v>239</v>
      </c>
      <c r="BK2723" s="189">
        <f>SUM(BK2724:BK2736)</f>
        <v>0</v>
      </c>
    </row>
    <row r="2724" spans="1:65" s="2" customFormat="1" ht="24.2" customHeight="1">
      <c r="A2724" s="35"/>
      <c r="B2724" s="36"/>
      <c r="C2724" s="192" t="s">
        <v>3452</v>
      </c>
      <c r="D2724" s="192" t="s">
        <v>241</v>
      </c>
      <c r="E2724" s="193" t="s">
        <v>3453</v>
      </c>
      <c r="F2724" s="194" t="s">
        <v>3454</v>
      </c>
      <c r="G2724" s="195" t="s">
        <v>372</v>
      </c>
      <c r="H2724" s="196">
        <v>37</v>
      </c>
      <c r="I2724" s="197"/>
      <c r="J2724" s="198">
        <f>ROUND(I2724*H2724,2)</f>
        <v>0</v>
      </c>
      <c r="K2724" s="194" t="s">
        <v>245</v>
      </c>
      <c r="L2724" s="40"/>
      <c r="M2724" s="199" t="s">
        <v>1</v>
      </c>
      <c r="N2724" s="200" t="s">
        <v>40</v>
      </c>
      <c r="O2724" s="72"/>
      <c r="P2724" s="201">
        <f>O2724*H2724</f>
        <v>0</v>
      </c>
      <c r="Q2724" s="201">
        <v>0</v>
      </c>
      <c r="R2724" s="201">
        <f>Q2724*H2724</f>
        <v>0</v>
      </c>
      <c r="S2724" s="201">
        <v>0</v>
      </c>
      <c r="T2724" s="202">
        <f>S2724*H2724</f>
        <v>0</v>
      </c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R2724" s="203" t="s">
        <v>169</v>
      </c>
      <c r="AT2724" s="203" t="s">
        <v>241</v>
      </c>
      <c r="AU2724" s="203" t="s">
        <v>86</v>
      </c>
      <c r="AY2724" s="18" t="s">
        <v>239</v>
      </c>
      <c r="BE2724" s="204">
        <f>IF(N2724="základní",J2724,0)</f>
        <v>0</v>
      </c>
      <c r="BF2724" s="204">
        <f>IF(N2724="snížená",J2724,0)</f>
        <v>0</v>
      </c>
      <c r="BG2724" s="204">
        <f>IF(N2724="zákl. přenesená",J2724,0)</f>
        <v>0</v>
      </c>
      <c r="BH2724" s="204">
        <f>IF(N2724="sníž. přenesená",J2724,0)</f>
        <v>0</v>
      </c>
      <c r="BI2724" s="204">
        <f>IF(N2724="nulová",J2724,0)</f>
        <v>0</v>
      </c>
      <c r="BJ2724" s="18" t="s">
        <v>83</v>
      </c>
      <c r="BK2724" s="204">
        <f>ROUND(I2724*H2724,2)</f>
        <v>0</v>
      </c>
      <c r="BL2724" s="18" t="s">
        <v>169</v>
      </c>
      <c r="BM2724" s="203" t="s">
        <v>3455</v>
      </c>
    </row>
    <row r="2725" spans="1:65" s="2" customFormat="1" ht="11.25">
      <c r="A2725" s="35"/>
      <c r="B2725" s="36"/>
      <c r="C2725" s="37"/>
      <c r="D2725" s="205" t="s">
        <v>248</v>
      </c>
      <c r="E2725" s="37"/>
      <c r="F2725" s="206" t="s">
        <v>3456</v>
      </c>
      <c r="G2725" s="37"/>
      <c r="H2725" s="37"/>
      <c r="I2725" s="207"/>
      <c r="J2725" s="37"/>
      <c r="K2725" s="37"/>
      <c r="L2725" s="40"/>
      <c r="M2725" s="208"/>
      <c r="N2725" s="209"/>
      <c r="O2725" s="72"/>
      <c r="P2725" s="72"/>
      <c r="Q2725" s="72"/>
      <c r="R2725" s="72"/>
      <c r="S2725" s="72"/>
      <c r="T2725" s="73"/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T2725" s="18" t="s">
        <v>248</v>
      </c>
      <c r="AU2725" s="18" t="s">
        <v>86</v>
      </c>
    </row>
    <row r="2726" spans="1:65" s="13" customFormat="1" ht="22.5">
      <c r="B2726" s="210"/>
      <c r="C2726" s="211"/>
      <c r="D2726" s="212" t="s">
        <v>250</v>
      </c>
      <c r="E2726" s="213" t="s">
        <v>1</v>
      </c>
      <c r="F2726" s="214" t="s">
        <v>3457</v>
      </c>
      <c r="G2726" s="211"/>
      <c r="H2726" s="213" t="s">
        <v>1</v>
      </c>
      <c r="I2726" s="215"/>
      <c r="J2726" s="211"/>
      <c r="K2726" s="211"/>
      <c r="L2726" s="216"/>
      <c r="M2726" s="217"/>
      <c r="N2726" s="218"/>
      <c r="O2726" s="218"/>
      <c r="P2726" s="218"/>
      <c r="Q2726" s="218"/>
      <c r="R2726" s="218"/>
      <c r="S2726" s="218"/>
      <c r="T2726" s="219"/>
      <c r="AT2726" s="220" t="s">
        <v>250</v>
      </c>
      <c r="AU2726" s="220" t="s">
        <v>86</v>
      </c>
      <c r="AV2726" s="13" t="s">
        <v>83</v>
      </c>
      <c r="AW2726" s="13" t="s">
        <v>31</v>
      </c>
      <c r="AX2726" s="13" t="s">
        <v>75</v>
      </c>
      <c r="AY2726" s="220" t="s">
        <v>239</v>
      </c>
    </row>
    <row r="2727" spans="1:65" s="13" customFormat="1" ht="11.25">
      <c r="B2727" s="210"/>
      <c r="C2727" s="211"/>
      <c r="D2727" s="212" t="s">
        <v>250</v>
      </c>
      <c r="E2727" s="213" t="s">
        <v>1</v>
      </c>
      <c r="F2727" s="214" t="s">
        <v>3458</v>
      </c>
      <c r="G2727" s="211"/>
      <c r="H2727" s="213" t="s">
        <v>1</v>
      </c>
      <c r="I2727" s="215"/>
      <c r="J2727" s="211"/>
      <c r="K2727" s="211"/>
      <c r="L2727" s="216"/>
      <c r="M2727" s="217"/>
      <c r="N2727" s="218"/>
      <c r="O2727" s="218"/>
      <c r="P2727" s="218"/>
      <c r="Q2727" s="218"/>
      <c r="R2727" s="218"/>
      <c r="S2727" s="218"/>
      <c r="T2727" s="219"/>
      <c r="AT2727" s="220" t="s">
        <v>250</v>
      </c>
      <c r="AU2727" s="220" t="s">
        <v>86</v>
      </c>
      <c r="AV2727" s="13" t="s">
        <v>83</v>
      </c>
      <c r="AW2727" s="13" t="s">
        <v>31</v>
      </c>
      <c r="AX2727" s="13" t="s">
        <v>75</v>
      </c>
      <c r="AY2727" s="220" t="s">
        <v>239</v>
      </c>
    </row>
    <row r="2728" spans="1:65" s="13" customFormat="1" ht="11.25">
      <c r="B2728" s="210"/>
      <c r="C2728" s="211"/>
      <c r="D2728" s="212" t="s">
        <v>250</v>
      </c>
      <c r="E2728" s="213" t="s">
        <v>1</v>
      </c>
      <c r="F2728" s="214" t="s">
        <v>3459</v>
      </c>
      <c r="G2728" s="211"/>
      <c r="H2728" s="213" t="s">
        <v>1</v>
      </c>
      <c r="I2728" s="215"/>
      <c r="J2728" s="211"/>
      <c r="K2728" s="211"/>
      <c r="L2728" s="216"/>
      <c r="M2728" s="217"/>
      <c r="N2728" s="218"/>
      <c r="O2728" s="218"/>
      <c r="P2728" s="218"/>
      <c r="Q2728" s="218"/>
      <c r="R2728" s="218"/>
      <c r="S2728" s="218"/>
      <c r="T2728" s="219"/>
      <c r="AT2728" s="220" t="s">
        <v>250</v>
      </c>
      <c r="AU2728" s="220" t="s">
        <v>86</v>
      </c>
      <c r="AV2728" s="13" t="s">
        <v>83</v>
      </c>
      <c r="AW2728" s="13" t="s">
        <v>31</v>
      </c>
      <c r="AX2728" s="13" t="s">
        <v>75</v>
      </c>
      <c r="AY2728" s="220" t="s">
        <v>239</v>
      </c>
    </row>
    <row r="2729" spans="1:65" s="14" customFormat="1" ht="11.25">
      <c r="B2729" s="221"/>
      <c r="C2729" s="222"/>
      <c r="D2729" s="212" t="s">
        <v>250</v>
      </c>
      <c r="E2729" s="223" t="s">
        <v>1</v>
      </c>
      <c r="F2729" s="224" t="s">
        <v>3460</v>
      </c>
      <c r="G2729" s="222"/>
      <c r="H2729" s="225">
        <v>36.063000000000002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250</v>
      </c>
      <c r="AU2729" s="231" t="s">
        <v>86</v>
      </c>
      <c r="AV2729" s="14" t="s">
        <v>86</v>
      </c>
      <c r="AW2729" s="14" t="s">
        <v>31</v>
      </c>
      <c r="AX2729" s="14" t="s">
        <v>75</v>
      </c>
      <c r="AY2729" s="231" t="s">
        <v>239</v>
      </c>
    </row>
    <row r="2730" spans="1:65" s="14" customFormat="1" ht="11.25">
      <c r="B2730" s="221"/>
      <c r="C2730" s="222"/>
      <c r="D2730" s="212" t="s">
        <v>250</v>
      </c>
      <c r="E2730" s="223" t="s">
        <v>1</v>
      </c>
      <c r="F2730" s="224" t="s">
        <v>3461</v>
      </c>
      <c r="G2730" s="222"/>
      <c r="H2730" s="225">
        <v>0.93700000000000006</v>
      </c>
      <c r="I2730" s="226"/>
      <c r="J2730" s="222"/>
      <c r="K2730" s="222"/>
      <c r="L2730" s="227"/>
      <c r="M2730" s="228"/>
      <c r="N2730" s="229"/>
      <c r="O2730" s="229"/>
      <c r="P2730" s="229"/>
      <c r="Q2730" s="229"/>
      <c r="R2730" s="229"/>
      <c r="S2730" s="229"/>
      <c r="T2730" s="230"/>
      <c r="AT2730" s="231" t="s">
        <v>250</v>
      </c>
      <c r="AU2730" s="231" t="s">
        <v>86</v>
      </c>
      <c r="AV2730" s="14" t="s">
        <v>86</v>
      </c>
      <c r="AW2730" s="14" t="s">
        <v>31</v>
      </c>
      <c r="AX2730" s="14" t="s">
        <v>75</v>
      </c>
      <c r="AY2730" s="231" t="s">
        <v>239</v>
      </c>
    </row>
    <row r="2731" spans="1:65" s="16" customFormat="1" ht="11.25">
      <c r="B2731" s="243"/>
      <c r="C2731" s="244"/>
      <c r="D2731" s="212" t="s">
        <v>250</v>
      </c>
      <c r="E2731" s="245" t="s">
        <v>1</v>
      </c>
      <c r="F2731" s="246" t="s">
        <v>264</v>
      </c>
      <c r="G2731" s="244"/>
      <c r="H2731" s="247">
        <v>37</v>
      </c>
      <c r="I2731" s="248"/>
      <c r="J2731" s="244"/>
      <c r="K2731" s="244"/>
      <c r="L2731" s="249"/>
      <c r="M2731" s="250"/>
      <c r="N2731" s="251"/>
      <c r="O2731" s="251"/>
      <c r="P2731" s="251"/>
      <c r="Q2731" s="251"/>
      <c r="R2731" s="251"/>
      <c r="S2731" s="251"/>
      <c r="T2731" s="252"/>
      <c r="AT2731" s="253" t="s">
        <v>250</v>
      </c>
      <c r="AU2731" s="253" t="s">
        <v>86</v>
      </c>
      <c r="AV2731" s="16" t="s">
        <v>246</v>
      </c>
      <c r="AW2731" s="16" t="s">
        <v>31</v>
      </c>
      <c r="AX2731" s="16" t="s">
        <v>83</v>
      </c>
      <c r="AY2731" s="253" t="s">
        <v>239</v>
      </c>
    </row>
    <row r="2732" spans="1:65" s="2" customFormat="1" ht="33" customHeight="1">
      <c r="A2732" s="35"/>
      <c r="B2732" s="36"/>
      <c r="C2732" s="254" t="s">
        <v>3462</v>
      </c>
      <c r="D2732" s="254" t="s">
        <v>340</v>
      </c>
      <c r="E2732" s="255" t="s">
        <v>3463</v>
      </c>
      <c r="F2732" s="256" t="s">
        <v>3464</v>
      </c>
      <c r="G2732" s="257" t="s">
        <v>372</v>
      </c>
      <c r="H2732" s="258">
        <v>39</v>
      </c>
      <c r="I2732" s="259"/>
      <c r="J2732" s="260">
        <f>ROUND(I2732*H2732,2)</f>
        <v>0</v>
      </c>
      <c r="K2732" s="256" t="s">
        <v>1</v>
      </c>
      <c r="L2732" s="261"/>
      <c r="M2732" s="262" t="s">
        <v>1</v>
      </c>
      <c r="N2732" s="263" t="s">
        <v>40</v>
      </c>
      <c r="O2732" s="72"/>
      <c r="P2732" s="201">
        <f>O2732*H2732</f>
        <v>0</v>
      </c>
      <c r="Q2732" s="201">
        <v>8.0000000000000004E-4</v>
      </c>
      <c r="R2732" s="201">
        <f>Q2732*H2732</f>
        <v>3.1200000000000002E-2</v>
      </c>
      <c r="S2732" s="201">
        <v>0</v>
      </c>
      <c r="T2732" s="202">
        <f>S2732*H2732</f>
        <v>0</v>
      </c>
      <c r="U2732" s="35"/>
      <c r="V2732" s="35"/>
      <c r="W2732" s="35"/>
      <c r="X2732" s="35"/>
      <c r="Y2732" s="35"/>
      <c r="Z2732" s="35"/>
      <c r="AA2732" s="35"/>
      <c r="AB2732" s="35"/>
      <c r="AC2732" s="35"/>
      <c r="AD2732" s="35"/>
      <c r="AE2732" s="35"/>
      <c r="AR2732" s="203" t="s">
        <v>531</v>
      </c>
      <c r="AT2732" s="203" t="s">
        <v>340</v>
      </c>
      <c r="AU2732" s="203" t="s">
        <v>86</v>
      </c>
      <c r="AY2732" s="18" t="s">
        <v>239</v>
      </c>
      <c r="BE2732" s="204">
        <f>IF(N2732="základní",J2732,0)</f>
        <v>0</v>
      </c>
      <c r="BF2732" s="204">
        <f>IF(N2732="snížená",J2732,0)</f>
        <v>0</v>
      </c>
      <c r="BG2732" s="204">
        <f>IF(N2732="zákl. přenesená",J2732,0)</f>
        <v>0</v>
      </c>
      <c r="BH2732" s="204">
        <f>IF(N2732="sníž. přenesená",J2732,0)</f>
        <v>0</v>
      </c>
      <c r="BI2732" s="204">
        <f>IF(N2732="nulová",J2732,0)</f>
        <v>0</v>
      </c>
      <c r="BJ2732" s="18" t="s">
        <v>83</v>
      </c>
      <c r="BK2732" s="204">
        <f>ROUND(I2732*H2732,2)</f>
        <v>0</v>
      </c>
      <c r="BL2732" s="18" t="s">
        <v>169</v>
      </c>
      <c r="BM2732" s="203" t="s">
        <v>3465</v>
      </c>
    </row>
    <row r="2733" spans="1:65" s="13" customFormat="1" ht="11.25">
      <c r="B2733" s="210"/>
      <c r="C2733" s="211"/>
      <c r="D2733" s="212" t="s">
        <v>250</v>
      </c>
      <c r="E2733" s="213" t="s">
        <v>1</v>
      </c>
      <c r="F2733" s="214" t="s">
        <v>3466</v>
      </c>
      <c r="G2733" s="211"/>
      <c r="H2733" s="213" t="s">
        <v>1</v>
      </c>
      <c r="I2733" s="215"/>
      <c r="J2733" s="211"/>
      <c r="K2733" s="211"/>
      <c r="L2733" s="216"/>
      <c r="M2733" s="217"/>
      <c r="N2733" s="218"/>
      <c r="O2733" s="218"/>
      <c r="P2733" s="218"/>
      <c r="Q2733" s="218"/>
      <c r="R2733" s="218"/>
      <c r="S2733" s="218"/>
      <c r="T2733" s="219"/>
      <c r="AT2733" s="220" t="s">
        <v>250</v>
      </c>
      <c r="AU2733" s="220" t="s">
        <v>86</v>
      </c>
      <c r="AV2733" s="13" t="s">
        <v>83</v>
      </c>
      <c r="AW2733" s="13" t="s">
        <v>31</v>
      </c>
      <c r="AX2733" s="13" t="s">
        <v>75</v>
      </c>
      <c r="AY2733" s="220" t="s">
        <v>239</v>
      </c>
    </row>
    <row r="2734" spans="1:65" s="14" customFormat="1" ht="11.25">
      <c r="B2734" s="221"/>
      <c r="C2734" s="222"/>
      <c r="D2734" s="212" t="s">
        <v>250</v>
      </c>
      <c r="E2734" s="223" t="s">
        <v>1</v>
      </c>
      <c r="F2734" s="224" t="s">
        <v>3467</v>
      </c>
      <c r="G2734" s="222"/>
      <c r="H2734" s="225">
        <v>39</v>
      </c>
      <c r="I2734" s="226"/>
      <c r="J2734" s="222"/>
      <c r="K2734" s="222"/>
      <c r="L2734" s="227"/>
      <c r="M2734" s="228"/>
      <c r="N2734" s="229"/>
      <c r="O2734" s="229"/>
      <c r="P2734" s="229"/>
      <c r="Q2734" s="229"/>
      <c r="R2734" s="229"/>
      <c r="S2734" s="229"/>
      <c r="T2734" s="230"/>
      <c r="AT2734" s="231" t="s">
        <v>250</v>
      </c>
      <c r="AU2734" s="231" t="s">
        <v>86</v>
      </c>
      <c r="AV2734" s="14" t="s">
        <v>86</v>
      </c>
      <c r="AW2734" s="14" t="s">
        <v>31</v>
      </c>
      <c r="AX2734" s="14" t="s">
        <v>83</v>
      </c>
      <c r="AY2734" s="231" t="s">
        <v>239</v>
      </c>
    </row>
    <row r="2735" spans="1:65" s="2" customFormat="1" ht="24.2" customHeight="1">
      <c r="A2735" s="35"/>
      <c r="B2735" s="36"/>
      <c r="C2735" s="192" t="s">
        <v>3468</v>
      </c>
      <c r="D2735" s="192" t="s">
        <v>241</v>
      </c>
      <c r="E2735" s="193" t="s">
        <v>3469</v>
      </c>
      <c r="F2735" s="194" t="s">
        <v>3470</v>
      </c>
      <c r="G2735" s="195" t="s">
        <v>343</v>
      </c>
      <c r="H2735" s="196">
        <v>3.1E-2</v>
      </c>
      <c r="I2735" s="197"/>
      <c r="J2735" s="198">
        <f>ROUND(I2735*H2735,2)</f>
        <v>0</v>
      </c>
      <c r="K2735" s="194" t="s">
        <v>245</v>
      </c>
      <c r="L2735" s="40"/>
      <c r="M2735" s="199" t="s">
        <v>1</v>
      </c>
      <c r="N2735" s="200" t="s">
        <v>40</v>
      </c>
      <c r="O2735" s="72"/>
      <c r="P2735" s="201">
        <f>O2735*H2735</f>
        <v>0</v>
      </c>
      <c r="Q2735" s="201">
        <v>0</v>
      </c>
      <c r="R2735" s="201">
        <f>Q2735*H2735</f>
        <v>0</v>
      </c>
      <c r="S2735" s="201">
        <v>0</v>
      </c>
      <c r="T2735" s="202">
        <f>S2735*H2735</f>
        <v>0</v>
      </c>
      <c r="U2735" s="35"/>
      <c r="V2735" s="35"/>
      <c r="W2735" s="35"/>
      <c r="X2735" s="35"/>
      <c r="Y2735" s="35"/>
      <c r="Z2735" s="35"/>
      <c r="AA2735" s="35"/>
      <c r="AB2735" s="35"/>
      <c r="AC2735" s="35"/>
      <c r="AD2735" s="35"/>
      <c r="AE2735" s="35"/>
      <c r="AR2735" s="203" t="s">
        <v>169</v>
      </c>
      <c r="AT2735" s="203" t="s">
        <v>241</v>
      </c>
      <c r="AU2735" s="203" t="s">
        <v>86</v>
      </c>
      <c r="AY2735" s="18" t="s">
        <v>239</v>
      </c>
      <c r="BE2735" s="204">
        <f>IF(N2735="základní",J2735,0)</f>
        <v>0</v>
      </c>
      <c r="BF2735" s="204">
        <f>IF(N2735="snížená",J2735,0)</f>
        <v>0</v>
      </c>
      <c r="BG2735" s="204">
        <f>IF(N2735="zákl. přenesená",J2735,0)</f>
        <v>0</v>
      </c>
      <c r="BH2735" s="204">
        <f>IF(N2735="sníž. přenesená",J2735,0)</f>
        <v>0</v>
      </c>
      <c r="BI2735" s="204">
        <f>IF(N2735="nulová",J2735,0)</f>
        <v>0</v>
      </c>
      <c r="BJ2735" s="18" t="s">
        <v>83</v>
      </c>
      <c r="BK2735" s="204">
        <f>ROUND(I2735*H2735,2)</f>
        <v>0</v>
      </c>
      <c r="BL2735" s="18" t="s">
        <v>169</v>
      </c>
      <c r="BM2735" s="203" t="s">
        <v>3471</v>
      </c>
    </row>
    <row r="2736" spans="1:65" s="2" customFormat="1" ht="11.25">
      <c r="A2736" s="35"/>
      <c r="B2736" s="36"/>
      <c r="C2736" s="37"/>
      <c r="D2736" s="205" t="s">
        <v>248</v>
      </c>
      <c r="E2736" s="37"/>
      <c r="F2736" s="206" t="s">
        <v>3472</v>
      </c>
      <c r="G2736" s="37"/>
      <c r="H2736" s="37"/>
      <c r="I2736" s="207"/>
      <c r="J2736" s="37"/>
      <c r="K2736" s="37"/>
      <c r="L2736" s="40"/>
      <c r="M2736" s="208"/>
      <c r="N2736" s="209"/>
      <c r="O2736" s="72"/>
      <c r="P2736" s="72"/>
      <c r="Q2736" s="72"/>
      <c r="R2736" s="72"/>
      <c r="S2736" s="72"/>
      <c r="T2736" s="73"/>
      <c r="U2736" s="35"/>
      <c r="V2736" s="35"/>
      <c r="W2736" s="35"/>
      <c r="X2736" s="35"/>
      <c r="Y2736" s="35"/>
      <c r="Z2736" s="35"/>
      <c r="AA2736" s="35"/>
      <c r="AB2736" s="35"/>
      <c r="AC2736" s="35"/>
      <c r="AD2736" s="35"/>
      <c r="AE2736" s="35"/>
      <c r="AT2736" s="18" t="s">
        <v>248</v>
      </c>
      <c r="AU2736" s="18" t="s">
        <v>86</v>
      </c>
    </row>
    <row r="2737" spans="1:65" s="12" customFormat="1" ht="22.9" customHeight="1">
      <c r="B2737" s="176"/>
      <c r="C2737" s="177"/>
      <c r="D2737" s="178" t="s">
        <v>74</v>
      </c>
      <c r="E2737" s="190" t="s">
        <v>3473</v>
      </c>
      <c r="F2737" s="190" t="s">
        <v>3474</v>
      </c>
      <c r="G2737" s="177"/>
      <c r="H2737" s="177"/>
      <c r="I2737" s="180"/>
      <c r="J2737" s="191">
        <f>BK2737</f>
        <v>0</v>
      </c>
      <c r="K2737" s="177"/>
      <c r="L2737" s="182"/>
      <c r="M2737" s="183"/>
      <c r="N2737" s="184"/>
      <c r="O2737" s="184"/>
      <c r="P2737" s="185">
        <f>SUM(P2738:P2746)</f>
        <v>0</v>
      </c>
      <c r="Q2737" s="184"/>
      <c r="R2737" s="185">
        <f>SUM(R2738:R2746)</f>
        <v>8.9999999999999998E-4</v>
      </c>
      <c r="S2737" s="184"/>
      <c r="T2737" s="186">
        <f>SUM(T2738:T2746)</f>
        <v>0</v>
      </c>
      <c r="AR2737" s="187" t="s">
        <v>86</v>
      </c>
      <c r="AT2737" s="188" t="s">
        <v>74</v>
      </c>
      <c r="AU2737" s="188" t="s">
        <v>83</v>
      </c>
      <c r="AY2737" s="187" t="s">
        <v>239</v>
      </c>
      <c r="BK2737" s="189">
        <f>SUM(BK2738:BK2746)</f>
        <v>0</v>
      </c>
    </row>
    <row r="2738" spans="1:65" s="2" customFormat="1" ht="16.5" customHeight="1">
      <c r="A2738" s="35"/>
      <c r="B2738" s="36"/>
      <c r="C2738" s="192" t="s">
        <v>3475</v>
      </c>
      <c r="D2738" s="192" t="s">
        <v>241</v>
      </c>
      <c r="E2738" s="193" t="s">
        <v>3476</v>
      </c>
      <c r="F2738" s="194" t="s">
        <v>3477</v>
      </c>
      <c r="G2738" s="195" t="s">
        <v>372</v>
      </c>
      <c r="H2738" s="196">
        <v>2.5</v>
      </c>
      <c r="I2738" s="197"/>
      <c r="J2738" s="198">
        <f>ROUND(I2738*H2738,2)</f>
        <v>0</v>
      </c>
      <c r="K2738" s="194" t="s">
        <v>245</v>
      </c>
      <c r="L2738" s="40"/>
      <c r="M2738" s="199" t="s">
        <v>1</v>
      </c>
      <c r="N2738" s="200" t="s">
        <v>40</v>
      </c>
      <c r="O2738" s="72"/>
      <c r="P2738" s="201">
        <f>O2738*H2738</f>
        <v>0</v>
      </c>
      <c r="Q2738" s="201">
        <v>0</v>
      </c>
      <c r="R2738" s="201">
        <f>Q2738*H2738</f>
        <v>0</v>
      </c>
      <c r="S2738" s="201">
        <v>0</v>
      </c>
      <c r="T2738" s="202">
        <f>S2738*H2738</f>
        <v>0</v>
      </c>
      <c r="U2738" s="35"/>
      <c r="V2738" s="35"/>
      <c r="W2738" s="35"/>
      <c r="X2738" s="35"/>
      <c r="Y2738" s="35"/>
      <c r="Z2738" s="35"/>
      <c r="AA2738" s="35"/>
      <c r="AB2738" s="35"/>
      <c r="AC2738" s="35"/>
      <c r="AD2738" s="35"/>
      <c r="AE2738" s="35"/>
      <c r="AR2738" s="203" t="s">
        <v>169</v>
      </c>
      <c r="AT2738" s="203" t="s">
        <v>241</v>
      </c>
      <c r="AU2738" s="203" t="s">
        <v>86</v>
      </c>
      <c r="AY2738" s="18" t="s">
        <v>239</v>
      </c>
      <c r="BE2738" s="204">
        <f>IF(N2738="základní",J2738,0)</f>
        <v>0</v>
      </c>
      <c r="BF2738" s="204">
        <f>IF(N2738="snížená",J2738,0)</f>
        <v>0</v>
      </c>
      <c r="BG2738" s="204">
        <f>IF(N2738="zákl. přenesená",J2738,0)</f>
        <v>0</v>
      </c>
      <c r="BH2738" s="204">
        <f>IF(N2738="sníž. přenesená",J2738,0)</f>
        <v>0</v>
      </c>
      <c r="BI2738" s="204">
        <f>IF(N2738="nulová",J2738,0)</f>
        <v>0</v>
      </c>
      <c r="BJ2738" s="18" t="s">
        <v>83</v>
      </c>
      <c r="BK2738" s="204">
        <f>ROUND(I2738*H2738,2)</f>
        <v>0</v>
      </c>
      <c r="BL2738" s="18" t="s">
        <v>169</v>
      </c>
      <c r="BM2738" s="203" t="s">
        <v>3478</v>
      </c>
    </row>
    <row r="2739" spans="1:65" s="2" customFormat="1" ht="11.25">
      <c r="A2739" s="35"/>
      <c r="B2739" s="36"/>
      <c r="C2739" s="37"/>
      <c r="D2739" s="205" t="s">
        <v>248</v>
      </c>
      <c r="E2739" s="37"/>
      <c r="F2739" s="206" t="s">
        <v>3479</v>
      </c>
      <c r="G2739" s="37"/>
      <c r="H2739" s="37"/>
      <c r="I2739" s="207"/>
      <c r="J2739" s="37"/>
      <c r="K2739" s="37"/>
      <c r="L2739" s="40"/>
      <c r="M2739" s="208"/>
      <c r="N2739" s="209"/>
      <c r="O2739" s="72"/>
      <c r="P2739" s="72"/>
      <c r="Q2739" s="72"/>
      <c r="R2739" s="72"/>
      <c r="S2739" s="72"/>
      <c r="T2739" s="73"/>
      <c r="U2739" s="35"/>
      <c r="V2739" s="35"/>
      <c r="W2739" s="35"/>
      <c r="X2739" s="35"/>
      <c r="Y2739" s="35"/>
      <c r="Z2739" s="35"/>
      <c r="AA2739" s="35"/>
      <c r="AB2739" s="35"/>
      <c r="AC2739" s="35"/>
      <c r="AD2739" s="35"/>
      <c r="AE2739" s="35"/>
      <c r="AT2739" s="18" t="s">
        <v>248</v>
      </c>
      <c r="AU2739" s="18" t="s">
        <v>86</v>
      </c>
    </row>
    <row r="2740" spans="1:65" s="13" customFormat="1" ht="11.25">
      <c r="B2740" s="210"/>
      <c r="C2740" s="211"/>
      <c r="D2740" s="212" t="s">
        <v>250</v>
      </c>
      <c r="E2740" s="213" t="s">
        <v>1</v>
      </c>
      <c r="F2740" s="214" t="s">
        <v>3480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250</v>
      </c>
      <c r="AU2740" s="220" t="s">
        <v>86</v>
      </c>
      <c r="AV2740" s="13" t="s">
        <v>83</v>
      </c>
      <c r="AW2740" s="13" t="s">
        <v>31</v>
      </c>
      <c r="AX2740" s="13" t="s">
        <v>75</v>
      </c>
      <c r="AY2740" s="220" t="s">
        <v>239</v>
      </c>
    </row>
    <row r="2741" spans="1:65" s="14" customFormat="1" ht="11.25">
      <c r="B2741" s="221"/>
      <c r="C2741" s="222"/>
      <c r="D2741" s="212" t="s">
        <v>250</v>
      </c>
      <c r="E2741" s="223" t="s">
        <v>1</v>
      </c>
      <c r="F2741" s="224" t="s">
        <v>3481</v>
      </c>
      <c r="G2741" s="222"/>
      <c r="H2741" s="225">
        <v>2.5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250</v>
      </c>
      <c r="AU2741" s="231" t="s">
        <v>86</v>
      </c>
      <c r="AV2741" s="14" t="s">
        <v>86</v>
      </c>
      <c r="AW2741" s="14" t="s">
        <v>31</v>
      </c>
      <c r="AX2741" s="14" t="s">
        <v>83</v>
      </c>
      <c r="AY2741" s="231" t="s">
        <v>239</v>
      </c>
    </row>
    <row r="2742" spans="1:65" s="2" customFormat="1" ht="16.5" customHeight="1">
      <c r="A2742" s="35"/>
      <c r="B2742" s="36"/>
      <c r="C2742" s="254" t="s">
        <v>3482</v>
      </c>
      <c r="D2742" s="254" t="s">
        <v>340</v>
      </c>
      <c r="E2742" s="255" t="s">
        <v>3483</v>
      </c>
      <c r="F2742" s="256" t="s">
        <v>3484</v>
      </c>
      <c r="G2742" s="257" t="s">
        <v>372</v>
      </c>
      <c r="H2742" s="258">
        <v>3</v>
      </c>
      <c r="I2742" s="259"/>
      <c r="J2742" s="260">
        <f>ROUND(I2742*H2742,2)</f>
        <v>0</v>
      </c>
      <c r="K2742" s="256" t="s">
        <v>1</v>
      </c>
      <c r="L2742" s="261"/>
      <c r="M2742" s="262" t="s">
        <v>1</v>
      </c>
      <c r="N2742" s="263" t="s">
        <v>40</v>
      </c>
      <c r="O2742" s="72"/>
      <c r="P2742" s="201">
        <f>O2742*H2742</f>
        <v>0</v>
      </c>
      <c r="Q2742" s="201">
        <v>2.9999999999999997E-4</v>
      </c>
      <c r="R2742" s="201">
        <f>Q2742*H2742</f>
        <v>8.9999999999999998E-4</v>
      </c>
      <c r="S2742" s="201">
        <v>0</v>
      </c>
      <c r="T2742" s="202">
        <f>S2742*H2742</f>
        <v>0</v>
      </c>
      <c r="U2742" s="35"/>
      <c r="V2742" s="35"/>
      <c r="W2742" s="35"/>
      <c r="X2742" s="35"/>
      <c r="Y2742" s="35"/>
      <c r="Z2742" s="35"/>
      <c r="AA2742" s="35"/>
      <c r="AB2742" s="35"/>
      <c r="AC2742" s="35"/>
      <c r="AD2742" s="35"/>
      <c r="AE2742" s="35"/>
      <c r="AR2742" s="203" t="s">
        <v>531</v>
      </c>
      <c r="AT2742" s="203" t="s">
        <v>340</v>
      </c>
      <c r="AU2742" s="203" t="s">
        <v>86</v>
      </c>
      <c r="AY2742" s="18" t="s">
        <v>239</v>
      </c>
      <c r="BE2742" s="204">
        <f>IF(N2742="základní",J2742,0)</f>
        <v>0</v>
      </c>
      <c r="BF2742" s="204">
        <f>IF(N2742="snížená",J2742,0)</f>
        <v>0</v>
      </c>
      <c r="BG2742" s="204">
        <f>IF(N2742="zákl. přenesená",J2742,0)</f>
        <v>0</v>
      </c>
      <c r="BH2742" s="204">
        <f>IF(N2742="sníž. přenesená",J2742,0)</f>
        <v>0</v>
      </c>
      <c r="BI2742" s="204">
        <f>IF(N2742="nulová",J2742,0)</f>
        <v>0</v>
      </c>
      <c r="BJ2742" s="18" t="s">
        <v>83</v>
      </c>
      <c r="BK2742" s="204">
        <f>ROUND(I2742*H2742,2)</f>
        <v>0</v>
      </c>
      <c r="BL2742" s="18" t="s">
        <v>169</v>
      </c>
      <c r="BM2742" s="203" t="s">
        <v>3485</v>
      </c>
    </row>
    <row r="2743" spans="1:65" s="13" customFormat="1" ht="11.25">
      <c r="B2743" s="210"/>
      <c r="C2743" s="211"/>
      <c r="D2743" s="212" t="s">
        <v>250</v>
      </c>
      <c r="E2743" s="213" t="s">
        <v>1</v>
      </c>
      <c r="F2743" s="214" t="s">
        <v>3486</v>
      </c>
      <c r="G2743" s="211"/>
      <c r="H2743" s="213" t="s">
        <v>1</v>
      </c>
      <c r="I2743" s="215"/>
      <c r="J2743" s="211"/>
      <c r="K2743" s="211"/>
      <c r="L2743" s="216"/>
      <c r="M2743" s="217"/>
      <c r="N2743" s="218"/>
      <c r="O2743" s="218"/>
      <c r="P2743" s="218"/>
      <c r="Q2743" s="218"/>
      <c r="R2743" s="218"/>
      <c r="S2743" s="218"/>
      <c r="T2743" s="219"/>
      <c r="AT2743" s="220" t="s">
        <v>250</v>
      </c>
      <c r="AU2743" s="220" t="s">
        <v>86</v>
      </c>
      <c r="AV2743" s="13" t="s">
        <v>83</v>
      </c>
      <c r="AW2743" s="13" t="s">
        <v>31</v>
      </c>
      <c r="AX2743" s="13" t="s">
        <v>75</v>
      </c>
      <c r="AY2743" s="220" t="s">
        <v>239</v>
      </c>
    </row>
    <row r="2744" spans="1:65" s="14" customFormat="1" ht="11.25">
      <c r="B2744" s="221"/>
      <c r="C2744" s="222"/>
      <c r="D2744" s="212" t="s">
        <v>250</v>
      </c>
      <c r="E2744" s="223" t="s">
        <v>1</v>
      </c>
      <c r="F2744" s="224" t="s">
        <v>3487</v>
      </c>
      <c r="G2744" s="222"/>
      <c r="H2744" s="225">
        <v>3</v>
      </c>
      <c r="I2744" s="226"/>
      <c r="J2744" s="222"/>
      <c r="K2744" s="222"/>
      <c r="L2744" s="227"/>
      <c r="M2744" s="228"/>
      <c r="N2744" s="229"/>
      <c r="O2744" s="229"/>
      <c r="P2744" s="229"/>
      <c r="Q2744" s="229"/>
      <c r="R2744" s="229"/>
      <c r="S2744" s="229"/>
      <c r="T2744" s="230"/>
      <c r="AT2744" s="231" t="s">
        <v>250</v>
      </c>
      <c r="AU2744" s="231" t="s">
        <v>86</v>
      </c>
      <c r="AV2744" s="14" t="s">
        <v>86</v>
      </c>
      <c r="AW2744" s="14" t="s">
        <v>31</v>
      </c>
      <c r="AX2744" s="14" t="s">
        <v>83</v>
      </c>
      <c r="AY2744" s="231" t="s">
        <v>239</v>
      </c>
    </row>
    <row r="2745" spans="1:65" s="2" customFormat="1" ht="24.2" customHeight="1">
      <c r="A2745" s="35"/>
      <c r="B2745" s="36"/>
      <c r="C2745" s="192" t="s">
        <v>3488</v>
      </c>
      <c r="D2745" s="192" t="s">
        <v>241</v>
      </c>
      <c r="E2745" s="193" t="s">
        <v>3489</v>
      </c>
      <c r="F2745" s="194" t="s">
        <v>3490</v>
      </c>
      <c r="G2745" s="195" t="s">
        <v>343</v>
      </c>
      <c r="H2745" s="196">
        <v>1E-3</v>
      </c>
      <c r="I2745" s="197"/>
      <c r="J2745" s="198">
        <f>ROUND(I2745*H2745,2)</f>
        <v>0</v>
      </c>
      <c r="K2745" s="194" t="s">
        <v>245</v>
      </c>
      <c r="L2745" s="40"/>
      <c r="M2745" s="199" t="s">
        <v>1</v>
      </c>
      <c r="N2745" s="200" t="s">
        <v>40</v>
      </c>
      <c r="O2745" s="72"/>
      <c r="P2745" s="201">
        <f>O2745*H2745</f>
        <v>0</v>
      </c>
      <c r="Q2745" s="201">
        <v>0</v>
      </c>
      <c r="R2745" s="201">
        <f>Q2745*H2745</f>
        <v>0</v>
      </c>
      <c r="S2745" s="201">
        <v>0</v>
      </c>
      <c r="T2745" s="202">
        <f>S2745*H2745</f>
        <v>0</v>
      </c>
      <c r="U2745" s="35"/>
      <c r="V2745" s="35"/>
      <c r="W2745" s="35"/>
      <c r="X2745" s="35"/>
      <c r="Y2745" s="35"/>
      <c r="Z2745" s="35"/>
      <c r="AA2745" s="35"/>
      <c r="AB2745" s="35"/>
      <c r="AC2745" s="35"/>
      <c r="AD2745" s="35"/>
      <c r="AE2745" s="35"/>
      <c r="AR2745" s="203" t="s">
        <v>169</v>
      </c>
      <c r="AT2745" s="203" t="s">
        <v>241</v>
      </c>
      <c r="AU2745" s="203" t="s">
        <v>86</v>
      </c>
      <c r="AY2745" s="18" t="s">
        <v>239</v>
      </c>
      <c r="BE2745" s="204">
        <f>IF(N2745="základní",J2745,0)</f>
        <v>0</v>
      </c>
      <c r="BF2745" s="204">
        <f>IF(N2745="snížená",J2745,0)</f>
        <v>0</v>
      </c>
      <c r="BG2745" s="204">
        <f>IF(N2745="zákl. přenesená",J2745,0)</f>
        <v>0</v>
      </c>
      <c r="BH2745" s="204">
        <f>IF(N2745="sníž. přenesená",J2745,0)</f>
        <v>0</v>
      </c>
      <c r="BI2745" s="204">
        <f>IF(N2745="nulová",J2745,0)</f>
        <v>0</v>
      </c>
      <c r="BJ2745" s="18" t="s">
        <v>83</v>
      </c>
      <c r="BK2745" s="204">
        <f>ROUND(I2745*H2745,2)</f>
        <v>0</v>
      </c>
      <c r="BL2745" s="18" t="s">
        <v>169</v>
      </c>
      <c r="BM2745" s="203" t="s">
        <v>3491</v>
      </c>
    </row>
    <row r="2746" spans="1:65" s="2" customFormat="1" ht="11.25">
      <c r="A2746" s="35"/>
      <c r="B2746" s="36"/>
      <c r="C2746" s="37"/>
      <c r="D2746" s="205" t="s">
        <v>248</v>
      </c>
      <c r="E2746" s="37"/>
      <c r="F2746" s="206" t="s">
        <v>3492</v>
      </c>
      <c r="G2746" s="37"/>
      <c r="H2746" s="37"/>
      <c r="I2746" s="207"/>
      <c r="J2746" s="37"/>
      <c r="K2746" s="37"/>
      <c r="L2746" s="40"/>
      <c r="M2746" s="208"/>
      <c r="N2746" s="209"/>
      <c r="O2746" s="72"/>
      <c r="P2746" s="72"/>
      <c r="Q2746" s="72"/>
      <c r="R2746" s="72"/>
      <c r="S2746" s="72"/>
      <c r="T2746" s="73"/>
      <c r="U2746" s="35"/>
      <c r="V2746" s="35"/>
      <c r="W2746" s="35"/>
      <c r="X2746" s="35"/>
      <c r="Y2746" s="35"/>
      <c r="Z2746" s="35"/>
      <c r="AA2746" s="35"/>
      <c r="AB2746" s="35"/>
      <c r="AC2746" s="35"/>
      <c r="AD2746" s="35"/>
      <c r="AE2746" s="35"/>
      <c r="AT2746" s="18" t="s">
        <v>248</v>
      </c>
      <c r="AU2746" s="18" t="s">
        <v>86</v>
      </c>
    </row>
    <row r="2747" spans="1:65" s="12" customFormat="1" ht="22.9" customHeight="1">
      <c r="B2747" s="176"/>
      <c r="C2747" s="177"/>
      <c r="D2747" s="178" t="s">
        <v>74</v>
      </c>
      <c r="E2747" s="190" t="s">
        <v>3493</v>
      </c>
      <c r="F2747" s="190" t="s">
        <v>3494</v>
      </c>
      <c r="G2747" s="177"/>
      <c r="H2747" s="177"/>
      <c r="I2747" s="180"/>
      <c r="J2747" s="191">
        <f>BK2747</f>
        <v>0</v>
      </c>
      <c r="K2747" s="177"/>
      <c r="L2747" s="182"/>
      <c r="M2747" s="183"/>
      <c r="N2747" s="184"/>
      <c r="O2747" s="184"/>
      <c r="P2747" s="185">
        <f>SUM(P2748:P2787)</f>
        <v>0</v>
      </c>
      <c r="Q2747" s="184"/>
      <c r="R2747" s="185">
        <f>SUM(R2748:R2787)</f>
        <v>0</v>
      </c>
      <c r="S2747" s="184"/>
      <c r="T2747" s="186">
        <f>SUM(T2748:T2787)</f>
        <v>0</v>
      </c>
      <c r="AR2747" s="187" t="s">
        <v>86</v>
      </c>
      <c r="AT2747" s="188" t="s">
        <v>74</v>
      </c>
      <c r="AU2747" s="188" t="s">
        <v>83</v>
      </c>
      <c r="AY2747" s="187" t="s">
        <v>239</v>
      </c>
      <c r="BK2747" s="189">
        <f>SUM(BK2748:BK2787)</f>
        <v>0</v>
      </c>
    </row>
    <row r="2748" spans="1:65" s="2" customFormat="1" ht="49.15" customHeight="1">
      <c r="A2748" s="35"/>
      <c r="B2748" s="36"/>
      <c r="C2748" s="192" t="s">
        <v>3495</v>
      </c>
      <c r="D2748" s="192" t="s">
        <v>241</v>
      </c>
      <c r="E2748" s="193" t="s">
        <v>3496</v>
      </c>
      <c r="F2748" s="194" t="s">
        <v>3497</v>
      </c>
      <c r="G2748" s="195" t="s">
        <v>674</v>
      </c>
      <c r="H2748" s="196">
        <v>5</v>
      </c>
      <c r="I2748" s="197"/>
      <c r="J2748" s="198">
        <f>ROUND(I2748*H2748,2)</f>
        <v>0</v>
      </c>
      <c r="K2748" s="194" t="s">
        <v>1</v>
      </c>
      <c r="L2748" s="40"/>
      <c r="M2748" s="199" t="s">
        <v>1</v>
      </c>
      <c r="N2748" s="200" t="s">
        <v>40</v>
      </c>
      <c r="O2748" s="72"/>
      <c r="P2748" s="201">
        <f>O2748*H2748</f>
        <v>0</v>
      </c>
      <c r="Q2748" s="201">
        <v>0</v>
      </c>
      <c r="R2748" s="201">
        <f>Q2748*H2748</f>
        <v>0</v>
      </c>
      <c r="S2748" s="201">
        <v>0</v>
      </c>
      <c r="T2748" s="202">
        <f>S2748*H2748</f>
        <v>0</v>
      </c>
      <c r="U2748" s="35"/>
      <c r="V2748" s="35"/>
      <c r="W2748" s="35"/>
      <c r="X2748" s="35"/>
      <c r="Y2748" s="35"/>
      <c r="Z2748" s="35"/>
      <c r="AA2748" s="35"/>
      <c r="AB2748" s="35"/>
      <c r="AC2748" s="35"/>
      <c r="AD2748" s="35"/>
      <c r="AE2748" s="35"/>
      <c r="AR2748" s="203" t="s">
        <v>169</v>
      </c>
      <c r="AT2748" s="203" t="s">
        <v>241</v>
      </c>
      <c r="AU2748" s="203" t="s">
        <v>86</v>
      </c>
      <c r="AY2748" s="18" t="s">
        <v>239</v>
      </c>
      <c r="BE2748" s="204">
        <f>IF(N2748="základní",J2748,0)</f>
        <v>0</v>
      </c>
      <c r="BF2748" s="204">
        <f>IF(N2748="snížená",J2748,0)</f>
        <v>0</v>
      </c>
      <c r="BG2748" s="204">
        <f>IF(N2748="zákl. přenesená",J2748,0)</f>
        <v>0</v>
      </c>
      <c r="BH2748" s="204">
        <f>IF(N2748="sníž. přenesená",J2748,0)</f>
        <v>0</v>
      </c>
      <c r="BI2748" s="204">
        <f>IF(N2748="nulová",J2748,0)</f>
        <v>0</v>
      </c>
      <c r="BJ2748" s="18" t="s">
        <v>83</v>
      </c>
      <c r="BK2748" s="204">
        <f>ROUND(I2748*H2748,2)</f>
        <v>0</v>
      </c>
      <c r="BL2748" s="18" t="s">
        <v>169</v>
      </c>
      <c r="BM2748" s="203" t="s">
        <v>3498</v>
      </c>
    </row>
    <row r="2749" spans="1:65" s="13" customFormat="1" ht="22.5">
      <c r="B2749" s="210"/>
      <c r="C2749" s="211"/>
      <c r="D2749" s="212" t="s">
        <v>250</v>
      </c>
      <c r="E2749" s="213" t="s">
        <v>1</v>
      </c>
      <c r="F2749" s="214" t="s">
        <v>3499</v>
      </c>
      <c r="G2749" s="211"/>
      <c r="H2749" s="213" t="s">
        <v>1</v>
      </c>
      <c r="I2749" s="215"/>
      <c r="J2749" s="211"/>
      <c r="K2749" s="211"/>
      <c r="L2749" s="216"/>
      <c r="M2749" s="217"/>
      <c r="N2749" s="218"/>
      <c r="O2749" s="218"/>
      <c r="P2749" s="218"/>
      <c r="Q2749" s="218"/>
      <c r="R2749" s="218"/>
      <c r="S2749" s="218"/>
      <c r="T2749" s="219"/>
      <c r="AT2749" s="220" t="s">
        <v>250</v>
      </c>
      <c r="AU2749" s="220" t="s">
        <v>86</v>
      </c>
      <c r="AV2749" s="13" t="s">
        <v>83</v>
      </c>
      <c r="AW2749" s="13" t="s">
        <v>31</v>
      </c>
      <c r="AX2749" s="13" t="s">
        <v>75</v>
      </c>
      <c r="AY2749" s="220" t="s">
        <v>239</v>
      </c>
    </row>
    <row r="2750" spans="1:65" s="13" customFormat="1" ht="11.25">
      <c r="B2750" s="210"/>
      <c r="C2750" s="211"/>
      <c r="D2750" s="212" t="s">
        <v>250</v>
      </c>
      <c r="E2750" s="213" t="s">
        <v>1</v>
      </c>
      <c r="F2750" s="214" t="s">
        <v>3500</v>
      </c>
      <c r="G2750" s="211"/>
      <c r="H2750" s="213" t="s">
        <v>1</v>
      </c>
      <c r="I2750" s="215"/>
      <c r="J2750" s="211"/>
      <c r="K2750" s="211"/>
      <c r="L2750" s="216"/>
      <c r="M2750" s="217"/>
      <c r="N2750" s="218"/>
      <c r="O2750" s="218"/>
      <c r="P2750" s="218"/>
      <c r="Q2750" s="218"/>
      <c r="R2750" s="218"/>
      <c r="S2750" s="218"/>
      <c r="T2750" s="219"/>
      <c r="AT2750" s="220" t="s">
        <v>250</v>
      </c>
      <c r="AU2750" s="220" t="s">
        <v>86</v>
      </c>
      <c r="AV2750" s="13" t="s">
        <v>83</v>
      </c>
      <c r="AW2750" s="13" t="s">
        <v>31</v>
      </c>
      <c r="AX2750" s="13" t="s">
        <v>75</v>
      </c>
      <c r="AY2750" s="220" t="s">
        <v>239</v>
      </c>
    </row>
    <row r="2751" spans="1:65" s="13" customFormat="1" ht="11.25">
      <c r="B2751" s="210"/>
      <c r="C2751" s="211"/>
      <c r="D2751" s="212" t="s">
        <v>250</v>
      </c>
      <c r="E2751" s="213" t="s">
        <v>1</v>
      </c>
      <c r="F2751" s="214" t="s">
        <v>2878</v>
      </c>
      <c r="G2751" s="211"/>
      <c r="H2751" s="213" t="s">
        <v>1</v>
      </c>
      <c r="I2751" s="215"/>
      <c r="J2751" s="211"/>
      <c r="K2751" s="211"/>
      <c r="L2751" s="216"/>
      <c r="M2751" s="217"/>
      <c r="N2751" s="218"/>
      <c r="O2751" s="218"/>
      <c r="P2751" s="218"/>
      <c r="Q2751" s="218"/>
      <c r="R2751" s="218"/>
      <c r="S2751" s="218"/>
      <c r="T2751" s="219"/>
      <c r="AT2751" s="220" t="s">
        <v>250</v>
      </c>
      <c r="AU2751" s="220" t="s">
        <v>86</v>
      </c>
      <c r="AV2751" s="13" t="s">
        <v>83</v>
      </c>
      <c r="AW2751" s="13" t="s">
        <v>31</v>
      </c>
      <c r="AX2751" s="13" t="s">
        <v>75</v>
      </c>
      <c r="AY2751" s="220" t="s">
        <v>239</v>
      </c>
    </row>
    <row r="2752" spans="1:65" s="14" customFormat="1" ht="11.25">
      <c r="B2752" s="221"/>
      <c r="C2752" s="222"/>
      <c r="D2752" s="212" t="s">
        <v>250</v>
      </c>
      <c r="E2752" s="223" t="s">
        <v>1</v>
      </c>
      <c r="F2752" s="224" t="s">
        <v>288</v>
      </c>
      <c r="G2752" s="222"/>
      <c r="H2752" s="225">
        <v>5</v>
      </c>
      <c r="I2752" s="226"/>
      <c r="J2752" s="222"/>
      <c r="K2752" s="222"/>
      <c r="L2752" s="227"/>
      <c r="M2752" s="228"/>
      <c r="N2752" s="229"/>
      <c r="O2752" s="229"/>
      <c r="P2752" s="229"/>
      <c r="Q2752" s="229"/>
      <c r="R2752" s="229"/>
      <c r="S2752" s="229"/>
      <c r="T2752" s="230"/>
      <c r="AT2752" s="231" t="s">
        <v>250</v>
      </c>
      <c r="AU2752" s="231" t="s">
        <v>86</v>
      </c>
      <c r="AV2752" s="14" t="s">
        <v>86</v>
      </c>
      <c r="AW2752" s="14" t="s">
        <v>31</v>
      </c>
      <c r="AX2752" s="14" t="s">
        <v>83</v>
      </c>
      <c r="AY2752" s="231" t="s">
        <v>239</v>
      </c>
    </row>
    <row r="2753" spans="1:65" s="13" customFormat="1" ht="22.5">
      <c r="B2753" s="210"/>
      <c r="C2753" s="211"/>
      <c r="D2753" s="212" t="s">
        <v>250</v>
      </c>
      <c r="E2753" s="213" t="s">
        <v>1</v>
      </c>
      <c r="F2753" s="214" t="s">
        <v>2879</v>
      </c>
      <c r="G2753" s="211"/>
      <c r="H2753" s="213" t="s">
        <v>1</v>
      </c>
      <c r="I2753" s="215"/>
      <c r="J2753" s="211"/>
      <c r="K2753" s="211"/>
      <c r="L2753" s="216"/>
      <c r="M2753" s="217"/>
      <c r="N2753" s="218"/>
      <c r="O2753" s="218"/>
      <c r="P2753" s="218"/>
      <c r="Q2753" s="218"/>
      <c r="R2753" s="218"/>
      <c r="S2753" s="218"/>
      <c r="T2753" s="219"/>
      <c r="AT2753" s="220" t="s">
        <v>250</v>
      </c>
      <c r="AU2753" s="220" t="s">
        <v>86</v>
      </c>
      <c r="AV2753" s="13" t="s">
        <v>83</v>
      </c>
      <c r="AW2753" s="13" t="s">
        <v>31</v>
      </c>
      <c r="AX2753" s="13" t="s">
        <v>75</v>
      </c>
      <c r="AY2753" s="220" t="s">
        <v>239</v>
      </c>
    </row>
    <row r="2754" spans="1:65" s="13" customFormat="1" ht="11.25">
      <c r="B2754" s="210"/>
      <c r="C2754" s="211"/>
      <c r="D2754" s="212" t="s">
        <v>250</v>
      </c>
      <c r="E2754" s="213" t="s">
        <v>1</v>
      </c>
      <c r="F2754" s="214" t="s">
        <v>2880</v>
      </c>
      <c r="G2754" s="211"/>
      <c r="H2754" s="213" t="s">
        <v>1</v>
      </c>
      <c r="I2754" s="215"/>
      <c r="J2754" s="211"/>
      <c r="K2754" s="211"/>
      <c r="L2754" s="216"/>
      <c r="M2754" s="217"/>
      <c r="N2754" s="218"/>
      <c r="O2754" s="218"/>
      <c r="P2754" s="218"/>
      <c r="Q2754" s="218"/>
      <c r="R2754" s="218"/>
      <c r="S2754" s="218"/>
      <c r="T2754" s="219"/>
      <c r="AT2754" s="220" t="s">
        <v>250</v>
      </c>
      <c r="AU2754" s="220" t="s">
        <v>86</v>
      </c>
      <c r="AV2754" s="13" t="s">
        <v>83</v>
      </c>
      <c r="AW2754" s="13" t="s">
        <v>31</v>
      </c>
      <c r="AX2754" s="13" t="s">
        <v>75</v>
      </c>
      <c r="AY2754" s="220" t="s">
        <v>239</v>
      </c>
    </row>
    <row r="2755" spans="1:65" s="13" customFormat="1" ht="11.25">
      <c r="B2755" s="210"/>
      <c r="C2755" s="211"/>
      <c r="D2755" s="212" t="s">
        <v>250</v>
      </c>
      <c r="E2755" s="213" t="s">
        <v>1</v>
      </c>
      <c r="F2755" s="214" t="s">
        <v>1497</v>
      </c>
      <c r="G2755" s="211"/>
      <c r="H2755" s="213" t="s">
        <v>1</v>
      </c>
      <c r="I2755" s="215"/>
      <c r="J2755" s="211"/>
      <c r="K2755" s="211"/>
      <c r="L2755" s="216"/>
      <c r="M2755" s="217"/>
      <c r="N2755" s="218"/>
      <c r="O2755" s="218"/>
      <c r="P2755" s="218"/>
      <c r="Q2755" s="218"/>
      <c r="R2755" s="218"/>
      <c r="S2755" s="218"/>
      <c r="T2755" s="219"/>
      <c r="AT2755" s="220" t="s">
        <v>250</v>
      </c>
      <c r="AU2755" s="220" t="s">
        <v>86</v>
      </c>
      <c r="AV2755" s="13" t="s">
        <v>83</v>
      </c>
      <c r="AW2755" s="13" t="s">
        <v>31</v>
      </c>
      <c r="AX2755" s="13" t="s">
        <v>75</v>
      </c>
      <c r="AY2755" s="220" t="s">
        <v>239</v>
      </c>
    </row>
    <row r="2756" spans="1:65" s="2" customFormat="1" ht="49.15" customHeight="1">
      <c r="A2756" s="35"/>
      <c r="B2756" s="36"/>
      <c r="C2756" s="192" t="s">
        <v>3501</v>
      </c>
      <c r="D2756" s="192" t="s">
        <v>241</v>
      </c>
      <c r="E2756" s="193" t="s">
        <v>3502</v>
      </c>
      <c r="F2756" s="194" t="s">
        <v>3503</v>
      </c>
      <c r="G2756" s="195" t="s">
        <v>674</v>
      </c>
      <c r="H2756" s="196">
        <v>9</v>
      </c>
      <c r="I2756" s="197"/>
      <c r="J2756" s="198">
        <f>ROUND(I2756*H2756,2)</f>
        <v>0</v>
      </c>
      <c r="K2756" s="194" t="s">
        <v>1</v>
      </c>
      <c r="L2756" s="40"/>
      <c r="M2756" s="199" t="s">
        <v>1</v>
      </c>
      <c r="N2756" s="200" t="s">
        <v>40</v>
      </c>
      <c r="O2756" s="72"/>
      <c r="P2756" s="201">
        <f>O2756*H2756</f>
        <v>0</v>
      </c>
      <c r="Q2756" s="201">
        <v>0</v>
      </c>
      <c r="R2756" s="201">
        <f>Q2756*H2756</f>
        <v>0</v>
      </c>
      <c r="S2756" s="201">
        <v>0</v>
      </c>
      <c r="T2756" s="202">
        <f>S2756*H2756</f>
        <v>0</v>
      </c>
      <c r="U2756" s="35"/>
      <c r="V2756" s="35"/>
      <c r="W2756" s="35"/>
      <c r="X2756" s="35"/>
      <c r="Y2756" s="35"/>
      <c r="Z2756" s="35"/>
      <c r="AA2756" s="35"/>
      <c r="AB2756" s="35"/>
      <c r="AC2756" s="35"/>
      <c r="AD2756" s="35"/>
      <c r="AE2756" s="35"/>
      <c r="AR2756" s="203" t="s">
        <v>169</v>
      </c>
      <c r="AT2756" s="203" t="s">
        <v>241</v>
      </c>
      <c r="AU2756" s="203" t="s">
        <v>86</v>
      </c>
      <c r="AY2756" s="18" t="s">
        <v>239</v>
      </c>
      <c r="BE2756" s="204">
        <f>IF(N2756="základní",J2756,0)</f>
        <v>0</v>
      </c>
      <c r="BF2756" s="204">
        <f>IF(N2756="snížená",J2756,0)</f>
        <v>0</v>
      </c>
      <c r="BG2756" s="204">
        <f>IF(N2756="zákl. přenesená",J2756,0)</f>
        <v>0</v>
      </c>
      <c r="BH2756" s="204">
        <f>IF(N2756="sníž. přenesená",J2756,0)</f>
        <v>0</v>
      </c>
      <c r="BI2756" s="204">
        <f>IF(N2756="nulová",J2756,0)</f>
        <v>0</v>
      </c>
      <c r="BJ2756" s="18" t="s">
        <v>83</v>
      </c>
      <c r="BK2756" s="204">
        <f>ROUND(I2756*H2756,2)</f>
        <v>0</v>
      </c>
      <c r="BL2756" s="18" t="s">
        <v>169</v>
      </c>
      <c r="BM2756" s="203" t="s">
        <v>3504</v>
      </c>
    </row>
    <row r="2757" spans="1:65" s="13" customFormat="1" ht="22.5">
      <c r="B2757" s="210"/>
      <c r="C2757" s="211"/>
      <c r="D2757" s="212" t="s">
        <v>250</v>
      </c>
      <c r="E2757" s="213" t="s">
        <v>1</v>
      </c>
      <c r="F2757" s="214" t="s">
        <v>3499</v>
      </c>
      <c r="G2757" s="211"/>
      <c r="H2757" s="213" t="s">
        <v>1</v>
      </c>
      <c r="I2757" s="215"/>
      <c r="J2757" s="211"/>
      <c r="K2757" s="211"/>
      <c r="L2757" s="216"/>
      <c r="M2757" s="217"/>
      <c r="N2757" s="218"/>
      <c r="O2757" s="218"/>
      <c r="P2757" s="218"/>
      <c r="Q2757" s="218"/>
      <c r="R2757" s="218"/>
      <c r="S2757" s="218"/>
      <c r="T2757" s="219"/>
      <c r="AT2757" s="220" t="s">
        <v>250</v>
      </c>
      <c r="AU2757" s="220" t="s">
        <v>86</v>
      </c>
      <c r="AV2757" s="13" t="s">
        <v>83</v>
      </c>
      <c r="AW2757" s="13" t="s">
        <v>31</v>
      </c>
      <c r="AX2757" s="13" t="s">
        <v>75</v>
      </c>
      <c r="AY2757" s="220" t="s">
        <v>239</v>
      </c>
    </row>
    <row r="2758" spans="1:65" s="13" customFormat="1" ht="11.25">
      <c r="B2758" s="210"/>
      <c r="C2758" s="211"/>
      <c r="D2758" s="212" t="s">
        <v>250</v>
      </c>
      <c r="E2758" s="213" t="s">
        <v>1</v>
      </c>
      <c r="F2758" s="214" t="s">
        <v>3500</v>
      </c>
      <c r="G2758" s="211"/>
      <c r="H2758" s="213" t="s">
        <v>1</v>
      </c>
      <c r="I2758" s="215"/>
      <c r="J2758" s="211"/>
      <c r="K2758" s="211"/>
      <c r="L2758" s="216"/>
      <c r="M2758" s="217"/>
      <c r="N2758" s="218"/>
      <c r="O2758" s="218"/>
      <c r="P2758" s="218"/>
      <c r="Q2758" s="218"/>
      <c r="R2758" s="218"/>
      <c r="S2758" s="218"/>
      <c r="T2758" s="219"/>
      <c r="AT2758" s="220" t="s">
        <v>250</v>
      </c>
      <c r="AU2758" s="220" t="s">
        <v>86</v>
      </c>
      <c r="AV2758" s="13" t="s">
        <v>83</v>
      </c>
      <c r="AW2758" s="13" t="s">
        <v>31</v>
      </c>
      <c r="AX2758" s="13" t="s">
        <v>75</v>
      </c>
      <c r="AY2758" s="220" t="s">
        <v>239</v>
      </c>
    </row>
    <row r="2759" spans="1:65" s="13" customFormat="1" ht="11.25">
      <c r="B2759" s="210"/>
      <c r="C2759" s="211"/>
      <c r="D2759" s="212" t="s">
        <v>250</v>
      </c>
      <c r="E2759" s="213" t="s">
        <v>1</v>
      </c>
      <c r="F2759" s="214" t="s">
        <v>2878</v>
      </c>
      <c r="G2759" s="211"/>
      <c r="H2759" s="213" t="s">
        <v>1</v>
      </c>
      <c r="I2759" s="215"/>
      <c r="J2759" s="211"/>
      <c r="K2759" s="211"/>
      <c r="L2759" s="216"/>
      <c r="M2759" s="217"/>
      <c r="N2759" s="218"/>
      <c r="O2759" s="218"/>
      <c r="P2759" s="218"/>
      <c r="Q2759" s="218"/>
      <c r="R2759" s="218"/>
      <c r="S2759" s="218"/>
      <c r="T2759" s="219"/>
      <c r="AT2759" s="220" t="s">
        <v>250</v>
      </c>
      <c r="AU2759" s="220" t="s">
        <v>86</v>
      </c>
      <c r="AV2759" s="13" t="s">
        <v>83</v>
      </c>
      <c r="AW2759" s="13" t="s">
        <v>31</v>
      </c>
      <c r="AX2759" s="13" t="s">
        <v>75</v>
      </c>
      <c r="AY2759" s="220" t="s">
        <v>239</v>
      </c>
    </row>
    <row r="2760" spans="1:65" s="14" customFormat="1" ht="11.25">
      <c r="B2760" s="221"/>
      <c r="C2760" s="222"/>
      <c r="D2760" s="212" t="s">
        <v>250</v>
      </c>
      <c r="E2760" s="223" t="s">
        <v>1</v>
      </c>
      <c r="F2760" s="224" t="s">
        <v>327</v>
      </c>
      <c r="G2760" s="222"/>
      <c r="H2760" s="225">
        <v>9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250</v>
      </c>
      <c r="AU2760" s="231" t="s">
        <v>86</v>
      </c>
      <c r="AV2760" s="14" t="s">
        <v>86</v>
      </c>
      <c r="AW2760" s="14" t="s">
        <v>31</v>
      </c>
      <c r="AX2760" s="14" t="s">
        <v>83</v>
      </c>
      <c r="AY2760" s="231" t="s">
        <v>239</v>
      </c>
    </row>
    <row r="2761" spans="1:65" s="13" customFormat="1" ht="22.5">
      <c r="B2761" s="210"/>
      <c r="C2761" s="211"/>
      <c r="D2761" s="212" t="s">
        <v>250</v>
      </c>
      <c r="E2761" s="213" t="s">
        <v>1</v>
      </c>
      <c r="F2761" s="214" t="s">
        <v>2879</v>
      </c>
      <c r="G2761" s="211"/>
      <c r="H2761" s="213" t="s">
        <v>1</v>
      </c>
      <c r="I2761" s="215"/>
      <c r="J2761" s="211"/>
      <c r="K2761" s="211"/>
      <c r="L2761" s="216"/>
      <c r="M2761" s="217"/>
      <c r="N2761" s="218"/>
      <c r="O2761" s="218"/>
      <c r="P2761" s="218"/>
      <c r="Q2761" s="218"/>
      <c r="R2761" s="218"/>
      <c r="S2761" s="218"/>
      <c r="T2761" s="219"/>
      <c r="AT2761" s="220" t="s">
        <v>250</v>
      </c>
      <c r="AU2761" s="220" t="s">
        <v>86</v>
      </c>
      <c r="AV2761" s="13" t="s">
        <v>83</v>
      </c>
      <c r="AW2761" s="13" t="s">
        <v>31</v>
      </c>
      <c r="AX2761" s="13" t="s">
        <v>75</v>
      </c>
      <c r="AY2761" s="220" t="s">
        <v>239</v>
      </c>
    </row>
    <row r="2762" spans="1:65" s="13" customFormat="1" ht="11.25">
      <c r="B2762" s="210"/>
      <c r="C2762" s="211"/>
      <c r="D2762" s="212" t="s">
        <v>250</v>
      </c>
      <c r="E2762" s="213" t="s">
        <v>1</v>
      </c>
      <c r="F2762" s="214" t="s">
        <v>2880</v>
      </c>
      <c r="G2762" s="211"/>
      <c r="H2762" s="213" t="s">
        <v>1</v>
      </c>
      <c r="I2762" s="215"/>
      <c r="J2762" s="211"/>
      <c r="K2762" s="211"/>
      <c r="L2762" s="216"/>
      <c r="M2762" s="217"/>
      <c r="N2762" s="218"/>
      <c r="O2762" s="218"/>
      <c r="P2762" s="218"/>
      <c r="Q2762" s="218"/>
      <c r="R2762" s="218"/>
      <c r="S2762" s="218"/>
      <c r="T2762" s="219"/>
      <c r="AT2762" s="220" t="s">
        <v>250</v>
      </c>
      <c r="AU2762" s="220" t="s">
        <v>86</v>
      </c>
      <c r="AV2762" s="13" t="s">
        <v>83</v>
      </c>
      <c r="AW2762" s="13" t="s">
        <v>31</v>
      </c>
      <c r="AX2762" s="13" t="s">
        <v>75</v>
      </c>
      <c r="AY2762" s="220" t="s">
        <v>239</v>
      </c>
    </row>
    <row r="2763" spans="1:65" s="13" customFormat="1" ht="11.25">
      <c r="B2763" s="210"/>
      <c r="C2763" s="211"/>
      <c r="D2763" s="212" t="s">
        <v>250</v>
      </c>
      <c r="E2763" s="213" t="s">
        <v>1</v>
      </c>
      <c r="F2763" s="214" t="s">
        <v>1497</v>
      </c>
      <c r="G2763" s="211"/>
      <c r="H2763" s="213" t="s">
        <v>1</v>
      </c>
      <c r="I2763" s="215"/>
      <c r="J2763" s="211"/>
      <c r="K2763" s="211"/>
      <c r="L2763" s="216"/>
      <c r="M2763" s="217"/>
      <c r="N2763" s="218"/>
      <c r="O2763" s="218"/>
      <c r="P2763" s="218"/>
      <c r="Q2763" s="218"/>
      <c r="R2763" s="218"/>
      <c r="S2763" s="218"/>
      <c r="T2763" s="219"/>
      <c r="AT2763" s="220" t="s">
        <v>250</v>
      </c>
      <c r="AU2763" s="220" t="s">
        <v>86</v>
      </c>
      <c r="AV2763" s="13" t="s">
        <v>83</v>
      </c>
      <c r="AW2763" s="13" t="s">
        <v>31</v>
      </c>
      <c r="AX2763" s="13" t="s">
        <v>75</v>
      </c>
      <c r="AY2763" s="220" t="s">
        <v>239</v>
      </c>
    </row>
    <row r="2764" spans="1:65" s="2" customFormat="1" ht="55.5" customHeight="1">
      <c r="A2764" s="35"/>
      <c r="B2764" s="36"/>
      <c r="C2764" s="192" t="s">
        <v>3505</v>
      </c>
      <c r="D2764" s="192" t="s">
        <v>241</v>
      </c>
      <c r="E2764" s="193" t="s">
        <v>3506</v>
      </c>
      <c r="F2764" s="194" t="s">
        <v>3507</v>
      </c>
      <c r="G2764" s="195" t="s">
        <v>674</v>
      </c>
      <c r="H2764" s="196">
        <v>11</v>
      </c>
      <c r="I2764" s="197"/>
      <c r="J2764" s="198">
        <f>ROUND(I2764*H2764,2)</f>
        <v>0</v>
      </c>
      <c r="K2764" s="194" t="s">
        <v>1</v>
      </c>
      <c r="L2764" s="40"/>
      <c r="M2764" s="199" t="s">
        <v>1</v>
      </c>
      <c r="N2764" s="200" t="s">
        <v>40</v>
      </c>
      <c r="O2764" s="72"/>
      <c r="P2764" s="201">
        <f>O2764*H2764</f>
        <v>0</v>
      </c>
      <c r="Q2764" s="201">
        <v>0</v>
      </c>
      <c r="R2764" s="201">
        <f>Q2764*H2764</f>
        <v>0</v>
      </c>
      <c r="S2764" s="201">
        <v>0</v>
      </c>
      <c r="T2764" s="202">
        <f>S2764*H2764</f>
        <v>0</v>
      </c>
      <c r="U2764" s="35"/>
      <c r="V2764" s="35"/>
      <c r="W2764" s="35"/>
      <c r="X2764" s="35"/>
      <c r="Y2764" s="35"/>
      <c r="Z2764" s="35"/>
      <c r="AA2764" s="35"/>
      <c r="AB2764" s="35"/>
      <c r="AC2764" s="35"/>
      <c r="AD2764" s="35"/>
      <c r="AE2764" s="35"/>
      <c r="AR2764" s="203" t="s">
        <v>169</v>
      </c>
      <c r="AT2764" s="203" t="s">
        <v>241</v>
      </c>
      <c r="AU2764" s="203" t="s">
        <v>86</v>
      </c>
      <c r="AY2764" s="18" t="s">
        <v>239</v>
      </c>
      <c r="BE2764" s="204">
        <f>IF(N2764="základní",J2764,0)</f>
        <v>0</v>
      </c>
      <c r="BF2764" s="204">
        <f>IF(N2764="snížená",J2764,0)</f>
        <v>0</v>
      </c>
      <c r="BG2764" s="204">
        <f>IF(N2764="zákl. přenesená",J2764,0)</f>
        <v>0</v>
      </c>
      <c r="BH2764" s="204">
        <f>IF(N2764="sníž. přenesená",J2764,0)</f>
        <v>0</v>
      </c>
      <c r="BI2764" s="204">
        <f>IF(N2764="nulová",J2764,0)</f>
        <v>0</v>
      </c>
      <c r="BJ2764" s="18" t="s">
        <v>83</v>
      </c>
      <c r="BK2764" s="204">
        <f>ROUND(I2764*H2764,2)</f>
        <v>0</v>
      </c>
      <c r="BL2764" s="18" t="s">
        <v>169</v>
      </c>
      <c r="BM2764" s="203" t="s">
        <v>3508</v>
      </c>
    </row>
    <row r="2765" spans="1:65" s="13" customFormat="1" ht="22.5">
      <c r="B2765" s="210"/>
      <c r="C2765" s="211"/>
      <c r="D2765" s="212" t="s">
        <v>250</v>
      </c>
      <c r="E2765" s="213" t="s">
        <v>1</v>
      </c>
      <c r="F2765" s="214" t="s">
        <v>3499</v>
      </c>
      <c r="G2765" s="211"/>
      <c r="H2765" s="213" t="s">
        <v>1</v>
      </c>
      <c r="I2765" s="215"/>
      <c r="J2765" s="211"/>
      <c r="K2765" s="211"/>
      <c r="L2765" s="216"/>
      <c r="M2765" s="217"/>
      <c r="N2765" s="218"/>
      <c r="O2765" s="218"/>
      <c r="P2765" s="218"/>
      <c r="Q2765" s="218"/>
      <c r="R2765" s="218"/>
      <c r="S2765" s="218"/>
      <c r="T2765" s="219"/>
      <c r="AT2765" s="220" t="s">
        <v>250</v>
      </c>
      <c r="AU2765" s="220" t="s">
        <v>86</v>
      </c>
      <c r="AV2765" s="13" t="s">
        <v>83</v>
      </c>
      <c r="AW2765" s="13" t="s">
        <v>31</v>
      </c>
      <c r="AX2765" s="13" t="s">
        <v>75</v>
      </c>
      <c r="AY2765" s="220" t="s">
        <v>239</v>
      </c>
    </row>
    <row r="2766" spans="1:65" s="13" customFormat="1" ht="11.25">
      <c r="B2766" s="210"/>
      <c r="C2766" s="211"/>
      <c r="D2766" s="212" t="s">
        <v>250</v>
      </c>
      <c r="E2766" s="213" t="s">
        <v>1</v>
      </c>
      <c r="F2766" s="214" t="s">
        <v>3500</v>
      </c>
      <c r="G2766" s="211"/>
      <c r="H2766" s="213" t="s">
        <v>1</v>
      </c>
      <c r="I2766" s="215"/>
      <c r="J2766" s="211"/>
      <c r="K2766" s="211"/>
      <c r="L2766" s="216"/>
      <c r="M2766" s="217"/>
      <c r="N2766" s="218"/>
      <c r="O2766" s="218"/>
      <c r="P2766" s="218"/>
      <c r="Q2766" s="218"/>
      <c r="R2766" s="218"/>
      <c r="S2766" s="218"/>
      <c r="T2766" s="219"/>
      <c r="AT2766" s="220" t="s">
        <v>250</v>
      </c>
      <c r="AU2766" s="220" t="s">
        <v>86</v>
      </c>
      <c r="AV2766" s="13" t="s">
        <v>83</v>
      </c>
      <c r="AW2766" s="13" t="s">
        <v>31</v>
      </c>
      <c r="AX2766" s="13" t="s">
        <v>75</v>
      </c>
      <c r="AY2766" s="220" t="s">
        <v>239</v>
      </c>
    </row>
    <row r="2767" spans="1:65" s="13" customFormat="1" ht="11.25">
      <c r="B2767" s="210"/>
      <c r="C2767" s="211"/>
      <c r="D2767" s="212" t="s">
        <v>250</v>
      </c>
      <c r="E2767" s="213" t="s">
        <v>1</v>
      </c>
      <c r="F2767" s="214" t="s">
        <v>2878</v>
      </c>
      <c r="G2767" s="211"/>
      <c r="H2767" s="213" t="s">
        <v>1</v>
      </c>
      <c r="I2767" s="215"/>
      <c r="J2767" s="211"/>
      <c r="K2767" s="211"/>
      <c r="L2767" s="216"/>
      <c r="M2767" s="217"/>
      <c r="N2767" s="218"/>
      <c r="O2767" s="218"/>
      <c r="P2767" s="218"/>
      <c r="Q2767" s="218"/>
      <c r="R2767" s="218"/>
      <c r="S2767" s="218"/>
      <c r="T2767" s="219"/>
      <c r="AT2767" s="220" t="s">
        <v>250</v>
      </c>
      <c r="AU2767" s="220" t="s">
        <v>86</v>
      </c>
      <c r="AV2767" s="13" t="s">
        <v>83</v>
      </c>
      <c r="AW2767" s="13" t="s">
        <v>31</v>
      </c>
      <c r="AX2767" s="13" t="s">
        <v>75</v>
      </c>
      <c r="AY2767" s="220" t="s">
        <v>239</v>
      </c>
    </row>
    <row r="2768" spans="1:65" s="14" customFormat="1" ht="11.25">
      <c r="B2768" s="221"/>
      <c r="C2768" s="222"/>
      <c r="D2768" s="212" t="s">
        <v>250</v>
      </c>
      <c r="E2768" s="223" t="s">
        <v>1</v>
      </c>
      <c r="F2768" s="224" t="s">
        <v>154</v>
      </c>
      <c r="G2768" s="222"/>
      <c r="H2768" s="225">
        <v>11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250</v>
      </c>
      <c r="AU2768" s="231" t="s">
        <v>86</v>
      </c>
      <c r="AV2768" s="14" t="s">
        <v>86</v>
      </c>
      <c r="AW2768" s="14" t="s">
        <v>31</v>
      </c>
      <c r="AX2768" s="14" t="s">
        <v>83</v>
      </c>
      <c r="AY2768" s="231" t="s">
        <v>239</v>
      </c>
    </row>
    <row r="2769" spans="1:65" s="13" customFormat="1" ht="22.5">
      <c r="B2769" s="210"/>
      <c r="C2769" s="211"/>
      <c r="D2769" s="212" t="s">
        <v>250</v>
      </c>
      <c r="E2769" s="213" t="s">
        <v>1</v>
      </c>
      <c r="F2769" s="214" t="s">
        <v>2879</v>
      </c>
      <c r="G2769" s="211"/>
      <c r="H2769" s="213" t="s">
        <v>1</v>
      </c>
      <c r="I2769" s="215"/>
      <c r="J2769" s="211"/>
      <c r="K2769" s="211"/>
      <c r="L2769" s="216"/>
      <c r="M2769" s="217"/>
      <c r="N2769" s="218"/>
      <c r="O2769" s="218"/>
      <c r="P2769" s="218"/>
      <c r="Q2769" s="218"/>
      <c r="R2769" s="218"/>
      <c r="S2769" s="218"/>
      <c r="T2769" s="219"/>
      <c r="AT2769" s="220" t="s">
        <v>250</v>
      </c>
      <c r="AU2769" s="220" t="s">
        <v>86</v>
      </c>
      <c r="AV2769" s="13" t="s">
        <v>83</v>
      </c>
      <c r="AW2769" s="13" t="s">
        <v>31</v>
      </c>
      <c r="AX2769" s="13" t="s">
        <v>75</v>
      </c>
      <c r="AY2769" s="220" t="s">
        <v>239</v>
      </c>
    </row>
    <row r="2770" spans="1:65" s="13" customFormat="1" ht="11.25">
      <c r="B2770" s="210"/>
      <c r="C2770" s="211"/>
      <c r="D2770" s="212" t="s">
        <v>250</v>
      </c>
      <c r="E2770" s="213" t="s">
        <v>1</v>
      </c>
      <c r="F2770" s="214" t="s">
        <v>2880</v>
      </c>
      <c r="G2770" s="211"/>
      <c r="H2770" s="213" t="s">
        <v>1</v>
      </c>
      <c r="I2770" s="215"/>
      <c r="J2770" s="211"/>
      <c r="K2770" s="211"/>
      <c r="L2770" s="216"/>
      <c r="M2770" s="217"/>
      <c r="N2770" s="218"/>
      <c r="O2770" s="218"/>
      <c r="P2770" s="218"/>
      <c r="Q2770" s="218"/>
      <c r="R2770" s="218"/>
      <c r="S2770" s="218"/>
      <c r="T2770" s="219"/>
      <c r="AT2770" s="220" t="s">
        <v>250</v>
      </c>
      <c r="AU2770" s="220" t="s">
        <v>86</v>
      </c>
      <c r="AV2770" s="13" t="s">
        <v>83</v>
      </c>
      <c r="AW2770" s="13" t="s">
        <v>31</v>
      </c>
      <c r="AX2770" s="13" t="s">
        <v>75</v>
      </c>
      <c r="AY2770" s="220" t="s">
        <v>239</v>
      </c>
    </row>
    <row r="2771" spans="1:65" s="13" customFormat="1" ht="11.25">
      <c r="B2771" s="210"/>
      <c r="C2771" s="211"/>
      <c r="D2771" s="212" t="s">
        <v>250</v>
      </c>
      <c r="E2771" s="213" t="s">
        <v>1</v>
      </c>
      <c r="F2771" s="214" t="s">
        <v>1497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250</v>
      </c>
      <c r="AU2771" s="220" t="s">
        <v>86</v>
      </c>
      <c r="AV2771" s="13" t="s">
        <v>83</v>
      </c>
      <c r="AW2771" s="13" t="s">
        <v>31</v>
      </c>
      <c r="AX2771" s="13" t="s">
        <v>75</v>
      </c>
      <c r="AY2771" s="220" t="s">
        <v>239</v>
      </c>
    </row>
    <row r="2772" spans="1:65" s="2" customFormat="1" ht="55.5" customHeight="1">
      <c r="A2772" s="35"/>
      <c r="B2772" s="36"/>
      <c r="C2772" s="192" t="s">
        <v>3509</v>
      </c>
      <c r="D2772" s="192" t="s">
        <v>241</v>
      </c>
      <c r="E2772" s="193" t="s">
        <v>3510</v>
      </c>
      <c r="F2772" s="194" t="s">
        <v>3511</v>
      </c>
      <c r="G2772" s="195" t="s">
        <v>674</v>
      </c>
      <c r="H2772" s="196">
        <v>3</v>
      </c>
      <c r="I2772" s="197"/>
      <c r="J2772" s="198">
        <f>ROUND(I2772*H2772,2)</f>
        <v>0</v>
      </c>
      <c r="K2772" s="194" t="s">
        <v>1</v>
      </c>
      <c r="L2772" s="40"/>
      <c r="M2772" s="199" t="s">
        <v>1</v>
      </c>
      <c r="N2772" s="200" t="s">
        <v>40</v>
      </c>
      <c r="O2772" s="72"/>
      <c r="P2772" s="201">
        <f>O2772*H2772</f>
        <v>0</v>
      </c>
      <c r="Q2772" s="201">
        <v>0</v>
      </c>
      <c r="R2772" s="201">
        <f>Q2772*H2772</f>
        <v>0</v>
      </c>
      <c r="S2772" s="201">
        <v>0</v>
      </c>
      <c r="T2772" s="202">
        <f>S2772*H2772</f>
        <v>0</v>
      </c>
      <c r="U2772" s="35"/>
      <c r="V2772" s="35"/>
      <c r="W2772" s="35"/>
      <c r="X2772" s="35"/>
      <c r="Y2772" s="35"/>
      <c r="Z2772" s="35"/>
      <c r="AA2772" s="35"/>
      <c r="AB2772" s="35"/>
      <c r="AC2772" s="35"/>
      <c r="AD2772" s="35"/>
      <c r="AE2772" s="35"/>
      <c r="AR2772" s="203" t="s">
        <v>169</v>
      </c>
      <c r="AT2772" s="203" t="s">
        <v>241</v>
      </c>
      <c r="AU2772" s="203" t="s">
        <v>86</v>
      </c>
      <c r="AY2772" s="18" t="s">
        <v>239</v>
      </c>
      <c r="BE2772" s="204">
        <f>IF(N2772="základní",J2772,0)</f>
        <v>0</v>
      </c>
      <c r="BF2772" s="204">
        <f>IF(N2772="snížená",J2772,0)</f>
        <v>0</v>
      </c>
      <c r="BG2772" s="204">
        <f>IF(N2772="zákl. přenesená",J2772,0)</f>
        <v>0</v>
      </c>
      <c r="BH2772" s="204">
        <f>IF(N2772="sníž. přenesená",J2772,0)</f>
        <v>0</v>
      </c>
      <c r="BI2772" s="204">
        <f>IF(N2772="nulová",J2772,0)</f>
        <v>0</v>
      </c>
      <c r="BJ2772" s="18" t="s">
        <v>83</v>
      </c>
      <c r="BK2772" s="204">
        <f>ROUND(I2772*H2772,2)</f>
        <v>0</v>
      </c>
      <c r="BL2772" s="18" t="s">
        <v>169</v>
      </c>
      <c r="BM2772" s="203" t="s">
        <v>3512</v>
      </c>
    </row>
    <row r="2773" spans="1:65" s="13" customFormat="1" ht="22.5">
      <c r="B2773" s="210"/>
      <c r="C2773" s="211"/>
      <c r="D2773" s="212" t="s">
        <v>250</v>
      </c>
      <c r="E2773" s="213" t="s">
        <v>1</v>
      </c>
      <c r="F2773" s="214" t="s">
        <v>3499</v>
      </c>
      <c r="G2773" s="211"/>
      <c r="H2773" s="213" t="s">
        <v>1</v>
      </c>
      <c r="I2773" s="215"/>
      <c r="J2773" s="211"/>
      <c r="K2773" s="211"/>
      <c r="L2773" s="216"/>
      <c r="M2773" s="217"/>
      <c r="N2773" s="218"/>
      <c r="O2773" s="218"/>
      <c r="P2773" s="218"/>
      <c r="Q2773" s="218"/>
      <c r="R2773" s="218"/>
      <c r="S2773" s="218"/>
      <c r="T2773" s="219"/>
      <c r="AT2773" s="220" t="s">
        <v>250</v>
      </c>
      <c r="AU2773" s="220" t="s">
        <v>86</v>
      </c>
      <c r="AV2773" s="13" t="s">
        <v>83</v>
      </c>
      <c r="AW2773" s="13" t="s">
        <v>31</v>
      </c>
      <c r="AX2773" s="13" t="s">
        <v>75</v>
      </c>
      <c r="AY2773" s="220" t="s">
        <v>239</v>
      </c>
    </row>
    <row r="2774" spans="1:65" s="13" customFormat="1" ht="11.25">
      <c r="B2774" s="210"/>
      <c r="C2774" s="211"/>
      <c r="D2774" s="212" t="s">
        <v>250</v>
      </c>
      <c r="E2774" s="213" t="s">
        <v>1</v>
      </c>
      <c r="F2774" s="214" t="s">
        <v>3500</v>
      </c>
      <c r="G2774" s="211"/>
      <c r="H2774" s="213" t="s">
        <v>1</v>
      </c>
      <c r="I2774" s="215"/>
      <c r="J2774" s="211"/>
      <c r="K2774" s="211"/>
      <c r="L2774" s="216"/>
      <c r="M2774" s="217"/>
      <c r="N2774" s="218"/>
      <c r="O2774" s="218"/>
      <c r="P2774" s="218"/>
      <c r="Q2774" s="218"/>
      <c r="R2774" s="218"/>
      <c r="S2774" s="218"/>
      <c r="T2774" s="219"/>
      <c r="AT2774" s="220" t="s">
        <v>250</v>
      </c>
      <c r="AU2774" s="220" t="s">
        <v>86</v>
      </c>
      <c r="AV2774" s="13" t="s">
        <v>83</v>
      </c>
      <c r="AW2774" s="13" t="s">
        <v>31</v>
      </c>
      <c r="AX2774" s="13" t="s">
        <v>75</v>
      </c>
      <c r="AY2774" s="220" t="s">
        <v>239</v>
      </c>
    </row>
    <row r="2775" spans="1:65" s="13" customFormat="1" ht="11.25">
      <c r="B2775" s="210"/>
      <c r="C2775" s="211"/>
      <c r="D2775" s="212" t="s">
        <v>250</v>
      </c>
      <c r="E2775" s="213" t="s">
        <v>1</v>
      </c>
      <c r="F2775" s="214" t="s">
        <v>2878</v>
      </c>
      <c r="G2775" s="211"/>
      <c r="H2775" s="213" t="s">
        <v>1</v>
      </c>
      <c r="I2775" s="215"/>
      <c r="J2775" s="211"/>
      <c r="K2775" s="211"/>
      <c r="L2775" s="216"/>
      <c r="M2775" s="217"/>
      <c r="N2775" s="218"/>
      <c r="O2775" s="218"/>
      <c r="P2775" s="218"/>
      <c r="Q2775" s="218"/>
      <c r="R2775" s="218"/>
      <c r="S2775" s="218"/>
      <c r="T2775" s="219"/>
      <c r="AT2775" s="220" t="s">
        <v>250</v>
      </c>
      <c r="AU2775" s="220" t="s">
        <v>86</v>
      </c>
      <c r="AV2775" s="13" t="s">
        <v>83</v>
      </c>
      <c r="AW2775" s="13" t="s">
        <v>31</v>
      </c>
      <c r="AX2775" s="13" t="s">
        <v>75</v>
      </c>
      <c r="AY2775" s="220" t="s">
        <v>239</v>
      </c>
    </row>
    <row r="2776" spans="1:65" s="14" customFormat="1" ht="11.25">
      <c r="B2776" s="221"/>
      <c r="C2776" s="222"/>
      <c r="D2776" s="212" t="s">
        <v>250</v>
      </c>
      <c r="E2776" s="223" t="s">
        <v>1</v>
      </c>
      <c r="F2776" s="224" t="s">
        <v>255</v>
      </c>
      <c r="G2776" s="222"/>
      <c r="H2776" s="225">
        <v>3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250</v>
      </c>
      <c r="AU2776" s="231" t="s">
        <v>86</v>
      </c>
      <c r="AV2776" s="14" t="s">
        <v>86</v>
      </c>
      <c r="AW2776" s="14" t="s">
        <v>31</v>
      </c>
      <c r="AX2776" s="14" t="s">
        <v>83</v>
      </c>
      <c r="AY2776" s="231" t="s">
        <v>239</v>
      </c>
    </row>
    <row r="2777" spans="1:65" s="13" customFormat="1" ht="22.5">
      <c r="B2777" s="210"/>
      <c r="C2777" s="211"/>
      <c r="D2777" s="212" t="s">
        <v>250</v>
      </c>
      <c r="E2777" s="213" t="s">
        <v>1</v>
      </c>
      <c r="F2777" s="214" t="s">
        <v>2879</v>
      </c>
      <c r="G2777" s="211"/>
      <c r="H2777" s="213" t="s">
        <v>1</v>
      </c>
      <c r="I2777" s="215"/>
      <c r="J2777" s="211"/>
      <c r="K2777" s="211"/>
      <c r="L2777" s="216"/>
      <c r="M2777" s="217"/>
      <c r="N2777" s="218"/>
      <c r="O2777" s="218"/>
      <c r="P2777" s="218"/>
      <c r="Q2777" s="218"/>
      <c r="R2777" s="218"/>
      <c r="S2777" s="218"/>
      <c r="T2777" s="219"/>
      <c r="AT2777" s="220" t="s">
        <v>250</v>
      </c>
      <c r="AU2777" s="220" t="s">
        <v>86</v>
      </c>
      <c r="AV2777" s="13" t="s">
        <v>83</v>
      </c>
      <c r="AW2777" s="13" t="s">
        <v>31</v>
      </c>
      <c r="AX2777" s="13" t="s">
        <v>75</v>
      </c>
      <c r="AY2777" s="220" t="s">
        <v>239</v>
      </c>
    </row>
    <row r="2778" spans="1:65" s="13" customFormat="1" ht="11.25">
      <c r="B2778" s="210"/>
      <c r="C2778" s="211"/>
      <c r="D2778" s="212" t="s">
        <v>250</v>
      </c>
      <c r="E2778" s="213" t="s">
        <v>1</v>
      </c>
      <c r="F2778" s="214" t="s">
        <v>2880</v>
      </c>
      <c r="G2778" s="211"/>
      <c r="H2778" s="213" t="s">
        <v>1</v>
      </c>
      <c r="I2778" s="215"/>
      <c r="J2778" s="211"/>
      <c r="K2778" s="211"/>
      <c r="L2778" s="216"/>
      <c r="M2778" s="217"/>
      <c r="N2778" s="218"/>
      <c r="O2778" s="218"/>
      <c r="P2778" s="218"/>
      <c r="Q2778" s="218"/>
      <c r="R2778" s="218"/>
      <c r="S2778" s="218"/>
      <c r="T2778" s="219"/>
      <c r="AT2778" s="220" t="s">
        <v>250</v>
      </c>
      <c r="AU2778" s="220" t="s">
        <v>86</v>
      </c>
      <c r="AV2778" s="13" t="s">
        <v>83</v>
      </c>
      <c r="AW2778" s="13" t="s">
        <v>31</v>
      </c>
      <c r="AX2778" s="13" t="s">
        <v>75</v>
      </c>
      <c r="AY2778" s="220" t="s">
        <v>239</v>
      </c>
    </row>
    <row r="2779" spans="1:65" s="13" customFormat="1" ht="11.25">
      <c r="B2779" s="210"/>
      <c r="C2779" s="211"/>
      <c r="D2779" s="212" t="s">
        <v>250</v>
      </c>
      <c r="E2779" s="213" t="s">
        <v>1</v>
      </c>
      <c r="F2779" s="214" t="s">
        <v>1497</v>
      </c>
      <c r="G2779" s="211"/>
      <c r="H2779" s="213" t="s">
        <v>1</v>
      </c>
      <c r="I2779" s="215"/>
      <c r="J2779" s="211"/>
      <c r="K2779" s="211"/>
      <c r="L2779" s="216"/>
      <c r="M2779" s="217"/>
      <c r="N2779" s="218"/>
      <c r="O2779" s="218"/>
      <c r="P2779" s="218"/>
      <c r="Q2779" s="218"/>
      <c r="R2779" s="218"/>
      <c r="S2779" s="218"/>
      <c r="T2779" s="219"/>
      <c r="AT2779" s="220" t="s">
        <v>250</v>
      </c>
      <c r="AU2779" s="220" t="s">
        <v>86</v>
      </c>
      <c r="AV2779" s="13" t="s">
        <v>83</v>
      </c>
      <c r="AW2779" s="13" t="s">
        <v>31</v>
      </c>
      <c r="AX2779" s="13" t="s">
        <v>75</v>
      </c>
      <c r="AY2779" s="220" t="s">
        <v>239</v>
      </c>
    </row>
    <row r="2780" spans="1:65" s="2" customFormat="1" ht="55.5" customHeight="1">
      <c r="A2780" s="35"/>
      <c r="B2780" s="36"/>
      <c r="C2780" s="192" t="s">
        <v>3513</v>
      </c>
      <c r="D2780" s="192" t="s">
        <v>241</v>
      </c>
      <c r="E2780" s="193" t="s">
        <v>3514</v>
      </c>
      <c r="F2780" s="194" t="s">
        <v>3515</v>
      </c>
      <c r="G2780" s="195" t="s">
        <v>674</v>
      </c>
      <c r="H2780" s="196">
        <v>2</v>
      </c>
      <c r="I2780" s="197"/>
      <c r="J2780" s="198">
        <f>ROUND(I2780*H2780,2)</f>
        <v>0</v>
      </c>
      <c r="K2780" s="194" t="s">
        <v>1</v>
      </c>
      <c r="L2780" s="40"/>
      <c r="M2780" s="199" t="s">
        <v>1</v>
      </c>
      <c r="N2780" s="200" t="s">
        <v>40</v>
      </c>
      <c r="O2780" s="72"/>
      <c r="P2780" s="201">
        <f>O2780*H2780</f>
        <v>0</v>
      </c>
      <c r="Q2780" s="201">
        <v>0</v>
      </c>
      <c r="R2780" s="201">
        <f>Q2780*H2780</f>
        <v>0</v>
      </c>
      <c r="S2780" s="201">
        <v>0</v>
      </c>
      <c r="T2780" s="202">
        <f>S2780*H2780</f>
        <v>0</v>
      </c>
      <c r="U2780" s="35"/>
      <c r="V2780" s="35"/>
      <c r="W2780" s="35"/>
      <c r="X2780" s="35"/>
      <c r="Y2780" s="35"/>
      <c r="Z2780" s="35"/>
      <c r="AA2780" s="35"/>
      <c r="AB2780" s="35"/>
      <c r="AC2780" s="35"/>
      <c r="AD2780" s="35"/>
      <c r="AE2780" s="35"/>
      <c r="AR2780" s="203" t="s">
        <v>169</v>
      </c>
      <c r="AT2780" s="203" t="s">
        <v>241</v>
      </c>
      <c r="AU2780" s="203" t="s">
        <v>86</v>
      </c>
      <c r="AY2780" s="18" t="s">
        <v>239</v>
      </c>
      <c r="BE2780" s="204">
        <f>IF(N2780="základní",J2780,0)</f>
        <v>0</v>
      </c>
      <c r="BF2780" s="204">
        <f>IF(N2780="snížená",J2780,0)</f>
        <v>0</v>
      </c>
      <c r="BG2780" s="204">
        <f>IF(N2780="zákl. přenesená",J2780,0)</f>
        <v>0</v>
      </c>
      <c r="BH2780" s="204">
        <f>IF(N2780="sníž. přenesená",J2780,0)</f>
        <v>0</v>
      </c>
      <c r="BI2780" s="204">
        <f>IF(N2780="nulová",J2780,0)</f>
        <v>0</v>
      </c>
      <c r="BJ2780" s="18" t="s">
        <v>83</v>
      </c>
      <c r="BK2780" s="204">
        <f>ROUND(I2780*H2780,2)</f>
        <v>0</v>
      </c>
      <c r="BL2780" s="18" t="s">
        <v>169</v>
      </c>
      <c r="BM2780" s="203" t="s">
        <v>3516</v>
      </c>
    </row>
    <row r="2781" spans="1:65" s="13" customFormat="1" ht="22.5">
      <c r="B2781" s="210"/>
      <c r="C2781" s="211"/>
      <c r="D2781" s="212" t="s">
        <v>250</v>
      </c>
      <c r="E2781" s="213" t="s">
        <v>1</v>
      </c>
      <c r="F2781" s="214" t="s">
        <v>3499</v>
      </c>
      <c r="G2781" s="211"/>
      <c r="H2781" s="213" t="s">
        <v>1</v>
      </c>
      <c r="I2781" s="215"/>
      <c r="J2781" s="211"/>
      <c r="K2781" s="211"/>
      <c r="L2781" s="216"/>
      <c r="M2781" s="217"/>
      <c r="N2781" s="218"/>
      <c r="O2781" s="218"/>
      <c r="P2781" s="218"/>
      <c r="Q2781" s="218"/>
      <c r="R2781" s="218"/>
      <c r="S2781" s="218"/>
      <c r="T2781" s="219"/>
      <c r="AT2781" s="220" t="s">
        <v>250</v>
      </c>
      <c r="AU2781" s="220" t="s">
        <v>86</v>
      </c>
      <c r="AV2781" s="13" t="s">
        <v>83</v>
      </c>
      <c r="AW2781" s="13" t="s">
        <v>31</v>
      </c>
      <c r="AX2781" s="13" t="s">
        <v>75</v>
      </c>
      <c r="AY2781" s="220" t="s">
        <v>239</v>
      </c>
    </row>
    <row r="2782" spans="1:65" s="13" customFormat="1" ht="11.25">
      <c r="B2782" s="210"/>
      <c r="C2782" s="211"/>
      <c r="D2782" s="212" t="s">
        <v>250</v>
      </c>
      <c r="E2782" s="213" t="s">
        <v>1</v>
      </c>
      <c r="F2782" s="214" t="s">
        <v>3500</v>
      </c>
      <c r="G2782" s="211"/>
      <c r="H2782" s="213" t="s">
        <v>1</v>
      </c>
      <c r="I2782" s="215"/>
      <c r="J2782" s="211"/>
      <c r="K2782" s="211"/>
      <c r="L2782" s="216"/>
      <c r="M2782" s="217"/>
      <c r="N2782" s="218"/>
      <c r="O2782" s="218"/>
      <c r="P2782" s="218"/>
      <c r="Q2782" s="218"/>
      <c r="R2782" s="218"/>
      <c r="S2782" s="218"/>
      <c r="T2782" s="219"/>
      <c r="AT2782" s="220" t="s">
        <v>250</v>
      </c>
      <c r="AU2782" s="220" t="s">
        <v>86</v>
      </c>
      <c r="AV2782" s="13" t="s">
        <v>83</v>
      </c>
      <c r="AW2782" s="13" t="s">
        <v>31</v>
      </c>
      <c r="AX2782" s="13" t="s">
        <v>75</v>
      </c>
      <c r="AY2782" s="220" t="s">
        <v>239</v>
      </c>
    </row>
    <row r="2783" spans="1:65" s="13" customFormat="1" ht="11.25">
      <c r="B2783" s="210"/>
      <c r="C2783" s="211"/>
      <c r="D2783" s="212" t="s">
        <v>250</v>
      </c>
      <c r="E2783" s="213" t="s">
        <v>1</v>
      </c>
      <c r="F2783" s="214" t="s">
        <v>2878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250</v>
      </c>
      <c r="AU2783" s="220" t="s">
        <v>86</v>
      </c>
      <c r="AV2783" s="13" t="s">
        <v>83</v>
      </c>
      <c r="AW2783" s="13" t="s">
        <v>31</v>
      </c>
      <c r="AX2783" s="13" t="s">
        <v>75</v>
      </c>
      <c r="AY2783" s="220" t="s">
        <v>239</v>
      </c>
    </row>
    <row r="2784" spans="1:65" s="14" customFormat="1" ht="11.25">
      <c r="B2784" s="221"/>
      <c r="C2784" s="222"/>
      <c r="D2784" s="212" t="s">
        <v>250</v>
      </c>
      <c r="E2784" s="223" t="s">
        <v>1</v>
      </c>
      <c r="F2784" s="224" t="s">
        <v>86</v>
      </c>
      <c r="G2784" s="222"/>
      <c r="H2784" s="225">
        <v>2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250</v>
      </c>
      <c r="AU2784" s="231" t="s">
        <v>86</v>
      </c>
      <c r="AV2784" s="14" t="s">
        <v>86</v>
      </c>
      <c r="AW2784" s="14" t="s">
        <v>31</v>
      </c>
      <c r="AX2784" s="14" t="s">
        <v>83</v>
      </c>
      <c r="AY2784" s="231" t="s">
        <v>239</v>
      </c>
    </row>
    <row r="2785" spans="1:65" s="13" customFormat="1" ht="22.5">
      <c r="B2785" s="210"/>
      <c r="C2785" s="211"/>
      <c r="D2785" s="212" t="s">
        <v>250</v>
      </c>
      <c r="E2785" s="213" t="s">
        <v>1</v>
      </c>
      <c r="F2785" s="214" t="s">
        <v>2879</v>
      </c>
      <c r="G2785" s="211"/>
      <c r="H2785" s="213" t="s">
        <v>1</v>
      </c>
      <c r="I2785" s="215"/>
      <c r="J2785" s="211"/>
      <c r="K2785" s="211"/>
      <c r="L2785" s="216"/>
      <c r="M2785" s="217"/>
      <c r="N2785" s="218"/>
      <c r="O2785" s="218"/>
      <c r="P2785" s="218"/>
      <c r="Q2785" s="218"/>
      <c r="R2785" s="218"/>
      <c r="S2785" s="218"/>
      <c r="T2785" s="219"/>
      <c r="AT2785" s="220" t="s">
        <v>250</v>
      </c>
      <c r="AU2785" s="220" t="s">
        <v>86</v>
      </c>
      <c r="AV2785" s="13" t="s">
        <v>83</v>
      </c>
      <c r="AW2785" s="13" t="s">
        <v>31</v>
      </c>
      <c r="AX2785" s="13" t="s">
        <v>75</v>
      </c>
      <c r="AY2785" s="220" t="s">
        <v>239</v>
      </c>
    </row>
    <row r="2786" spans="1:65" s="13" customFormat="1" ht="11.25">
      <c r="B2786" s="210"/>
      <c r="C2786" s="211"/>
      <c r="D2786" s="212" t="s">
        <v>250</v>
      </c>
      <c r="E2786" s="213" t="s">
        <v>1</v>
      </c>
      <c r="F2786" s="214" t="s">
        <v>2880</v>
      </c>
      <c r="G2786" s="211"/>
      <c r="H2786" s="213" t="s">
        <v>1</v>
      </c>
      <c r="I2786" s="215"/>
      <c r="J2786" s="211"/>
      <c r="K2786" s="211"/>
      <c r="L2786" s="216"/>
      <c r="M2786" s="217"/>
      <c r="N2786" s="218"/>
      <c r="O2786" s="218"/>
      <c r="P2786" s="218"/>
      <c r="Q2786" s="218"/>
      <c r="R2786" s="218"/>
      <c r="S2786" s="218"/>
      <c r="T2786" s="219"/>
      <c r="AT2786" s="220" t="s">
        <v>250</v>
      </c>
      <c r="AU2786" s="220" t="s">
        <v>86</v>
      </c>
      <c r="AV2786" s="13" t="s">
        <v>83</v>
      </c>
      <c r="AW2786" s="13" t="s">
        <v>31</v>
      </c>
      <c r="AX2786" s="13" t="s">
        <v>75</v>
      </c>
      <c r="AY2786" s="220" t="s">
        <v>239</v>
      </c>
    </row>
    <row r="2787" spans="1:65" s="13" customFormat="1" ht="11.25">
      <c r="B2787" s="210"/>
      <c r="C2787" s="211"/>
      <c r="D2787" s="212" t="s">
        <v>250</v>
      </c>
      <c r="E2787" s="213" t="s">
        <v>1</v>
      </c>
      <c r="F2787" s="214" t="s">
        <v>1497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250</v>
      </c>
      <c r="AU2787" s="220" t="s">
        <v>86</v>
      </c>
      <c r="AV2787" s="13" t="s">
        <v>83</v>
      </c>
      <c r="AW2787" s="13" t="s">
        <v>31</v>
      </c>
      <c r="AX2787" s="13" t="s">
        <v>75</v>
      </c>
      <c r="AY2787" s="220" t="s">
        <v>239</v>
      </c>
    </row>
    <row r="2788" spans="1:65" s="12" customFormat="1" ht="22.9" customHeight="1">
      <c r="B2788" s="176"/>
      <c r="C2788" s="177"/>
      <c r="D2788" s="178" t="s">
        <v>74</v>
      </c>
      <c r="E2788" s="190" t="s">
        <v>3517</v>
      </c>
      <c r="F2788" s="190" t="s">
        <v>3518</v>
      </c>
      <c r="G2788" s="177"/>
      <c r="H2788" s="177"/>
      <c r="I2788" s="180"/>
      <c r="J2788" s="191">
        <f>BK2788</f>
        <v>0</v>
      </c>
      <c r="K2788" s="177"/>
      <c r="L2788" s="182"/>
      <c r="M2788" s="183"/>
      <c r="N2788" s="184"/>
      <c r="O2788" s="184"/>
      <c r="P2788" s="185">
        <f>SUM(P2789:P2833)</f>
        <v>0</v>
      </c>
      <c r="Q2788" s="184"/>
      <c r="R2788" s="185">
        <f>SUM(R2789:R2833)</f>
        <v>0</v>
      </c>
      <c r="S2788" s="184"/>
      <c r="T2788" s="186">
        <f>SUM(T2789:T2833)</f>
        <v>0</v>
      </c>
      <c r="AR2788" s="187" t="s">
        <v>86</v>
      </c>
      <c r="AT2788" s="188" t="s">
        <v>74</v>
      </c>
      <c r="AU2788" s="188" t="s">
        <v>83</v>
      </c>
      <c r="AY2788" s="187" t="s">
        <v>239</v>
      </c>
      <c r="BK2788" s="189">
        <f>SUM(BK2789:BK2833)</f>
        <v>0</v>
      </c>
    </row>
    <row r="2789" spans="1:65" s="2" customFormat="1" ht="55.5" customHeight="1">
      <c r="A2789" s="35"/>
      <c r="B2789" s="36"/>
      <c r="C2789" s="192" t="s">
        <v>3519</v>
      </c>
      <c r="D2789" s="192" t="s">
        <v>241</v>
      </c>
      <c r="E2789" s="193" t="s">
        <v>3520</v>
      </c>
      <c r="F2789" s="194" t="s">
        <v>3521</v>
      </c>
      <c r="G2789" s="195" t="s">
        <v>674</v>
      </c>
      <c r="H2789" s="196">
        <v>1</v>
      </c>
      <c r="I2789" s="197"/>
      <c r="J2789" s="198">
        <f>ROUND(I2789*H2789,2)</f>
        <v>0</v>
      </c>
      <c r="K2789" s="194" t="s">
        <v>1</v>
      </c>
      <c r="L2789" s="40"/>
      <c r="M2789" s="199" t="s">
        <v>1</v>
      </c>
      <c r="N2789" s="200" t="s">
        <v>40</v>
      </c>
      <c r="O2789" s="72"/>
      <c r="P2789" s="201">
        <f>O2789*H2789</f>
        <v>0</v>
      </c>
      <c r="Q2789" s="201">
        <v>0</v>
      </c>
      <c r="R2789" s="201">
        <f>Q2789*H2789</f>
        <v>0</v>
      </c>
      <c r="S2789" s="201">
        <v>0</v>
      </c>
      <c r="T2789" s="202">
        <f>S2789*H2789</f>
        <v>0</v>
      </c>
      <c r="U2789" s="35"/>
      <c r="V2789" s="35"/>
      <c r="W2789" s="35"/>
      <c r="X2789" s="35"/>
      <c r="Y2789" s="35"/>
      <c r="Z2789" s="35"/>
      <c r="AA2789" s="35"/>
      <c r="AB2789" s="35"/>
      <c r="AC2789" s="35"/>
      <c r="AD2789" s="35"/>
      <c r="AE2789" s="35"/>
      <c r="AR2789" s="203" t="s">
        <v>169</v>
      </c>
      <c r="AT2789" s="203" t="s">
        <v>241</v>
      </c>
      <c r="AU2789" s="203" t="s">
        <v>86</v>
      </c>
      <c r="AY2789" s="18" t="s">
        <v>239</v>
      </c>
      <c r="BE2789" s="204">
        <f>IF(N2789="základní",J2789,0)</f>
        <v>0</v>
      </c>
      <c r="BF2789" s="204">
        <f>IF(N2789="snížená",J2789,0)</f>
        <v>0</v>
      </c>
      <c r="BG2789" s="204">
        <f>IF(N2789="zákl. přenesená",J2789,0)</f>
        <v>0</v>
      </c>
      <c r="BH2789" s="204">
        <f>IF(N2789="sníž. přenesená",J2789,0)</f>
        <v>0</v>
      </c>
      <c r="BI2789" s="204">
        <f>IF(N2789="nulová",J2789,0)</f>
        <v>0</v>
      </c>
      <c r="BJ2789" s="18" t="s">
        <v>83</v>
      </c>
      <c r="BK2789" s="204">
        <f>ROUND(I2789*H2789,2)</f>
        <v>0</v>
      </c>
      <c r="BL2789" s="18" t="s">
        <v>169</v>
      </c>
      <c r="BM2789" s="203" t="s">
        <v>3522</v>
      </c>
    </row>
    <row r="2790" spans="1:65" s="13" customFormat="1" ht="22.5">
      <c r="B2790" s="210"/>
      <c r="C2790" s="211"/>
      <c r="D2790" s="212" t="s">
        <v>250</v>
      </c>
      <c r="E2790" s="213" t="s">
        <v>1</v>
      </c>
      <c r="F2790" s="214" t="s">
        <v>3523</v>
      </c>
      <c r="G2790" s="211"/>
      <c r="H2790" s="213" t="s">
        <v>1</v>
      </c>
      <c r="I2790" s="215"/>
      <c r="J2790" s="211"/>
      <c r="K2790" s="211"/>
      <c r="L2790" s="216"/>
      <c r="M2790" s="217"/>
      <c r="N2790" s="218"/>
      <c r="O2790" s="218"/>
      <c r="P2790" s="218"/>
      <c r="Q2790" s="218"/>
      <c r="R2790" s="218"/>
      <c r="S2790" s="218"/>
      <c r="T2790" s="219"/>
      <c r="AT2790" s="220" t="s">
        <v>250</v>
      </c>
      <c r="AU2790" s="220" t="s">
        <v>86</v>
      </c>
      <c r="AV2790" s="13" t="s">
        <v>83</v>
      </c>
      <c r="AW2790" s="13" t="s">
        <v>31</v>
      </c>
      <c r="AX2790" s="13" t="s">
        <v>75</v>
      </c>
      <c r="AY2790" s="220" t="s">
        <v>239</v>
      </c>
    </row>
    <row r="2791" spans="1:65" s="13" customFormat="1" ht="22.5">
      <c r="B2791" s="210"/>
      <c r="C2791" s="211"/>
      <c r="D2791" s="212" t="s">
        <v>250</v>
      </c>
      <c r="E2791" s="213" t="s">
        <v>1</v>
      </c>
      <c r="F2791" s="214" t="s">
        <v>2876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250</v>
      </c>
      <c r="AU2791" s="220" t="s">
        <v>86</v>
      </c>
      <c r="AV2791" s="13" t="s">
        <v>83</v>
      </c>
      <c r="AW2791" s="13" t="s">
        <v>31</v>
      </c>
      <c r="AX2791" s="13" t="s">
        <v>75</v>
      </c>
      <c r="AY2791" s="220" t="s">
        <v>239</v>
      </c>
    </row>
    <row r="2792" spans="1:65" s="13" customFormat="1" ht="11.25">
      <c r="B2792" s="210"/>
      <c r="C2792" s="211"/>
      <c r="D2792" s="212" t="s">
        <v>250</v>
      </c>
      <c r="E2792" s="213" t="s">
        <v>1</v>
      </c>
      <c r="F2792" s="214" t="s">
        <v>3524</v>
      </c>
      <c r="G2792" s="211"/>
      <c r="H2792" s="213" t="s">
        <v>1</v>
      </c>
      <c r="I2792" s="215"/>
      <c r="J2792" s="211"/>
      <c r="K2792" s="211"/>
      <c r="L2792" s="216"/>
      <c r="M2792" s="217"/>
      <c r="N2792" s="218"/>
      <c r="O2792" s="218"/>
      <c r="P2792" s="218"/>
      <c r="Q2792" s="218"/>
      <c r="R2792" s="218"/>
      <c r="S2792" s="218"/>
      <c r="T2792" s="219"/>
      <c r="AT2792" s="220" t="s">
        <v>250</v>
      </c>
      <c r="AU2792" s="220" t="s">
        <v>86</v>
      </c>
      <c r="AV2792" s="13" t="s">
        <v>83</v>
      </c>
      <c r="AW2792" s="13" t="s">
        <v>31</v>
      </c>
      <c r="AX2792" s="13" t="s">
        <v>75</v>
      </c>
      <c r="AY2792" s="220" t="s">
        <v>239</v>
      </c>
    </row>
    <row r="2793" spans="1:65" s="13" customFormat="1" ht="11.25">
      <c r="B2793" s="210"/>
      <c r="C2793" s="211"/>
      <c r="D2793" s="212" t="s">
        <v>250</v>
      </c>
      <c r="E2793" s="213" t="s">
        <v>1</v>
      </c>
      <c r="F2793" s="214" t="s">
        <v>3525</v>
      </c>
      <c r="G2793" s="211"/>
      <c r="H2793" s="213" t="s">
        <v>1</v>
      </c>
      <c r="I2793" s="215"/>
      <c r="J2793" s="211"/>
      <c r="K2793" s="211"/>
      <c r="L2793" s="216"/>
      <c r="M2793" s="217"/>
      <c r="N2793" s="218"/>
      <c r="O2793" s="218"/>
      <c r="P2793" s="218"/>
      <c r="Q2793" s="218"/>
      <c r="R2793" s="218"/>
      <c r="S2793" s="218"/>
      <c r="T2793" s="219"/>
      <c r="AT2793" s="220" t="s">
        <v>250</v>
      </c>
      <c r="AU2793" s="220" t="s">
        <v>86</v>
      </c>
      <c r="AV2793" s="13" t="s">
        <v>83</v>
      </c>
      <c r="AW2793" s="13" t="s">
        <v>31</v>
      </c>
      <c r="AX2793" s="13" t="s">
        <v>75</v>
      </c>
      <c r="AY2793" s="220" t="s">
        <v>239</v>
      </c>
    </row>
    <row r="2794" spans="1:65" s="14" customFormat="1" ht="11.25">
      <c r="B2794" s="221"/>
      <c r="C2794" s="222"/>
      <c r="D2794" s="212" t="s">
        <v>250</v>
      </c>
      <c r="E2794" s="223" t="s">
        <v>1</v>
      </c>
      <c r="F2794" s="224" t="s">
        <v>83</v>
      </c>
      <c r="G2794" s="222"/>
      <c r="H2794" s="225">
        <v>1</v>
      </c>
      <c r="I2794" s="226"/>
      <c r="J2794" s="222"/>
      <c r="K2794" s="222"/>
      <c r="L2794" s="227"/>
      <c r="M2794" s="228"/>
      <c r="N2794" s="229"/>
      <c r="O2794" s="229"/>
      <c r="P2794" s="229"/>
      <c r="Q2794" s="229"/>
      <c r="R2794" s="229"/>
      <c r="S2794" s="229"/>
      <c r="T2794" s="230"/>
      <c r="AT2794" s="231" t="s">
        <v>250</v>
      </c>
      <c r="AU2794" s="231" t="s">
        <v>86</v>
      </c>
      <c r="AV2794" s="14" t="s">
        <v>86</v>
      </c>
      <c r="AW2794" s="14" t="s">
        <v>31</v>
      </c>
      <c r="AX2794" s="14" t="s">
        <v>83</v>
      </c>
      <c r="AY2794" s="231" t="s">
        <v>239</v>
      </c>
    </row>
    <row r="2795" spans="1:65" s="13" customFormat="1" ht="22.5">
      <c r="B2795" s="210"/>
      <c r="C2795" s="211"/>
      <c r="D2795" s="212" t="s">
        <v>250</v>
      </c>
      <c r="E2795" s="213" t="s">
        <v>1</v>
      </c>
      <c r="F2795" s="214" t="s">
        <v>2879</v>
      </c>
      <c r="G2795" s="211"/>
      <c r="H2795" s="213" t="s">
        <v>1</v>
      </c>
      <c r="I2795" s="215"/>
      <c r="J2795" s="211"/>
      <c r="K2795" s="211"/>
      <c r="L2795" s="216"/>
      <c r="M2795" s="217"/>
      <c r="N2795" s="218"/>
      <c r="O2795" s="218"/>
      <c r="P2795" s="218"/>
      <c r="Q2795" s="218"/>
      <c r="R2795" s="218"/>
      <c r="S2795" s="218"/>
      <c r="T2795" s="219"/>
      <c r="AT2795" s="220" t="s">
        <v>250</v>
      </c>
      <c r="AU2795" s="220" t="s">
        <v>86</v>
      </c>
      <c r="AV2795" s="13" t="s">
        <v>83</v>
      </c>
      <c r="AW2795" s="13" t="s">
        <v>31</v>
      </c>
      <c r="AX2795" s="13" t="s">
        <v>75</v>
      </c>
      <c r="AY2795" s="220" t="s">
        <v>239</v>
      </c>
    </row>
    <row r="2796" spans="1:65" s="13" customFormat="1" ht="11.25">
      <c r="B2796" s="210"/>
      <c r="C2796" s="211"/>
      <c r="D2796" s="212" t="s">
        <v>250</v>
      </c>
      <c r="E2796" s="213" t="s">
        <v>1</v>
      </c>
      <c r="F2796" s="214" t="s">
        <v>2880</v>
      </c>
      <c r="G2796" s="211"/>
      <c r="H2796" s="213" t="s">
        <v>1</v>
      </c>
      <c r="I2796" s="215"/>
      <c r="J2796" s="211"/>
      <c r="K2796" s="211"/>
      <c r="L2796" s="216"/>
      <c r="M2796" s="217"/>
      <c r="N2796" s="218"/>
      <c r="O2796" s="218"/>
      <c r="P2796" s="218"/>
      <c r="Q2796" s="218"/>
      <c r="R2796" s="218"/>
      <c r="S2796" s="218"/>
      <c r="T2796" s="219"/>
      <c r="AT2796" s="220" t="s">
        <v>250</v>
      </c>
      <c r="AU2796" s="220" t="s">
        <v>86</v>
      </c>
      <c r="AV2796" s="13" t="s">
        <v>83</v>
      </c>
      <c r="AW2796" s="13" t="s">
        <v>31</v>
      </c>
      <c r="AX2796" s="13" t="s">
        <v>75</v>
      </c>
      <c r="AY2796" s="220" t="s">
        <v>239</v>
      </c>
    </row>
    <row r="2797" spans="1:65" s="13" customFormat="1" ht="11.25">
      <c r="B2797" s="210"/>
      <c r="C2797" s="211"/>
      <c r="D2797" s="212" t="s">
        <v>250</v>
      </c>
      <c r="E2797" s="213" t="s">
        <v>1</v>
      </c>
      <c r="F2797" s="214" t="s">
        <v>1497</v>
      </c>
      <c r="G2797" s="211"/>
      <c r="H2797" s="213" t="s">
        <v>1</v>
      </c>
      <c r="I2797" s="215"/>
      <c r="J2797" s="211"/>
      <c r="K2797" s="211"/>
      <c r="L2797" s="216"/>
      <c r="M2797" s="217"/>
      <c r="N2797" s="218"/>
      <c r="O2797" s="218"/>
      <c r="P2797" s="218"/>
      <c r="Q2797" s="218"/>
      <c r="R2797" s="218"/>
      <c r="S2797" s="218"/>
      <c r="T2797" s="219"/>
      <c r="AT2797" s="220" t="s">
        <v>250</v>
      </c>
      <c r="AU2797" s="220" t="s">
        <v>86</v>
      </c>
      <c r="AV2797" s="13" t="s">
        <v>83</v>
      </c>
      <c r="AW2797" s="13" t="s">
        <v>31</v>
      </c>
      <c r="AX2797" s="13" t="s">
        <v>75</v>
      </c>
      <c r="AY2797" s="220" t="s">
        <v>239</v>
      </c>
    </row>
    <row r="2798" spans="1:65" s="2" customFormat="1" ht="62.65" customHeight="1">
      <c r="A2798" s="35"/>
      <c r="B2798" s="36"/>
      <c r="C2798" s="192" t="s">
        <v>3526</v>
      </c>
      <c r="D2798" s="192" t="s">
        <v>241</v>
      </c>
      <c r="E2798" s="193" t="s">
        <v>3527</v>
      </c>
      <c r="F2798" s="194" t="s">
        <v>3528</v>
      </c>
      <c r="G2798" s="195" t="s">
        <v>674</v>
      </c>
      <c r="H2798" s="196">
        <v>1</v>
      </c>
      <c r="I2798" s="197"/>
      <c r="J2798" s="198">
        <f>ROUND(I2798*H2798,2)</f>
        <v>0</v>
      </c>
      <c r="K2798" s="194" t="s">
        <v>1</v>
      </c>
      <c r="L2798" s="40"/>
      <c r="M2798" s="199" t="s">
        <v>1</v>
      </c>
      <c r="N2798" s="200" t="s">
        <v>40</v>
      </c>
      <c r="O2798" s="72"/>
      <c r="P2798" s="201">
        <f>O2798*H2798</f>
        <v>0</v>
      </c>
      <c r="Q2798" s="201">
        <v>0</v>
      </c>
      <c r="R2798" s="201">
        <f>Q2798*H2798</f>
        <v>0</v>
      </c>
      <c r="S2798" s="201">
        <v>0</v>
      </c>
      <c r="T2798" s="202">
        <f>S2798*H2798</f>
        <v>0</v>
      </c>
      <c r="U2798" s="35"/>
      <c r="V2798" s="35"/>
      <c r="W2798" s="35"/>
      <c r="X2798" s="35"/>
      <c r="Y2798" s="35"/>
      <c r="Z2798" s="35"/>
      <c r="AA2798" s="35"/>
      <c r="AB2798" s="35"/>
      <c r="AC2798" s="35"/>
      <c r="AD2798" s="35"/>
      <c r="AE2798" s="35"/>
      <c r="AR2798" s="203" t="s">
        <v>169</v>
      </c>
      <c r="AT2798" s="203" t="s">
        <v>241</v>
      </c>
      <c r="AU2798" s="203" t="s">
        <v>86</v>
      </c>
      <c r="AY2798" s="18" t="s">
        <v>239</v>
      </c>
      <c r="BE2798" s="204">
        <f>IF(N2798="základní",J2798,0)</f>
        <v>0</v>
      </c>
      <c r="BF2798" s="204">
        <f>IF(N2798="snížená",J2798,0)</f>
        <v>0</v>
      </c>
      <c r="BG2798" s="204">
        <f>IF(N2798="zákl. přenesená",J2798,0)</f>
        <v>0</v>
      </c>
      <c r="BH2798" s="204">
        <f>IF(N2798="sníž. přenesená",J2798,0)</f>
        <v>0</v>
      </c>
      <c r="BI2798" s="204">
        <f>IF(N2798="nulová",J2798,0)</f>
        <v>0</v>
      </c>
      <c r="BJ2798" s="18" t="s">
        <v>83</v>
      </c>
      <c r="BK2798" s="204">
        <f>ROUND(I2798*H2798,2)</f>
        <v>0</v>
      </c>
      <c r="BL2798" s="18" t="s">
        <v>169</v>
      </c>
      <c r="BM2798" s="203" t="s">
        <v>3529</v>
      </c>
    </row>
    <row r="2799" spans="1:65" s="13" customFormat="1" ht="22.5">
      <c r="B2799" s="210"/>
      <c r="C2799" s="211"/>
      <c r="D2799" s="212" t="s">
        <v>250</v>
      </c>
      <c r="E2799" s="213" t="s">
        <v>1</v>
      </c>
      <c r="F2799" s="214" t="s">
        <v>3530</v>
      </c>
      <c r="G2799" s="211"/>
      <c r="H2799" s="213" t="s">
        <v>1</v>
      </c>
      <c r="I2799" s="215"/>
      <c r="J2799" s="211"/>
      <c r="K2799" s="211"/>
      <c r="L2799" s="216"/>
      <c r="M2799" s="217"/>
      <c r="N2799" s="218"/>
      <c r="O2799" s="218"/>
      <c r="P2799" s="218"/>
      <c r="Q2799" s="218"/>
      <c r="R2799" s="218"/>
      <c r="S2799" s="218"/>
      <c r="T2799" s="219"/>
      <c r="AT2799" s="220" t="s">
        <v>250</v>
      </c>
      <c r="AU2799" s="220" t="s">
        <v>86</v>
      </c>
      <c r="AV2799" s="13" t="s">
        <v>83</v>
      </c>
      <c r="AW2799" s="13" t="s">
        <v>31</v>
      </c>
      <c r="AX2799" s="13" t="s">
        <v>75</v>
      </c>
      <c r="AY2799" s="220" t="s">
        <v>239</v>
      </c>
    </row>
    <row r="2800" spans="1:65" s="13" customFormat="1" ht="11.25">
      <c r="B2800" s="210"/>
      <c r="C2800" s="211"/>
      <c r="D2800" s="212" t="s">
        <v>250</v>
      </c>
      <c r="E2800" s="213" t="s">
        <v>1</v>
      </c>
      <c r="F2800" s="214" t="s">
        <v>3500</v>
      </c>
      <c r="G2800" s="211"/>
      <c r="H2800" s="213" t="s">
        <v>1</v>
      </c>
      <c r="I2800" s="215"/>
      <c r="J2800" s="211"/>
      <c r="K2800" s="211"/>
      <c r="L2800" s="216"/>
      <c r="M2800" s="217"/>
      <c r="N2800" s="218"/>
      <c r="O2800" s="218"/>
      <c r="P2800" s="218"/>
      <c r="Q2800" s="218"/>
      <c r="R2800" s="218"/>
      <c r="S2800" s="218"/>
      <c r="T2800" s="219"/>
      <c r="AT2800" s="220" t="s">
        <v>250</v>
      </c>
      <c r="AU2800" s="220" t="s">
        <v>86</v>
      </c>
      <c r="AV2800" s="13" t="s">
        <v>83</v>
      </c>
      <c r="AW2800" s="13" t="s">
        <v>31</v>
      </c>
      <c r="AX2800" s="13" t="s">
        <v>75</v>
      </c>
      <c r="AY2800" s="220" t="s">
        <v>239</v>
      </c>
    </row>
    <row r="2801" spans="1:65" s="13" customFormat="1" ht="11.25">
      <c r="B2801" s="210"/>
      <c r="C2801" s="211"/>
      <c r="D2801" s="212" t="s">
        <v>250</v>
      </c>
      <c r="E2801" s="213" t="s">
        <v>1</v>
      </c>
      <c r="F2801" s="214" t="s">
        <v>3531</v>
      </c>
      <c r="G2801" s="211"/>
      <c r="H2801" s="213" t="s">
        <v>1</v>
      </c>
      <c r="I2801" s="215"/>
      <c r="J2801" s="211"/>
      <c r="K2801" s="211"/>
      <c r="L2801" s="216"/>
      <c r="M2801" s="217"/>
      <c r="N2801" s="218"/>
      <c r="O2801" s="218"/>
      <c r="P2801" s="218"/>
      <c r="Q2801" s="218"/>
      <c r="R2801" s="218"/>
      <c r="S2801" s="218"/>
      <c r="T2801" s="219"/>
      <c r="AT2801" s="220" t="s">
        <v>250</v>
      </c>
      <c r="AU2801" s="220" t="s">
        <v>86</v>
      </c>
      <c r="AV2801" s="13" t="s">
        <v>83</v>
      </c>
      <c r="AW2801" s="13" t="s">
        <v>31</v>
      </c>
      <c r="AX2801" s="13" t="s">
        <v>75</v>
      </c>
      <c r="AY2801" s="220" t="s">
        <v>239</v>
      </c>
    </row>
    <row r="2802" spans="1:65" s="13" customFormat="1" ht="11.25">
      <c r="B2802" s="210"/>
      <c r="C2802" s="211"/>
      <c r="D2802" s="212" t="s">
        <v>250</v>
      </c>
      <c r="E2802" s="213" t="s">
        <v>1</v>
      </c>
      <c r="F2802" s="214" t="s">
        <v>3525</v>
      </c>
      <c r="G2802" s="211"/>
      <c r="H2802" s="213" t="s">
        <v>1</v>
      </c>
      <c r="I2802" s="215"/>
      <c r="J2802" s="211"/>
      <c r="K2802" s="211"/>
      <c r="L2802" s="216"/>
      <c r="M2802" s="217"/>
      <c r="N2802" s="218"/>
      <c r="O2802" s="218"/>
      <c r="P2802" s="218"/>
      <c r="Q2802" s="218"/>
      <c r="R2802" s="218"/>
      <c r="S2802" s="218"/>
      <c r="T2802" s="219"/>
      <c r="AT2802" s="220" t="s">
        <v>250</v>
      </c>
      <c r="AU2802" s="220" t="s">
        <v>86</v>
      </c>
      <c r="AV2802" s="13" t="s">
        <v>83</v>
      </c>
      <c r="AW2802" s="13" t="s">
        <v>31</v>
      </c>
      <c r="AX2802" s="13" t="s">
        <v>75</v>
      </c>
      <c r="AY2802" s="220" t="s">
        <v>239</v>
      </c>
    </row>
    <row r="2803" spans="1:65" s="14" customFormat="1" ht="11.25">
      <c r="B2803" s="221"/>
      <c r="C2803" s="222"/>
      <c r="D2803" s="212" t="s">
        <v>250</v>
      </c>
      <c r="E2803" s="223" t="s">
        <v>1</v>
      </c>
      <c r="F2803" s="224" t="s">
        <v>83</v>
      </c>
      <c r="G2803" s="222"/>
      <c r="H2803" s="225">
        <v>1</v>
      </c>
      <c r="I2803" s="226"/>
      <c r="J2803" s="222"/>
      <c r="K2803" s="222"/>
      <c r="L2803" s="227"/>
      <c r="M2803" s="228"/>
      <c r="N2803" s="229"/>
      <c r="O2803" s="229"/>
      <c r="P2803" s="229"/>
      <c r="Q2803" s="229"/>
      <c r="R2803" s="229"/>
      <c r="S2803" s="229"/>
      <c r="T2803" s="230"/>
      <c r="AT2803" s="231" t="s">
        <v>250</v>
      </c>
      <c r="AU2803" s="231" t="s">
        <v>86</v>
      </c>
      <c r="AV2803" s="14" t="s">
        <v>86</v>
      </c>
      <c r="AW2803" s="14" t="s">
        <v>31</v>
      </c>
      <c r="AX2803" s="14" t="s">
        <v>83</v>
      </c>
      <c r="AY2803" s="231" t="s">
        <v>239</v>
      </c>
    </row>
    <row r="2804" spans="1:65" s="13" customFormat="1" ht="22.5">
      <c r="B2804" s="210"/>
      <c r="C2804" s="211"/>
      <c r="D2804" s="212" t="s">
        <v>250</v>
      </c>
      <c r="E2804" s="213" t="s">
        <v>1</v>
      </c>
      <c r="F2804" s="214" t="s">
        <v>2879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250</v>
      </c>
      <c r="AU2804" s="220" t="s">
        <v>86</v>
      </c>
      <c r="AV2804" s="13" t="s">
        <v>83</v>
      </c>
      <c r="AW2804" s="13" t="s">
        <v>31</v>
      </c>
      <c r="AX2804" s="13" t="s">
        <v>75</v>
      </c>
      <c r="AY2804" s="220" t="s">
        <v>239</v>
      </c>
    </row>
    <row r="2805" spans="1:65" s="13" customFormat="1" ht="11.25">
      <c r="B2805" s="210"/>
      <c r="C2805" s="211"/>
      <c r="D2805" s="212" t="s">
        <v>250</v>
      </c>
      <c r="E2805" s="213" t="s">
        <v>1</v>
      </c>
      <c r="F2805" s="214" t="s">
        <v>2880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250</v>
      </c>
      <c r="AU2805" s="220" t="s">
        <v>86</v>
      </c>
      <c r="AV2805" s="13" t="s">
        <v>83</v>
      </c>
      <c r="AW2805" s="13" t="s">
        <v>31</v>
      </c>
      <c r="AX2805" s="13" t="s">
        <v>75</v>
      </c>
      <c r="AY2805" s="220" t="s">
        <v>239</v>
      </c>
    </row>
    <row r="2806" spans="1:65" s="13" customFormat="1" ht="11.25">
      <c r="B2806" s="210"/>
      <c r="C2806" s="211"/>
      <c r="D2806" s="212" t="s">
        <v>250</v>
      </c>
      <c r="E2806" s="213" t="s">
        <v>1</v>
      </c>
      <c r="F2806" s="214" t="s">
        <v>1497</v>
      </c>
      <c r="G2806" s="211"/>
      <c r="H2806" s="213" t="s">
        <v>1</v>
      </c>
      <c r="I2806" s="215"/>
      <c r="J2806" s="211"/>
      <c r="K2806" s="211"/>
      <c r="L2806" s="216"/>
      <c r="M2806" s="217"/>
      <c r="N2806" s="218"/>
      <c r="O2806" s="218"/>
      <c r="P2806" s="218"/>
      <c r="Q2806" s="218"/>
      <c r="R2806" s="218"/>
      <c r="S2806" s="218"/>
      <c r="T2806" s="219"/>
      <c r="AT2806" s="220" t="s">
        <v>250</v>
      </c>
      <c r="AU2806" s="220" t="s">
        <v>86</v>
      </c>
      <c r="AV2806" s="13" t="s">
        <v>83</v>
      </c>
      <c r="AW2806" s="13" t="s">
        <v>31</v>
      </c>
      <c r="AX2806" s="13" t="s">
        <v>75</v>
      </c>
      <c r="AY2806" s="220" t="s">
        <v>239</v>
      </c>
    </row>
    <row r="2807" spans="1:65" s="2" customFormat="1" ht="62.65" customHeight="1">
      <c r="A2807" s="35"/>
      <c r="B2807" s="36"/>
      <c r="C2807" s="192" t="s">
        <v>3532</v>
      </c>
      <c r="D2807" s="192" t="s">
        <v>241</v>
      </c>
      <c r="E2807" s="193" t="s">
        <v>3533</v>
      </c>
      <c r="F2807" s="194" t="s">
        <v>3534</v>
      </c>
      <c r="G2807" s="195" t="s">
        <v>674</v>
      </c>
      <c r="H2807" s="196">
        <v>1</v>
      </c>
      <c r="I2807" s="197"/>
      <c r="J2807" s="198">
        <f>ROUND(I2807*H2807,2)</f>
        <v>0</v>
      </c>
      <c r="K2807" s="194" t="s">
        <v>1</v>
      </c>
      <c r="L2807" s="40"/>
      <c r="M2807" s="199" t="s">
        <v>1</v>
      </c>
      <c r="N2807" s="200" t="s">
        <v>40</v>
      </c>
      <c r="O2807" s="72"/>
      <c r="P2807" s="201">
        <f>O2807*H2807</f>
        <v>0</v>
      </c>
      <c r="Q2807" s="201">
        <v>0</v>
      </c>
      <c r="R2807" s="201">
        <f>Q2807*H2807</f>
        <v>0</v>
      </c>
      <c r="S2807" s="201">
        <v>0</v>
      </c>
      <c r="T2807" s="202">
        <f>S2807*H2807</f>
        <v>0</v>
      </c>
      <c r="U2807" s="35"/>
      <c r="V2807" s="35"/>
      <c r="W2807" s="35"/>
      <c r="X2807" s="35"/>
      <c r="Y2807" s="35"/>
      <c r="Z2807" s="35"/>
      <c r="AA2807" s="35"/>
      <c r="AB2807" s="35"/>
      <c r="AC2807" s="35"/>
      <c r="AD2807" s="35"/>
      <c r="AE2807" s="35"/>
      <c r="AR2807" s="203" t="s">
        <v>169</v>
      </c>
      <c r="AT2807" s="203" t="s">
        <v>241</v>
      </c>
      <c r="AU2807" s="203" t="s">
        <v>86</v>
      </c>
      <c r="AY2807" s="18" t="s">
        <v>239</v>
      </c>
      <c r="BE2807" s="204">
        <f>IF(N2807="základní",J2807,0)</f>
        <v>0</v>
      </c>
      <c r="BF2807" s="204">
        <f>IF(N2807="snížená",J2807,0)</f>
        <v>0</v>
      </c>
      <c r="BG2807" s="204">
        <f>IF(N2807="zákl. přenesená",J2807,0)</f>
        <v>0</v>
      </c>
      <c r="BH2807" s="204">
        <f>IF(N2807="sníž. přenesená",J2807,0)</f>
        <v>0</v>
      </c>
      <c r="BI2807" s="204">
        <f>IF(N2807="nulová",J2807,0)</f>
        <v>0</v>
      </c>
      <c r="BJ2807" s="18" t="s">
        <v>83</v>
      </c>
      <c r="BK2807" s="204">
        <f>ROUND(I2807*H2807,2)</f>
        <v>0</v>
      </c>
      <c r="BL2807" s="18" t="s">
        <v>169</v>
      </c>
      <c r="BM2807" s="203" t="s">
        <v>3535</v>
      </c>
    </row>
    <row r="2808" spans="1:65" s="13" customFormat="1" ht="22.5">
      <c r="B2808" s="210"/>
      <c r="C2808" s="211"/>
      <c r="D2808" s="212" t="s">
        <v>250</v>
      </c>
      <c r="E2808" s="213" t="s">
        <v>1</v>
      </c>
      <c r="F2808" s="214" t="s">
        <v>3530</v>
      </c>
      <c r="G2808" s="211"/>
      <c r="H2808" s="213" t="s">
        <v>1</v>
      </c>
      <c r="I2808" s="215"/>
      <c r="J2808" s="211"/>
      <c r="K2808" s="211"/>
      <c r="L2808" s="216"/>
      <c r="M2808" s="217"/>
      <c r="N2808" s="218"/>
      <c r="O2808" s="218"/>
      <c r="P2808" s="218"/>
      <c r="Q2808" s="218"/>
      <c r="R2808" s="218"/>
      <c r="S2808" s="218"/>
      <c r="T2808" s="219"/>
      <c r="AT2808" s="220" t="s">
        <v>250</v>
      </c>
      <c r="AU2808" s="220" t="s">
        <v>86</v>
      </c>
      <c r="AV2808" s="13" t="s">
        <v>83</v>
      </c>
      <c r="AW2808" s="13" t="s">
        <v>31</v>
      </c>
      <c r="AX2808" s="13" t="s">
        <v>75</v>
      </c>
      <c r="AY2808" s="220" t="s">
        <v>239</v>
      </c>
    </row>
    <row r="2809" spans="1:65" s="13" customFormat="1" ht="11.25">
      <c r="B2809" s="210"/>
      <c r="C2809" s="211"/>
      <c r="D2809" s="212" t="s">
        <v>250</v>
      </c>
      <c r="E2809" s="213" t="s">
        <v>1</v>
      </c>
      <c r="F2809" s="214" t="s">
        <v>3500</v>
      </c>
      <c r="G2809" s="211"/>
      <c r="H2809" s="213" t="s">
        <v>1</v>
      </c>
      <c r="I2809" s="215"/>
      <c r="J2809" s="211"/>
      <c r="K2809" s="211"/>
      <c r="L2809" s="216"/>
      <c r="M2809" s="217"/>
      <c r="N2809" s="218"/>
      <c r="O2809" s="218"/>
      <c r="P2809" s="218"/>
      <c r="Q2809" s="218"/>
      <c r="R2809" s="218"/>
      <c r="S2809" s="218"/>
      <c r="T2809" s="219"/>
      <c r="AT2809" s="220" t="s">
        <v>250</v>
      </c>
      <c r="AU2809" s="220" t="s">
        <v>86</v>
      </c>
      <c r="AV2809" s="13" t="s">
        <v>83</v>
      </c>
      <c r="AW2809" s="13" t="s">
        <v>31</v>
      </c>
      <c r="AX2809" s="13" t="s">
        <v>75</v>
      </c>
      <c r="AY2809" s="220" t="s">
        <v>239</v>
      </c>
    </row>
    <row r="2810" spans="1:65" s="13" customFormat="1" ht="11.25">
      <c r="B2810" s="210"/>
      <c r="C2810" s="211"/>
      <c r="D2810" s="212" t="s">
        <v>250</v>
      </c>
      <c r="E2810" s="213" t="s">
        <v>1</v>
      </c>
      <c r="F2810" s="214" t="s">
        <v>3531</v>
      </c>
      <c r="G2810" s="211"/>
      <c r="H2810" s="213" t="s">
        <v>1</v>
      </c>
      <c r="I2810" s="215"/>
      <c r="J2810" s="211"/>
      <c r="K2810" s="211"/>
      <c r="L2810" s="216"/>
      <c r="M2810" s="217"/>
      <c r="N2810" s="218"/>
      <c r="O2810" s="218"/>
      <c r="P2810" s="218"/>
      <c r="Q2810" s="218"/>
      <c r="R2810" s="218"/>
      <c r="S2810" s="218"/>
      <c r="T2810" s="219"/>
      <c r="AT2810" s="220" t="s">
        <v>250</v>
      </c>
      <c r="AU2810" s="220" t="s">
        <v>86</v>
      </c>
      <c r="AV2810" s="13" t="s">
        <v>83</v>
      </c>
      <c r="AW2810" s="13" t="s">
        <v>31</v>
      </c>
      <c r="AX2810" s="13" t="s">
        <v>75</v>
      </c>
      <c r="AY2810" s="220" t="s">
        <v>239</v>
      </c>
    </row>
    <row r="2811" spans="1:65" s="13" customFormat="1" ht="11.25">
      <c r="B2811" s="210"/>
      <c r="C2811" s="211"/>
      <c r="D2811" s="212" t="s">
        <v>250</v>
      </c>
      <c r="E2811" s="213" t="s">
        <v>1</v>
      </c>
      <c r="F2811" s="214" t="s">
        <v>3536</v>
      </c>
      <c r="G2811" s="211"/>
      <c r="H2811" s="213" t="s">
        <v>1</v>
      </c>
      <c r="I2811" s="215"/>
      <c r="J2811" s="211"/>
      <c r="K2811" s="211"/>
      <c r="L2811" s="216"/>
      <c r="M2811" s="217"/>
      <c r="N2811" s="218"/>
      <c r="O2811" s="218"/>
      <c r="P2811" s="218"/>
      <c r="Q2811" s="218"/>
      <c r="R2811" s="218"/>
      <c r="S2811" s="218"/>
      <c r="T2811" s="219"/>
      <c r="AT2811" s="220" t="s">
        <v>250</v>
      </c>
      <c r="AU2811" s="220" t="s">
        <v>86</v>
      </c>
      <c r="AV2811" s="13" t="s">
        <v>83</v>
      </c>
      <c r="AW2811" s="13" t="s">
        <v>31</v>
      </c>
      <c r="AX2811" s="13" t="s">
        <v>75</v>
      </c>
      <c r="AY2811" s="220" t="s">
        <v>239</v>
      </c>
    </row>
    <row r="2812" spans="1:65" s="14" customFormat="1" ht="11.25">
      <c r="B2812" s="221"/>
      <c r="C2812" s="222"/>
      <c r="D2812" s="212" t="s">
        <v>250</v>
      </c>
      <c r="E2812" s="223" t="s">
        <v>1</v>
      </c>
      <c r="F2812" s="224" t="s">
        <v>83</v>
      </c>
      <c r="G2812" s="222"/>
      <c r="H2812" s="225">
        <v>1</v>
      </c>
      <c r="I2812" s="226"/>
      <c r="J2812" s="222"/>
      <c r="K2812" s="222"/>
      <c r="L2812" s="227"/>
      <c r="M2812" s="228"/>
      <c r="N2812" s="229"/>
      <c r="O2812" s="229"/>
      <c r="P2812" s="229"/>
      <c r="Q2812" s="229"/>
      <c r="R2812" s="229"/>
      <c r="S2812" s="229"/>
      <c r="T2812" s="230"/>
      <c r="AT2812" s="231" t="s">
        <v>250</v>
      </c>
      <c r="AU2812" s="231" t="s">
        <v>86</v>
      </c>
      <c r="AV2812" s="14" t="s">
        <v>86</v>
      </c>
      <c r="AW2812" s="14" t="s">
        <v>31</v>
      </c>
      <c r="AX2812" s="14" t="s">
        <v>83</v>
      </c>
      <c r="AY2812" s="231" t="s">
        <v>239</v>
      </c>
    </row>
    <row r="2813" spans="1:65" s="13" customFormat="1" ht="22.5">
      <c r="B2813" s="210"/>
      <c r="C2813" s="211"/>
      <c r="D2813" s="212" t="s">
        <v>250</v>
      </c>
      <c r="E2813" s="213" t="s">
        <v>1</v>
      </c>
      <c r="F2813" s="214" t="s">
        <v>2879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250</v>
      </c>
      <c r="AU2813" s="220" t="s">
        <v>86</v>
      </c>
      <c r="AV2813" s="13" t="s">
        <v>83</v>
      </c>
      <c r="AW2813" s="13" t="s">
        <v>31</v>
      </c>
      <c r="AX2813" s="13" t="s">
        <v>75</v>
      </c>
      <c r="AY2813" s="220" t="s">
        <v>239</v>
      </c>
    </row>
    <row r="2814" spans="1:65" s="13" customFormat="1" ht="11.25">
      <c r="B2814" s="210"/>
      <c r="C2814" s="211"/>
      <c r="D2814" s="212" t="s">
        <v>250</v>
      </c>
      <c r="E2814" s="213" t="s">
        <v>1</v>
      </c>
      <c r="F2814" s="214" t="s">
        <v>2880</v>
      </c>
      <c r="G2814" s="211"/>
      <c r="H2814" s="213" t="s">
        <v>1</v>
      </c>
      <c r="I2814" s="215"/>
      <c r="J2814" s="211"/>
      <c r="K2814" s="211"/>
      <c r="L2814" s="216"/>
      <c r="M2814" s="217"/>
      <c r="N2814" s="218"/>
      <c r="O2814" s="218"/>
      <c r="P2814" s="218"/>
      <c r="Q2814" s="218"/>
      <c r="R2814" s="218"/>
      <c r="S2814" s="218"/>
      <c r="T2814" s="219"/>
      <c r="AT2814" s="220" t="s">
        <v>250</v>
      </c>
      <c r="AU2814" s="220" t="s">
        <v>86</v>
      </c>
      <c r="AV2814" s="13" t="s">
        <v>83</v>
      </c>
      <c r="AW2814" s="13" t="s">
        <v>31</v>
      </c>
      <c r="AX2814" s="13" t="s">
        <v>75</v>
      </c>
      <c r="AY2814" s="220" t="s">
        <v>239</v>
      </c>
    </row>
    <row r="2815" spans="1:65" s="13" customFormat="1" ht="11.25">
      <c r="B2815" s="210"/>
      <c r="C2815" s="211"/>
      <c r="D2815" s="212" t="s">
        <v>250</v>
      </c>
      <c r="E2815" s="213" t="s">
        <v>1</v>
      </c>
      <c r="F2815" s="214" t="s">
        <v>1497</v>
      </c>
      <c r="G2815" s="211"/>
      <c r="H2815" s="213" t="s">
        <v>1</v>
      </c>
      <c r="I2815" s="215"/>
      <c r="J2815" s="211"/>
      <c r="K2815" s="211"/>
      <c r="L2815" s="216"/>
      <c r="M2815" s="217"/>
      <c r="N2815" s="218"/>
      <c r="O2815" s="218"/>
      <c r="P2815" s="218"/>
      <c r="Q2815" s="218"/>
      <c r="R2815" s="218"/>
      <c r="S2815" s="218"/>
      <c r="T2815" s="219"/>
      <c r="AT2815" s="220" t="s">
        <v>250</v>
      </c>
      <c r="AU2815" s="220" t="s">
        <v>86</v>
      </c>
      <c r="AV2815" s="13" t="s">
        <v>83</v>
      </c>
      <c r="AW2815" s="13" t="s">
        <v>31</v>
      </c>
      <c r="AX2815" s="13" t="s">
        <v>75</v>
      </c>
      <c r="AY2815" s="220" t="s">
        <v>239</v>
      </c>
    </row>
    <row r="2816" spans="1:65" s="2" customFormat="1" ht="76.349999999999994" customHeight="1">
      <c r="A2816" s="35"/>
      <c r="B2816" s="36"/>
      <c r="C2816" s="192" t="s">
        <v>3537</v>
      </c>
      <c r="D2816" s="192" t="s">
        <v>241</v>
      </c>
      <c r="E2816" s="193" t="s">
        <v>3538</v>
      </c>
      <c r="F2816" s="194" t="s">
        <v>3539</v>
      </c>
      <c r="G2816" s="195" t="s">
        <v>674</v>
      </c>
      <c r="H2816" s="196">
        <v>1</v>
      </c>
      <c r="I2816" s="197"/>
      <c r="J2816" s="198">
        <f>ROUND(I2816*H2816,2)</f>
        <v>0</v>
      </c>
      <c r="K2816" s="194" t="s">
        <v>1</v>
      </c>
      <c r="L2816" s="40"/>
      <c r="M2816" s="199" t="s">
        <v>1</v>
      </c>
      <c r="N2816" s="200" t="s">
        <v>40</v>
      </c>
      <c r="O2816" s="72"/>
      <c r="P2816" s="201">
        <f>O2816*H2816</f>
        <v>0</v>
      </c>
      <c r="Q2816" s="201">
        <v>0</v>
      </c>
      <c r="R2816" s="201">
        <f>Q2816*H2816</f>
        <v>0</v>
      </c>
      <c r="S2816" s="201">
        <v>0</v>
      </c>
      <c r="T2816" s="202">
        <f>S2816*H2816</f>
        <v>0</v>
      </c>
      <c r="U2816" s="35"/>
      <c r="V2816" s="35"/>
      <c r="W2816" s="35"/>
      <c r="X2816" s="35"/>
      <c r="Y2816" s="35"/>
      <c r="Z2816" s="35"/>
      <c r="AA2816" s="35"/>
      <c r="AB2816" s="35"/>
      <c r="AC2816" s="35"/>
      <c r="AD2816" s="35"/>
      <c r="AE2816" s="35"/>
      <c r="AR2816" s="203" t="s">
        <v>169</v>
      </c>
      <c r="AT2816" s="203" t="s">
        <v>241</v>
      </c>
      <c r="AU2816" s="203" t="s">
        <v>86</v>
      </c>
      <c r="AY2816" s="18" t="s">
        <v>239</v>
      </c>
      <c r="BE2816" s="204">
        <f>IF(N2816="základní",J2816,0)</f>
        <v>0</v>
      </c>
      <c r="BF2816" s="204">
        <f>IF(N2816="snížená",J2816,0)</f>
        <v>0</v>
      </c>
      <c r="BG2816" s="204">
        <f>IF(N2816="zákl. přenesená",J2816,0)</f>
        <v>0</v>
      </c>
      <c r="BH2816" s="204">
        <f>IF(N2816="sníž. přenesená",J2816,0)</f>
        <v>0</v>
      </c>
      <c r="BI2816" s="204">
        <f>IF(N2816="nulová",J2816,0)</f>
        <v>0</v>
      </c>
      <c r="BJ2816" s="18" t="s">
        <v>83</v>
      </c>
      <c r="BK2816" s="204">
        <f>ROUND(I2816*H2816,2)</f>
        <v>0</v>
      </c>
      <c r="BL2816" s="18" t="s">
        <v>169</v>
      </c>
      <c r="BM2816" s="203" t="s">
        <v>3540</v>
      </c>
    </row>
    <row r="2817" spans="1:65" s="13" customFormat="1" ht="22.5">
      <c r="B2817" s="210"/>
      <c r="C2817" s="211"/>
      <c r="D2817" s="212" t="s">
        <v>250</v>
      </c>
      <c r="E2817" s="213" t="s">
        <v>1</v>
      </c>
      <c r="F2817" s="214" t="s">
        <v>3541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250</v>
      </c>
      <c r="AU2817" s="220" t="s">
        <v>86</v>
      </c>
      <c r="AV2817" s="13" t="s">
        <v>83</v>
      </c>
      <c r="AW2817" s="13" t="s">
        <v>31</v>
      </c>
      <c r="AX2817" s="13" t="s">
        <v>75</v>
      </c>
      <c r="AY2817" s="220" t="s">
        <v>239</v>
      </c>
    </row>
    <row r="2818" spans="1:65" s="13" customFormat="1" ht="22.5">
      <c r="B2818" s="210"/>
      <c r="C2818" s="211"/>
      <c r="D2818" s="212" t="s">
        <v>250</v>
      </c>
      <c r="E2818" s="213" t="s">
        <v>1</v>
      </c>
      <c r="F2818" s="214" t="s">
        <v>2876</v>
      </c>
      <c r="G2818" s="211"/>
      <c r="H2818" s="213" t="s">
        <v>1</v>
      </c>
      <c r="I2818" s="215"/>
      <c r="J2818" s="211"/>
      <c r="K2818" s="211"/>
      <c r="L2818" s="216"/>
      <c r="M2818" s="217"/>
      <c r="N2818" s="218"/>
      <c r="O2818" s="218"/>
      <c r="P2818" s="218"/>
      <c r="Q2818" s="218"/>
      <c r="R2818" s="218"/>
      <c r="S2818" s="218"/>
      <c r="T2818" s="219"/>
      <c r="AT2818" s="220" t="s">
        <v>250</v>
      </c>
      <c r="AU2818" s="220" t="s">
        <v>86</v>
      </c>
      <c r="AV2818" s="13" t="s">
        <v>83</v>
      </c>
      <c r="AW2818" s="13" t="s">
        <v>31</v>
      </c>
      <c r="AX2818" s="13" t="s">
        <v>75</v>
      </c>
      <c r="AY2818" s="220" t="s">
        <v>239</v>
      </c>
    </row>
    <row r="2819" spans="1:65" s="13" customFormat="1" ht="11.25">
      <c r="B2819" s="210"/>
      <c r="C2819" s="211"/>
      <c r="D2819" s="212" t="s">
        <v>250</v>
      </c>
      <c r="E2819" s="213" t="s">
        <v>1</v>
      </c>
      <c r="F2819" s="214" t="s">
        <v>3524</v>
      </c>
      <c r="G2819" s="211"/>
      <c r="H2819" s="213" t="s">
        <v>1</v>
      </c>
      <c r="I2819" s="215"/>
      <c r="J2819" s="211"/>
      <c r="K2819" s="211"/>
      <c r="L2819" s="216"/>
      <c r="M2819" s="217"/>
      <c r="N2819" s="218"/>
      <c r="O2819" s="218"/>
      <c r="P2819" s="218"/>
      <c r="Q2819" s="218"/>
      <c r="R2819" s="218"/>
      <c r="S2819" s="218"/>
      <c r="T2819" s="219"/>
      <c r="AT2819" s="220" t="s">
        <v>250</v>
      </c>
      <c r="AU2819" s="220" t="s">
        <v>86</v>
      </c>
      <c r="AV2819" s="13" t="s">
        <v>83</v>
      </c>
      <c r="AW2819" s="13" t="s">
        <v>31</v>
      </c>
      <c r="AX2819" s="13" t="s">
        <v>75</v>
      </c>
      <c r="AY2819" s="220" t="s">
        <v>239</v>
      </c>
    </row>
    <row r="2820" spans="1:65" s="13" customFormat="1" ht="11.25">
      <c r="B2820" s="210"/>
      <c r="C2820" s="211"/>
      <c r="D2820" s="212" t="s">
        <v>250</v>
      </c>
      <c r="E2820" s="213" t="s">
        <v>1</v>
      </c>
      <c r="F2820" s="214" t="s">
        <v>3542</v>
      </c>
      <c r="G2820" s="211"/>
      <c r="H2820" s="213" t="s">
        <v>1</v>
      </c>
      <c r="I2820" s="215"/>
      <c r="J2820" s="211"/>
      <c r="K2820" s="211"/>
      <c r="L2820" s="216"/>
      <c r="M2820" s="217"/>
      <c r="N2820" s="218"/>
      <c r="O2820" s="218"/>
      <c r="P2820" s="218"/>
      <c r="Q2820" s="218"/>
      <c r="R2820" s="218"/>
      <c r="S2820" s="218"/>
      <c r="T2820" s="219"/>
      <c r="AT2820" s="220" t="s">
        <v>250</v>
      </c>
      <c r="AU2820" s="220" t="s">
        <v>86</v>
      </c>
      <c r="AV2820" s="13" t="s">
        <v>83</v>
      </c>
      <c r="AW2820" s="13" t="s">
        <v>31</v>
      </c>
      <c r="AX2820" s="13" t="s">
        <v>75</v>
      </c>
      <c r="AY2820" s="220" t="s">
        <v>239</v>
      </c>
    </row>
    <row r="2821" spans="1:65" s="14" customFormat="1" ht="11.25">
      <c r="B2821" s="221"/>
      <c r="C2821" s="222"/>
      <c r="D2821" s="212" t="s">
        <v>250</v>
      </c>
      <c r="E2821" s="223" t="s">
        <v>1</v>
      </c>
      <c r="F2821" s="224" t="s">
        <v>83</v>
      </c>
      <c r="G2821" s="222"/>
      <c r="H2821" s="225">
        <v>1</v>
      </c>
      <c r="I2821" s="226"/>
      <c r="J2821" s="222"/>
      <c r="K2821" s="222"/>
      <c r="L2821" s="227"/>
      <c r="M2821" s="228"/>
      <c r="N2821" s="229"/>
      <c r="O2821" s="229"/>
      <c r="P2821" s="229"/>
      <c r="Q2821" s="229"/>
      <c r="R2821" s="229"/>
      <c r="S2821" s="229"/>
      <c r="T2821" s="230"/>
      <c r="AT2821" s="231" t="s">
        <v>250</v>
      </c>
      <c r="AU2821" s="231" t="s">
        <v>86</v>
      </c>
      <c r="AV2821" s="14" t="s">
        <v>86</v>
      </c>
      <c r="AW2821" s="14" t="s">
        <v>31</v>
      </c>
      <c r="AX2821" s="14" t="s">
        <v>83</v>
      </c>
      <c r="AY2821" s="231" t="s">
        <v>239</v>
      </c>
    </row>
    <row r="2822" spans="1:65" s="13" customFormat="1" ht="22.5">
      <c r="B2822" s="210"/>
      <c r="C2822" s="211"/>
      <c r="D2822" s="212" t="s">
        <v>250</v>
      </c>
      <c r="E2822" s="213" t="s">
        <v>1</v>
      </c>
      <c r="F2822" s="214" t="s">
        <v>2879</v>
      </c>
      <c r="G2822" s="211"/>
      <c r="H2822" s="213" t="s">
        <v>1</v>
      </c>
      <c r="I2822" s="215"/>
      <c r="J2822" s="211"/>
      <c r="K2822" s="211"/>
      <c r="L2822" s="216"/>
      <c r="M2822" s="217"/>
      <c r="N2822" s="218"/>
      <c r="O2822" s="218"/>
      <c r="P2822" s="218"/>
      <c r="Q2822" s="218"/>
      <c r="R2822" s="218"/>
      <c r="S2822" s="218"/>
      <c r="T2822" s="219"/>
      <c r="AT2822" s="220" t="s">
        <v>250</v>
      </c>
      <c r="AU2822" s="220" t="s">
        <v>86</v>
      </c>
      <c r="AV2822" s="13" t="s">
        <v>83</v>
      </c>
      <c r="AW2822" s="13" t="s">
        <v>31</v>
      </c>
      <c r="AX2822" s="13" t="s">
        <v>75</v>
      </c>
      <c r="AY2822" s="220" t="s">
        <v>239</v>
      </c>
    </row>
    <row r="2823" spans="1:65" s="13" customFormat="1" ht="11.25">
      <c r="B2823" s="210"/>
      <c r="C2823" s="211"/>
      <c r="D2823" s="212" t="s">
        <v>250</v>
      </c>
      <c r="E2823" s="213" t="s">
        <v>1</v>
      </c>
      <c r="F2823" s="214" t="s">
        <v>2880</v>
      </c>
      <c r="G2823" s="211"/>
      <c r="H2823" s="213" t="s">
        <v>1</v>
      </c>
      <c r="I2823" s="215"/>
      <c r="J2823" s="211"/>
      <c r="K2823" s="211"/>
      <c r="L2823" s="216"/>
      <c r="M2823" s="217"/>
      <c r="N2823" s="218"/>
      <c r="O2823" s="218"/>
      <c r="P2823" s="218"/>
      <c r="Q2823" s="218"/>
      <c r="R2823" s="218"/>
      <c r="S2823" s="218"/>
      <c r="T2823" s="219"/>
      <c r="AT2823" s="220" t="s">
        <v>250</v>
      </c>
      <c r="AU2823" s="220" t="s">
        <v>86</v>
      </c>
      <c r="AV2823" s="13" t="s">
        <v>83</v>
      </c>
      <c r="AW2823" s="13" t="s">
        <v>31</v>
      </c>
      <c r="AX2823" s="13" t="s">
        <v>75</v>
      </c>
      <c r="AY2823" s="220" t="s">
        <v>239</v>
      </c>
    </row>
    <row r="2824" spans="1:65" s="13" customFormat="1" ht="11.25">
      <c r="B2824" s="210"/>
      <c r="C2824" s="211"/>
      <c r="D2824" s="212" t="s">
        <v>250</v>
      </c>
      <c r="E2824" s="213" t="s">
        <v>1</v>
      </c>
      <c r="F2824" s="214" t="s">
        <v>1497</v>
      </c>
      <c r="G2824" s="211"/>
      <c r="H2824" s="213" t="s">
        <v>1</v>
      </c>
      <c r="I2824" s="215"/>
      <c r="J2824" s="211"/>
      <c r="K2824" s="211"/>
      <c r="L2824" s="216"/>
      <c r="M2824" s="217"/>
      <c r="N2824" s="218"/>
      <c r="O2824" s="218"/>
      <c r="P2824" s="218"/>
      <c r="Q2824" s="218"/>
      <c r="R2824" s="218"/>
      <c r="S2824" s="218"/>
      <c r="T2824" s="219"/>
      <c r="AT2824" s="220" t="s">
        <v>250</v>
      </c>
      <c r="AU2824" s="220" t="s">
        <v>86</v>
      </c>
      <c r="AV2824" s="13" t="s">
        <v>83</v>
      </c>
      <c r="AW2824" s="13" t="s">
        <v>31</v>
      </c>
      <c r="AX2824" s="13" t="s">
        <v>75</v>
      </c>
      <c r="AY2824" s="220" t="s">
        <v>239</v>
      </c>
    </row>
    <row r="2825" spans="1:65" s="2" customFormat="1" ht="62.65" customHeight="1">
      <c r="A2825" s="35"/>
      <c r="B2825" s="36"/>
      <c r="C2825" s="192" t="s">
        <v>3543</v>
      </c>
      <c r="D2825" s="192" t="s">
        <v>241</v>
      </c>
      <c r="E2825" s="193" t="s">
        <v>3544</v>
      </c>
      <c r="F2825" s="194" t="s">
        <v>3545</v>
      </c>
      <c r="G2825" s="195" t="s">
        <v>674</v>
      </c>
      <c r="H2825" s="196">
        <v>1</v>
      </c>
      <c r="I2825" s="197"/>
      <c r="J2825" s="198">
        <f>ROUND(I2825*H2825,2)</f>
        <v>0</v>
      </c>
      <c r="K2825" s="194" t="s">
        <v>1</v>
      </c>
      <c r="L2825" s="40"/>
      <c r="M2825" s="199" t="s">
        <v>1</v>
      </c>
      <c r="N2825" s="200" t="s">
        <v>40</v>
      </c>
      <c r="O2825" s="72"/>
      <c r="P2825" s="201">
        <f>O2825*H2825</f>
        <v>0</v>
      </c>
      <c r="Q2825" s="201">
        <v>0</v>
      </c>
      <c r="R2825" s="201">
        <f>Q2825*H2825</f>
        <v>0</v>
      </c>
      <c r="S2825" s="201">
        <v>0</v>
      </c>
      <c r="T2825" s="202">
        <f>S2825*H2825</f>
        <v>0</v>
      </c>
      <c r="U2825" s="35"/>
      <c r="V2825" s="35"/>
      <c r="W2825" s="35"/>
      <c r="X2825" s="35"/>
      <c r="Y2825" s="35"/>
      <c r="Z2825" s="35"/>
      <c r="AA2825" s="35"/>
      <c r="AB2825" s="35"/>
      <c r="AC2825" s="35"/>
      <c r="AD2825" s="35"/>
      <c r="AE2825" s="35"/>
      <c r="AR2825" s="203" t="s">
        <v>169</v>
      </c>
      <c r="AT2825" s="203" t="s">
        <v>241</v>
      </c>
      <c r="AU2825" s="203" t="s">
        <v>86</v>
      </c>
      <c r="AY2825" s="18" t="s">
        <v>239</v>
      </c>
      <c r="BE2825" s="204">
        <f>IF(N2825="základní",J2825,0)</f>
        <v>0</v>
      </c>
      <c r="BF2825" s="204">
        <f>IF(N2825="snížená",J2825,0)</f>
        <v>0</v>
      </c>
      <c r="BG2825" s="204">
        <f>IF(N2825="zákl. přenesená",J2825,0)</f>
        <v>0</v>
      </c>
      <c r="BH2825" s="204">
        <f>IF(N2825="sníž. přenesená",J2825,0)</f>
        <v>0</v>
      </c>
      <c r="BI2825" s="204">
        <f>IF(N2825="nulová",J2825,0)</f>
        <v>0</v>
      </c>
      <c r="BJ2825" s="18" t="s">
        <v>83</v>
      </c>
      <c r="BK2825" s="204">
        <f>ROUND(I2825*H2825,2)</f>
        <v>0</v>
      </c>
      <c r="BL2825" s="18" t="s">
        <v>169</v>
      </c>
      <c r="BM2825" s="203" t="s">
        <v>3546</v>
      </c>
    </row>
    <row r="2826" spans="1:65" s="13" customFormat="1" ht="22.5">
      <c r="B2826" s="210"/>
      <c r="C2826" s="211"/>
      <c r="D2826" s="212" t="s">
        <v>250</v>
      </c>
      <c r="E2826" s="213" t="s">
        <v>1</v>
      </c>
      <c r="F2826" s="214" t="s">
        <v>3541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250</v>
      </c>
      <c r="AU2826" s="220" t="s">
        <v>86</v>
      </c>
      <c r="AV2826" s="13" t="s">
        <v>83</v>
      </c>
      <c r="AW2826" s="13" t="s">
        <v>31</v>
      </c>
      <c r="AX2826" s="13" t="s">
        <v>75</v>
      </c>
      <c r="AY2826" s="220" t="s">
        <v>239</v>
      </c>
    </row>
    <row r="2827" spans="1:65" s="13" customFormat="1" ht="22.5">
      <c r="B2827" s="210"/>
      <c r="C2827" s="211"/>
      <c r="D2827" s="212" t="s">
        <v>250</v>
      </c>
      <c r="E2827" s="213" t="s">
        <v>1</v>
      </c>
      <c r="F2827" s="214" t="s">
        <v>2876</v>
      </c>
      <c r="G2827" s="211"/>
      <c r="H2827" s="213" t="s">
        <v>1</v>
      </c>
      <c r="I2827" s="215"/>
      <c r="J2827" s="211"/>
      <c r="K2827" s="211"/>
      <c r="L2827" s="216"/>
      <c r="M2827" s="217"/>
      <c r="N2827" s="218"/>
      <c r="O2827" s="218"/>
      <c r="P2827" s="218"/>
      <c r="Q2827" s="218"/>
      <c r="R2827" s="218"/>
      <c r="S2827" s="218"/>
      <c r="T2827" s="219"/>
      <c r="AT2827" s="220" t="s">
        <v>250</v>
      </c>
      <c r="AU2827" s="220" t="s">
        <v>86</v>
      </c>
      <c r="AV2827" s="13" t="s">
        <v>83</v>
      </c>
      <c r="AW2827" s="13" t="s">
        <v>31</v>
      </c>
      <c r="AX2827" s="13" t="s">
        <v>75</v>
      </c>
      <c r="AY2827" s="220" t="s">
        <v>239</v>
      </c>
    </row>
    <row r="2828" spans="1:65" s="13" customFormat="1" ht="11.25">
      <c r="B2828" s="210"/>
      <c r="C2828" s="211"/>
      <c r="D2828" s="212" t="s">
        <v>250</v>
      </c>
      <c r="E2828" s="213" t="s">
        <v>1</v>
      </c>
      <c r="F2828" s="214" t="s">
        <v>3524</v>
      </c>
      <c r="G2828" s="211"/>
      <c r="H2828" s="213" t="s">
        <v>1</v>
      </c>
      <c r="I2828" s="215"/>
      <c r="J2828" s="211"/>
      <c r="K2828" s="211"/>
      <c r="L2828" s="216"/>
      <c r="M2828" s="217"/>
      <c r="N2828" s="218"/>
      <c r="O2828" s="218"/>
      <c r="P2828" s="218"/>
      <c r="Q2828" s="218"/>
      <c r="R2828" s="218"/>
      <c r="S2828" s="218"/>
      <c r="T2828" s="219"/>
      <c r="AT2828" s="220" t="s">
        <v>250</v>
      </c>
      <c r="AU2828" s="220" t="s">
        <v>86</v>
      </c>
      <c r="AV2828" s="13" t="s">
        <v>83</v>
      </c>
      <c r="AW2828" s="13" t="s">
        <v>31</v>
      </c>
      <c r="AX2828" s="13" t="s">
        <v>75</v>
      </c>
      <c r="AY2828" s="220" t="s">
        <v>239</v>
      </c>
    </row>
    <row r="2829" spans="1:65" s="13" customFormat="1" ht="11.25">
      <c r="B2829" s="210"/>
      <c r="C2829" s="211"/>
      <c r="D2829" s="212" t="s">
        <v>250</v>
      </c>
      <c r="E2829" s="213" t="s">
        <v>1</v>
      </c>
      <c r="F2829" s="214" t="s">
        <v>3536</v>
      </c>
      <c r="G2829" s="211"/>
      <c r="H2829" s="213" t="s">
        <v>1</v>
      </c>
      <c r="I2829" s="215"/>
      <c r="J2829" s="211"/>
      <c r="K2829" s="211"/>
      <c r="L2829" s="216"/>
      <c r="M2829" s="217"/>
      <c r="N2829" s="218"/>
      <c r="O2829" s="218"/>
      <c r="P2829" s="218"/>
      <c r="Q2829" s="218"/>
      <c r="R2829" s="218"/>
      <c r="S2829" s="218"/>
      <c r="T2829" s="219"/>
      <c r="AT2829" s="220" t="s">
        <v>250</v>
      </c>
      <c r="AU2829" s="220" t="s">
        <v>86</v>
      </c>
      <c r="AV2829" s="13" t="s">
        <v>83</v>
      </c>
      <c r="AW2829" s="13" t="s">
        <v>31</v>
      </c>
      <c r="AX2829" s="13" t="s">
        <v>75</v>
      </c>
      <c r="AY2829" s="220" t="s">
        <v>239</v>
      </c>
    </row>
    <row r="2830" spans="1:65" s="14" customFormat="1" ht="11.25">
      <c r="B2830" s="221"/>
      <c r="C2830" s="222"/>
      <c r="D2830" s="212" t="s">
        <v>250</v>
      </c>
      <c r="E2830" s="223" t="s">
        <v>1</v>
      </c>
      <c r="F2830" s="224" t="s">
        <v>83</v>
      </c>
      <c r="G2830" s="222"/>
      <c r="H2830" s="225">
        <v>1</v>
      </c>
      <c r="I2830" s="226"/>
      <c r="J2830" s="222"/>
      <c r="K2830" s="222"/>
      <c r="L2830" s="227"/>
      <c r="M2830" s="228"/>
      <c r="N2830" s="229"/>
      <c r="O2830" s="229"/>
      <c r="P2830" s="229"/>
      <c r="Q2830" s="229"/>
      <c r="R2830" s="229"/>
      <c r="S2830" s="229"/>
      <c r="T2830" s="230"/>
      <c r="AT2830" s="231" t="s">
        <v>250</v>
      </c>
      <c r="AU2830" s="231" t="s">
        <v>86</v>
      </c>
      <c r="AV2830" s="14" t="s">
        <v>86</v>
      </c>
      <c r="AW2830" s="14" t="s">
        <v>31</v>
      </c>
      <c r="AX2830" s="14" t="s">
        <v>83</v>
      </c>
      <c r="AY2830" s="231" t="s">
        <v>239</v>
      </c>
    </row>
    <row r="2831" spans="1:65" s="13" customFormat="1" ht="22.5">
      <c r="B2831" s="210"/>
      <c r="C2831" s="211"/>
      <c r="D2831" s="212" t="s">
        <v>250</v>
      </c>
      <c r="E2831" s="213" t="s">
        <v>1</v>
      </c>
      <c r="F2831" s="214" t="s">
        <v>2879</v>
      </c>
      <c r="G2831" s="211"/>
      <c r="H2831" s="213" t="s">
        <v>1</v>
      </c>
      <c r="I2831" s="215"/>
      <c r="J2831" s="211"/>
      <c r="K2831" s="211"/>
      <c r="L2831" s="216"/>
      <c r="M2831" s="217"/>
      <c r="N2831" s="218"/>
      <c r="O2831" s="218"/>
      <c r="P2831" s="218"/>
      <c r="Q2831" s="218"/>
      <c r="R2831" s="218"/>
      <c r="S2831" s="218"/>
      <c r="T2831" s="219"/>
      <c r="AT2831" s="220" t="s">
        <v>250</v>
      </c>
      <c r="AU2831" s="220" t="s">
        <v>86</v>
      </c>
      <c r="AV2831" s="13" t="s">
        <v>83</v>
      </c>
      <c r="AW2831" s="13" t="s">
        <v>31</v>
      </c>
      <c r="AX2831" s="13" t="s">
        <v>75</v>
      </c>
      <c r="AY2831" s="220" t="s">
        <v>239</v>
      </c>
    </row>
    <row r="2832" spans="1:65" s="13" customFormat="1" ht="11.25">
      <c r="B2832" s="210"/>
      <c r="C2832" s="211"/>
      <c r="D2832" s="212" t="s">
        <v>250</v>
      </c>
      <c r="E2832" s="213" t="s">
        <v>1</v>
      </c>
      <c r="F2832" s="214" t="s">
        <v>2880</v>
      </c>
      <c r="G2832" s="211"/>
      <c r="H2832" s="213" t="s">
        <v>1</v>
      </c>
      <c r="I2832" s="215"/>
      <c r="J2832" s="211"/>
      <c r="K2832" s="211"/>
      <c r="L2832" s="216"/>
      <c r="M2832" s="217"/>
      <c r="N2832" s="218"/>
      <c r="O2832" s="218"/>
      <c r="P2832" s="218"/>
      <c r="Q2832" s="218"/>
      <c r="R2832" s="218"/>
      <c r="S2832" s="218"/>
      <c r="T2832" s="219"/>
      <c r="AT2832" s="220" t="s">
        <v>250</v>
      </c>
      <c r="AU2832" s="220" t="s">
        <v>86</v>
      </c>
      <c r="AV2832" s="13" t="s">
        <v>83</v>
      </c>
      <c r="AW2832" s="13" t="s">
        <v>31</v>
      </c>
      <c r="AX2832" s="13" t="s">
        <v>75</v>
      </c>
      <c r="AY2832" s="220" t="s">
        <v>239</v>
      </c>
    </row>
    <row r="2833" spans="1:65" s="13" customFormat="1" ht="11.25">
      <c r="B2833" s="210"/>
      <c r="C2833" s="211"/>
      <c r="D2833" s="212" t="s">
        <v>250</v>
      </c>
      <c r="E2833" s="213" t="s">
        <v>1</v>
      </c>
      <c r="F2833" s="214" t="s">
        <v>1497</v>
      </c>
      <c r="G2833" s="211"/>
      <c r="H2833" s="213" t="s">
        <v>1</v>
      </c>
      <c r="I2833" s="215"/>
      <c r="J2833" s="211"/>
      <c r="K2833" s="211"/>
      <c r="L2833" s="216"/>
      <c r="M2833" s="217"/>
      <c r="N2833" s="218"/>
      <c r="O2833" s="218"/>
      <c r="P2833" s="218"/>
      <c r="Q2833" s="218"/>
      <c r="R2833" s="218"/>
      <c r="S2833" s="218"/>
      <c r="T2833" s="219"/>
      <c r="AT2833" s="220" t="s">
        <v>250</v>
      </c>
      <c r="AU2833" s="220" t="s">
        <v>86</v>
      </c>
      <c r="AV2833" s="13" t="s">
        <v>83</v>
      </c>
      <c r="AW2833" s="13" t="s">
        <v>31</v>
      </c>
      <c r="AX2833" s="13" t="s">
        <v>75</v>
      </c>
      <c r="AY2833" s="220" t="s">
        <v>239</v>
      </c>
    </row>
    <row r="2834" spans="1:65" s="12" customFormat="1" ht="22.9" customHeight="1">
      <c r="B2834" s="176"/>
      <c r="C2834" s="177"/>
      <c r="D2834" s="178" t="s">
        <v>74</v>
      </c>
      <c r="E2834" s="190" t="s">
        <v>3547</v>
      </c>
      <c r="F2834" s="190" t="s">
        <v>3548</v>
      </c>
      <c r="G2834" s="177"/>
      <c r="H2834" s="177"/>
      <c r="I2834" s="180"/>
      <c r="J2834" s="191">
        <f>BK2834</f>
        <v>0</v>
      </c>
      <c r="K2834" s="177"/>
      <c r="L2834" s="182"/>
      <c r="M2834" s="183"/>
      <c r="N2834" s="184"/>
      <c r="O2834" s="184"/>
      <c r="P2834" s="185">
        <f>SUM(P2835:P2850)</f>
        <v>0</v>
      </c>
      <c r="Q2834" s="184"/>
      <c r="R2834" s="185">
        <f>SUM(R2835:R2850)</f>
        <v>0</v>
      </c>
      <c r="S2834" s="184"/>
      <c r="T2834" s="186">
        <f>SUM(T2835:T2850)</f>
        <v>0</v>
      </c>
      <c r="AR2834" s="187" t="s">
        <v>86</v>
      </c>
      <c r="AT2834" s="188" t="s">
        <v>74</v>
      </c>
      <c r="AU2834" s="188" t="s">
        <v>83</v>
      </c>
      <c r="AY2834" s="187" t="s">
        <v>239</v>
      </c>
      <c r="BK2834" s="189">
        <f>SUM(BK2835:BK2850)</f>
        <v>0</v>
      </c>
    </row>
    <row r="2835" spans="1:65" s="2" customFormat="1" ht="66.75" customHeight="1">
      <c r="A2835" s="35"/>
      <c r="B2835" s="36"/>
      <c r="C2835" s="192" t="s">
        <v>3549</v>
      </c>
      <c r="D2835" s="192" t="s">
        <v>241</v>
      </c>
      <c r="E2835" s="193" t="s">
        <v>3550</v>
      </c>
      <c r="F2835" s="194" t="s">
        <v>3551</v>
      </c>
      <c r="G2835" s="195" t="s">
        <v>674</v>
      </c>
      <c r="H2835" s="196">
        <v>1</v>
      </c>
      <c r="I2835" s="197"/>
      <c r="J2835" s="198">
        <f>ROUND(I2835*H2835,2)</f>
        <v>0</v>
      </c>
      <c r="K2835" s="194" t="s">
        <v>1</v>
      </c>
      <c r="L2835" s="40"/>
      <c r="M2835" s="199" t="s">
        <v>1</v>
      </c>
      <c r="N2835" s="200" t="s">
        <v>40</v>
      </c>
      <c r="O2835" s="72"/>
      <c r="P2835" s="201">
        <f>O2835*H2835</f>
        <v>0</v>
      </c>
      <c r="Q2835" s="201">
        <v>0</v>
      </c>
      <c r="R2835" s="201">
        <f>Q2835*H2835</f>
        <v>0</v>
      </c>
      <c r="S2835" s="201">
        <v>0</v>
      </c>
      <c r="T2835" s="202">
        <f>S2835*H2835</f>
        <v>0</v>
      </c>
      <c r="U2835" s="35"/>
      <c r="V2835" s="35"/>
      <c r="W2835" s="35"/>
      <c r="X2835" s="35"/>
      <c r="Y2835" s="35"/>
      <c r="Z2835" s="35"/>
      <c r="AA2835" s="35"/>
      <c r="AB2835" s="35"/>
      <c r="AC2835" s="35"/>
      <c r="AD2835" s="35"/>
      <c r="AE2835" s="35"/>
      <c r="AR2835" s="203" t="s">
        <v>169</v>
      </c>
      <c r="AT2835" s="203" t="s">
        <v>241</v>
      </c>
      <c r="AU2835" s="203" t="s">
        <v>86</v>
      </c>
      <c r="AY2835" s="18" t="s">
        <v>239</v>
      </c>
      <c r="BE2835" s="204">
        <f>IF(N2835="základní",J2835,0)</f>
        <v>0</v>
      </c>
      <c r="BF2835" s="204">
        <f>IF(N2835="snížená",J2835,0)</f>
        <v>0</v>
      </c>
      <c r="BG2835" s="204">
        <f>IF(N2835="zákl. přenesená",J2835,0)</f>
        <v>0</v>
      </c>
      <c r="BH2835" s="204">
        <f>IF(N2835="sníž. přenesená",J2835,0)</f>
        <v>0</v>
      </c>
      <c r="BI2835" s="204">
        <f>IF(N2835="nulová",J2835,0)</f>
        <v>0</v>
      </c>
      <c r="BJ2835" s="18" t="s">
        <v>83</v>
      </c>
      <c r="BK2835" s="204">
        <f>ROUND(I2835*H2835,2)</f>
        <v>0</v>
      </c>
      <c r="BL2835" s="18" t="s">
        <v>169</v>
      </c>
      <c r="BM2835" s="203" t="s">
        <v>3552</v>
      </c>
    </row>
    <row r="2836" spans="1:65" s="13" customFormat="1" ht="22.5">
      <c r="B2836" s="210"/>
      <c r="C2836" s="211"/>
      <c r="D2836" s="212" t="s">
        <v>250</v>
      </c>
      <c r="E2836" s="213" t="s">
        <v>1</v>
      </c>
      <c r="F2836" s="214" t="s">
        <v>3553</v>
      </c>
      <c r="G2836" s="211"/>
      <c r="H2836" s="213" t="s">
        <v>1</v>
      </c>
      <c r="I2836" s="215"/>
      <c r="J2836" s="211"/>
      <c r="K2836" s="211"/>
      <c r="L2836" s="216"/>
      <c r="M2836" s="217"/>
      <c r="N2836" s="218"/>
      <c r="O2836" s="218"/>
      <c r="P2836" s="218"/>
      <c r="Q2836" s="218"/>
      <c r="R2836" s="218"/>
      <c r="S2836" s="218"/>
      <c r="T2836" s="219"/>
      <c r="AT2836" s="220" t="s">
        <v>250</v>
      </c>
      <c r="AU2836" s="220" t="s">
        <v>86</v>
      </c>
      <c r="AV2836" s="13" t="s">
        <v>83</v>
      </c>
      <c r="AW2836" s="13" t="s">
        <v>31</v>
      </c>
      <c r="AX2836" s="13" t="s">
        <v>75</v>
      </c>
      <c r="AY2836" s="220" t="s">
        <v>239</v>
      </c>
    </row>
    <row r="2837" spans="1:65" s="13" customFormat="1" ht="22.5">
      <c r="B2837" s="210"/>
      <c r="C2837" s="211"/>
      <c r="D2837" s="212" t="s">
        <v>250</v>
      </c>
      <c r="E2837" s="213" t="s">
        <v>1</v>
      </c>
      <c r="F2837" s="214" t="s">
        <v>2876</v>
      </c>
      <c r="G2837" s="211"/>
      <c r="H2837" s="213" t="s">
        <v>1</v>
      </c>
      <c r="I2837" s="215"/>
      <c r="J2837" s="211"/>
      <c r="K2837" s="211"/>
      <c r="L2837" s="216"/>
      <c r="M2837" s="217"/>
      <c r="N2837" s="218"/>
      <c r="O2837" s="218"/>
      <c r="P2837" s="218"/>
      <c r="Q2837" s="218"/>
      <c r="R2837" s="218"/>
      <c r="S2837" s="218"/>
      <c r="T2837" s="219"/>
      <c r="AT2837" s="220" t="s">
        <v>250</v>
      </c>
      <c r="AU2837" s="220" t="s">
        <v>86</v>
      </c>
      <c r="AV2837" s="13" t="s">
        <v>83</v>
      </c>
      <c r="AW2837" s="13" t="s">
        <v>31</v>
      </c>
      <c r="AX2837" s="13" t="s">
        <v>75</v>
      </c>
      <c r="AY2837" s="220" t="s">
        <v>239</v>
      </c>
    </row>
    <row r="2838" spans="1:65" s="13" customFormat="1" ht="11.25">
      <c r="B2838" s="210"/>
      <c r="C2838" s="211"/>
      <c r="D2838" s="212" t="s">
        <v>250</v>
      </c>
      <c r="E2838" s="213" t="s">
        <v>1</v>
      </c>
      <c r="F2838" s="214" t="s">
        <v>3554</v>
      </c>
      <c r="G2838" s="211"/>
      <c r="H2838" s="213" t="s">
        <v>1</v>
      </c>
      <c r="I2838" s="215"/>
      <c r="J2838" s="211"/>
      <c r="K2838" s="211"/>
      <c r="L2838" s="216"/>
      <c r="M2838" s="217"/>
      <c r="N2838" s="218"/>
      <c r="O2838" s="218"/>
      <c r="P2838" s="218"/>
      <c r="Q2838" s="218"/>
      <c r="R2838" s="218"/>
      <c r="S2838" s="218"/>
      <c r="T2838" s="219"/>
      <c r="AT2838" s="220" t="s">
        <v>250</v>
      </c>
      <c r="AU2838" s="220" t="s">
        <v>86</v>
      </c>
      <c r="AV2838" s="13" t="s">
        <v>83</v>
      </c>
      <c r="AW2838" s="13" t="s">
        <v>31</v>
      </c>
      <c r="AX2838" s="13" t="s">
        <v>75</v>
      </c>
      <c r="AY2838" s="220" t="s">
        <v>239</v>
      </c>
    </row>
    <row r="2839" spans="1:65" s="14" customFormat="1" ht="11.25">
      <c r="B2839" s="221"/>
      <c r="C2839" s="222"/>
      <c r="D2839" s="212" t="s">
        <v>250</v>
      </c>
      <c r="E2839" s="223" t="s">
        <v>1</v>
      </c>
      <c r="F2839" s="224" t="s">
        <v>83</v>
      </c>
      <c r="G2839" s="222"/>
      <c r="H2839" s="225">
        <v>1</v>
      </c>
      <c r="I2839" s="226"/>
      <c r="J2839" s="222"/>
      <c r="K2839" s="222"/>
      <c r="L2839" s="227"/>
      <c r="M2839" s="228"/>
      <c r="N2839" s="229"/>
      <c r="O2839" s="229"/>
      <c r="P2839" s="229"/>
      <c r="Q2839" s="229"/>
      <c r="R2839" s="229"/>
      <c r="S2839" s="229"/>
      <c r="T2839" s="230"/>
      <c r="AT2839" s="231" t="s">
        <v>250</v>
      </c>
      <c r="AU2839" s="231" t="s">
        <v>86</v>
      </c>
      <c r="AV2839" s="14" t="s">
        <v>86</v>
      </c>
      <c r="AW2839" s="14" t="s">
        <v>31</v>
      </c>
      <c r="AX2839" s="14" t="s">
        <v>83</v>
      </c>
      <c r="AY2839" s="231" t="s">
        <v>239</v>
      </c>
    </row>
    <row r="2840" spans="1:65" s="13" customFormat="1" ht="22.5">
      <c r="B2840" s="210"/>
      <c r="C2840" s="211"/>
      <c r="D2840" s="212" t="s">
        <v>250</v>
      </c>
      <c r="E2840" s="213" t="s">
        <v>1</v>
      </c>
      <c r="F2840" s="214" t="s">
        <v>2879</v>
      </c>
      <c r="G2840" s="211"/>
      <c r="H2840" s="213" t="s">
        <v>1</v>
      </c>
      <c r="I2840" s="215"/>
      <c r="J2840" s="211"/>
      <c r="K2840" s="211"/>
      <c r="L2840" s="216"/>
      <c r="M2840" s="217"/>
      <c r="N2840" s="218"/>
      <c r="O2840" s="218"/>
      <c r="P2840" s="218"/>
      <c r="Q2840" s="218"/>
      <c r="R2840" s="218"/>
      <c r="S2840" s="218"/>
      <c r="T2840" s="219"/>
      <c r="AT2840" s="220" t="s">
        <v>250</v>
      </c>
      <c r="AU2840" s="220" t="s">
        <v>86</v>
      </c>
      <c r="AV2840" s="13" t="s">
        <v>83</v>
      </c>
      <c r="AW2840" s="13" t="s">
        <v>31</v>
      </c>
      <c r="AX2840" s="13" t="s">
        <v>75</v>
      </c>
      <c r="AY2840" s="220" t="s">
        <v>239</v>
      </c>
    </row>
    <row r="2841" spans="1:65" s="13" customFormat="1" ht="11.25">
      <c r="B2841" s="210"/>
      <c r="C2841" s="211"/>
      <c r="D2841" s="212" t="s">
        <v>250</v>
      </c>
      <c r="E2841" s="213" t="s">
        <v>1</v>
      </c>
      <c r="F2841" s="214" t="s">
        <v>2880</v>
      </c>
      <c r="G2841" s="211"/>
      <c r="H2841" s="213" t="s">
        <v>1</v>
      </c>
      <c r="I2841" s="215"/>
      <c r="J2841" s="211"/>
      <c r="K2841" s="211"/>
      <c r="L2841" s="216"/>
      <c r="M2841" s="217"/>
      <c r="N2841" s="218"/>
      <c r="O2841" s="218"/>
      <c r="P2841" s="218"/>
      <c r="Q2841" s="218"/>
      <c r="R2841" s="218"/>
      <c r="S2841" s="218"/>
      <c r="T2841" s="219"/>
      <c r="AT2841" s="220" t="s">
        <v>250</v>
      </c>
      <c r="AU2841" s="220" t="s">
        <v>86</v>
      </c>
      <c r="AV2841" s="13" t="s">
        <v>83</v>
      </c>
      <c r="AW2841" s="13" t="s">
        <v>31</v>
      </c>
      <c r="AX2841" s="13" t="s">
        <v>75</v>
      </c>
      <c r="AY2841" s="220" t="s">
        <v>239</v>
      </c>
    </row>
    <row r="2842" spans="1:65" s="13" customFormat="1" ht="11.25">
      <c r="B2842" s="210"/>
      <c r="C2842" s="211"/>
      <c r="D2842" s="212" t="s">
        <v>250</v>
      </c>
      <c r="E2842" s="213" t="s">
        <v>1</v>
      </c>
      <c r="F2842" s="214" t="s">
        <v>1497</v>
      </c>
      <c r="G2842" s="211"/>
      <c r="H2842" s="213" t="s">
        <v>1</v>
      </c>
      <c r="I2842" s="215"/>
      <c r="J2842" s="211"/>
      <c r="K2842" s="211"/>
      <c r="L2842" s="216"/>
      <c r="M2842" s="217"/>
      <c r="N2842" s="218"/>
      <c r="O2842" s="218"/>
      <c r="P2842" s="218"/>
      <c r="Q2842" s="218"/>
      <c r="R2842" s="218"/>
      <c r="S2842" s="218"/>
      <c r="T2842" s="219"/>
      <c r="AT2842" s="220" t="s">
        <v>250</v>
      </c>
      <c r="AU2842" s="220" t="s">
        <v>86</v>
      </c>
      <c r="AV2842" s="13" t="s">
        <v>83</v>
      </c>
      <c r="AW2842" s="13" t="s">
        <v>31</v>
      </c>
      <c r="AX2842" s="13" t="s">
        <v>75</v>
      </c>
      <c r="AY2842" s="220" t="s">
        <v>239</v>
      </c>
    </row>
    <row r="2843" spans="1:65" s="2" customFormat="1" ht="66.75" customHeight="1">
      <c r="A2843" s="35"/>
      <c r="B2843" s="36"/>
      <c r="C2843" s="192" t="s">
        <v>3555</v>
      </c>
      <c r="D2843" s="192" t="s">
        <v>241</v>
      </c>
      <c r="E2843" s="193" t="s">
        <v>3556</v>
      </c>
      <c r="F2843" s="194" t="s">
        <v>3557</v>
      </c>
      <c r="G2843" s="195" t="s">
        <v>674</v>
      </c>
      <c r="H2843" s="196">
        <v>1</v>
      </c>
      <c r="I2843" s="197"/>
      <c r="J2843" s="198">
        <f>ROUND(I2843*H2843,2)</f>
        <v>0</v>
      </c>
      <c r="K2843" s="194" t="s">
        <v>1</v>
      </c>
      <c r="L2843" s="40"/>
      <c r="M2843" s="199" t="s">
        <v>1</v>
      </c>
      <c r="N2843" s="200" t="s">
        <v>40</v>
      </c>
      <c r="O2843" s="72"/>
      <c r="P2843" s="201">
        <f>O2843*H2843</f>
        <v>0</v>
      </c>
      <c r="Q2843" s="201">
        <v>0</v>
      </c>
      <c r="R2843" s="201">
        <f>Q2843*H2843</f>
        <v>0</v>
      </c>
      <c r="S2843" s="201">
        <v>0</v>
      </c>
      <c r="T2843" s="202">
        <f>S2843*H2843</f>
        <v>0</v>
      </c>
      <c r="U2843" s="35"/>
      <c r="V2843" s="35"/>
      <c r="W2843" s="35"/>
      <c r="X2843" s="35"/>
      <c r="Y2843" s="35"/>
      <c r="Z2843" s="35"/>
      <c r="AA2843" s="35"/>
      <c r="AB2843" s="35"/>
      <c r="AC2843" s="35"/>
      <c r="AD2843" s="35"/>
      <c r="AE2843" s="35"/>
      <c r="AR2843" s="203" t="s">
        <v>169</v>
      </c>
      <c r="AT2843" s="203" t="s">
        <v>241</v>
      </c>
      <c r="AU2843" s="203" t="s">
        <v>86</v>
      </c>
      <c r="AY2843" s="18" t="s">
        <v>239</v>
      </c>
      <c r="BE2843" s="204">
        <f>IF(N2843="základní",J2843,0)</f>
        <v>0</v>
      </c>
      <c r="BF2843" s="204">
        <f>IF(N2843="snížená",J2843,0)</f>
        <v>0</v>
      </c>
      <c r="BG2843" s="204">
        <f>IF(N2843="zákl. přenesená",J2843,0)</f>
        <v>0</v>
      </c>
      <c r="BH2843" s="204">
        <f>IF(N2843="sníž. přenesená",J2843,0)</f>
        <v>0</v>
      </c>
      <c r="BI2843" s="204">
        <f>IF(N2843="nulová",J2843,0)</f>
        <v>0</v>
      </c>
      <c r="BJ2843" s="18" t="s">
        <v>83</v>
      </c>
      <c r="BK2843" s="204">
        <f>ROUND(I2843*H2843,2)</f>
        <v>0</v>
      </c>
      <c r="BL2843" s="18" t="s">
        <v>169</v>
      </c>
      <c r="BM2843" s="203" t="s">
        <v>3558</v>
      </c>
    </row>
    <row r="2844" spans="1:65" s="13" customFormat="1" ht="22.5">
      <c r="B2844" s="210"/>
      <c r="C2844" s="211"/>
      <c r="D2844" s="212" t="s">
        <v>250</v>
      </c>
      <c r="E2844" s="213" t="s">
        <v>1</v>
      </c>
      <c r="F2844" s="214" t="s">
        <v>3553</v>
      </c>
      <c r="G2844" s="211"/>
      <c r="H2844" s="213" t="s">
        <v>1</v>
      </c>
      <c r="I2844" s="215"/>
      <c r="J2844" s="211"/>
      <c r="K2844" s="211"/>
      <c r="L2844" s="216"/>
      <c r="M2844" s="217"/>
      <c r="N2844" s="218"/>
      <c r="O2844" s="218"/>
      <c r="P2844" s="218"/>
      <c r="Q2844" s="218"/>
      <c r="R2844" s="218"/>
      <c r="S2844" s="218"/>
      <c r="T2844" s="219"/>
      <c r="AT2844" s="220" t="s">
        <v>250</v>
      </c>
      <c r="AU2844" s="220" t="s">
        <v>86</v>
      </c>
      <c r="AV2844" s="13" t="s">
        <v>83</v>
      </c>
      <c r="AW2844" s="13" t="s">
        <v>31</v>
      </c>
      <c r="AX2844" s="13" t="s">
        <v>75</v>
      </c>
      <c r="AY2844" s="220" t="s">
        <v>239</v>
      </c>
    </row>
    <row r="2845" spans="1:65" s="13" customFormat="1" ht="22.5">
      <c r="B2845" s="210"/>
      <c r="C2845" s="211"/>
      <c r="D2845" s="212" t="s">
        <v>250</v>
      </c>
      <c r="E2845" s="213" t="s">
        <v>1</v>
      </c>
      <c r="F2845" s="214" t="s">
        <v>2876</v>
      </c>
      <c r="G2845" s="211"/>
      <c r="H2845" s="213" t="s">
        <v>1</v>
      </c>
      <c r="I2845" s="215"/>
      <c r="J2845" s="211"/>
      <c r="K2845" s="211"/>
      <c r="L2845" s="216"/>
      <c r="M2845" s="217"/>
      <c r="N2845" s="218"/>
      <c r="O2845" s="218"/>
      <c r="P2845" s="218"/>
      <c r="Q2845" s="218"/>
      <c r="R2845" s="218"/>
      <c r="S2845" s="218"/>
      <c r="T2845" s="219"/>
      <c r="AT2845" s="220" t="s">
        <v>250</v>
      </c>
      <c r="AU2845" s="220" t="s">
        <v>86</v>
      </c>
      <c r="AV2845" s="13" t="s">
        <v>83</v>
      </c>
      <c r="AW2845" s="13" t="s">
        <v>31</v>
      </c>
      <c r="AX2845" s="13" t="s">
        <v>75</v>
      </c>
      <c r="AY2845" s="220" t="s">
        <v>239</v>
      </c>
    </row>
    <row r="2846" spans="1:65" s="13" customFormat="1" ht="11.25">
      <c r="B2846" s="210"/>
      <c r="C2846" s="211"/>
      <c r="D2846" s="212" t="s">
        <v>250</v>
      </c>
      <c r="E2846" s="213" t="s">
        <v>1</v>
      </c>
      <c r="F2846" s="214" t="s">
        <v>3559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250</v>
      </c>
      <c r="AU2846" s="220" t="s">
        <v>86</v>
      </c>
      <c r="AV2846" s="13" t="s">
        <v>83</v>
      </c>
      <c r="AW2846" s="13" t="s">
        <v>31</v>
      </c>
      <c r="AX2846" s="13" t="s">
        <v>75</v>
      </c>
      <c r="AY2846" s="220" t="s">
        <v>239</v>
      </c>
    </row>
    <row r="2847" spans="1:65" s="14" customFormat="1" ht="11.25">
      <c r="B2847" s="221"/>
      <c r="C2847" s="222"/>
      <c r="D2847" s="212" t="s">
        <v>250</v>
      </c>
      <c r="E2847" s="223" t="s">
        <v>1</v>
      </c>
      <c r="F2847" s="224" t="s">
        <v>83</v>
      </c>
      <c r="G2847" s="222"/>
      <c r="H2847" s="225">
        <v>1</v>
      </c>
      <c r="I2847" s="226"/>
      <c r="J2847" s="222"/>
      <c r="K2847" s="222"/>
      <c r="L2847" s="227"/>
      <c r="M2847" s="228"/>
      <c r="N2847" s="229"/>
      <c r="O2847" s="229"/>
      <c r="P2847" s="229"/>
      <c r="Q2847" s="229"/>
      <c r="R2847" s="229"/>
      <c r="S2847" s="229"/>
      <c r="T2847" s="230"/>
      <c r="AT2847" s="231" t="s">
        <v>250</v>
      </c>
      <c r="AU2847" s="231" t="s">
        <v>86</v>
      </c>
      <c r="AV2847" s="14" t="s">
        <v>86</v>
      </c>
      <c r="AW2847" s="14" t="s">
        <v>31</v>
      </c>
      <c r="AX2847" s="14" t="s">
        <v>83</v>
      </c>
      <c r="AY2847" s="231" t="s">
        <v>239</v>
      </c>
    </row>
    <row r="2848" spans="1:65" s="13" customFormat="1" ht="22.5">
      <c r="B2848" s="210"/>
      <c r="C2848" s="211"/>
      <c r="D2848" s="212" t="s">
        <v>250</v>
      </c>
      <c r="E2848" s="213" t="s">
        <v>1</v>
      </c>
      <c r="F2848" s="214" t="s">
        <v>2879</v>
      </c>
      <c r="G2848" s="211"/>
      <c r="H2848" s="213" t="s">
        <v>1</v>
      </c>
      <c r="I2848" s="215"/>
      <c r="J2848" s="211"/>
      <c r="K2848" s="211"/>
      <c r="L2848" s="216"/>
      <c r="M2848" s="217"/>
      <c r="N2848" s="218"/>
      <c r="O2848" s="218"/>
      <c r="P2848" s="218"/>
      <c r="Q2848" s="218"/>
      <c r="R2848" s="218"/>
      <c r="S2848" s="218"/>
      <c r="T2848" s="219"/>
      <c r="AT2848" s="220" t="s">
        <v>250</v>
      </c>
      <c r="AU2848" s="220" t="s">
        <v>86</v>
      </c>
      <c r="AV2848" s="13" t="s">
        <v>83</v>
      </c>
      <c r="AW2848" s="13" t="s">
        <v>31</v>
      </c>
      <c r="AX2848" s="13" t="s">
        <v>75</v>
      </c>
      <c r="AY2848" s="220" t="s">
        <v>239</v>
      </c>
    </row>
    <row r="2849" spans="1:65" s="13" customFormat="1" ht="11.25">
      <c r="B2849" s="210"/>
      <c r="C2849" s="211"/>
      <c r="D2849" s="212" t="s">
        <v>250</v>
      </c>
      <c r="E2849" s="213" t="s">
        <v>1</v>
      </c>
      <c r="F2849" s="214" t="s">
        <v>2880</v>
      </c>
      <c r="G2849" s="211"/>
      <c r="H2849" s="213" t="s">
        <v>1</v>
      </c>
      <c r="I2849" s="215"/>
      <c r="J2849" s="211"/>
      <c r="K2849" s="211"/>
      <c r="L2849" s="216"/>
      <c r="M2849" s="217"/>
      <c r="N2849" s="218"/>
      <c r="O2849" s="218"/>
      <c r="P2849" s="218"/>
      <c r="Q2849" s="218"/>
      <c r="R2849" s="218"/>
      <c r="S2849" s="218"/>
      <c r="T2849" s="219"/>
      <c r="AT2849" s="220" t="s">
        <v>250</v>
      </c>
      <c r="AU2849" s="220" t="s">
        <v>86</v>
      </c>
      <c r="AV2849" s="13" t="s">
        <v>83</v>
      </c>
      <c r="AW2849" s="13" t="s">
        <v>31</v>
      </c>
      <c r="AX2849" s="13" t="s">
        <v>75</v>
      </c>
      <c r="AY2849" s="220" t="s">
        <v>239</v>
      </c>
    </row>
    <row r="2850" spans="1:65" s="13" customFormat="1" ht="11.25">
      <c r="B2850" s="210"/>
      <c r="C2850" s="211"/>
      <c r="D2850" s="212" t="s">
        <v>250</v>
      </c>
      <c r="E2850" s="213" t="s">
        <v>1</v>
      </c>
      <c r="F2850" s="214" t="s">
        <v>1497</v>
      </c>
      <c r="G2850" s="211"/>
      <c r="H2850" s="213" t="s">
        <v>1</v>
      </c>
      <c r="I2850" s="215"/>
      <c r="J2850" s="211"/>
      <c r="K2850" s="211"/>
      <c r="L2850" s="216"/>
      <c r="M2850" s="217"/>
      <c r="N2850" s="218"/>
      <c r="O2850" s="218"/>
      <c r="P2850" s="218"/>
      <c r="Q2850" s="218"/>
      <c r="R2850" s="218"/>
      <c r="S2850" s="218"/>
      <c r="T2850" s="219"/>
      <c r="AT2850" s="220" t="s">
        <v>250</v>
      </c>
      <c r="AU2850" s="220" t="s">
        <v>86</v>
      </c>
      <c r="AV2850" s="13" t="s">
        <v>83</v>
      </c>
      <c r="AW2850" s="13" t="s">
        <v>31</v>
      </c>
      <c r="AX2850" s="13" t="s">
        <v>75</v>
      </c>
      <c r="AY2850" s="220" t="s">
        <v>239</v>
      </c>
    </row>
    <row r="2851" spans="1:65" s="12" customFormat="1" ht="22.9" customHeight="1">
      <c r="B2851" s="176"/>
      <c r="C2851" s="177"/>
      <c r="D2851" s="178" t="s">
        <v>74</v>
      </c>
      <c r="E2851" s="190" t="s">
        <v>3560</v>
      </c>
      <c r="F2851" s="190" t="s">
        <v>3561</v>
      </c>
      <c r="G2851" s="177"/>
      <c r="H2851" s="177"/>
      <c r="I2851" s="180"/>
      <c r="J2851" s="191">
        <f>BK2851</f>
        <v>0</v>
      </c>
      <c r="K2851" s="177"/>
      <c r="L2851" s="182"/>
      <c r="M2851" s="183"/>
      <c r="N2851" s="184"/>
      <c r="O2851" s="184"/>
      <c r="P2851" s="185">
        <f>SUM(P2852:P2981)</f>
        <v>0</v>
      </c>
      <c r="Q2851" s="184"/>
      <c r="R2851" s="185">
        <f>SUM(R2852:R2981)</f>
        <v>0.75389999999999979</v>
      </c>
      <c r="S2851" s="184"/>
      <c r="T2851" s="186">
        <f>SUM(T2852:T2981)</f>
        <v>0</v>
      </c>
      <c r="AR2851" s="187" t="s">
        <v>86</v>
      </c>
      <c r="AT2851" s="188" t="s">
        <v>74</v>
      </c>
      <c r="AU2851" s="188" t="s">
        <v>83</v>
      </c>
      <c r="AY2851" s="187" t="s">
        <v>239</v>
      </c>
      <c r="BK2851" s="189">
        <f>SUM(BK2852:BK2981)</f>
        <v>0</v>
      </c>
    </row>
    <row r="2852" spans="1:65" s="2" customFormat="1" ht="24.2" customHeight="1">
      <c r="A2852" s="35"/>
      <c r="B2852" s="36"/>
      <c r="C2852" s="192" t="s">
        <v>3562</v>
      </c>
      <c r="D2852" s="192" t="s">
        <v>241</v>
      </c>
      <c r="E2852" s="193" t="s">
        <v>3563</v>
      </c>
      <c r="F2852" s="194" t="s">
        <v>3564</v>
      </c>
      <c r="G2852" s="195" t="s">
        <v>674</v>
      </c>
      <c r="H2852" s="196">
        <v>17</v>
      </c>
      <c r="I2852" s="197"/>
      <c r="J2852" s="198">
        <f>ROUND(I2852*H2852,2)</f>
        <v>0</v>
      </c>
      <c r="K2852" s="194" t="s">
        <v>245</v>
      </c>
      <c r="L2852" s="40"/>
      <c r="M2852" s="199" t="s">
        <v>1</v>
      </c>
      <c r="N2852" s="200" t="s">
        <v>40</v>
      </c>
      <c r="O2852" s="72"/>
      <c r="P2852" s="201">
        <f>O2852*H2852</f>
        <v>0</v>
      </c>
      <c r="Q2852" s="201">
        <v>0</v>
      </c>
      <c r="R2852" s="201">
        <f>Q2852*H2852</f>
        <v>0</v>
      </c>
      <c r="S2852" s="201">
        <v>0</v>
      </c>
      <c r="T2852" s="202">
        <f>S2852*H2852</f>
        <v>0</v>
      </c>
      <c r="U2852" s="35"/>
      <c r="V2852" s="35"/>
      <c r="W2852" s="35"/>
      <c r="X2852" s="35"/>
      <c r="Y2852" s="35"/>
      <c r="Z2852" s="35"/>
      <c r="AA2852" s="35"/>
      <c r="AB2852" s="35"/>
      <c r="AC2852" s="35"/>
      <c r="AD2852" s="35"/>
      <c r="AE2852" s="35"/>
      <c r="AR2852" s="203" t="s">
        <v>169</v>
      </c>
      <c r="AT2852" s="203" t="s">
        <v>241</v>
      </c>
      <c r="AU2852" s="203" t="s">
        <v>86</v>
      </c>
      <c r="AY2852" s="18" t="s">
        <v>239</v>
      </c>
      <c r="BE2852" s="204">
        <f>IF(N2852="základní",J2852,0)</f>
        <v>0</v>
      </c>
      <c r="BF2852" s="204">
        <f>IF(N2852="snížená",J2852,0)</f>
        <v>0</v>
      </c>
      <c r="BG2852" s="204">
        <f>IF(N2852="zákl. přenesená",J2852,0)</f>
        <v>0</v>
      </c>
      <c r="BH2852" s="204">
        <f>IF(N2852="sníž. přenesená",J2852,0)</f>
        <v>0</v>
      </c>
      <c r="BI2852" s="204">
        <f>IF(N2852="nulová",J2852,0)</f>
        <v>0</v>
      </c>
      <c r="BJ2852" s="18" t="s">
        <v>83</v>
      </c>
      <c r="BK2852" s="204">
        <f>ROUND(I2852*H2852,2)</f>
        <v>0</v>
      </c>
      <c r="BL2852" s="18" t="s">
        <v>169</v>
      </c>
      <c r="BM2852" s="203" t="s">
        <v>3565</v>
      </c>
    </row>
    <row r="2853" spans="1:65" s="2" customFormat="1" ht="11.25">
      <c r="A2853" s="35"/>
      <c r="B2853" s="36"/>
      <c r="C2853" s="37"/>
      <c r="D2853" s="205" t="s">
        <v>248</v>
      </c>
      <c r="E2853" s="37"/>
      <c r="F2853" s="206" t="s">
        <v>3566</v>
      </c>
      <c r="G2853" s="37"/>
      <c r="H2853" s="37"/>
      <c r="I2853" s="207"/>
      <c r="J2853" s="37"/>
      <c r="K2853" s="37"/>
      <c r="L2853" s="40"/>
      <c r="M2853" s="208"/>
      <c r="N2853" s="209"/>
      <c r="O2853" s="72"/>
      <c r="P2853" s="72"/>
      <c r="Q2853" s="72"/>
      <c r="R2853" s="72"/>
      <c r="S2853" s="72"/>
      <c r="T2853" s="73"/>
      <c r="U2853" s="35"/>
      <c r="V2853" s="35"/>
      <c r="W2853" s="35"/>
      <c r="X2853" s="35"/>
      <c r="Y2853" s="35"/>
      <c r="Z2853" s="35"/>
      <c r="AA2853" s="35"/>
      <c r="AB2853" s="35"/>
      <c r="AC2853" s="35"/>
      <c r="AD2853" s="35"/>
      <c r="AE2853" s="35"/>
      <c r="AT2853" s="18" t="s">
        <v>248</v>
      </c>
      <c r="AU2853" s="18" t="s">
        <v>86</v>
      </c>
    </row>
    <row r="2854" spans="1:65" s="13" customFormat="1" ht="11.25">
      <c r="B2854" s="210"/>
      <c r="C2854" s="211"/>
      <c r="D2854" s="212" t="s">
        <v>250</v>
      </c>
      <c r="E2854" s="213" t="s">
        <v>1</v>
      </c>
      <c r="F2854" s="214" t="s">
        <v>3567</v>
      </c>
      <c r="G2854" s="211"/>
      <c r="H2854" s="213" t="s">
        <v>1</v>
      </c>
      <c r="I2854" s="215"/>
      <c r="J2854" s="211"/>
      <c r="K2854" s="211"/>
      <c r="L2854" s="216"/>
      <c r="M2854" s="217"/>
      <c r="N2854" s="218"/>
      <c r="O2854" s="218"/>
      <c r="P2854" s="218"/>
      <c r="Q2854" s="218"/>
      <c r="R2854" s="218"/>
      <c r="S2854" s="218"/>
      <c r="T2854" s="219"/>
      <c r="AT2854" s="220" t="s">
        <v>250</v>
      </c>
      <c r="AU2854" s="220" t="s">
        <v>86</v>
      </c>
      <c r="AV2854" s="13" t="s">
        <v>83</v>
      </c>
      <c r="AW2854" s="13" t="s">
        <v>31</v>
      </c>
      <c r="AX2854" s="13" t="s">
        <v>75</v>
      </c>
      <c r="AY2854" s="220" t="s">
        <v>239</v>
      </c>
    </row>
    <row r="2855" spans="1:65" s="14" customFormat="1" ht="11.25">
      <c r="B2855" s="221"/>
      <c r="C2855" s="222"/>
      <c r="D2855" s="212" t="s">
        <v>250</v>
      </c>
      <c r="E2855" s="223" t="s">
        <v>1</v>
      </c>
      <c r="F2855" s="224" t="s">
        <v>3568</v>
      </c>
      <c r="G2855" s="222"/>
      <c r="H2855" s="225">
        <v>17</v>
      </c>
      <c r="I2855" s="226"/>
      <c r="J2855" s="222"/>
      <c r="K2855" s="222"/>
      <c r="L2855" s="227"/>
      <c r="M2855" s="228"/>
      <c r="N2855" s="229"/>
      <c r="O2855" s="229"/>
      <c r="P2855" s="229"/>
      <c r="Q2855" s="229"/>
      <c r="R2855" s="229"/>
      <c r="S2855" s="229"/>
      <c r="T2855" s="230"/>
      <c r="AT2855" s="231" t="s">
        <v>250</v>
      </c>
      <c r="AU2855" s="231" t="s">
        <v>86</v>
      </c>
      <c r="AV2855" s="14" t="s">
        <v>86</v>
      </c>
      <c r="AW2855" s="14" t="s">
        <v>31</v>
      </c>
      <c r="AX2855" s="14" t="s">
        <v>83</v>
      </c>
      <c r="AY2855" s="231" t="s">
        <v>239</v>
      </c>
    </row>
    <row r="2856" spans="1:65" s="13" customFormat="1" ht="11.25">
      <c r="B2856" s="210"/>
      <c r="C2856" s="211"/>
      <c r="D2856" s="212" t="s">
        <v>250</v>
      </c>
      <c r="E2856" s="213" t="s">
        <v>1</v>
      </c>
      <c r="F2856" s="214" t="s">
        <v>3569</v>
      </c>
      <c r="G2856" s="211"/>
      <c r="H2856" s="213" t="s">
        <v>1</v>
      </c>
      <c r="I2856" s="215"/>
      <c r="J2856" s="211"/>
      <c r="K2856" s="211"/>
      <c r="L2856" s="216"/>
      <c r="M2856" s="217"/>
      <c r="N2856" s="218"/>
      <c r="O2856" s="218"/>
      <c r="P2856" s="218"/>
      <c r="Q2856" s="218"/>
      <c r="R2856" s="218"/>
      <c r="S2856" s="218"/>
      <c r="T2856" s="219"/>
      <c r="AT2856" s="220" t="s">
        <v>250</v>
      </c>
      <c r="AU2856" s="220" t="s">
        <v>86</v>
      </c>
      <c r="AV2856" s="13" t="s">
        <v>83</v>
      </c>
      <c r="AW2856" s="13" t="s">
        <v>31</v>
      </c>
      <c r="AX2856" s="13" t="s">
        <v>75</v>
      </c>
      <c r="AY2856" s="220" t="s">
        <v>239</v>
      </c>
    </row>
    <row r="2857" spans="1:65" s="2" customFormat="1" ht="24.2" customHeight="1">
      <c r="A2857" s="35"/>
      <c r="B2857" s="36"/>
      <c r="C2857" s="192" t="s">
        <v>3570</v>
      </c>
      <c r="D2857" s="192" t="s">
        <v>241</v>
      </c>
      <c r="E2857" s="193" t="s">
        <v>3571</v>
      </c>
      <c r="F2857" s="194" t="s">
        <v>3572</v>
      </c>
      <c r="G2857" s="195" t="s">
        <v>674</v>
      </c>
      <c r="H2857" s="196">
        <v>13</v>
      </c>
      <c r="I2857" s="197"/>
      <c r="J2857" s="198">
        <f>ROUND(I2857*H2857,2)</f>
        <v>0</v>
      </c>
      <c r="K2857" s="194" t="s">
        <v>245</v>
      </c>
      <c r="L2857" s="40"/>
      <c r="M2857" s="199" t="s">
        <v>1</v>
      </c>
      <c r="N2857" s="200" t="s">
        <v>40</v>
      </c>
      <c r="O2857" s="72"/>
      <c r="P2857" s="201">
        <f>O2857*H2857</f>
        <v>0</v>
      </c>
      <c r="Q2857" s="201">
        <v>0</v>
      </c>
      <c r="R2857" s="201">
        <f>Q2857*H2857</f>
        <v>0</v>
      </c>
      <c r="S2857" s="201">
        <v>0</v>
      </c>
      <c r="T2857" s="202">
        <f>S2857*H2857</f>
        <v>0</v>
      </c>
      <c r="U2857" s="35"/>
      <c r="V2857" s="35"/>
      <c r="W2857" s="35"/>
      <c r="X2857" s="35"/>
      <c r="Y2857" s="35"/>
      <c r="Z2857" s="35"/>
      <c r="AA2857" s="35"/>
      <c r="AB2857" s="35"/>
      <c r="AC2857" s="35"/>
      <c r="AD2857" s="35"/>
      <c r="AE2857" s="35"/>
      <c r="AR2857" s="203" t="s">
        <v>169</v>
      </c>
      <c r="AT2857" s="203" t="s">
        <v>241</v>
      </c>
      <c r="AU2857" s="203" t="s">
        <v>86</v>
      </c>
      <c r="AY2857" s="18" t="s">
        <v>239</v>
      </c>
      <c r="BE2857" s="204">
        <f>IF(N2857="základní",J2857,0)</f>
        <v>0</v>
      </c>
      <c r="BF2857" s="204">
        <f>IF(N2857="snížená",J2857,0)</f>
        <v>0</v>
      </c>
      <c r="BG2857" s="204">
        <f>IF(N2857="zákl. přenesená",J2857,0)</f>
        <v>0</v>
      </c>
      <c r="BH2857" s="204">
        <f>IF(N2857="sníž. přenesená",J2857,0)</f>
        <v>0</v>
      </c>
      <c r="BI2857" s="204">
        <f>IF(N2857="nulová",J2857,0)</f>
        <v>0</v>
      </c>
      <c r="BJ2857" s="18" t="s">
        <v>83</v>
      </c>
      <c r="BK2857" s="204">
        <f>ROUND(I2857*H2857,2)</f>
        <v>0</v>
      </c>
      <c r="BL2857" s="18" t="s">
        <v>169</v>
      </c>
      <c r="BM2857" s="203" t="s">
        <v>3573</v>
      </c>
    </row>
    <row r="2858" spans="1:65" s="2" customFormat="1" ht="11.25">
      <c r="A2858" s="35"/>
      <c r="B2858" s="36"/>
      <c r="C2858" s="37"/>
      <c r="D2858" s="205" t="s">
        <v>248</v>
      </c>
      <c r="E2858" s="37"/>
      <c r="F2858" s="206" t="s">
        <v>3574</v>
      </c>
      <c r="G2858" s="37"/>
      <c r="H2858" s="37"/>
      <c r="I2858" s="207"/>
      <c r="J2858" s="37"/>
      <c r="K2858" s="37"/>
      <c r="L2858" s="40"/>
      <c r="M2858" s="208"/>
      <c r="N2858" s="209"/>
      <c r="O2858" s="72"/>
      <c r="P2858" s="72"/>
      <c r="Q2858" s="72"/>
      <c r="R2858" s="72"/>
      <c r="S2858" s="72"/>
      <c r="T2858" s="73"/>
      <c r="U2858" s="35"/>
      <c r="V2858" s="35"/>
      <c r="W2858" s="35"/>
      <c r="X2858" s="35"/>
      <c r="Y2858" s="35"/>
      <c r="Z2858" s="35"/>
      <c r="AA2858" s="35"/>
      <c r="AB2858" s="35"/>
      <c r="AC2858" s="35"/>
      <c r="AD2858" s="35"/>
      <c r="AE2858" s="35"/>
      <c r="AT2858" s="18" t="s">
        <v>248</v>
      </c>
      <c r="AU2858" s="18" t="s">
        <v>86</v>
      </c>
    </row>
    <row r="2859" spans="1:65" s="13" customFormat="1" ht="11.25">
      <c r="B2859" s="210"/>
      <c r="C2859" s="211"/>
      <c r="D2859" s="212" t="s">
        <v>250</v>
      </c>
      <c r="E2859" s="213" t="s">
        <v>1</v>
      </c>
      <c r="F2859" s="214" t="s">
        <v>3575</v>
      </c>
      <c r="G2859" s="211"/>
      <c r="H2859" s="213" t="s">
        <v>1</v>
      </c>
      <c r="I2859" s="215"/>
      <c r="J2859" s="211"/>
      <c r="K2859" s="211"/>
      <c r="L2859" s="216"/>
      <c r="M2859" s="217"/>
      <c r="N2859" s="218"/>
      <c r="O2859" s="218"/>
      <c r="P2859" s="218"/>
      <c r="Q2859" s="218"/>
      <c r="R2859" s="218"/>
      <c r="S2859" s="218"/>
      <c r="T2859" s="219"/>
      <c r="AT2859" s="220" t="s">
        <v>250</v>
      </c>
      <c r="AU2859" s="220" t="s">
        <v>86</v>
      </c>
      <c r="AV2859" s="13" t="s">
        <v>83</v>
      </c>
      <c r="AW2859" s="13" t="s">
        <v>31</v>
      </c>
      <c r="AX2859" s="13" t="s">
        <v>75</v>
      </c>
      <c r="AY2859" s="220" t="s">
        <v>239</v>
      </c>
    </row>
    <row r="2860" spans="1:65" s="14" customFormat="1" ht="11.25">
      <c r="B2860" s="221"/>
      <c r="C2860" s="222"/>
      <c r="D2860" s="212" t="s">
        <v>250</v>
      </c>
      <c r="E2860" s="223" t="s">
        <v>1</v>
      </c>
      <c r="F2860" s="224" t="s">
        <v>3576</v>
      </c>
      <c r="G2860" s="222"/>
      <c r="H2860" s="225">
        <v>13</v>
      </c>
      <c r="I2860" s="226"/>
      <c r="J2860" s="222"/>
      <c r="K2860" s="222"/>
      <c r="L2860" s="227"/>
      <c r="M2860" s="228"/>
      <c r="N2860" s="229"/>
      <c r="O2860" s="229"/>
      <c r="P2860" s="229"/>
      <c r="Q2860" s="229"/>
      <c r="R2860" s="229"/>
      <c r="S2860" s="229"/>
      <c r="T2860" s="230"/>
      <c r="AT2860" s="231" t="s">
        <v>250</v>
      </c>
      <c r="AU2860" s="231" t="s">
        <v>86</v>
      </c>
      <c r="AV2860" s="14" t="s">
        <v>86</v>
      </c>
      <c r="AW2860" s="14" t="s">
        <v>31</v>
      </c>
      <c r="AX2860" s="14" t="s">
        <v>83</v>
      </c>
      <c r="AY2860" s="231" t="s">
        <v>239</v>
      </c>
    </row>
    <row r="2861" spans="1:65" s="13" customFormat="1" ht="11.25">
      <c r="B2861" s="210"/>
      <c r="C2861" s="211"/>
      <c r="D2861" s="212" t="s">
        <v>250</v>
      </c>
      <c r="E2861" s="213" t="s">
        <v>1</v>
      </c>
      <c r="F2861" s="214" t="s">
        <v>3569</v>
      </c>
      <c r="G2861" s="211"/>
      <c r="H2861" s="213" t="s">
        <v>1</v>
      </c>
      <c r="I2861" s="215"/>
      <c r="J2861" s="211"/>
      <c r="K2861" s="211"/>
      <c r="L2861" s="216"/>
      <c r="M2861" s="217"/>
      <c r="N2861" s="218"/>
      <c r="O2861" s="218"/>
      <c r="P2861" s="218"/>
      <c r="Q2861" s="218"/>
      <c r="R2861" s="218"/>
      <c r="S2861" s="218"/>
      <c r="T2861" s="219"/>
      <c r="AT2861" s="220" t="s">
        <v>250</v>
      </c>
      <c r="AU2861" s="220" t="s">
        <v>86</v>
      </c>
      <c r="AV2861" s="13" t="s">
        <v>83</v>
      </c>
      <c r="AW2861" s="13" t="s">
        <v>31</v>
      </c>
      <c r="AX2861" s="13" t="s">
        <v>75</v>
      </c>
      <c r="AY2861" s="220" t="s">
        <v>239</v>
      </c>
    </row>
    <row r="2862" spans="1:65" s="2" customFormat="1" ht="24.2" customHeight="1">
      <c r="A2862" s="35"/>
      <c r="B2862" s="36"/>
      <c r="C2862" s="192" t="s">
        <v>3577</v>
      </c>
      <c r="D2862" s="192" t="s">
        <v>241</v>
      </c>
      <c r="E2862" s="193" t="s">
        <v>3578</v>
      </c>
      <c r="F2862" s="194" t="s">
        <v>3579</v>
      </c>
      <c r="G2862" s="195" t="s">
        <v>674</v>
      </c>
      <c r="H2862" s="196">
        <v>8</v>
      </c>
      <c r="I2862" s="197"/>
      <c r="J2862" s="198">
        <f>ROUND(I2862*H2862,2)</f>
        <v>0</v>
      </c>
      <c r="K2862" s="194" t="s">
        <v>245</v>
      </c>
      <c r="L2862" s="40"/>
      <c r="M2862" s="199" t="s">
        <v>1</v>
      </c>
      <c r="N2862" s="200" t="s">
        <v>40</v>
      </c>
      <c r="O2862" s="72"/>
      <c r="P2862" s="201">
        <f>O2862*H2862</f>
        <v>0</v>
      </c>
      <c r="Q2862" s="201">
        <v>0</v>
      </c>
      <c r="R2862" s="201">
        <f>Q2862*H2862</f>
        <v>0</v>
      </c>
      <c r="S2862" s="201">
        <v>0</v>
      </c>
      <c r="T2862" s="202">
        <f>S2862*H2862</f>
        <v>0</v>
      </c>
      <c r="U2862" s="35"/>
      <c r="V2862" s="35"/>
      <c r="W2862" s="35"/>
      <c r="X2862" s="35"/>
      <c r="Y2862" s="35"/>
      <c r="Z2862" s="35"/>
      <c r="AA2862" s="35"/>
      <c r="AB2862" s="35"/>
      <c r="AC2862" s="35"/>
      <c r="AD2862" s="35"/>
      <c r="AE2862" s="35"/>
      <c r="AR2862" s="203" t="s">
        <v>169</v>
      </c>
      <c r="AT2862" s="203" t="s">
        <v>241</v>
      </c>
      <c r="AU2862" s="203" t="s">
        <v>86</v>
      </c>
      <c r="AY2862" s="18" t="s">
        <v>239</v>
      </c>
      <c r="BE2862" s="204">
        <f>IF(N2862="základní",J2862,0)</f>
        <v>0</v>
      </c>
      <c r="BF2862" s="204">
        <f>IF(N2862="snížená",J2862,0)</f>
        <v>0</v>
      </c>
      <c r="BG2862" s="204">
        <f>IF(N2862="zákl. přenesená",J2862,0)</f>
        <v>0</v>
      </c>
      <c r="BH2862" s="204">
        <f>IF(N2862="sníž. přenesená",J2862,0)</f>
        <v>0</v>
      </c>
      <c r="BI2862" s="204">
        <f>IF(N2862="nulová",J2862,0)</f>
        <v>0</v>
      </c>
      <c r="BJ2862" s="18" t="s">
        <v>83</v>
      </c>
      <c r="BK2862" s="204">
        <f>ROUND(I2862*H2862,2)</f>
        <v>0</v>
      </c>
      <c r="BL2862" s="18" t="s">
        <v>169</v>
      </c>
      <c r="BM2862" s="203" t="s">
        <v>3580</v>
      </c>
    </row>
    <row r="2863" spans="1:65" s="2" customFormat="1" ht="11.25">
      <c r="A2863" s="35"/>
      <c r="B2863" s="36"/>
      <c r="C2863" s="37"/>
      <c r="D2863" s="205" t="s">
        <v>248</v>
      </c>
      <c r="E2863" s="37"/>
      <c r="F2863" s="206" t="s">
        <v>3581</v>
      </c>
      <c r="G2863" s="37"/>
      <c r="H2863" s="37"/>
      <c r="I2863" s="207"/>
      <c r="J2863" s="37"/>
      <c r="K2863" s="37"/>
      <c r="L2863" s="40"/>
      <c r="M2863" s="208"/>
      <c r="N2863" s="209"/>
      <c r="O2863" s="72"/>
      <c r="P2863" s="72"/>
      <c r="Q2863" s="72"/>
      <c r="R2863" s="72"/>
      <c r="S2863" s="72"/>
      <c r="T2863" s="73"/>
      <c r="U2863" s="35"/>
      <c r="V2863" s="35"/>
      <c r="W2863" s="35"/>
      <c r="X2863" s="35"/>
      <c r="Y2863" s="35"/>
      <c r="Z2863" s="35"/>
      <c r="AA2863" s="35"/>
      <c r="AB2863" s="35"/>
      <c r="AC2863" s="35"/>
      <c r="AD2863" s="35"/>
      <c r="AE2863" s="35"/>
      <c r="AT2863" s="18" t="s">
        <v>248</v>
      </c>
      <c r="AU2863" s="18" t="s">
        <v>86</v>
      </c>
    </row>
    <row r="2864" spans="1:65" s="13" customFormat="1" ht="11.25">
      <c r="B2864" s="210"/>
      <c r="C2864" s="211"/>
      <c r="D2864" s="212" t="s">
        <v>250</v>
      </c>
      <c r="E2864" s="213" t="s">
        <v>1</v>
      </c>
      <c r="F2864" s="214" t="s">
        <v>3582</v>
      </c>
      <c r="G2864" s="211"/>
      <c r="H2864" s="213" t="s">
        <v>1</v>
      </c>
      <c r="I2864" s="215"/>
      <c r="J2864" s="211"/>
      <c r="K2864" s="211"/>
      <c r="L2864" s="216"/>
      <c r="M2864" s="217"/>
      <c r="N2864" s="218"/>
      <c r="O2864" s="218"/>
      <c r="P2864" s="218"/>
      <c r="Q2864" s="218"/>
      <c r="R2864" s="218"/>
      <c r="S2864" s="218"/>
      <c r="T2864" s="219"/>
      <c r="AT2864" s="220" t="s">
        <v>250</v>
      </c>
      <c r="AU2864" s="220" t="s">
        <v>86</v>
      </c>
      <c r="AV2864" s="13" t="s">
        <v>83</v>
      </c>
      <c r="AW2864" s="13" t="s">
        <v>31</v>
      </c>
      <c r="AX2864" s="13" t="s">
        <v>75</v>
      </c>
      <c r="AY2864" s="220" t="s">
        <v>239</v>
      </c>
    </row>
    <row r="2865" spans="1:65" s="14" customFormat="1" ht="11.25">
      <c r="B2865" s="221"/>
      <c r="C2865" s="222"/>
      <c r="D2865" s="212" t="s">
        <v>250</v>
      </c>
      <c r="E2865" s="223" t="s">
        <v>1</v>
      </c>
      <c r="F2865" s="224" t="s">
        <v>1525</v>
      </c>
      <c r="G2865" s="222"/>
      <c r="H2865" s="225">
        <v>8</v>
      </c>
      <c r="I2865" s="226"/>
      <c r="J2865" s="222"/>
      <c r="K2865" s="222"/>
      <c r="L2865" s="227"/>
      <c r="M2865" s="228"/>
      <c r="N2865" s="229"/>
      <c r="O2865" s="229"/>
      <c r="P2865" s="229"/>
      <c r="Q2865" s="229"/>
      <c r="R2865" s="229"/>
      <c r="S2865" s="229"/>
      <c r="T2865" s="230"/>
      <c r="AT2865" s="231" t="s">
        <v>250</v>
      </c>
      <c r="AU2865" s="231" t="s">
        <v>86</v>
      </c>
      <c r="AV2865" s="14" t="s">
        <v>86</v>
      </c>
      <c r="AW2865" s="14" t="s">
        <v>31</v>
      </c>
      <c r="AX2865" s="14" t="s">
        <v>83</v>
      </c>
      <c r="AY2865" s="231" t="s">
        <v>239</v>
      </c>
    </row>
    <row r="2866" spans="1:65" s="13" customFormat="1" ht="11.25">
      <c r="B2866" s="210"/>
      <c r="C2866" s="211"/>
      <c r="D2866" s="212" t="s">
        <v>250</v>
      </c>
      <c r="E2866" s="213" t="s">
        <v>1</v>
      </c>
      <c r="F2866" s="214" t="s">
        <v>3569</v>
      </c>
      <c r="G2866" s="211"/>
      <c r="H2866" s="213" t="s">
        <v>1</v>
      </c>
      <c r="I2866" s="215"/>
      <c r="J2866" s="211"/>
      <c r="K2866" s="211"/>
      <c r="L2866" s="216"/>
      <c r="M2866" s="217"/>
      <c r="N2866" s="218"/>
      <c r="O2866" s="218"/>
      <c r="P2866" s="218"/>
      <c r="Q2866" s="218"/>
      <c r="R2866" s="218"/>
      <c r="S2866" s="218"/>
      <c r="T2866" s="219"/>
      <c r="AT2866" s="220" t="s">
        <v>250</v>
      </c>
      <c r="AU2866" s="220" t="s">
        <v>86</v>
      </c>
      <c r="AV2866" s="13" t="s">
        <v>83</v>
      </c>
      <c r="AW2866" s="13" t="s">
        <v>31</v>
      </c>
      <c r="AX2866" s="13" t="s">
        <v>75</v>
      </c>
      <c r="AY2866" s="220" t="s">
        <v>239</v>
      </c>
    </row>
    <row r="2867" spans="1:65" s="2" customFormat="1" ht="24.2" customHeight="1">
      <c r="A2867" s="35"/>
      <c r="B2867" s="36"/>
      <c r="C2867" s="254" t="s">
        <v>3583</v>
      </c>
      <c r="D2867" s="254" t="s">
        <v>340</v>
      </c>
      <c r="E2867" s="255" t="s">
        <v>3584</v>
      </c>
      <c r="F2867" s="256" t="s">
        <v>3585</v>
      </c>
      <c r="G2867" s="257" t="s">
        <v>674</v>
      </c>
      <c r="H2867" s="258">
        <v>4</v>
      </c>
      <c r="I2867" s="259"/>
      <c r="J2867" s="260">
        <f>ROUND(I2867*H2867,2)</f>
        <v>0</v>
      </c>
      <c r="K2867" s="256" t="s">
        <v>1</v>
      </c>
      <c r="L2867" s="261"/>
      <c r="M2867" s="262" t="s">
        <v>1</v>
      </c>
      <c r="N2867" s="263" t="s">
        <v>40</v>
      </c>
      <c r="O2867" s="72"/>
      <c r="P2867" s="201">
        <f>O2867*H2867</f>
        <v>0</v>
      </c>
      <c r="Q2867" s="201">
        <v>1.8499999999999999E-2</v>
      </c>
      <c r="R2867" s="201">
        <f>Q2867*H2867</f>
        <v>7.3999999999999996E-2</v>
      </c>
      <c r="S2867" s="201">
        <v>0</v>
      </c>
      <c r="T2867" s="202">
        <f>S2867*H2867</f>
        <v>0</v>
      </c>
      <c r="U2867" s="35"/>
      <c r="V2867" s="35"/>
      <c r="W2867" s="35"/>
      <c r="X2867" s="35"/>
      <c r="Y2867" s="35"/>
      <c r="Z2867" s="35"/>
      <c r="AA2867" s="35"/>
      <c r="AB2867" s="35"/>
      <c r="AC2867" s="35"/>
      <c r="AD2867" s="35"/>
      <c r="AE2867" s="35"/>
      <c r="AR2867" s="203" t="s">
        <v>531</v>
      </c>
      <c r="AT2867" s="203" t="s">
        <v>340</v>
      </c>
      <c r="AU2867" s="203" t="s">
        <v>86</v>
      </c>
      <c r="AY2867" s="18" t="s">
        <v>239</v>
      </c>
      <c r="BE2867" s="204">
        <f>IF(N2867="základní",J2867,0)</f>
        <v>0</v>
      </c>
      <c r="BF2867" s="204">
        <f>IF(N2867="snížená",J2867,0)</f>
        <v>0</v>
      </c>
      <c r="BG2867" s="204">
        <f>IF(N2867="zákl. přenesená",J2867,0)</f>
        <v>0</v>
      </c>
      <c r="BH2867" s="204">
        <f>IF(N2867="sníž. přenesená",J2867,0)</f>
        <v>0</v>
      </c>
      <c r="BI2867" s="204">
        <f>IF(N2867="nulová",J2867,0)</f>
        <v>0</v>
      </c>
      <c r="BJ2867" s="18" t="s">
        <v>83</v>
      </c>
      <c r="BK2867" s="204">
        <f>ROUND(I2867*H2867,2)</f>
        <v>0</v>
      </c>
      <c r="BL2867" s="18" t="s">
        <v>169</v>
      </c>
      <c r="BM2867" s="203" t="s">
        <v>3586</v>
      </c>
    </row>
    <row r="2868" spans="1:65" s="13" customFormat="1" ht="11.25">
      <c r="B2868" s="210"/>
      <c r="C2868" s="211"/>
      <c r="D2868" s="212" t="s">
        <v>250</v>
      </c>
      <c r="E2868" s="213" t="s">
        <v>1</v>
      </c>
      <c r="F2868" s="214" t="s">
        <v>3587</v>
      </c>
      <c r="G2868" s="211"/>
      <c r="H2868" s="213" t="s">
        <v>1</v>
      </c>
      <c r="I2868" s="215"/>
      <c r="J2868" s="211"/>
      <c r="K2868" s="211"/>
      <c r="L2868" s="216"/>
      <c r="M2868" s="217"/>
      <c r="N2868" s="218"/>
      <c r="O2868" s="218"/>
      <c r="P2868" s="218"/>
      <c r="Q2868" s="218"/>
      <c r="R2868" s="218"/>
      <c r="S2868" s="218"/>
      <c r="T2868" s="219"/>
      <c r="AT2868" s="220" t="s">
        <v>250</v>
      </c>
      <c r="AU2868" s="220" t="s">
        <v>86</v>
      </c>
      <c r="AV2868" s="13" t="s">
        <v>83</v>
      </c>
      <c r="AW2868" s="13" t="s">
        <v>31</v>
      </c>
      <c r="AX2868" s="13" t="s">
        <v>75</v>
      </c>
      <c r="AY2868" s="220" t="s">
        <v>239</v>
      </c>
    </row>
    <row r="2869" spans="1:65" s="13" customFormat="1" ht="11.25">
      <c r="B2869" s="210"/>
      <c r="C2869" s="211"/>
      <c r="D2869" s="212" t="s">
        <v>250</v>
      </c>
      <c r="E2869" s="213" t="s">
        <v>1</v>
      </c>
      <c r="F2869" s="214" t="s">
        <v>3588</v>
      </c>
      <c r="G2869" s="211"/>
      <c r="H2869" s="213" t="s">
        <v>1</v>
      </c>
      <c r="I2869" s="215"/>
      <c r="J2869" s="211"/>
      <c r="K2869" s="211"/>
      <c r="L2869" s="216"/>
      <c r="M2869" s="217"/>
      <c r="N2869" s="218"/>
      <c r="O2869" s="218"/>
      <c r="P2869" s="218"/>
      <c r="Q2869" s="218"/>
      <c r="R2869" s="218"/>
      <c r="S2869" s="218"/>
      <c r="T2869" s="219"/>
      <c r="AT2869" s="220" t="s">
        <v>250</v>
      </c>
      <c r="AU2869" s="220" t="s">
        <v>86</v>
      </c>
      <c r="AV2869" s="13" t="s">
        <v>83</v>
      </c>
      <c r="AW2869" s="13" t="s">
        <v>31</v>
      </c>
      <c r="AX2869" s="13" t="s">
        <v>75</v>
      </c>
      <c r="AY2869" s="220" t="s">
        <v>239</v>
      </c>
    </row>
    <row r="2870" spans="1:65" s="14" customFormat="1" ht="11.25">
      <c r="B2870" s="221"/>
      <c r="C2870" s="222"/>
      <c r="D2870" s="212" t="s">
        <v>250</v>
      </c>
      <c r="E2870" s="223" t="s">
        <v>1</v>
      </c>
      <c r="F2870" s="224" t="s">
        <v>246</v>
      </c>
      <c r="G2870" s="222"/>
      <c r="H2870" s="225">
        <v>4</v>
      </c>
      <c r="I2870" s="226"/>
      <c r="J2870" s="222"/>
      <c r="K2870" s="222"/>
      <c r="L2870" s="227"/>
      <c r="M2870" s="228"/>
      <c r="N2870" s="229"/>
      <c r="O2870" s="229"/>
      <c r="P2870" s="229"/>
      <c r="Q2870" s="229"/>
      <c r="R2870" s="229"/>
      <c r="S2870" s="229"/>
      <c r="T2870" s="230"/>
      <c r="AT2870" s="231" t="s">
        <v>250</v>
      </c>
      <c r="AU2870" s="231" t="s">
        <v>86</v>
      </c>
      <c r="AV2870" s="14" t="s">
        <v>86</v>
      </c>
      <c r="AW2870" s="14" t="s">
        <v>31</v>
      </c>
      <c r="AX2870" s="14" t="s">
        <v>83</v>
      </c>
      <c r="AY2870" s="231" t="s">
        <v>239</v>
      </c>
    </row>
    <row r="2871" spans="1:65" s="13" customFormat="1" ht="22.5">
      <c r="B2871" s="210"/>
      <c r="C2871" s="211"/>
      <c r="D2871" s="212" t="s">
        <v>250</v>
      </c>
      <c r="E2871" s="213" t="s">
        <v>1</v>
      </c>
      <c r="F2871" s="214" t="s">
        <v>3589</v>
      </c>
      <c r="G2871" s="211"/>
      <c r="H2871" s="213" t="s">
        <v>1</v>
      </c>
      <c r="I2871" s="215"/>
      <c r="J2871" s="211"/>
      <c r="K2871" s="211"/>
      <c r="L2871" s="216"/>
      <c r="M2871" s="217"/>
      <c r="N2871" s="218"/>
      <c r="O2871" s="218"/>
      <c r="P2871" s="218"/>
      <c r="Q2871" s="218"/>
      <c r="R2871" s="218"/>
      <c r="S2871" s="218"/>
      <c r="T2871" s="219"/>
      <c r="AT2871" s="220" t="s">
        <v>250</v>
      </c>
      <c r="AU2871" s="220" t="s">
        <v>86</v>
      </c>
      <c r="AV2871" s="13" t="s">
        <v>83</v>
      </c>
      <c r="AW2871" s="13" t="s">
        <v>31</v>
      </c>
      <c r="AX2871" s="13" t="s">
        <v>75</v>
      </c>
      <c r="AY2871" s="220" t="s">
        <v>239</v>
      </c>
    </row>
    <row r="2872" spans="1:65" s="13" customFormat="1" ht="11.25">
      <c r="B2872" s="210"/>
      <c r="C2872" s="211"/>
      <c r="D2872" s="212" t="s">
        <v>250</v>
      </c>
      <c r="E2872" s="213" t="s">
        <v>1</v>
      </c>
      <c r="F2872" s="214" t="s">
        <v>3500</v>
      </c>
      <c r="G2872" s="211"/>
      <c r="H2872" s="213" t="s">
        <v>1</v>
      </c>
      <c r="I2872" s="215"/>
      <c r="J2872" s="211"/>
      <c r="K2872" s="211"/>
      <c r="L2872" s="216"/>
      <c r="M2872" s="217"/>
      <c r="N2872" s="218"/>
      <c r="O2872" s="218"/>
      <c r="P2872" s="218"/>
      <c r="Q2872" s="218"/>
      <c r="R2872" s="218"/>
      <c r="S2872" s="218"/>
      <c r="T2872" s="219"/>
      <c r="AT2872" s="220" t="s">
        <v>250</v>
      </c>
      <c r="AU2872" s="220" t="s">
        <v>86</v>
      </c>
      <c r="AV2872" s="13" t="s">
        <v>83</v>
      </c>
      <c r="AW2872" s="13" t="s">
        <v>31</v>
      </c>
      <c r="AX2872" s="13" t="s">
        <v>75</v>
      </c>
      <c r="AY2872" s="220" t="s">
        <v>239</v>
      </c>
    </row>
    <row r="2873" spans="1:65" s="13" customFormat="1" ht="22.5">
      <c r="B2873" s="210"/>
      <c r="C2873" s="211"/>
      <c r="D2873" s="212" t="s">
        <v>250</v>
      </c>
      <c r="E2873" s="213" t="s">
        <v>1</v>
      </c>
      <c r="F2873" s="214" t="s">
        <v>2879</v>
      </c>
      <c r="G2873" s="211"/>
      <c r="H2873" s="213" t="s">
        <v>1</v>
      </c>
      <c r="I2873" s="215"/>
      <c r="J2873" s="211"/>
      <c r="K2873" s="211"/>
      <c r="L2873" s="216"/>
      <c r="M2873" s="217"/>
      <c r="N2873" s="218"/>
      <c r="O2873" s="218"/>
      <c r="P2873" s="218"/>
      <c r="Q2873" s="218"/>
      <c r="R2873" s="218"/>
      <c r="S2873" s="218"/>
      <c r="T2873" s="219"/>
      <c r="AT2873" s="220" t="s">
        <v>250</v>
      </c>
      <c r="AU2873" s="220" t="s">
        <v>86</v>
      </c>
      <c r="AV2873" s="13" t="s">
        <v>83</v>
      </c>
      <c r="AW2873" s="13" t="s">
        <v>31</v>
      </c>
      <c r="AX2873" s="13" t="s">
        <v>75</v>
      </c>
      <c r="AY2873" s="220" t="s">
        <v>239</v>
      </c>
    </row>
    <row r="2874" spans="1:65" s="13" customFormat="1" ht="11.25">
      <c r="B2874" s="210"/>
      <c r="C2874" s="211"/>
      <c r="D2874" s="212" t="s">
        <v>250</v>
      </c>
      <c r="E2874" s="213" t="s">
        <v>1</v>
      </c>
      <c r="F2874" s="214" t="s">
        <v>2880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250</v>
      </c>
      <c r="AU2874" s="220" t="s">
        <v>86</v>
      </c>
      <c r="AV2874" s="13" t="s">
        <v>83</v>
      </c>
      <c r="AW2874" s="13" t="s">
        <v>31</v>
      </c>
      <c r="AX2874" s="13" t="s">
        <v>75</v>
      </c>
      <c r="AY2874" s="220" t="s">
        <v>239</v>
      </c>
    </row>
    <row r="2875" spans="1:65" s="13" customFormat="1" ht="11.25">
      <c r="B2875" s="210"/>
      <c r="C2875" s="211"/>
      <c r="D2875" s="212" t="s">
        <v>250</v>
      </c>
      <c r="E2875" s="213" t="s">
        <v>1</v>
      </c>
      <c r="F2875" s="214" t="s">
        <v>1497</v>
      </c>
      <c r="G2875" s="211"/>
      <c r="H2875" s="213" t="s">
        <v>1</v>
      </c>
      <c r="I2875" s="215"/>
      <c r="J2875" s="211"/>
      <c r="K2875" s="211"/>
      <c r="L2875" s="216"/>
      <c r="M2875" s="217"/>
      <c r="N2875" s="218"/>
      <c r="O2875" s="218"/>
      <c r="P2875" s="218"/>
      <c r="Q2875" s="218"/>
      <c r="R2875" s="218"/>
      <c r="S2875" s="218"/>
      <c r="T2875" s="219"/>
      <c r="AT2875" s="220" t="s">
        <v>250</v>
      </c>
      <c r="AU2875" s="220" t="s">
        <v>86</v>
      </c>
      <c r="AV2875" s="13" t="s">
        <v>83</v>
      </c>
      <c r="AW2875" s="13" t="s">
        <v>31</v>
      </c>
      <c r="AX2875" s="13" t="s">
        <v>75</v>
      </c>
      <c r="AY2875" s="220" t="s">
        <v>239</v>
      </c>
    </row>
    <row r="2876" spans="1:65" s="2" customFormat="1" ht="24.2" customHeight="1">
      <c r="A2876" s="35"/>
      <c r="B2876" s="36"/>
      <c r="C2876" s="254" t="s">
        <v>3590</v>
      </c>
      <c r="D2876" s="254" t="s">
        <v>340</v>
      </c>
      <c r="E2876" s="255" t="s">
        <v>3591</v>
      </c>
      <c r="F2876" s="256" t="s">
        <v>3592</v>
      </c>
      <c r="G2876" s="257" t="s">
        <v>674</v>
      </c>
      <c r="H2876" s="258">
        <v>9</v>
      </c>
      <c r="I2876" s="259"/>
      <c r="J2876" s="260">
        <f>ROUND(I2876*H2876,2)</f>
        <v>0</v>
      </c>
      <c r="K2876" s="256" t="s">
        <v>1</v>
      </c>
      <c r="L2876" s="261"/>
      <c r="M2876" s="262" t="s">
        <v>1</v>
      </c>
      <c r="N2876" s="263" t="s">
        <v>40</v>
      </c>
      <c r="O2876" s="72"/>
      <c r="P2876" s="201">
        <f>O2876*H2876</f>
        <v>0</v>
      </c>
      <c r="Q2876" s="201">
        <v>1.8499999999999999E-2</v>
      </c>
      <c r="R2876" s="201">
        <f>Q2876*H2876</f>
        <v>0.16649999999999998</v>
      </c>
      <c r="S2876" s="201">
        <v>0</v>
      </c>
      <c r="T2876" s="202">
        <f>S2876*H2876</f>
        <v>0</v>
      </c>
      <c r="U2876" s="35"/>
      <c r="V2876" s="35"/>
      <c r="W2876" s="35"/>
      <c r="X2876" s="35"/>
      <c r="Y2876" s="35"/>
      <c r="Z2876" s="35"/>
      <c r="AA2876" s="35"/>
      <c r="AB2876" s="35"/>
      <c r="AC2876" s="35"/>
      <c r="AD2876" s="35"/>
      <c r="AE2876" s="35"/>
      <c r="AR2876" s="203" t="s">
        <v>531</v>
      </c>
      <c r="AT2876" s="203" t="s">
        <v>340</v>
      </c>
      <c r="AU2876" s="203" t="s">
        <v>86</v>
      </c>
      <c r="AY2876" s="18" t="s">
        <v>239</v>
      </c>
      <c r="BE2876" s="204">
        <f>IF(N2876="základní",J2876,0)</f>
        <v>0</v>
      </c>
      <c r="BF2876" s="204">
        <f>IF(N2876="snížená",J2876,0)</f>
        <v>0</v>
      </c>
      <c r="BG2876" s="204">
        <f>IF(N2876="zákl. přenesená",J2876,0)</f>
        <v>0</v>
      </c>
      <c r="BH2876" s="204">
        <f>IF(N2876="sníž. přenesená",J2876,0)</f>
        <v>0</v>
      </c>
      <c r="BI2876" s="204">
        <f>IF(N2876="nulová",J2876,0)</f>
        <v>0</v>
      </c>
      <c r="BJ2876" s="18" t="s">
        <v>83</v>
      </c>
      <c r="BK2876" s="204">
        <f>ROUND(I2876*H2876,2)</f>
        <v>0</v>
      </c>
      <c r="BL2876" s="18" t="s">
        <v>169</v>
      </c>
      <c r="BM2876" s="203" t="s">
        <v>3593</v>
      </c>
    </row>
    <row r="2877" spans="1:65" s="13" customFormat="1" ht="11.25">
      <c r="B2877" s="210"/>
      <c r="C2877" s="211"/>
      <c r="D2877" s="212" t="s">
        <v>250</v>
      </c>
      <c r="E2877" s="213" t="s">
        <v>1</v>
      </c>
      <c r="F2877" s="214" t="s">
        <v>3587</v>
      </c>
      <c r="G2877" s="211"/>
      <c r="H2877" s="213" t="s">
        <v>1</v>
      </c>
      <c r="I2877" s="215"/>
      <c r="J2877" s="211"/>
      <c r="K2877" s="211"/>
      <c r="L2877" s="216"/>
      <c r="M2877" s="217"/>
      <c r="N2877" s="218"/>
      <c r="O2877" s="218"/>
      <c r="P2877" s="218"/>
      <c r="Q2877" s="218"/>
      <c r="R2877" s="218"/>
      <c r="S2877" s="218"/>
      <c r="T2877" s="219"/>
      <c r="AT2877" s="220" t="s">
        <v>250</v>
      </c>
      <c r="AU2877" s="220" t="s">
        <v>86</v>
      </c>
      <c r="AV2877" s="13" t="s">
        <v>83</v>
      </c>
      <c r="AW2877" s="13" t="s">
        <v>31</v>
      </c>
      <c r="AX2877" s="13" t="s">
        <v>75</v>
      </c>
      <c r="AY2877" s="220" t="s">
        <v>239</v>
      </c>
    </row>
    <row r="2878" spans="1:65" s="13" customFormat="1" ht="11.25">
      <c r="B2878" s="210"/>
      <c r="C2878" s="211"/>
      <c r="D2878" s="212" t="s">
        <v>250</v>
      </c>
      <c r="E2878" s="213" t="s">
        <v>1</v>
      </c>
      <c r="F2878" s="214" t="s">
        <v>3588</v>
      </c>
      <c r="G2878" s="211"/>
      <c r="H2878" s="213" t="s">
        <v>1</v>
      </c>
      <c r="I2878" s="215"/>
      <c r="J2878" s="211"/>
      <c r="K2878" s="211"/>
      <c r="L2878" s="216"/>
      <c r="M2878" s="217"/>
      <c r="N2878" s="218"/>
      <c r="O2878" s="218"/>
      <c r="P2878" s="218"/>
      <c r="Q2878" s="218"/>
      <c r="R2878" s="218"/>
      <c r="S2878" s="218"/>
      <c r="T2878" s="219"/>
      <c r="AT2878" s="220" t="s">
        <v>250</v>
      </c>
      <c r="AU2878" s="220" t="s">
        <v>86</v>
      </c>
      <c r="AV2878" s="13" t="s">
        <v>83</v>
      </c>
      <c r="AW2878" s="13" t="s">
        <v>31</v>
      </c>
      <c r="AX2878" s="13" t="s">
        <v>75</v>
      </c>
      <c r="AY2878" s="220" t="s">
        <v>239</v>
      </c>
    </row>
    <row r="2879" spans="1:65" s="14" customFormat="1" ht="11.25">
      <c r="B2879" s="221"/>
      <c r="C2879" s="222"/>
      <c r="D2879" s="212" t="s">
        <v>250</v>
      </c>
      <c r="E2879" s="223" t="s">
        <v>1</v>
      </c>
      <c r="F2879" s="224" t="s">
        <v>288</v>
      </c>
      <c r="G2879" s="222"/>
      <c r="H2879" s="225">
        <v>5</v>
      </c>
      <c r="I2879" s="226"/>
      <c r="J2879" s="222"/>
      <c r="K2879" s="222"/>
      <c r="L2879" s="227"/>
      <c r="M2879" s="228"/>
      <c r="N2879" s="229"/>
      <c r="O2879" s="229"/>
      <c r="P2879" s="229"/>
      <c r="Q2879" s="229"/>
      <c r="R2879" s="229"/>
      <c r="S2879" s="229"/>
      <c r="T2879" s="230"/>
      <c r="AT2879" s="231" t="s">
        <v>250</v>
      </c>
      <c r="AU2879" s="231" t="s">
        <v>86</v>
      </c>
      <c r="AV2879" s="14" t="s">
        <v>86</v>
      </c>
      <c r="AW2879" s="14" t="s">
        <v>31</v>
      </c>
      <c r="AX2879" s="14" t="s">
        <v>75</v>
      </c>
      <c r="AY2879" s="231" t="s">
        <v>239</v>
      </c>
    </row>
    <row r="2880" spans="1:65" s="13" customFormat="1" ht="11.25">
      <c r="B2880" s="210"/>
      <c r="C2880" s="211"/>
      <c r="D2880" s="212" t="s">
        <v>250</v>
      </c>
      <c r="E2880" s="213" t="s">
        <v>1</v>
      </c>
      <c r="F2880" s="214" t="s">
        <v>3594</v>
      </c>
      <c r="G2880" s="211"/>
      <c r="H2880" s="213" t="s">
        <v>1</v>
      </c>
      <c r="I2880" s="215"/>
      <c r="J2880" s="211"/>
      <c r="K2880" s="211"/>
      <c r="L2880" s="216"/>
      <c r="M2880" s="217"/>
      <c r="N2880" s="218"/>
      <c r="O2880" s="218"/>
      <c r="P2880" s="218"/>
      <c r="Q2880" s="218"/>
      <c r="R2880" s="218"/>
      <c r="S2880" s="218"/>
      <c r="T2880" s="219"/>
      <c r="AT2880" s="220" t="s">
        <v>250</v>
      </c>
      <c r="AU2880" s="220" t="s">
        <v>86</v>
      </c>
      <c r="AV2880" s="13" t="s">
        <v>83</v>
      </c>
      <c r="AW2880" s="13" t="s">
        <v>31</v>
      </c>
      <c r="AX2880" s="13" t="s">
        <v>75</v>
      </c>
      <c r="AY2880" s="220" t="s">
        <v>239</v>
      </c>
    </row>
    <row r="2881" spans="1:65" s="14" customFormat="1" ht="11.25">
      <c r="B2881" s="221"/>
      <c r="C2881" s="222"/>
      <c r="D2881" s="212" t="s">
        <v>250</v>
      </c>
      <c r="E2881" s="223" t="s">
        <v>1</v>
      </c>
      <c r="F2881" s="224" t="s">
        <v>246</v>
      </c>
      <c r="G2881" s="222"/>
      <c r="H2881" s="225">
        <v>4</v>
      </c>
      <c r="I2881" s="226"/>
      <c r="J2881" s="222"/>
      <c r="K2881" s="222"/>
      <c r="L2881" s="227"/>
      <c r="M2881" s="228"/>
      <c r="N2881" s="229"/>
      <c r="O2881" s="229"/>
      <c r="P2881" s="229"/>
      <c r="Q2881" s="229"/>
      <c r="R2881" s="229"/>
      <c r="S2881" s="229"/>
      <c r="T2881" s="230"/>
      <c r="AT2881" s="231" t="s">
        <v>250</v>
      </c>
      <c r="AU2881" s="231" t="s">
        <v>86</v>
      </c>
      <c r="AV2881" s="14" t="s">
        <v>86</v>
      </c>
      <c r="AW2881" s="14" t="s">
        <v>31</v>
      </c>
      <c r="AX2881" s="14" t="s">
        <v>75</v>
      </c>
      <c r="AY2881" s="231" t="s">
        <v>239</v>
      </c>
    </row>
    <row r="2882" spans="1:65" s="16" customFormat="1" ht="11.25">
      <c r="B2882" s="243"/>
      <c r="C2882" s="244"/>
      <c r="D2882" s="212" t="s">
        <v>250</v>
      </c>
      <c r="E2882" s="245" t="s">
        <v>1</v>
      </c>
      <c r="F2882" s="246" t="s">
        <v>264</v>
      </c>
      <c r="G2882" s="244"/>
      <c r="H2882" s="247">
        <v>9</v>
      </c>
      <c r="I2882" s="248"/>
      <c r="J2882" s="244"/>
      <c r="K2882" s="244"/>
      <c r="L2882" s="249"/>
      <c r="M2882" s="250"/>
      <c r="N2882" s="251"/>
      <c r="O2882" s="251"/>
      <c r="P2882" s="251"/>
      <c r="Q2882" s="251"/>
      <c r="R2882" s="251"/>
      <c r="S2882" s="251"/>
      <c r="T2882" s="252"/>
      <c r="AT2882" s="253" t="s">
        <v>250</v>
      </c>
      <c r="AU2882" s="253" t="s">
        <v>86</v>
      </c>
      <c r="AV2882" s="16" t="s">
        <v>246</v>
      </c>
      <c r="AW2882" s="16" t="s">
        <v>31</v>
      </c>
      <c r="AX2882" s="16" t="s">
        <v>83</v>
      </c>
      <c r="AY2882" s="253" t="s">
        <v>239</v>
      </c>
    </row>
    <row r="2883" spans="1:65" s="13" customFormat="1" ht="22.5">
      <c r="B2883" s="210"/>
      <c r="C2883" s="211"/>
      <c r="D2883" s="212" t="s">
        <v>250</v>
      </c>
      <c r="E2883" s="213" t="s">
        <v>1</v>
      </c>
      <c r="F2883" s="214" t="s">
        <v>3589</v>
      </c>
      <c r="G2883" s="211"/>
      <c r="H2883" s="213" t="s">
        <v>1</v>
      </c>
      <c r="I2883" s="215"/>
      <c r="J2883" s="211"/>
      <c r="K2883" s="211"/>
      <c r="L2883" s="216"/>
      <c r="M2883" s="217"/>
      <c r="N2883" s="218"/>
      <c r="O2883" s="218"/>
      <c r="P2883" s="218"/>
      <c r="Q2883" s="218"/>
      <c r="R2883" s="218"/>
      <c r="S2883" s="218"/>
      <c r="T2883" s="219"/>
      <c r="AT2883" s="220" t="s">
        <v>250</v>
      </c>
      <c r="AU2883" s="220" t="s">
        <v>86</v>
      </c>
      <c r="AV2883" s="13" t="s">
        <v>83</v>
      </c>
      <c r="AW2883" s="13" t="s">
        <v>31</v>
      </c>
      <c r="AX2883" s="13" t="s">
        <v>75</v>
      </c>
      <c r="AY2883" s="220" t="s">
        <v>239</v>
      </c>
    </row>
    <row r="2884" spans="1:65" s="13" customFormat="1" ht="11.25">
      <c r="B2884" s="210"/>
      <c r="C2884" s="211"/>
      <c r="D2884" s="212" t="s">
        <v>250</v>
      </c>
      <c r="E2884" s="213" t="s">
        <v>1</v>
      </c>
      <c r="F2884" s="214" t="s">
        <v>3500</v>
      </c>
      <c r="G2884" s="211"/>
      <c r="H2884" s="213" t="s">
        <v>1</v>
      </c>
      <c r="I2884" s="215"/>
      <c r="J2884" s="211"/>
      <c r="K2884" s="211"/>
      <c r="L2884" s="216"/>
      <c r="M2884" s="217"/>
      <c r="N2884" s="218"/>
      <c r="O2884" s="218"/>
      <c r="P2884" s="218"/>
      <c r="Q2884" s="218"/>
      <c r="R2884" s="218"/>
      <c r="S2884" s="218"/>
      <c r="T2884" s="219"/>
      <c r="AT2884" s="220" t="s">
        <v>250</v>
      </c>
      <c r="AU2884" s="220" t="s">
        <v>86</v>
      </c>
      <c r="AV2884" s="13" t="s">
        <v>83</v>
      </c>
      <c r="AW2884" s="13" t="s">
        <v>31</v>
      </c>
      <c r="AX2884" s="13" t="s">
        <v>75</v>
      </c>
      <c r="AY2884" s="220" t="s">
        <v>239</v>
      </c>
    </row>
    <row r="2885" spans="1:65" s="13" customFormat="1" ht="22.5">
      <c r="B2885" s="210"/>
      <c r="C2885" s="211"/>
      <c r="D2885" s="212" t="s">
        <v>250</v>
      </c>
      <c r="E2885" s="213" t="s">
        <v>1</v>
      </c>
      <c r="F2885" s="214" t="s">
        <v>2879</v>
      </c>
      <c r="G2885" s="211"/>
      <c r="H2885" s="213" t="s">
        <v>1</v>
      </c>
      <c r="I2885" s="215"/>
      <c r="J2885" s="211"/>
      <c r="K2885" s="211"/>
      <c r="L2885" s="216"/>
      <c r="M2885" s="217"/>
      <c r="N2885" s="218"/>
      <c r="O2885" s="218"/>
      <c r="P2885" s="218"/>
      <c r="Q2885" s="218"/>
      <c r="R2885" s="218"/>
      <c r="S2885" s="218"/>
      <c r="T2885" s="219"/>
      <c r="AT2885" s="220" t="s">
        <v>250</v>
      </c>
      <c r="AU2885" s="220" t="s">
        <v>86</v>
      </c>
      <c r="AV2885" s="13" t="s">
        <v>83</v>
      </c>
      <c r="AW2885" s="13" t="s">
        <v>31</v>
      </c>
      <c r="AX2885" s="13" t="s">
        <v>75</v>
      </c>
      <c r="AY2885" s="220" t="s">
        <v>239</v>
      </c>
    </row>
    <row r="2886" spans="1:65" s="13" customFormat="1" ht="11.25">
      <c r="B2886" s="210"/>
      <c r="C2886" s="211"/>
      <c r="D2886" s="212" t="s">
        <v>250</v>
      </c>
      <c r="E2886" s="213" t="s">
        <v>1</v>
      </c>
      <c r="F2886" s="214" t="s">
        <v>2880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250</v>
      </c>
      <c r="AU2886" s="220" t="s">
        <v>86</v>
      </c>
      <c r="AV2886" s="13" t="s">
        <v>83</v>
      </c>
      <c r="AW2886" s="13" t="s">
        <v>31</v>
      </c>
      <c r="AX2886" s="13" t="s">
        <v>75</v>
      </c>
      <c r="AY2886" s="220" t="s">
        <v>239</v>
      </c>
    </row>
    <row r="2887" spans="1:65" s="13" customFormat="1" ht="11.25">
      <c r="B2887" s="210"/>
      <c r="C2887" s="211"/>
      <c r="D2887" s="212" t="s">
        <v>250</v>
      </c>
      <c r="E2887" s="213" t="s">
        <v>1</v>
      </c>
      <c r="F2887" s="214" t="s">
        <v>1497</v>
      </c>
      <c r="G2887" s="211"/>
      <c r="H2887" s="213" t="s">
        <v>1</v>
      </c>
      <c r="I2887" s="215"/>
      <c r="J2887" s="211"/>
      <c r="K2887" s="211"/>
      <c r="L2887" s="216"/>
      <c r="M2887" s="217"/>
      <c r="N2887" s="218"/>
      <c r="O2887" s="218"/>
      <c r="P2887" s="218"/>
      <c r="Q2887" s="218"/>
      <c r="R2887" s="218"/>
      <c r="S2887" s="218"/>
      <c r="T2887" s="219"/>
      <c r="AT2887" s="220" t="s">
        <v>250</v>
      </c>
      <c r="AU2887" s="220" t="s">
        <v>86</v>
      </c>
      <c r="AV2887" s="13" t="s">
        <v>83</v>
      </c>
      <c r="AW2887" s="13" t="s">
        <v>31</v>
      </c>
      <c r="AX2887" s="13" t="s">
        <v>75</v>
      </c>
      <c r="AY2887" s="220" t="s">
        <v>239</v>
      </c>
    </row>
    <row r="2888" spans="1:65" s="2" customFormat="1" ht="33" customHeight="1">
      <c r="A2888" s="35"/>
      <c r="B2888" s="36"/>
      <c r="C2888" s="254" t="s">
        <v>3595</v>
      </c>
      <c r="D2888" s="254" t="s">
        <v>340</v>
      </c>
      <c r="E2888" s="255" t="s">
        <v>3596</v>
      </c>
      <c r="F2888" s="256" t="s">
        <v>3597</v>
      </c>
      <c r="G2888" s="257" t="s">
        <v>674</v>
      </c>
      <c r="H2888" s="258">
        <v>4</v>
      </c>
      <c r="I2888" s="259"/>
      <c r="J2888" s="260">
        <f>ROUND(I2888*H2888,2)</f>
        <v>0</v>
      </c>
      <c r="K2888" s="256" t="s">
        <v>1</v>
      </c>
      <c r="L2888" s="261"/>
      <c r="M2888" s="262" t="s">
        <v>1</v>
      </c>
      <c r="N2888" s="263" t="s">
        <v>40</v>
      </c>
      <c r="O2888" s="72"/>
      <c r="P2888" s="201">
        <f>O2888*H2888</f>
        <v>0</v>
      </c>
      <c r="Q2888" s="201">
        <v>1.8499999999999999E-2</v>
      </c>
      <c r="R2888" s="201">
        <f>Q2888*H2888</f>
        <v>7.3999999999999996E-2</v>
      </c>
      <c r="S2888" s="201">
        <v>0</v>
      </c>
      <c r="T2888" s="202">
        <f>S2888*H2888</f>
        <v>0</v>
      </c>
      <c r="U2888" s="35"/>
      <c r="V2888" s="35"/>
      <c r="W2888" s="35"/>
      <c r="X2888" s="35"/>
      <c r="Y2888" s="35"/>
      <c r="Z2888" s="35"/>
      <c r="AA2888" s="35"/>
      <c r="AB2888" s="35"/>
      <c r="AC2888" s="35"/>
      <c r="AD2888" s="35"/>
      <c r="AE2888" s="35"/>
      <c r="AR2888" s="203" t="s">
        <v>531</v>
      </c>
      <c r="AT2888" s="203" t="s">
        <v>340</v>
      </c>
      <c r="AU2888" s="203" t="s">
        <v>86</v>
      </c>
      <c r="AY2888" s="18" t="s">
        <v>239</v>
      </c>
      <c r="BE2888" s="204">
        <f>IF(N2888="základní",J2888,0)</f>
        <v>0</v>
      </c>
      <c r="BF2888" s="204">
        <f>IF(N2888="snížená",J2888,0)</f>
        <v>0</v>
      </c>
      <c r="BG2888" s="204">
        <f>IF(N2888="zákl. přenesená",J2888,0)</f>
        <v>0</v>
      </c>
      <c r="BH2888" s="204">
        <f>IF(N2888="sníž. přenesená",J2888,0)</f>
        <v>0</v>
      </c>
      <c r="BI2888" s="204">
        <f>IF(N2888="nulová",J2888,0)</f>
        <v>0</v>
      </c>
      <c r="BJ2888" s="18" t="s">
        <v>83</v>
      </c>
      <c r="BK2888" s="204">
        <f>ROUND(I2888*H2888,2)</f>
        <v>0</v>
      </c>
      <c r="BL2888" s="18" t="s">
        <v>169</v>
      </c>
      <c r="BM2888" s="203" t="s">
        <v>3598</v>
      </c>
    </row>
    <row r="2889" spans="1:65" s="13" customFormat="1" ht="11.25">
      <c r="B2889" s="210"/>
      <c r="C2889" s="211"/>
      <c r="D2889" s="212" t="s">
        <v>250</v>
      </c>
      <c r="E2889" s="213" t="s">
        <v>1</v>
      </c>
      <c r="F2889" s="214" t="s">
        <v>3599</v>
      </c>
      <c r="G2889" s="211"/>
      <c r="H2889" s="213" t="s">
        <v>1</v>
      </c>
      <c r="I2889" s="215"/>
      <c r="J2889" s="211"/>
      <c r="K2889" s="211"/>
      <c r="L2889" s="216"/>
      <c r="M2889" s="217"/>
      <c r="N2889" s="218"/>
      <c r="O2889" s="218"/>
      <c r="P2889" s="218"/>
      <c r="Q2889" s="218"/>
      <c r="R2889" s="218"/>
      <c r="S2889" s="218"/>
      <c r="T2889" s="219"/>
      <c r="AT2889" s="220" t="s">
        <v>250</v>
      </c>
      <c r="AU2889" s="220" t="s">
        <v>86</v>
      </c>
      <c r="AV2889" s="13" t="s">
        <v>83</v>
      </c>
      <c r="AW2889" s="13" t="s">
        <v>31</v>
      </c>
      <c r="AX2889" s="13" t="s">
        <v>75</v>
      </c>
      <c r="AY2889" s="220" t="s">
        <v>239</v>
      </c>
    </row>
    <row r="2890" spans="1:65" s="13" customFormat="1" ht="11.25">
      <c r="B2890" s="210"/>
      <c r="C2890" s="211"/>
      <c r="D2890" s="212" t="s">
        <v>250</v>
      </c>
      <c r="E2890" s="213" t="s">
        <v>1</v>
      </c>
      <c r="F2890" s="214" t="s">
        <v>3600</v>
      </c>
      <c r="G2890" s="211"/>
      <c r="H2890" s="213" t="s">
        <v>1</v>
      </c>
      <c r="I2890" s="215"/>
      <c r="J2890" s="211"/>
      <c r="K2890" s="211"/>
      <c r="L2890" s="216"/>
      <c r="M2890" s="217"/>
      <c r="N2890" s="218"/>
      <c r="O2890" s="218"/>
      <c r="P2890" s="218"/>
      <c r="Q2890" s="218"/>
      <c r="R2890" s="218"/>
      <c r="S2890" s="218"/>
      <c r="T2890" s="219"/>
      <c r="AT2890" s="220" t="s">
        <v>250</v>
      </c>
      <c r="AU2890" s="220" t="s">
        <v>86</v>
      </c>
      <c r="AV2890" s="13" t="s">
        <v>83</v>
      </c>
      <c r="AW2890" s="13" t="s">
        <v>31</v>
      </c>
      <c r="AX2890" s="13" t="s">
        <v>75</v>
      </c>
      <c r="AY2890" s="220" t="s">
        <v>239</v>
      </c>
    </row>
    <row r="2891" spans="1:65" s="13" customFormat="1" ht="11.25">
      <c r="B2891" s="210"/>
      <c r="C2891" s="211"/>
      <c r="D2891" s="212" t="s">
        <v>250</v>
      </c>
      <c r="E2891" s="213" t="s">
        <v>1</v>
      </c>
      <c r="F2891" s="214" t="s">
        <v>3588</v>
      </c>
      <c r="G2891" s="211"/>
      <c r="H2891" s="213" t="s">
        <v>1</v>
      </c>
      <c r="I2891" s="215"/>
      <c r="J2891" s="211"/>
      <c r="K2891" s="211"/>
      <c r="L2891" s="216"/>
      <c r="M2891" s="217"/>
      <c r="N2891" s="218"/>
      <c r="O2891" s="218"/>
      <c r="P2891" s="218"/>
      <c r="Q2891" s="218"/>
      <c r="R2891" s="218"/>
      <c r="S2891" s="218"/>
      <c r="T2891" s="219"/>
      <c r="AT2891" s="220" t="s">
        <v>250</v>
      </c>
      <c r="AU2891" s="220" t="s">
        <v>86</v>
      </c>
      <c r="AV2891" s="13" t="s">
        <v>83</v>
      </c>
      <c r="AW2891" s="13" t="s">
        <v>31</v>
      </c>
      <c r="AX2891" s="13" t="s">
        <v>75</v>
      </c>
      <c r="AY2891" s="220" t="s">
        <v>239</v>
      </c>
    </row>
    <row r="2892" spans="1:65" s="14" customFormat="1" ht="11.25">
      <c r="B2892" s="221"/>
      <c r="C2892" s="222"/>
      <c r="D2892" s="212" t="s">
        <v>250</v>
      </c>
      <c r="E2892" s="223" t="s">
        <v>1</v>
      </c>
      <c r="F2892" s="224" t="s">
        <v>86</v>
      </c>
      <c r="G2892" s="222"/>
      <c r="H2892" s="225">
        <v>2</v>
      </c>
      <c r="I2892" s="226"/>
      <c r="J2892" s="222"/>
      <c r="K2892" s="222"/>
      <c r="L2892" s="227"/>
      <c r="M2892" s="228"/>
      <c r="N2892" s="229"/>
      <c r="O2892" s="229"/>
      <c r="P2892" s="229"/>
      <c r="Q2892" s="229"/>
      <c r="R2892" s="229"/>
      <c r="S2892" s="229"/>
      <c r="T2892" s="230"/>
      <c r="AT2892" s="231" t="s">
        <v>250</v>
      </c>
      <c r="AU2892" s="231" t="s">
        <v>86</v>
      </c>
      <c r="AV2892" s="14" t="s">
        <v>86</v>
      </c>
      <c r="AW2892" s="14" t="s">
        <v>31</v>
      </c>
      <c r="AX2892" s="14" t="s">
        <v>75</v>
      </c>
      <c r="AY2892" s="231" t="s">
        <v>239</v>
      </c>
    </row>
    <row r="2893" spans="1:65" s="13" customFormat="1" ht="11.25">
      <c r="B2893" s="210"/>
      <c r="C2893" s="211"/>
      <c r="D2893" s="212" t="s">
        <v>250</v>
      </c>
      <c r="E2893" s="213" t="s">
        <v>1</v>
      </c>
      <c r="F2893" s="214" t="s">
        <v>3594</v>
      </c>
      <c r="G2893" s="211"/>
      <c r="H2893" s="213" t="s">
        <v>1</v>
      </c>
      <c r="I2893" s="215"/>
      <c r="J2893" s="211"/>
      <c r="K2893" s="211"/>
      <c r="L2893" s="216"/>
      <c r="M2893" s="217"/>
      <c r="N2893" s="218"/>
      <c r="O2893" s="218"/>
      <c r="P2893" s="218"/>
      <c r="Q2893" s="218"/>
      <c r="R2893" s="218"/>
      <c r="S2893" s="218"/>
      <c r="T2893" s="219"/>
      <c r="AT2893" s="220" t="s">
        <v>250</v>
      </c>
      <c r="AU2893" s="220" t="s">
        <v>86</v>
      </c>
      <c r="AV2893" s="13" t="s">
        <v>83</v>
      </c>
      <c r="AW2893" s="13" t="s">
        <v>31</v>
      </c>
      <c r="AX2893" s="13" t="s">
        <v>75</v>
      </c>
      <c r="AY2893" s="220" t="s">
        <v>239</v>
      </c>
    </row>
    <row r="2894" spans="1:65" s="14" customFormat="1" ht="11.25">
      <c r="B2894" s="221"/>
      <c r="C2894" s="222"/>
      <c r="D2894" s="212" t="s">
        <v>250</v>
      </c>
      <c r="E2894" s="223" t="s">
        <v>1</v>
      </c>
      <c r="F2894" s="224" t="s">
        <v>86</v>
      </c>
      <c r="G2894" s="222"/>
      <c r="H2894" s="225">
        <v>2</v>
      </c>
      <c r="I2894" s="226"/>
      <c r="J2894" s="222"/>
      <c r="K2894" s="222"/>
      <c r="L2894" s="227"/>
      <c r="M2894" s="228"/>
      <c r="N2894" s="229"/>
      <c r="O2894" s="229"/>
      <c r="P2894" s="229"/>
      <c r="Q2894" s="229"/>
      <c r="R2894" s="229"/>
      <c r="S2894" s="229"/>
      <c r="T2894" s="230"/>
      <c r="AT2894" s="231" t="s">
        <v>250</v>
      </c>
      <c r="AU2894" s="231" t="s">
        <v>86</v>
      </c>
      <c r="AV2894" s="14" t="s">
        <v>86</v>
      </c>
      <c r="AW2894" s="14" t="s">
        <v>31</v>
      </c>
      <c r="AX2894" s="14" t="s">
        <v>75</v>
      </c>
      <c r="AY2894" s="231" t="s">
        <v>239</v>
      </c>
    </row>
    <row r="2895" spans="1:65" s="16" customFormat="1" ht="11.25">
      <c r="B2895" s="243"/>
      <c r="C2895" s="244"/>
      <c r="D2895" s="212" t="s">
        <v>250</v>
      </c>
      <c r="E2895" s="245" t="s">
        <v>1</v>
      </c>
      <c r="F2895" s="246" t="s">
        <v>264</v>
      </c>
      <c r="G2895" s="244"/>
      <c r="H2895" s="247">
        <v>4</v>
      </c>
      <c r="I2895" s="248"/>
      <c r="J2895" s="244"/>
      <c r="K2895" s="244"/>
      <c r="L2895" s="249"/>
      <c r="M2895" s="250"/>
      <c r="N2895" s="251"/>
      <c r="O2895" s="251"/>
      <c r="P2895" s="251"/>
      <c r="Q2895" s="251"/>
      <c r="R2895" s="251"/>
      <c r="S2895" s="251"/>
      <c r="T2895" s="252"/>
      <c r="AT2895" s="253" t="s">
        <v>250</v>
      </c>
      <c r="AU2895" s="253" t="s">
        <v>86</v>
      </c>
      <c r="AV2895" s="16" t="s">
        <v>246</v>
      </c>
      <c r="AW2895" s="16" t="s">
        <v>31</v>
      </c>
      <c r="AX2895" s="16" t="s">
        <v>83</v>
      </c>
      <c r="AY2895" s="253" t="s">
        <v>239</v>
      </c>
    </row>
    <row r="2896" spans="1:65" s="13" customFormat="1" ht="22.5">
      <c r="B2896" s="210"/>
      <c r="C2896" s="211"/>
      <c r="D2896" s="212" t="s">
        <v>250</v>
      </c>
      <c r="E2896" s="213" t="s">
        <v>1</v>
      </c>
      <c r="F2896" s="214" t="s">
        <v>3601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250</v>
      </c>
      <c r="AU2896" s="220" t="s">
        <v>86</v>
      </c>
      <c r="AV2896" s="13" t="s">
        <v>83</v>
      </c>
      <c r="AW2896" s="13" t="s">
        <v>31</v>
      </c>
      <c r="AX2896" s="13" t="s">
        <v>75</v>
      </c>
      <c r="AY2896" s="220" t="s">
        <v>239</v>
      </c>
    </row>
    <row r="2897" spans="1:65" s="13" customFormat="1" ht="11.25">
      <c r="B2897" s="210"/>
      <c r="C2897" s="211"/>
      <c r="D2897" s="212" t="s">
        <v>250</v>
      </c>
      <c r="E2897" s="213" t="s">
        <v>1</v>
      </c>
      <c r="F2897" s="214" t="s">
        <v>3500</v>
      </c>
      <c r="G2897" s="211"/>
      <c r="H2897" s="213" t="s">
        <v>1</v>
      </c>
      <c r="I2897" s="215"/>
      <c r="J2897" s="211"/>
      <c r="K2897" s="211"/>
      <c r="L2897" s="216"/>
      <c r="M2897" s="217"/>
      <c r="N2897" s="218"/>
      <c r="O2897" s="218"/>
      <c r="P2897" s="218"/>
      <c r="Q2897" s="218"/>
      <c r="R2897" s="218"/>
      <c r="S2897" s="218"/>
      <c r="T2897" s="219"/>
      <c r="AT2897" s="220" t="s">
        <v>250</v>
      </c>
      <c r="AU2897" s="220" t="s">
        <v>86</v>
      </c>
      <c r="AV2897" s="13" t="s">
        <v>83</v>
      </c>
      <c r="AW2897" s="13" t="s">
        <v>31</v>
      </c>
      <c r="AX2897" s="13" t="s">
        <v>75</v>
      </c>
      <c r="AY2897" s="220" t="s">
        <v>239</v>
      </c>
    </row>
    <row r="2898" spans="1:65" s="13" customFormat="1" ht="22.5">
      <c r="B2898" s="210"/>
      <c r="C2898" s="211"/>
      <c r="D2898" s="212" t="s">
        <v>250</v>
      </c>
      <c r="E2898" s="213" t="s">
        <v>1</v>
      </c>
      <c r="F2898" s="214" t="s">
        <v>2879</v>
      </c>
      <c r="G2898" s="211"/>
      <c r="H2898" s="213" t="s">
        <v>1</v>
      </c>
      <c r="I2898" s="215"/>
      <c r="J2898" s="211"/>
      <c r="K2898" s="211"/>
      <c r="L2898" s="216"/>
      <c r="M2898" s="217"/>
      <c r="N2898" s="218"/>
      <c r="O2898" s="218"/>
      <c r="P2898" s="218"/>
      <c r="Q2898" s="218"/>
      <c r="R2898" s="218"/>
      <c r="S2898" s="218"/>
      <c r="T2898" s="219"/>
      <c r="AT2898" s="220" t="s">
        <v>250</v>
      </c>
      <c r="AU2898" s="220" t="s">
        <v>86</v>
      </c>
      <c r="AV2898" s="13" t="s">
        <v>83</v>
      </c>
      <c r="AW2898" s="13" t="s">
        <v>31</v>
      </c>
      <c r="AX2898" s="13" t="s">
        <v>75</v>
      </c>
      <c r="AY2898" s="220" t="s">
        <v>239</v>
      </c>
    </row>
    <row r="2899" spans="1:65" s="13" customFormat="1" ht="11.25">
      <c r="B2899" s="210"/>
      <c r="C2899" s="211"/>
      <c r="D2899" s="212" t="s">
        <v>250</v>
      </c>
      <c r="E2899" s="213" t="s">
        <v>1</v>
      </c>
      <c r="F2899" s="214" t="s">
        <v>2880</v>
      </c>
      <c r="G2899" s="211"/>
      <c r="H2899" s="213" t="s">
        <v>1</v>
      </c>
      <c r="I2899" s="215"/>
      <c r="J2899" s="211"/>
      <c r="K2899" s="211"/>
      <c r="L2899" s="216"/>
      <c r="M2899" s="217"/>
      <c r="N2899" s="218"/>
      <c r="O2899" s="218"/>
      <c r="P2899" s="218"/>
      <c r="Q2899" s="218"/>
      <c r="R2899" s="218"/>
      <c r="S2899" s="218"/>
      <c r="T2899" s="219"/>
      <c r="AT2899" s="220" t="s">
        <v>250</v>
      </c>
      <c r="AU2899" s="220" t="s">
        <v>86</v>
      </c>
      <c r="AV2899" s="13" t="s">
        <v>83</v>
      </c>
      <c r="AW2899" s="13" t="s">
        <v>31</v>
      </c>
      <c r="AX2899" s="13" t="s">
        <v>75</v>
      </c>
      <c r="AY2899" s="220" t="s">
        <v>239</v>
      </c>
    </row>
    <row r="2900" spans="1:65" s="13" customFormat="1" ht="11.25">
      <c r="B2900" s="210"/>
      <c r="C2900" s="211"/>
      <c r="D2900" s="212" t="s">
        <v>250</v>
      </c>
      <c r="E2900" s="213" t="s">
        <v>1</v>
      </c>
      <c r="F2900" s="214" t="s">
        <v>1497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250</v>
      </c>
      <c r="AU2900" s="220" t="s">
        <v>86</v>
      </c>
      <c r="AV2900" s="13" t="s">
        <v>83</v>
      </c>
      <c r="AW2900" s="13" t="s">
        <v>31</v>
      </c>
      <c r="AX2900" s="13" t="s">
        <v>75</v>
      </c>
      <c r="AY2900" s="220" t="s">
        <v>239</v>
      </c>
    </row>
    <row r="2901" spans="1:65" s="2" customFormat="1" ht="33" customHeight="1">
      <c r="A2901" s="35"/>
      <c r="B2901" s="36"/>
      <c r="C2901" s="254" t="s">
        <v>3602</v>
      </c>
      <c r="D2901" s="254" t="s">
        <v>340</v>
      </c>
      <c r="E2901" s="255" t="s">
        <v>3603</v>
      </c>
      <c r="F2901" s="256" t="s">
        <v>3604</v>
      </c>
      <c r="G2901" s="257" t="s">
        <v>674</v>
      </c>
      <c r="H2901" s="258">
        <v>4</v>
      </c>
      <c r="I2901" s="259"/>
      <c r="J2901" s="260">
        <f>ROUND(I2901*H2901,2)</f>
        <v>0</v>
      </c>
      <c r="K2901" s="256" t="s">
        <v>1</v>
      </c>
      <c r="L2901" s="261"/>
      <c r="M2901" s="262" t="s">
        <v>1</v>
      </c>
      <c r="N2901" s="263" t="s">
        <v>40</v>
      </c>
      <c r="O2901" s="72"/>
      <c r="P2901" s="201">
        <f>O2901*H2901</f>
        <v>0</v>
      </c>
      <c r="Q2901" s="201">
        <v>1.8499999999999999E-2</v>
      </c>
      <c r="R2901" s="201">
        <f>Q2901*H2901</f>
        <v>7.3999999999999996E-2</v>
      </c>
      <c r="S2901" s="201">
        <v>0</v>
      </c>
      <c r="T2901" s="202">
        <f>S2901*H2901</f>
        <v>0</v>
      </c>
      <c r="U2901" s="35"/>
      <c r="V2901" s="35"/>
      <c r="W2901" s="35"/>
      <c r="X2901" s="35"/>
      <c r="Y2901" s="35"/>
      <c r="Z2901" s="35"/>
      <c r="AA2901" s="35"/>
      <c r="AB2901" s="35"/>
      <c r="AC2901" s="35"/>
      <c r="AD2901" s="35"/>
      <c r="AE2901" s="35"/>
      <c r="AR2901" s="203" t="s">
        <v>531</v>
      </c>
      <c r="AT2901" s="203" t="s">
        <v>340</v>
      </c>
      <c r="AU2901" s="203" t="s">
        <v>86</v>
      </c>
      <c r="AY2901" s="18" t="s">
        <v>239</v>
      </c>
      <c r="BE2901" s="204">
        <f>IF(N2901="základní",J2901,0)</f>
        <v>0</v>
      </c>
      <c r="BF2901" s="204">
        <f>IF(N2901="snížená",J2901,0)</f>
        <v>0</v>
      </c>
      <c r="BG2901" s="204">
        <f>IF(N2901="zákl. přenesená",J2901,0)</f>
        <v>0</v>
      </c>
      <c r="BH2901" s="204">
        <f>IF(N2901="sníž. přenesená",J2901,0)</f>
        <v>0</v>
      </c>
      <c r="BI2901" s="204">
        <f>IF(N2901="nulová",J2901,0)</f>
        <v>0</v>
      </c>
      <c r="BJ2901" s="18" t="s">
        <v>83</v>
      </c>
      <c r="BK2901" s="204">
        <f>ROUND(I2901*H2901,2)</f>
        <v>0</v>
      </c>
      <c r="BL2901" s="18" t="s">
        <v>169</v>
      </c>
      <c r="BM2901" s="203" t="s">
        <v>3605</v>
      </c>
    </row>
    <row r="2902" spans="1:65" s="13" customFormat="1" ht="11.25">
      <c r="B2902" s="210"/>
      <c r="C2902" s="211"/>
      <c r="D2902" s="212" t="s">
        <v>250</v>
      </c>
      <c r="E2902" s="213" t="s">
        <v>1</v>
      </c>
      <c r="F2902" s="214" t="s">
        <v>3599</v>
      </c>
      <c r="G2902" s="211"/>
      <c r="H2902" s="213" t="s">
        <v>1</v>
      </c>
      <c r="I2902" s="215"/>
      <c r="J2902" s="211"/>
      <c r="K2902" s="211"/>
      <c r="L2902" s="216"/>
      <c r="M2902" s="217"/>
      <c r="N2902" s="218"/>
      <c r="O2902" s="218"/>
      <c r="P2902" s="218"/>
      <c r="Q2902" s="218"/>
      <c r="R2902" s="218"/>
      <c r="S2902" s="218"/>
      <c r="T2902" s="219"/>
      <c r="AT2902" s="220" t="s">
        <v>250</v>
      </c>
      <c r="AU2902" s="220" t="s">
        <v>86</v>
      </c>
      <c r="AV2902" s="13" t="s">
        <v>83</v>
      </c>
      <c r="AW2902" s="13" t="s">
        <v>31</v>
      </c>
      <c r="AX2902" s="13" t="s">
        <v>75</v>
      </c>
      <c r="AY2902" s="220" t="s">
        <v>239</v>
      </c>
    </row>
    <row r="2903" spans="1:65" s="13" customFormat="1" ht="11.25">
      <c r="B2903" s="210"/>
      <c r="C2903" s="211"/>
      <c r="D2903" s="212" t="s">
        <v>250</v>
      </c>
      <c r="E2903" s="213" t="s">
        <v>1</v>
      </c>
      <c r="F2903" s="214" t="s">
        <v>3600</v>
      </c>
      <c r="G2903" s="211"/>
      <c r="H2903" s="213" t="s">
        <v>1</v>
      </c>
      <c r="I2903" s="215"/>
      <c r="J2903" s="211"/>
      <c r="K2903" s="211"/>
      <c r="L2903" s="216"/>
      <c r="M2903" s="217"/>
      <c r="N2903" s="218"/>
      <c r="O2903" s="218"/>
      <c r="P2903" s="218"/>
      <c r="Q2903" s="218"/>
      <c r="R2903" s="218"/>
      <c r="S2903" s="218"/>
      <c r="T2903" s="219"/>
      <c r="AT2903" s="220" t="s">
        <v>250</v>
      </c>
      <c r="AU2903" s="220" t="s">
        <v>86</v>
      </c>
      <c r="AV2903" s="13" t="s">
        <v>83</v>
      </c>
      <c r="AW2903" s="13" t="s">
        <v>31</v>
      </c>
      <c r="AX2903" s="13" t="s">
        <v>75</v>
      </c>
      <c r="AY2903" s="220" t="s">
        <v>239</v>
      </c>
    </row>
    <row r="2904" spans="1:65" s="13" customFormat="1" ht="11.25">
      <c r="B2904" s="210"/>
      <c r="C2904" s="211"/>
      <c r="D2904" s="212" t="s">
        <v>250</v>
      </c>
      <c r="E2904" s="213" t="s">
        <v>1</v>
      </c>
      <c r="F2904" s="214" t="s">
        <v>3594</v>
      </c>
      <c r="G2904" s="211"/>
      <c r="H2904" s="213" t="s">
        <v>1</v>
      </c>
      <c r="I2904" s="215"/>
      <c r="J2904" s="211"/>
      <c r="K2904" s="211"/>
      <c r="L2904" s="216"/>
      <c r="M2904" s="217"/>
      <c r="N2904" s="218"/>
      <c r="O2904" s="218"/>
      <c r="P2904" s="218"/>
      <c r="Q2904" s="218"/>
      <c r="R2904" s="218"/>
      <c r="S2904" s="218"/>
      <c r="T2904" s="219"/>
      <c r="AT2904" s="220" t="s">
        <v>250</v>
      </c>
      <c r="AU2904" s="220" t="s">
        <v>86</v>
      </c>
      <c r="AV2904" s="13" t="s">
        <v>83</v>
      </c>
      <c r="AW2904" s="13" t="s">
        <v>31</v>
      </c>
      <c r="AX2904" s="13" t="s">
        <v>75</v>
      </c>
      <c r="AY2904" s="220" t="s">
        <v>239</v>
      </c>
    </row>
    <row r="2905" spans="1:65" s="14" customFormat="1" ht="11.25">
      <c r="B2905" s="221"/>
      <c r="C2905" s="222"/>
      <c r="D2905" s="212" t="s">
        <v>250</v>
      </c>
      <c r="E2905" s="223" t="s">
        <v>1</v>
      </c>
      <c r="F2905" s="224" t="s">
        <v>246</v>
      </c>
      <c r="G2905" s="222"/>
      <c r="H2905" s="225">
        <v>4</v>
      </c>
      <c r="I2905" s="226"/>
      <c r="J2905" s="222"/>
      <c r="K2905" s="222"/>
      <c r="L2905" s="227"/>
      <c r="M2905" s="228"/>
      <c r="N2905" s="229"/>
      <c r="O2905" s="229"/>
      <c r="P2905" s="229"/>
      <c r="Q2905" s="229"/>
      <c r="R2905" s="229"/>
      <c r="S2905" s="229"/>
      <c r="T2905" s="230"/>
      <c r="AT2905" s="231" t="s">
        <v>250</v>
      </c>
      <c r="AU2905" s="231" t="s">
        <v>86</v>
      </c>
      <c r="AV2905" s="14" t="s">
        <v>86</v>
      </c>
      <c r="AW2905" s="14" t="s">
        <v>31</v>
      </c>
      <c r="AX2905" s="14" t="s">
        <v>83</v>
      </c>
      <c r="AY2905" s="231" t="s">
        <v>239</v>
      </c>
    </row>
    <row r="2906" spans="1:65" s="13" customFormat="1" ht="22.5">
      <c r="B2906" s="210"/>
      <c r="C2906" s="211"/>
      <c r="D2906" s="212" t="s">
        <v>250</v>
      </c>
      <c r="E2906" s="213" t="s">
        <v>1</v>
      </c>
      <c r="F2906" s="214" t="s">
        <v>3601</v>
      </c>
      <c r="G2906" s="211"/>
      <c r="H2906" s="213" t="s">
        <v>1</v>
      </c>
      <c r="I2906" s="215"/>
      <c r="J2906" s="211"/>
      <c r="K2906" s="211"/>
      <c r="L2906" s="216"/>
      <c r="M2906" s="217"/>
      <c r="N2906" s="218"/>
      <c r="O2906" s="218"/>
      <c r="P2906" s="218"/>
      <c r="Q2906" s="218"/>
      <c r="R2906" s="218"/>
      <c r="S2906" s="218"/>
      <c r="T2906" s="219"/>
      <c r="AT2906" s="220" t="s">
        <v>250</v>
      </c>
      <c r="AU2906" s="220" t="s">
        <v>86</v>
      </c>
      <c r="AV2906" s="13" t="s">
        <v>83</v>
      </c>
      <c r="AW2906" s="13" t="s">
        <v>31</v>
      </c>
      <c r="AX2906" s="13" t="s">
        <v>75</v>
      </c>
      <c r="AY2906" s="220" t="s">
        <v>239</v>
      </c>
    </row>
    <row r="2907" spans="1:65" s="13" customFormat="1" ht="11.25">
      <c r="B2907" s="210"/>
      <c r="C2907" s="211"/>
      <c r="D2907" s="212" t="s">
        <v>250</v>
      </c>
      <c r="E2907" s="213" t="s">
        <v>1</v>
      </c>
      <c r="F2907" s="214" t="s">
        <v>3500</v>
      </c>
      <c r="G2907" s="211"/>
      <c r="H2907" s="213" t="s">
        <v>1</v>
      </c>
      <c r="I2907" s="215"/>
      <c r="J2907" s="211"/>
      <c r="K2907" s="211"/>
      <c r="L2907" s="216"/>
      <c r="M2907" s="217"/>
      <c r="N2907" s="218"/>
      <c r="O2907" s="218"/>
      <c r="P2907" s="218"/>
      <c r="Q2907" s="218"/>
      <c r="R2907" s="218"/>
      <c r="S2907" s="218"/>
      <c r="T2907" s="219"/>
      <c r="AT2907" s="220" t="s">
        <v>250</v>
      </c>
      <c r="AU2907" s="220" t="s">
        <v>86</v>
      </c>
      <c r="AV2907" s="13" t="s">
        <v>83</v>
      </c>
      <c r="AW2907" s="13" t="s">
        <v>31</v>
      </c>
      <c r="AX2907" s="13" t="s">
        <v>75</v>
      </c>
      <c r="AY2907" s="220" t="s">
        <v>239</v>
      </c>
    </row>
    <row r="2908" spans="1:65" s="13" customFormat="1" ht="22.5">
      <c r="B2908" s="210"/>
      <c r="C2908" s="211"/>
      <c r="D2908" s="212" t="s">
        <v>250</v>
      </c>
      <c r="E2908" s="213" t="s">
        <v>1</v>
      </c>
      <c r="F2908" s="214" t="s">
        <v>2879</v>
      </c>
      <c r="G2908" s="211"/>
      <c r="H2908" s="213" t="s">
        <v>1</v>
      </c>
      <c r="I2908" s="215"/>
      <c r="J2908" s="211"/>
      <c r="K2908" s="211"/>
      <c r="L2908" s="216"/>
      <c r="M2908" s="217"/>
      <c r="N2908" s="218"/>
      <c r="O2908" s="218"/>
      <c r="P2908" s="218"/>
      <c r="Q2908" s="218"/>
      <c r="R2908" s="218"/>
      <c r="S2908" s="218"/>
      <c r="T2908" s="219"/>
      <c r="AT2908" s="220" t="s">
        <v>250</v>
      </c>
      <c r="AU2908" s="220" t="s">
        <v>86</v>
      </c>
      <c r="AV2908" s="13" t="s">
        <v>83</v>
      </c>
      <c r="AW2908" s="13" t="s">
        <v>31</v>
      </c>
      <c r="AX2908" s="13" t="s">
        <v>75</v>
      </c>
      <c r="AY2908" s="220" t="s">
        <v>239</v>
      </c>
    </row>
    <row r="2909" spans="1:65" s="13" customFormat="1" ht="11.25">
      <c r="B2909" s="210"/>
      <c r="C2909" s="211"/>
      <c r="D2909" s="212" t="s">
        <v>250</v>
      </c>
      <c r="E2909" s="213" t="s">
        <v>1</v>
      </c>
      <c r="F2909" s="214" t="s">
        <v>2880</v>
      </c>
      <c r="G2909" s="211"/>
      <c r="H2909" s="213" t="s">
        <v>1</v>
      </c>
      <c r="I2909" s="215"/>
      <c r="J2909" s="211"/>
      <c r="K2909" s="211"/>
      <c r="L2909" s="216"/>
      <c r="M2909" s="217"/>
      <c r="N2909" s="218"/>
      <c r="O2909" s="218"/>
      <c r="P2909" s="218"/>
      <c r="Q2909" s="218"/>
      <c r="R2909" s="218"/>
      <c r="S2909" s="218"/>
      <c r="T2909" s="219"/>
      <c r="AT2909" s="220" t="s">
        <v>250</v>
      </c>
      <c r="AU2909" s="220" t="s">
        <v>86</v>
      </c>
      <c r="AV2909" s="13" t="s">
        <v>83</v>
      </c>
      <c r="AW2909" s="13" t="s">
        <v>31</v>
      </c>
      <c r="AX2909" s="13" t="s">
        <v>75</v>
      </c>
      <c r="AY2909" s="220" t="s">
        <v>239</v>
      </c>
    </row>
    <row r="2910" spans="1:65" s="13" customFormat="1" ht="11.25">
      <c r="B2910" s="210"/>
      <c r="C2910" s="211"/>
      <c r="D2910" s="212" t="s">
        <v>250</v>
      </c>
      <c r="E2910" s="213" t="s">
        <v>1</v>
      </c>
      <c r="F2910" s="214" t="s">
        <v>1497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250</v>
      </c>
      <c r="AU2910" s="220" t="s">
        <v>86</v>
      </c>
      <c r="AV2910" s="13" t="s">
        <v>83</v>
      </c>
      <c r="AW2910" s="13" t="s">
        <v>31</v>
      </c>
      <c r="AX2910" s="13" t="s">
        <v>75</v>
      </c>
      <c r="AY2910" s="220" t="s">
        <v>239</v>
      </c>
    </row>
    <row r="2911" spans="1:65" s="2" customFormat="1" ht="24.2" customHeight="1">
      <c r="A2911" s="35"/>
      <c r="B2911" s="36"/>
      <c r="C2911" s="254" t="s">
        <v>3606</v>
      </c>
      <c r="D2911" s="254" t="s">
        <v>340</v>
      </c>
      <c r="E2911" s="255" t="s">
        <v>3607</v>
      </c>
      <c r="F2911" s="256" t="s">
        <v>3608</v>
      </c>
      <c r="G2911" s="257" t="s">
        <v>674</v>
      </c>
      <c r="H2911" s="258">
        <v>6</v>
      </c>
      <c r="I2911" s="259"/>
      <c r="J2911" s="260">
        <f>ROUND(I2911*H2911,2)</f>
        <v>0</v>
      </c>
      <c r="K2911" s="256" t="s">
        <v>1</v>
      </c>
      <c r="L2911" s="261"/>
      <c r="M2911" s="262" t="s">
        <v>1</v>
      </c>
      <c r="N2911" s="263" t="s">
        <v>40</v>
      </c>
      <c r="O2911" s="72"/>
      <c r="P2911" s="201">
        <f>O2911*H2911</f>
        <v>0</v>
      </c>
      <c r="Q2911" s="201">
        <v>1.8499999999999999E-2</v>
      </c>
      <c r="R2911" s="201">
        <f>Q2911*H2911</f>
        <v>0.11099999999999999</v>
      </c>
      <c r="S2911" s="201">
        <v>0</v>
      </c>
      <c r="T2911" s="202">
        <f>S2911*H2911</f>
        <v>0</v>
      </c>
      <c r="U2911" s="35"/>
      <c r="V2911" s="35"/>
      <c r="W2911" s="35"/>
      <c r="X2911" s="35"/>
      <c r="Y2911" s="35"/>
      <c r="Z2911" s="35"/>
      <c r="AA2911" s="35"/>
      <c r="AB2911" s="35"/>
      <c r="AC2911" s="35"/>
      <c r="AD2911" s="35"/>
      <c r="AE2911" s="35"/>
      <c r="AR2911" s="203" t="s">
        <v>531</v>
      </c>
      <c r="AT2911" s="203" t="s">
        <v>340</v>
      </c>
      <c r="AU2911" s="203" t="s">
        <v>86</v>
      </c>
      <c r="AY2911" s="18" t="s">
        <v>239</v>
      </c>
      <c r="BE2911" s="204">
        <f>IF(N2911="základní",J2911,0)</f>
        <v>0</v>
      </c>
      <c r="BF2911" s="204">
        <f>IF(N2911="snížená",J2911,0)</f>
        <v>0</v>
      </c>
      <c r="BG2911" s="204">
        <f>IF(N2911="zákl. přenesená",J2911,0)</f>
        <v>0</v>
      </c>
      <c r="BH2911" s="204">
        <f>IF(N2911="sníž. přenesená",J2911,0)</f>
        <v>0</v>
      </c>
      <c r="BI2911" s="204">
        <f>IF(N2911="nulová",J2911,0)</f>
        <v>0</v>
      </c>
      <c r="BJ2911" s="18" t="s">
        <v>83</v>
      </c>
      <c r="BK2911" s="204">
        <f>ROUND(I2911*H2911,2)</f>
        <v>0</v>
      </c>
      <c r="BL2911" s="18" t="s">
        <v>169</v>
      </c>
      <c r="BM2911" s="203" t="s">
        <v>3609</v>
      </c>
    </row>
    <row r="2912" spans="1:65" s="13" customFormat="1" ht="11.25">
      <c r="B2912" s="210"/>
      <c r="C2912" s="211"/>
      <c r="D2912" s="212" t="s">
        <v>250</v>
      </c>
      <c r="E2912" s="213" t="s">
        <v>1</v>
      </c>
      <c r="F2912" s="214" t="s">
        <v>3610</v>
      </c>
      <c r="G2912" s="211"/>
      <c r="H2912" s="213" t="s">
        <v>1</v>
      </c>
      <c r="I2912" s="215"/>
      <c r="J2912" s="211"/>
      <c r="K2912" s="211"/>
      <c r="L2912" s="216"/>
      <c r="M2912" s="217"/>
      <c r="N2912" s="218"/>
      <c r="O2912" s="218"/>
      <c r="P2912" s="218"/>
      <c r="Q2912" s="218"/>
      <c r="R2912" s="218"/>
      <c r="S2912" s="218"/>
      <c r="T2912" s="219"/>
      <c r="AT2912" s="220" t="s">
        <v>250</v>
      </c>
      <c r="AU2912" s="220" t="s">
        <v>86</v>
      </c>
      <c r="AV2912" s="13" t="s">
        <v>83</v>
      </c>
      <c r="AW2912" s="13" t="s">
        <v>31</v>
      </c>
      <c r="AX2912" s="13" t="s">
        <v>75</v>
      </c>
      <c r="AY2912" s="220" t="s">
        <v>239</v>
      </c>
    </row>
    <row r="2913" spans="1:65" s="13" customFormat="1" ht="11.25">
      <c r="B2913" s="210"/>
      <c r="C2913" s="211"/>
      <c r="D2913" s="212" t="s">
        <v>250</v>
      </c>
      <c r="E2913" s="213" t="s">
        <v>1</v>
      </c>
      <c r="F2913" s="214" t="s">
        <v>3588</v>
      </c>
      <c r="G2913" s="211"/>
      <c r="H2913" s="213" t="s">
        <v>1</v>
      </c>
      <c r="I2913" s="215"/>
      <c r="J2913" s="211"/>
      <c r="K2913" s="211"/>
      <c r="L2913" s="216"/>
      <c r="M2913" s="217"/>
      <c r="N2913" s="218"/>
      <c r="O2913" s="218"/>
      <c r="P2913" s="218"/>
      <c r="Q2913" s="218"/>
      <c r="R2913" s="218"/>
      <c r="S2913" s="218"/>
      <c r="T2913" s="219"/>
      <c r="AT2913" s="220" t="s">
        <v>250</v>
      </c>
      <c r="AU2913" s="220" t="s">
        <v>86</v>
      </c>
      <c r="AV2913" s="13" t="s">
        <v>83</v>
      </c>
      <c r="AW2913" s="13" t="s">
        <v>31</v>
      </c>
      <c r="AX2913" s="13" t="s">
        <v>75</v>
      </c>
      <c r="AY2913" s="220" t="s">
        <v>239</v>
      </c>
    </row>
    <row r="2914" spans="1:65" s="14" customFormat="1" ht="11.25">
      <c r="B2914" s="221"/>
      <c r="C2914" s="222"/>
      <c r="D2914" s="212" t="s">
        <v>250</v>
      </c>
      <c r="E2914" s="223" t="s">
        <v>1</v>
      </c>
      <c r="F2914" s="224" t="s">
        <v>288</v>
      </c>
      <c r="G2914" s="222"/>
      <c r="H2914" s="225">
        <v>5</v>
      </c>
      <c r="I2914" s="226"/>
      <c r="J2914" s="222"/>
      <c r="K2914" s="222"/>
      <c r="L2914" s="227"/>
      <c r="M2914" s="228"/>
      <c r="N2914" s="229"/>
      <c r="O2914" s="229"/>
      <c r="P2914" s="229"/>
      <c r="Q2914" s="229"/>
      <c r="R2914" s="229"/>
      <c r="S2914" s="229"/>
      <c r="T2914" s="230"/>
      <c r="AT2914" s="231" t="s">
        <v>250</v>
      </c>
      <c r="AU2914" s="231" t="s">
        <v>86</v>
      </c>
      <c r="AV2914" s="14" t="s">
        <v>86</v>
      </c>
      <c r="AW2914" s="14" t="s">
        <v>31</v>
      </c>
      <c r="AX2914" s="14" t="s">
        <v>75</v>
      </c>
      <c r="AY2914" s="231" t="s">
        <v>239</v>
      </c>
    </row>
    <row r="2915" spans="1:65" s="13" customFormat="1" ht="11.25">
      <c r="B2915" s="210"/>
      <c r="C2915" s="211"/>
      <c r="D2915" s="212" t="s">
        <v>250</v>
      </c>
      <c r="E2915" s="213" t="s">
        <v>1</v>
      </c>
      <c r="F2915" s="214" t="s">
        <v>3594</v>
      </c>
      <c r="G2915" s="211"/>
      <c r="H2915" s="213" t="s">
        <v>1</v>
      </c>
      <c r="I2915" s="215"/>
      <c r="J2915" s="211"/>
      <c r="K2915" s="211"/>
      <c r="L2915" s="216"/>
      <c r="M2915" s="217"/>
      <c r="N2915" s="218"/>
      <c r="O2915" s="218"/>
      <c r="P2915" s="218"/>
      <c r="Q2915" s="218"/>
      <c r="R2915" s="218"/>
      <c r="S2915" s="218"/>
      <c r="T2915" s="219"/>
      <c r="AT2915" s="220" t="s">
        <v>250</v>
      </c>
      <c r="AU2915" s="220" t="s">
        <v>86</v>
      </c>
      <c r="AV2915" s="13" t="s">
        <v>83</v>
      </c>
      <c r="AW2915" s="13" t="s">
        <v>31</v>
      </c>
      <c r="AX2915" s="13" t="s">
        <v>75</v>
      </c>
      <c r="AY2915" s="220" t="s">
        <v>239</v>
      </c>
    </row>
    <row r="2916" spans="1:65" s="14" customFormat="1" ht="11.25">
      <c r="B2916" s="221"/>
      <c r="C2916" s="222"/>
      <c r="D2916" s="212" t="s">
        <v>250</v>
      </c>
      <c r="E2916" s="223" t="s">
        <v>1</v>
      </c>
      <c r="F2916" s="224" t="s">
        <v>83</v>
      </c>
      <c r="G2916" s="222"/>
      <c r="H2916" s="225">
        <v>1</v>
      </c>
      <c r="I2916" s="226"/>
      <c r="J2916" s="222"/>
      <c r="K2916" s="222"/>
      <c r="L2916" s="227"/>
      <c r="M2916" s="228"/>
      <c r="N2916" s="229"/>
      <c r="O2916" s="229"/>
      <c r="P2916" s="229"/>
      <c r="Q2916" s="229"/>
      <c r="R2916" s="229"/>
      <c r="S2916" s="229"/>
      <c r="T2916" s="230"/>
      <c r="AT2916" s="231" t="s">
        <v>250</v>
      </c>
      <c r="AU2916" s="231" t="s">
        <v>86</v>
      </c>
      <c r="AV2916" s="14" t="s">
        <v>86</v>
      </c>
      <c r="AW2916" s="14" t="s">
        <v>31</v>
      </c>
      <c r="AX2916" s="14" t="s">
        <v>75</v>
      </c>
      <c r="AY2916" s="231" t="s">
        <v>239</v>
      </c>
    </row>
    <row r="2917" spans="1:65" s="16" customFormat="1" ht="11.25">
      <c r="B2917" s="243"/>
      <c r="C2917" s="244"/>
      <c r="D2917" s="212" t="s">
        <v>250</v>
      </c>
      <c r="E2917" s="245" t="s">
        <v>1</v>
      </c>
      <c r="F2917" s="246" t="s">
        <v>264</v>
      </c>
      <c r="G2917" s="244"/>
      <c r="H2917" s="247">
        <v>6</v>
      </c>
      <c r="I2917" s="248"/>
      <c r="J2917" s="244"/>
      <c r="K2917" s="244"/>
      <c r="L2917" s="249"/>
      <c r="M2917" s="250"/>
      <c r="N2917" s="251"/>
      <c r="O2917" s="251"/>
      <c r="P2917" s="251"/>
      <c r="Q2917" s="251"/>
      <c r="R2917" s="251"/>
      <c r="S2917" s="251"/>
      <c r="T2917" s="252"/>
      <c r="AT2917" s="253" t="s">
        <v>250</v>
      </c>
      <c r="AU2917" s="253" t="s">
        <v>86</v>
      </c>
      <c r="AV2917" s="16" t="s">
        <v>246</v>
      </c>
      <c r="AW2917" s="16" t="s">
        <v>31</v>
      </c>
      <c r="AX2917" s="16" t="s">
        <v>83</v>
      </c>
      <c r="AY2917" s="253" t="s">
        <v>239</v>
      </c>
    </row>
    <row r="2918" spans="1:65" s="13" customFormat="1" ht="22.5">
      <c r="B2918" s="210"/>
      <c r="C2918" s="211"/>
      <c r="D2918" s="212" t="s">
        <v>250</v>
      </c>
      <c r="E2918" s="213" t="s">
        <v>1</v>
      </c>
      <c r="F2918" s="214" t="s">
        <v>3589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250</v>
      </c>
      <c r="AU2918" s="220" t="s">
        <v>86</v>
      </c>
      <c r="AV2918" s="13" t="s">
        <v>83</v>
      </c>
      <c r="AW2918" s="13" t="s">
        <v>31</v>
      </c>
      <c r="AX2918" s="13" t="s">
        <v>75</v>
      </c>
      <c r="AY2918" s="220" t="s">
        <v>239</v>
      </c>
    </row>
    <row r="2919" spans="1:65" s="13" customFormat="1" ht="11.25">
      <c r="B2919" s="210"/>
      <c r="C2919" s="211"/>
      <c r="D2919" s="212" t="s">
        <v>250</v>
      </c>
      <c r="E2919" s="213" t="s">
        <v>1</v>
      </c>
      <c r="F2919" s="214" t="s">
        <v>3500</v>
      </c>
      <c r="G2919" s="211"/>
      <c r="H2919" s="213" t="s">
        <v>1</v>
      </c>
      <c r="I2919" s="215"/>
      <c r="J2919" s="211"/>
      <c r="K2919" s="211"/>
      <c r="L2919" s="216"/>
      <c r="M2919" s="217"/>
      <c r="N2919" s="218"/>
      <c r="O2919" s="218"/>
      <c r="P2919" s="218"/>
      <c r="Q2919" s="218"/>
      <c r="R2919" s="218"/>
      <c r="S2919" s="218"/>
      <c r="T2919" s="219"/>
      <c r="AT2919" s="220" t="s">
        <v>250</v>
      </c>
      <c r="AU2919" s="220" t="s">
        <v>86</v>
      </c>
      <c r="AV2919" s="13" t="s">
        <v>83</v>
      </c>
      <c r="AW2919" s="13" t="s">
        <v>31</v>
      </c>
      <c r="AX2919" s="13" t="s">
        <v>75</v>
      </c>
      <c r="AY2919" s="220" t="s">
        <v>239</v>
      </c>
    </row>
    <row r="2920" spans="1:65" s="13" customFormat="1" ht="22.5">
      <c r="B2920" s="210"/>
      <c r="C2920" s="211"/>
      <c r="D2920" s="212" t="s">
        <v>250</v>
      </c>
      <c r="E2920" s="213" t="s">
        <v>1</v>
      </c>
      <c r="F2920" s="214" t="s">
        <v>2879</v>
      </c>
      <c r="G2920" s="211"/>
      <c r="H2920" s="213" t="s">
        <v>1</v>
      </c>
      <c r="I2920" s="215"/>
      <c r="J2920" s="211"/>
      <c r="K2920" s="211"/>
      <c r="L2920" s="216"/>
      <c r="M2920" s="217"/>
      <c r="N2920" s="218"/>
      <c r="O2920" s="218"/>
      <c r="P2920" s="218"/>
      <c r="Q2920" s="218"/>
      <c r="R2920" s="218"/>
      <c r="S2920" s="218"/>
      <c r="T2920" s="219"/>
      <c r="AT2920" s="220" t="s">
        <v>250</v>
      </c>
      <c r="AU2920" s="220" t="s">
        <v>86</v>
      </c>
      <c r="AV2920" s="13" t="s">
        <v>83</v>
      </c>
      <c r="AW2920" s="13" t="s">
        <v>31</v>
      </c>
      <c r="AX2920" s="13" t="s">
        <v>75</v>
      </c>
      <c r="AY2920" s="220" t="s">
        <v>239</v>
      </c>
    </row>
    <row r="2921" spans="1:65" s="13" customFormat="1" ht="11.25">
      <c r="B2921" s="210"/>
      <c r="C2921" s="211"/>
      <c r="D2921" s="212" t="s">
        <v>250</v>
      </c>
      <c r="E2921" s="213" t="s">
        <v>1</v>
      </c>
      <c r="F2921" s="214" t="s">
        <v>2880</v>
      </c>
      <c r="G2921" s="211"/>
      <c r="H2921" s="213" t="s">
        <v>1</v>
      </c>
      <c r="I2921" s="215"/>
      <c r="J2921" s="211"/>
      <c r="K2921" s="211"/>
      <c r="L2921" s="216"/>
      <c r="M2921" s="217"/>
      <c r="N2921" s="218"/>
      <c r="O2921" s="218"/>
      <c r="P2921" s="218"/>
      <c r="Q2921" s="218"/>
      <c r="R2921" s="218"/>
      <c r="S2921" s="218"/>
      <c r="T2921" s="219"/>
      <c r="AT2921" s="220" t="s">
        <v>250</v>
      </c>
      <c r="AU2921" s="220" t="s">
        <v>86</v>
      </c>
      <c r="AV2921" s="13" t="s">
        <v>83</v>
      </c>
      <c r="AW2921" s="13" t="s">
        <v>31</v>
      </c>
      <c r="AX2921" s="13" t="s">
        <v>75</v>
      </c>
      <c r="AY2921" s="220" t="s">
        <v>239</v>
      </c>
    </row>
    <row r="2922" spans="1:65" s="13" customFormat="1" ht="11.25">
      <c r="B2922" s="210"/>
      <c r="C2922" s="211"/>
      <c r="D2922" s="212" t="s">
        <v>250</v>
      </c>
      <c r="E2922" s="213" t="s">
        <v>1</v>
      </c>
      <c r="F2922" s="214" t="s">
        <v>1497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250</v>
      </c>
      <c r="AU2922" s="220" t="s">
        <v>86</v>
      </c>
      <c r="AV2922" s="13" t="s">
        <v>83</v>
      </c>
      <c r="AW2922" s="13" t="s">
        <v>31</v>
      </c>
      <c r="AX2922" s="13" t="s">
        <v>75</v>
      </c>
      <c r="AY2922" s="220" t="s">
        <v>239</v>
      </c>
    </row>
    <row r="2923" spans="1:65" s="2" customFormat="1" ht="33" customHeight="1">
      <c r="A2923" s="35"/>
      <c r="B2923" s="36"/>
      <c r="C2923" s="254" t="s">
        <v>3611</v>
      </c>
      <c r="D2923" s="254" t="s">
        <v>340</v>
      </c>
      <c r="E2923" s="255" t="s">
        <v>3612</v>
      </c>
      <c r="F2923" s="256" t="s">
        <v>3613</v>
      </c>
      <c r="G2923" s="257" t="s">
        <v>674</v>
      </c>
      <c r="H2923" s="258">
        <v>3</v>
      </c>
      <c r="I2923" s="259"/>
      <c r="J2923" s="260">
        <f>ROUND(I2923*H2923,2)</f>
        <v>0</v>
      </c>
      <c r="K2923" s="256" t="s">
        <v>1</v>
      </c>
      <c r="L2923" s="261"/>
      <c r="M2923" s="262" t="s">
        <v>1</v>
      </c>
      <c r="N2923" s="263" t="s">
        <v>40</v>
      </c>
      <c r="O2923" s="72"/>
      <c r="P2923" s="201">
        <f>O2923*H2923</f>
        <v>0</v>
      </c>
      <c r="Q2923" s="201">
        <v>1.8499999999999999E-2</v>
      </c>
      <c r="R2923" s="201">
        <f>Q2923*H2923</f>
        <v>5.5499999999999994E-2</v>
      </c>
      <c r="S2923" s="201">
        <v>0</v>
      </c>
      <c r="T2923" s="202">
        <f>S2923*H2923</f>
        <v>0</v>
      </c>
      <c r="U2923" s="35"/>
      <c r="V2923" s="35"/>
      <c r="W2923" s="35"/>
      <c r="X2923" s="35"/>
      <c r="Y2923" s="35"/>
      <c r="Z2923" s="35"/>
      <c r="AA2923" s="35"/>
      <c r="AB2923" s="35"/>
      <c r="AC2923" s="35"/>
      <c r="AD2923" s="35"/>
      <c r="AE2923" s="35"/>
      <c r="AR2923" s="203" t="s">
        <v>531</v>
      </c>
      <c r="AT2923" s="203" t="s">
        <v>340</v>
      </c>
      <c r="AU2923" s="203" t="s">
        <v>86</v>
      </c>
      <c r="AY2923" s="18" t="s">
        <v>239</v>
      </c>
      <c r="BE2923" s="204">
        <f>IF(N2923="základní",J2923,0)</f>
        <v>0</v>
      </c>
      <c r="BF2923" s="204">
        <f>IF(N2923="snížená",J2923,0)</f>
        <v>0</v>
      </c>
      <c r="BG2923" s="204">
        <f>IF(N2923="zákl. přenesená",J2923,0)</f>
        <v>0</v>
      </c>
      <c r="BH2923" s="204">
        <f>IF(N2923="sníž. přenesená",J2923,0)</f>
        <v>0</v>
      </c>
      <c r="BI2923" s="204">
        <f>IF(N2923="nulová",J2923,0)</f>
        <v>0</v>
      </c>
      <c r="BJ2923" s="18" t="s">
        <v>83</v>
      </c>
      <c r="BK2923" s="204">
        <f>ROUND(I2923*H2923,2)</f>
        <v>0</v>
      </c>
      <c r="BL2923" s="18" t="s">
        <v>169</v>
      </c>
      <c r="BM2923" s="203" t="s">
        <v>3614</v>
      </c>
    </row>
    <row r="2924" spans="1:65" s="13" customFormat="1" ht="11.25">
      <c r="B2924" s="210"/>
      <c r="C2924" s="211"/>
      <c r="D2924" s="212" t="s">
        <v>250</v>
      </c>
      <c r="E2924" s="213" t="s">
        <v>1</v>
      </c>
      <c r="F2924" s="214" t="s">
        <v>3610</v>
      </c>
      <c r="G2924" s="211"/>
      <c r="H2924" s="213" t="s">
        <v>1</v>
      </c>
      <c r="I2924" s="215"/>
      <c r="J2924" s="211"/>
      <c r="K2924" s="211"/>
      <c r="L2924" s="216"/>
      <c r="M2924" s="217"/>
      <c r="N2924" s="218"/>
      <c r="O2924" s="218"/>
      <c r="P2924" s="218"/>
      <c r="Q2924" s="218"/>
      <c r="R2924" s="218"/>
      <c r="S2924" s="218"/>
      <c r="T2924" s="219"/>
      <c r="AT2924" s="220" t="s">
        <v>250</v>
      </c>
      <c r="AU2924" s="220" t="s">
        <v>86</v>
      </c>
      <c r="AV2924" s="13" t="s">
        <v>83</v>
      </c>
      <c r="AW2924" s="13" t="s">
        <v>31</v>
      </c>
      <c r="AX2924" s="13" t="s">
        <v>75</v>
      </c>
      <c r="AY2924" s="220" t="s">
        <v>239</v>
      </c>
    </row>
    <row r="2925" spans="1:65" s="13" customFormat="1" ht="11.25">
      <c r="B2925" s="210"/>
      <c r="C2925" s="211"/>
      <c r="D2925" s="212" t="s">
        <v>250</v>
      </c>
      <c r="E2925" s="213" t="s">
        <v>1</v>
      </c>
      <c r="F2925" s="214" t="s">
        <v>3594</v>
      </c>
      <c r="G2925" s="211"/>
      <c r="H2925" s="213" t="s">
        <v>1</v>
      </c>
      <c r="I2925" s="215"/>
      <c r="J2925" s="211"/>
      <c r="K2925" s="211"/>
      <c r="L2925" s="216"/>
      <c r="M2925" s="217"/>
      <c r="N2925" s="218"/>
      <c r="O2925" s="218"/>
      <c r="P2925" s="218"/>
      <c r="Q2925" s="218"/>
      <c r="R2925" s="218"/>
      <c r="S2925" s="218"/>
      <c r="T2925" s="219"/>
      <c r="AT2925" s="220" t="s">
        <v>250</v>
      </c>
      <c r="AU2925" s="220" t="s">
        <v>86</v>
      </c>
      <c r="AV2925" s="13" t="s">
        <v>83</v>
      </c>
      <c r="AW2925" s="13" t="s">
        <v>31</v>
      </c>
      <c r="AX2925" s="13" t="s">
        <v>75</v>
      </c>
      <c r="AY2925" s="220" t="s">
        <v>239</v>
      </c>
    </row>
    <row r="2926" spans="1:65" s="14" customFormat="1" ht="11.25">
      <c r="B2926" s="221"/>
      <c r="C2926" s="222"/>
      <c r="D2926" s="212" t="s">
        <v>250</v>
      </c>
      <c r="E2926" s="223" t="s">
        <v>1</v>
      </c>
      <c r="F2926" s="224" t="s">
        <v>255</v>
      </c>
      <c r="G2926" s="222"/>
      <c r="H2926" s="225">
        <v>3</v>
      </c>
      <c r="I2926" s="226"/>
      <c r="J2926" s="222"/>
      <c r="K2926" s="222"/>
      <c r="L2926" s="227"/>
      <c r="M2926" s="228"/>
      <c r="N2926" s="229"/>
      <c r="O2926" s="229"/>
      <c r="P2926" s="229"/>
      <c r="Q2926" s="229"/>
      <c r="R2926" s="229"/>
      <c r="S2926" s="229"/>
      <c r="T2926" s="230"/>
      <c r="AT2926" s="231" t="s">
        <v>250</v>
      </c>
      <c r="AU2926" s="231" t="s">
        <v>86</v>
      </c>
      <c r="AV2926" s="14" t="s">
        <v>86</v>
      </c>
      <c r="AW2926" s="14" t="s">
        <v>31</v>
      </c>
      <c r="AX2926" s="14" t="s">
        <v>83</v>
      </c>
      <c r="AY2926" s="231" t="s">
        <v>239</v>
      </c>
    </row>
    <row r="2927" spans="1:65" s="13" customFormat="1" ht="22.5">
      <c r="B2927" s="210"/>
      <c r="C2927" s="211"/>
      <c r="D2927" s="212" t="s">
        <v>250</v>
      </c>
      <c r="E2927" s="213" t="s">
        <v>1</v>
      </c>
      <c r="F2927" s="214" t="s">
        <v>3589</v>
      </c>
      <c r="G2927" s="211"/>
      <c r="H2927" s="213" t="s">
        <v>1</v>
      </c>
      <c r="I2927" s="215"/>
      <c r="J2927" s="211"/>
      <c r="K2927" s="211"/>
      <c r="L2927" s="216"/>
      <c r="M2927" s="217"/>
      <c r="N2927" s="218"/>
      <c r="O2927" s="218"/>
      <c r="P2927" s="218"/>
      <c r="Q2927" s="218"/>
      <c r="R2927" s="218"/>
      <c r="S2927" s="218"/>
      <c r="T2927" s="219"/>
      <c r="AT2927" s="220" t="s">
        <v>250</v>
      </c>
      <c r="AU2927" s="220" t="s">
        <v>86</v>
      </c>
      <c r="AV2927" s="13" t="s">
        <v>83</v>
      </c>
      <c r="AW2927" s="13" t="s">
        <v>31</v>
      </c>
      <c r="AX2927" s="13" t="s">
        <v>75</v>
      </c>
      <c r="AY2927" s="220" t="s">
        <v>239</v>
      </c>
    </row>
    <row r="2928" spans="1:65" s="13" customFormat="1" ht="11.25">
      <c r="B2928" s="210"/>
      <c r="C2928" s="211"/>
      <c r="D2928" s="212" t="s">
        <v>250</v>
      </c>
      <c r="E2928" s="213" t="s">
        <v>1</v>
      </c>
      <c r="F2928" s="214" t="s">
        <v>3500</v>
      </c>
      <c r="G2928" s="211"/>
      <c r="H2928" s="213" t="s">
        <v>1</v>
      </c>
      <c r="I2928" s="215"/>
      <c r="J2928" s="211"/>
      <c r="K2928" s="211"/>
      <c r="L2928" s="216"/>
      <c r="M2928" s="217"/>
      <c r="N2928" s="218"/>
      <c r="O2928" s="218"/>
      <c r="P2928" s="218"/>
      <c r="Q2928" s="218"/>
      <c r="R2928" s="218"/>
      <c r="S2928" s="218"/>
      <c r="T2928" s="219"/>
      <c r="AT2928" s="220" t="s">
        <v>250</v>
      </c>
      <c r="AU2928" s="220" t="s">
        <v>86</v>
      </c>
      <c r="AV2928" s="13" t="s">
        <v>83</v>
      </c>
      <c r="AW2928" s="13" t="s">
        <v>31</v>
      </c>
      <c r="AX2928" s="13" t="s">
        <v>75</v>
      </c>
      <c r="AY2928" s="220" t="s">
        <v>239</v>
      </c>
    </row>
    <row r="2929" spans="1:65" s="13" customFormat="1" ht="22.5">
      <c r="B2929" s="210"/>
      <c r="C2929" s="211"/>
      <c r="D2929" s="212" t="s">
        <v>250</v>
      </c>
      <c r="E2929" s="213" t="s">
        <v>1</v>
      </c>
      <c r="F2929" s="214" t="s">
        <v>2879</v>
      </c>
      <c r="G2929" s="211"/>
      <c r="H2929" s="213" t="s">
        <v>1</v>
      </c>
      <c r="I2929" s="215"/>
      <c r="J2929" s="211"/>
      <c r="K2929" s="211"/>
      <c r="L2929" s="216"/>
      <c r="M2929" s="217"/>
      <c r="N2929" s="218"/>
      <c r="O2929" s="218"/>
      <c r="P2929" s="218"/>
      <c r="Q2929" s="218"/>
      <c r="R2929" s="218"/>
      <c r="S2929" s="218"/>
      <c r="T2929" s="219"/>
      <c r="AT2929" s="220" t="s">
        <v>250</v>
      </c>
      <c r="AU2929" s="220" t="s">
        <v>86</v>
      </c>
      <c r="AV2929" s="13" t="s">
        <v>83</v>
      </c>
      <c r="AW2929" s="13" t="s">
        <v>31</v>
      </c>
      <c r="AX2929" s="13" t="s">
        <v>75</v>
      </c>
      <c r="AY2929" s="220" t="s">
        <v>239</v>
      </c>
    </row>
    <row r="2930" spans="1:65" s="13" customFormat="1" ht="11.25">
      <c r="B2930" s="210"/>
      <c r="C2930" s="211"/>
      <c r="D2930" s="212" t="s">
        <v>250</v>
      </c>
      <c r="E2930" s="213" t="s">
        <v>1</v>
      </c>
      <c r="F2930" s="214" t="s">
        <v>2880</v>
      </c>
      <c r="G2930" s="211"/>
      <c r="H2930" s="213" t="s">
        <v>1</v>
      </c>
      <c r="I2930" s="215"/>
      <c r="J2930" s="211"/>
      <c r="K2930" s="211"/>
      <c r="L2930" s="216"/>
      <c r="M2930" s="217"/>
      <c r="N2930" s="218"/>
      <c r="O2930" s="218"/>
      <c r="P2930" s="218"/>
      <c r="Q2930" s="218"/>
      <c r="R2930" s="218"/>
      <c r="S2930" s="218"/>
      <c r="T2930" s="219"/>
      <c r="AT2930" s="220" t="s">
        <v>250</v>
      </c>
      <c r="AU2930" s="220" t="s">
        <v>86</v>
      </c>
      <c r="AV2930" s="13" t="s">
        <v>83</v>
      </c>
      <c r="AW2930" s="13" t="s">
        <v>31</v>
      </c>
      <c r="AX2930" s="13" t="s">
        <v>75</v>
      </c>
      <c r="AY2930" s="220" t="s">
        <v>239</v>
      </c>
    </row>
    <row r="2931" spans="1:65" s="13" customFormat="1" ht="11.25">
      <c r="B2931" s="210"/>
      <c r="C2931" s="211"/>
      <c r="D2931" s="212" t="s">
        <v>250</v>
      </c>
      <c r="E2931" s="213" t="s">
        <v>1</v>
      </c>
      <c r="F2931" s="214" t="s">
        <v>1497</v>
      </c>
      <c r="G2931" s="211"/>
      <c r="H2931" s="213" t="s">
        <v>1</v>
      </c>
      <c r="I2931" s="215"/>
      <c r="J2931" s="211"/>
      <c r="K2931" s="211"/>
      <c r="L2931" s="216"/>
      <c r="M2931" s="217"/>
      <c r="N2931" s="218"/>
      <c r="O2931" s="218"/>
      <c r="P2931" s="218"/>
      <c r="Q2931" s="218"/>
      <c r="R2931" s="218"/>
      <c r="S2931" s="218"/>
      <c r="T2931" s="219"/>
      <c r="AT2931" s="220" t="s">
        <v>250</v>
      </c>
      <c r="AU2931" s="220" t="s">
        <v>86</v>
      </c>
      <c r="AV2931" s="13" t="s">
        <v>83</v>
      </c>
      <c r="AW2931" s="13" t="s">
        <v>31</v>
      </c>
      <c r="AX2931" s="13" t="s">
        <v>75</v>
      </c>
      <c r="AY2931" s="220" t="s">
        <v>239</v>
      </c>
    </row>
    <row r="2932" spans="1:65" s="2" customFormat="1" ht="33" customHeight="1">
      <c r="A2932" s="35"/>
      <c r="B2932" s="36"/>
      <c r="C2932" s="254" t="s">
        <v>3615</v>
      </c>
      <c r="D2932" s="254" t="s">
        <v>340</v>
      </c>
      <c r="E2932" s="255" t="s">
        <v>3616</v>
      </c>
      <c r="F2932" s="256" t="s">
        <v>3617</v>
      </c>
      <c r="G2932" s="257" t="s">
        <v>674</v>
      </c>
      <c r="H2932" s="258">
        <v>1</v>
      </c>
      <c r="I2932" s="259"/>
      <c r="J2932" s="260">
        <f>ROUND(I2932*H2932,2)</f>
        <v>0</v>
      </c>
      <c r="K2932" s="256" t="s">
        <v>1</v>
      </c>
      <c r="L2932" s="261"/>
      <c r="M2932" s="262" t="s">
        <v>1</v>
      </c>
      <c r="N2932" s="263" t="s">
        <v>40</v>
      </c>
      <c r="O2932" s="72"/>
      <c r="P2932" s="201">
        <f>O2932*H2932</f>
        <v>0</v>
      </c>
      <c r="Q2932" s="201">
        <v>1.8499999999999999E-2</v>
      </c>
      <c r="R2932" s="201">
        <f>Q2932*H2932</f>
        <v>1.8499999999999999E-2</v>
      </c>
      <c r="S2932" s="201">
        <v>0</v>
      </c>
      <c r="T2932" s="202">
        <f>S2932*H2932</f>
        <v>0</v>
      </c>
      <c r="U2932" s="35"/>
      <c r="V2932" s="35"/>
      <c r="W2932" s="35"/>
      <c r="X2932" s="35"/>
      <c r="Y2932" s="35"/>
      <c r="Z2932" s="35"/>
      <c r="AA2932" s="35"/>
      <c r="AB2932" s="35"/>
      <c r="AC2932" s="35"/>
      <c r="AD2932" s="35"/>
      <c r="AE2932" s="35"/>
      <c r="AR2932" s="203" t="s">
        <v>531</v>
      </c>
      <c r="AT2932" s="203" t="s">
        <v>340</v>
      </c>
      <c r="AU2932" s="203" t="s">
        <v>86</v>
      </c>
      <c r="AY2932" s="18" t="s">
        <v>239</v>
      </c>
      <c r="BE2932" s="204">
        <f>IF(N2932="základní",J2932,0)</f>
        <v>0</v>
      </c>
      <c r="BF2932" s="204">
        <f>IF(N2932="snížená",J2932,0)</f>
        <v>0</v>
      </c>
      <c r="BG2932" s="204">
        <f>IF(N2932="zákl. přenesená",J2932,0)</f>
        <v>0</v>
      </c>
      <c r="BH2932" s="204">
        <f>IF(N2932="sníž. přenesená",J2932,0)</f>
        <v>0</v>
      </c>
      <c r="BI2932" s="204">
        <f>IF(N2932="nulová",J2932,0)</f>
        <v>0</v>
      </c>
      <c r="BJ2932" s="18" t="s">
        <v>83</v>
      </c>
      <c r="BK2932" s="204">
        <f>ROUND(I2932*H2932,2)</f>
        <v>0</v>
      </c>
      <c r="BL2932" s="18" t="s">
        <v>169</v>
      </c>
      <c r="BM2932" s="203" t="s">
        <v>3618</v>
      </c>
    </row>
    <row r="2933" spans="1:65" s="13" customFormat="1" ht="11.25">
      <c r="B2933" s="210"/>
      <c r="C2933" s="211"/>
      <c r="D2933" s="212" t="s">
        <v>250</v>
      </c>
      <c r="E2933" s="213" t="s">
        <v>1</v>
      </c>
      <c r="F2933" s="214" t="s">
        <v>3610</v>
      </c>
      <c r="G2933" s="211"/>
      <c r="H2933" s="213" t="s">
        <v>1</v>
      </c>
      <c r="I2933" s="215"/>
      <c r="J2933" s="211"/>
      <c r="K2933" s="211"/>
      <c r="L2933" s="216"/>
      <c r="M2933" s="217"/>
      <c r="N2933" s="218"/>
      <c r="O2933" s="218"/>
      <c r="P2933" s="218"/>
      <c r="Q2933" s="218"/>
      <c r="R2933" s="218"/>
      <c r="S2933" s="218"/>
      <c r="T2933" s="219"/>
      <c r="AT2933" s="220" t="s">
        <v>250</v>
      </c>
      <c r="AU2933" s="220" t="s">
        <v>86</v>
      </c>
      <c r="AV2933" s="13" t="s">
        <v>83</v>
      </c>
      <c r="AW2933" s="13" t="s">
        <v>31</v>
      </c>
      <c r="AX2933" s="13" t="s">
        <v>75</v>
      </c>
      <c r="AY2933" s="220" t="s">
        <v>239</v>
      </c>
    </row>
    <row r="2934" spans="1:65" s="13" customFormat="1" ht="11.25">
      <c r="B2934" s="210"/>
      <c r="C2934" s="211"/>
      <c r="D2934" s="212" t="s">
        <v>250</v>
      </c>
      <c r="E2934" s="213" t="s">
        <v>1</v>
      </c>
      <c r="F2934" s="214" t="s">
        <v>3588</v>
      </c>
      <c r="G2934" s="211"/>
      <c r="H2934" s="213" t="s">
        <v>1</v>
      </c>
      <c r="I2934" s="215"/>
      <c r="J2934" s="211"/>
      <c r="K2934" s="211"/>
      <c r="L2934" s="216"/>
      <c r="M2934" s="217"/>
      <c r="N2934" s="218"/>
      <c r="O2934" s="218"/>
      <c r="P2934" s="218"/>
      <c r="Q2934" s="218"/>
      <c r="R2934" s="218"/>
      <c r="S2934" s="218"/>
      <c r="T2934" s="219"/>
      <c r="AT2934" s="220" t="s">
        <v>250</v>
      </c>
      <c r="AU2934" s="220" t="s">
        <v>86</v>
      </c>
      <c r="AV2934" s="13" t="s">
        <v>83</v>
      </c>
      <c r="AW2934" s="13" t="s">
        <v>31</v>
      </c>
      <c r="AX2934" s="13" t="s">
        <v>75</v>
      </c>
      <c r="AY2934" s="220" t="s">
        <v>239</v>
      </c>
    </row>
    <row r="2935" spans="1:65" s="14" customFormat="1" ht="11.25">
      <c r="B2935" s="221"/>
      <c r="C2935" s="222"/>
      <c r="D2935" s="212" t="s">
        <v>250</v>
      </c>
      <c r="E2935" s="223" t="s">
        <v>1</v>
      </c>
      <c r="F2935" s="224" t="s">
        <v>83</v>
      </c>
      <c r="G2935" s="222"/>
      <c r="H2935" s="225">
        <v>1</v>
      </c>
      <c r="I2935" s="226"/>
      <c r="J2935" s="222"/>
      <c r="K2935" s="222"/>
      <c r="L2935" s="227"/>
      <c r="M2935" s="228"/>
      <c r="N2935" s="229"/>
      <c r="O2935" s="229"/>
      <c r="P2935" s="229"/>
      <c r="Q2935" s="229"/>
      <c r="R2935" s="229"/>
      <c r="S2935" s="229"/>
      <c r="T2935" s="230"/>
      <c r="AT2935" s="231" t="s">
        <v>250</v>
      </c>
      <c r="AU2935" s="231" t="s">
        <v>86</v>
      </c>
      <c r="AV2935" s="14" t="s">
        <v>86</v>
      </c>
      <c r="AW2935" s="14" t="s">
        <v>31</v>
      </c>
      <c r="AX2935" s="14" t="s">
        <v>83</v>
      </c>
      <c r="AY2935" s="231" t="s">
        <v>239</v>
      </c>
    </row>
    <row r="2936" spans="1:65" s="13" customFormat="1" ht="22.5">
      <c r="B2936" s="210"/>
      <c r="C2936" s="211"/>
      <c r="D2936" s="212" t="s">
        <v>250</v>
      </c>
      <c r="E2936" s="213" t="s">
        <v>1</v>
      </c>
      <c r="F2936" s="214" t="s">
        <v>3589</v>
      </c>
      <c r="G2936" s="211"/>
      <c r="H2936" s="213" t="s">
        <v>1</v>
      </c>
      <c r="I2936" s="215"/>
      <c r="J2936" s="211"/>
      <c r="K2936" s="211"/>
      <c r="L2936" s="216"/>
      <c r="M2936" s="217"/>
      <c r="N2936" s="218"/>
      <c r="O2936" s="218"/>
      <c r="P2936" s="218"/>
      <c r="Q2936" s="218"/>
      <c r="R2936" s="218"/>
      <c r="S2936" s="218"/>
      <c r="T2936" s="219"/>
      <c r="AT2936" s="220" t="s">
        <v>250</v>
      </c>
      <c r="AU2936" s="220" t="s">
        <v>86</v>
      </c>
      <c r="AV2936" s="13" t="s">
        <v>83</v>
      </c>
      <c r="AW2936" s="13" t="s">
        <v>31</v>
      </c>
      <c r="AX2936" s="13" t="s">
        <v>75</v>
      </c>
      <c r="AY2936" s="220" t="s">
        <v>239</v>
      </c>
    </row>
    <row r="2937" spans="1:65" s="13" customFormat="1" ht="11.25">
      <c r="B2937" s="210"/>
      <c r="C2937" s="211"/>
      <c r="D2937" s="212" t="s">
        <v>250</v>
      </c>
      <c r="E2937" s="213" t="s">
        <v>1</v>
      </c>
      <c r="F2937" s="214" t="s">
        <v>3500</v>
      </c>
      <c r="G2937" s="211"/>
      <c r="H2937" s="213" t="s">
        <v>1</v>
      </c>
      <c r="I2937" s="215"/>
      <c r="J2937" s="211"/>
      <c r="K2937" s="211"/>
      <c r="L2937" s="216"/>
      <c r="M2937" s="217"/>
      <c r="N2937" s="218"/>
      <c r="O2937" s="218"/>
      <c r="P2937" s="218"/>
      <c r="Q2937" s="218"/>
      <c r="R2937" s="218"/>
      <c r="S2937" s="218"/>
      <c r="T2937" s="219"/>
      <c r="AT2937" s="220" t="s">
        <v>250</v>
      </c>
      <c r="AU2937" s="220" t="s">
        <v>86</v>
      </c>
      <c r="AV2937" s="13" t="s">
        <v>83</v>
      </c>
      <c r="AW2937" s="13" t="s">
        <v>31</v>
      </c>
      <c r="AX2937" s="13" t="s">
        <v>75</v>
      </c>
      <c r="AY2937" s="220" t="s">
        <v>239</v>
      </c>
    </row>
    <row r="2938" spans="1:65" s="13" customFormat="1" ht="22.5">
      <c r="B2938" s="210"/>
      <c r="C2938" s="211"/>
      <c r="D2938" s="212" t="s">
        <v>250</v>
      </c>
      <c r="E2938" s="213" t="s">
        <v>1</v>
      </c>
      <c r="F2938" s="214" t="s">
        <v>2879</v>
      </c>
      <c r="G2938" s="211"/>
      <c r="H2938" s="213" t="s">
        <v>1</v>
      </c>
      <c r="I2938" s="215"/>
      <c r="J2938" s="211"/>
      <c r="K2938" s="211"/>
      <c r="L2938" s="216"/>
      <c r="M2938" s="217"/>
      <c r="N2938" s="218"/>
      <c r="O2938" s="218"/>
      <c r="P2938" s="218"/>
      <c r="Q2938" s="218"/>
      <c r="R2938" s="218"/>
      <c r="S2938" s="218"/>
      <c r="T2938" s="219"/>
      <c r="AT2938" s="220" t="s">
        <v>250</v>
      </c>
      <c r="AU2938" s="220" t="s">
        <v>86</v>
      </c>
      <c r="AV2938" s="13" t="s">
        <v>83</v>
      </c>
      <c r="AW2938" s="13" t="s">
        <v>31</v>
      </c>
      <c r="AX2938" s="13" t="s">
        <v>75</v>
      </c>
      <c r="AY2938" s="220" t="s">
        <v>239</v>
      </c>
    </row>
    <row r="2939" spans="1:65" s="13" customFormat="1" ht="11.25">
      <c r="B2939" s="210"/>
      <c r="C2939" s="211"/>
      <c r="D2939" s="212" t="s">
        <v>250</v>
      </c>
      <c r="E2939" s="213" t="s">
        <v>1</v>
      </c>
      <c r="F2939" s="214" t="s">
        <v>2880</v>
      </c>
      <c r="G2939" s="211"/>
      <c r="H2939" s="213" t="s">
        <v>1</v>
      </c>
      <c r="I2939" s="215"/>
      <c r="J2939" s="211"/>
      <c r="K2939" s="211"/>
      <c r="L2939" s="216"/>
      <c r="M2939" s="217"/>
      <c r="N2939" s="218"/>
      <c r="O2939" s="218"/>
      <c r="P2939" s="218"/>
      <c r="Q2939" s="218"/>
      <c r="R2939" s="218"/>
      <c r="S2939" s="218"/>
      <c r="T2939" s="219"/>
      <c r="AT2939" s="220" t="s">
        <v>250</v>
      </c>
      <c r="AU2939" s="220" t="s">
        <v>86</v>
      </c>
      <c r="AV2939" s="13" t="s">
        <v>83</v>
      </c>
      <c r="AW2939" s="13" t="s">
        <v>31</v>
      </c>
      <c r="AX2939" s="13" t="s">
        <v>75</v>
      </c>
      <c r="AY2939" s="220" t="s">
        <v>239</v>
      </c>
    </row>
    <row r="2940" spans="1:65" s="13" customFormat="1" ht="11.25">
      <c r="B2940" s="210"/>
      <c r="C2940" s="211"/>
      <c r="D2940" s="212" t="s">
        <v>250</v>
      </c>
      <c r="E2940" s="213" t="s">
        <v>1</v>
      </c>
      <c r="F2940" s="214" t="s">
        <v>1497</v>
      </c>
      <c r="G2940" s="211"/>
      <c r="H2940" s="213" t="s">
        <v>1</v>
      </c>
      <c r="I2940" s="215"/>
      <c r="J2940" s="211"/>
      <c r="K2940" s="211"/>
      <c r="L2940" s="216"/>
      <c r="M2940" s="217"/>
      <c r="N2940" s="218"/>
      <c r="O2940" s="218"/>
      <c r="P2940" s="218"/>
      <c r="Q2940" s="218"/>
      <c r="R2940" s="218"/>
      <c r="S2940" s="218"/>
      <c r="T2940" s="219"/>
      <c r="AT2940" s="220" t="s">
        <v>250</v>
      </c>
      <c r="AU2940" s="220" t="s">
        <v>86</v>
      </c>
      <c r="AV2940" s="13" t="s">
        <v>83</v>
      </c>
      <c r="AW2940" s="13" t="s">
        <v>31</v>
      </c>
      <c r="AX2940" s="13" t="s">
        <v>75</v>
      </c>
      <c r="AY2940" s="220" t="s">
        <v>239</v>
      </c>
    </row>
    <row r="2941" spans="1:65" s="2" customFormat="1" ht="33" customHeight="1">
      <c r="A2941" s="35"/>
      <c r="B2941" s="36"/>
      <c r="C2941" s="254" t="s">
        <v>3619</v>
      </c>
      <c r="D2941" s="254" t="s">
        <v>340</v>
      </c>
      <c r="E2941" s="255" t="s">
        <v>3620</v>
      </c>
      <c r="F2941" s="256" t="s">
        <v>3621</v>
      </c>
      <c r="G2941" s="257" t="s">
        <v>674</v>
      </c>
      <c r="H2941" s="258">
        <v>7</v>
      </c>
      <c r="I2941" s="259"/>
      <c r="J2941" s="260">
        <f>ROUND(I2941*H2941,2)</f>
        <v>0</v>
      </c>
      <c r="K2941" s="256" t="s">
        <v>1</v>
      </c>
      <c r="L2941" s="261"/>
      <c r="M2941" s="262" t="s">
        <v>1</v>
      </c>
      <c r="N2941" s="263" t="s">
        <v>40</v>
      </c>
      <c r="O2941" s="72"/>
      <c r="P2941" s="201">
        <f>O2941*H2941</f>
        <v>0</v>
      </c>
      <c r="Q2941" s="201">
        <v>1.8499999999999999E-2</v>
      </c>
      <c r="R2941" s="201">
        <f>Q2941*H2941</f>
        <v>0.1295</v>
      </c>
      <c r="S2941" s="201">
        <v>0</v>
      </c>
      <c r="T2941" s="202">
        <f>S2941*H2941</f>
        <v>0</v>
      </c>
      <c r="U2941" s="35"/>
      <c r="V2941" s="35"/>
      <c r="W2941" s="35"/>
      <c r="X2941" s="35"/>
      <c r="Y2941" s="35"/>
      <c r="Z2941" s="35"/>
      <c r="AA2941" s="35"/>
      <c r="AB2941" s="35"/>
      <c r="AC2941" s="35"/>
      <c r="AD2941" s="35"/>
      <c r="AE2941" s="35"/>
      <c r="AR2941" s="203" t="s">
        <v>531</v>
      </c>
      <c r="AT2941" s="203" t="s">
        <v>340</v>
      </c>
      <c r="AU2941" s="203" t="s">
        <v>86</v>
      </c>
      <c r="AY2941" s="18" t="s">
        <v>239</v>
      </c>
      <c r="BE2941" s="204">
        <f>IF(N2941="základní",J2941,0)</f>
        <v>0</v>
      </c>
      <c r="BF2941" s="204">
        <f>IF(N2941="snížená",J2941,0)</f>
        <v>0</v>
      </c>
      <c r="BG2941" s="204">
        <f>IF(N2941="zákl. přenesená",J2941,0)</f>
        <v>0</v>
      </c>
      <c r="BH2941" s="204">
        <f>IF(N2941="sníž. přenesená",J2941,0)</f>
        <v>0</v>
      </c>
      <c r="BI2941" s="204">
        <f>IF(N2941="nulová",J2941,0)</f>
        <v>0</v>
      </c>
      <c r="BJ2941" s="18" t="s">
        <v>83</v>
      </c>
      <c r="BK2941" s="204">
        <f>ROUND(I2941*H2941,2)</f>
        <v>0</v>
      </c>
      <c r="BL2941" s="18" t="s">
        <v>169</v>
      </c>
      <c r="BM2941" s="203" t="s">
        <v>3622</v>
      </c>
    </row>
    <row r="2942" spans="1:65" s="13" customFormat="1" ht="11.25">
      <c r="B2942" s="210"/>
      <c r="C2942" s="211"/>
      <c r="D2942" s="212" t="s">
        <v>250</v>
      </c>
      <c r="E2942" s="213" t="s">
        <v>1</v>
      </c>
      <c r="F2942" s="214" t="s">
        <v>3610</v>
      </c>
      <c r="G2942" s="211"/>
      <c r="H2942" s="213" t="s">
        <v>1</v>
      </c>
      <c r="I2942" s="215"/>
      <c r="J2942" s="211"/>
      <c r="K2942" s="211"/>
      <c r="L2942" s="216"/>
      <c r="M2942" s="217"/>
      <c r="N2942" s="218"/>
      <c r="O2942" s="218"/>
      <c r="P2942" s="218"/>
      <c r="Q2942" s="218"/>
      <c r="R2942" s="218"/>
      <c r="S2942" s="218"/>
      <c r="T2942" s="219"/>
      <c r="AT2942" s="220" t="s">
        <v>250</v>
      </c>
      <c r="AU2942" s="220" t="s">
        <v>86</v>
      </c>
      <c r="AV2942" s="13" t="s">
        <v>83</v>
      </c>
      <c r="AW2942" s="13" t="s">
        <v>31</v>
      </c>
      <c r="AX2942" s="13" t="s">
        <v>75</v>
      </c>
      <c r="AY2942" s="220" t="s">
        <v>239</v>
      </c>
    </row>
    <row r="2943" spans="1:65" s="13" customFormat="1" ht="11.25">
      <c r="B2943" s="210"/>
      <c r="C2943" s="211"/>
      <c r="D2943" s="212" t="s">
        <v>250</v>
      </c>
      <c r="E2943" s="213" t="s">
        <v>1</v>
      </c>
      <c r="F2943" s="214" t="s">
        <v>3588</v>
      </c>
      <c r="G2943" s="211"/>
      <c r="H2943" s="213" t="s">
        <v>1</v>
      </c>
      <c r="I2943" s="215"/>
      <c r="J2943" s="211"/>
      <c r="K2943" s="211"/>
      <c r="L2943" s="216"/>
      <c r="M2943" s="217"/>
      <c r="N2943" s="218"/>
      <c r="O2943" s="218"/>
      <c r="P2943" s="218"/>
      <c r="Q2943" s="218"/>
      <c r="R2943" s="218"/>
      <c r="S2943" s="218"/>
      <c r="T2943" s="219"/>
      <c r="AT2943" s="220" t="s">
        <v>250</v>
      </c>
      <c r="AU2943" s="220" t="s">
        <v>86</v>
      </c>
      <c r="AV2943" s="13" t="s">
        <v>83</v>
      </c>
      <c r="AW2943" s="13" t="s">
        <v>31</v>
      </c>
      <c r="AX2943" s="13" t="s">
        <v>75</v>
      </c>
      <c r="AY2943" s="220" t="s">
        <v>239</v>
      </c>
    </row>
    <row r="2944" spans="1:65" s="14" customFormat="1" ht="11.25">
      <c r="B2944" s="221"/>
      <c r="C2944" s="222"/>
      <c r="D2944" s="212" t="s">
        <v>250</v>
      </c>
      <c r="E2944" s="223" t="s">
        <v>1</v>
      </c>
      <c r="F2944" s="224" t="s">
        <v>288</v>
      </c>
      <c r="G2944" s="222"/>
      <c r="H2944" s="225">
        <v>5</v>
      </c>
      <c r="I2944" s="226"/>
      <c r="J2944" s="222"/>
      <c r="K2944" s="222"/>
      <c r="L2944" s="227"/>
      <c r="M2944" s="228"/>
      <c r="N2944" s="229"/>
      <c r="O2944" s="229"/>
      <c r="P2944" s="229"/>
      <c r="Q2944" s="229"/>
      <c r="R2944" s="229"/>
      <c r="S2944" s="229"/>
      <c r="T2944" s="230"/>
      <c r="AT2944" s="231" t="s">
        <v>250</v>
      </c>
      <c r="AU2944" s="231" t="s">
        <v>86</v>
      </c>
      <c r="AV2944" s="14" t="s">
        <v>86</v>
      </c>
      <c r="AW2944" s="14" t="s">
        <v>31</v>
      </c>
      <c r="AX2944" s="14" t="s">
        <v>75</v>
      </c>
      <c r="AY2944" s="231" t="s">
        <v>239</v>
      </c>
    </row>
    <row r="2945" spans="1:65" s="13" customFormat="1" ht="11.25">
      <c r="B2945" s="210"/>
      <c r="C2945" s="211"/>
      <c r="D2945" s="212" t="s">
        <v>250</v>
      </c>
      <c r="E2945" s="213" t="s">
        <v>1</v>
      </c>
      <c r="F2945" s="214" t="s">
        <v>3594</v>
      </c>
      <c r="G2945" s="211"/>
      <c r="H2945" s="213" t="s">
        <v>1</v>
      </c>
      <c r="I2945" s="215"/>
      <c r="J2945" s="211"/>
      <c r="K2945" s="211"/>
      <c r="L2945" s="216"/>
      <c r="M2945" s="217"/>
      <c r="N2945" s="218"/>
      <c r="O2945" s="218"/>
      <c r="P2945" s="218"/>
      <c r="Q2945" s="218"/>
      <c r="R2945" s="218"/>
      <c r="S2945" s="218"/>
      <c r="T2945" s="219"/>
      <c r="AT2945" s="220" t="s">
        <v>250</v>
      </c>
      <c r="AU2945" s="220" t="s">
        <v>86</v>
      </c>
      <c r="AV2945" s="13" t="s">
        <v>83</v>
      </c>
      <c r="AW2945" s="13" t="s">
        <v>31</v>
      </c>
      <c r="AX2945" s="13" t="s">
        <v>75</v>
      </c>
      <c r="AY2945" s="220" t="s">
        <v>239</v>
      </c>
    </row>
    <row r="2946" spans="1:65" s="14" customFormat="1" ht="11.25">
      <c r="B2946" s="221"/>
      <c r="C2946" s="222"/>
      <c r="D2946" s="212" t="s">
        <v>250</v>
      </c>
      <c r="E2946" s="223" t="s">
        <v>1</v>
      </c>
      <c r="F2946" s="224" t="s">
        <v>86</v>
      </c>
      <c r="G2946" s="222"/>
      <c r="H2946" s="225">
        <v>2</v>
      </c>
      <c r="I2946" s="226"/>
      <c r="J2946" s="222"/>
      <c r="K2946" s="222"/>
      <c r="L2946" s="227"/>
      <c r="M2946" s="228"/>
      <c r="N2946" s="229"/>
      <c r="O2946" s="229"/>
      <c r="P2946" s="229"/>
      <c r="Q2946" s="229"/>
      <c r="R2946" s="229"/>
      <c r="S2946" s="229"/>
      <c r="T2946" s="230"/>
      <c r="AT2946" s="231" t="s">
        <v>250</v>
      </c>
      <c r="AU2946" s="231" t="s">
        <v>86</v>
      </c>
      <c r="AV2946" s="14" t="s">
        <v>86</v>
      </c>
      <c r="AW2946" s="14" t="s">
        <v>31</v>
      </c>
      <c r="AX2946" s="14" t="s">
        <v>75</v>
      </c>
      <c r="AY2946" s="231" t="s">
        <v>239</v>
      </c>
    </row>
    <row r="2947" spans="1:65" s="16" customFormat="1" ht="11.25">
      <c r="B2947" s="243"/>
      <c r="C2947" s="244"/>
      <c r="D2947" s="212" t="s">
        <v>250</v>
      </c>
      <c r="E2947" s="245" t="s">
        <v>1</v>
      </c>
      <c r="F2947" s="246" t="s">
        <v>264</v>
      </c>
      <c r="G2947" s="244"/>
      <c r="H2947" s="247">
        <v>7</v>
      </c>
      <c r="I2947" s="248"/>
      <c r="J2947" s="244"/>
      <c r="K2947" s="244"/>
      <c r="L2947" s="249"/>
      <c r="M2947" s="250"/>
      <c r="N2947" s="251"/>
      <c r="O2947" s="251"/>
      <c r="P2947" s="251"/>
      <c r="Q2947" s="251"/>
      <c r="R2947" s="251"/>
      <c r="S2947" s="251"/>
      <c r="T2947" s="252"/>
      <c r="AT2947" s="253" t="s">
        <v>250</v>
      </c>
      <c r="AU2947" s="253" t="s">
        <v>86</v>
      </c>
      <c r="AV2947" s="16" t="s">
        <v>246</v>
      </c>
      <c r="AW2947" s="16" t="s">
        <v>31</v>
      </c>
      <c r="AX2947" s="16" t="s">
        <v>83</v>
      </c>
      <c r="AY2947" s="253" t="s">
        <v>239</v>
      </c>
    </row>
    <row r="2948" spans="1:65" s="13" customFormat="1" ht="22.5">
      <c r="B2948" s="210"/>
      <c r="C2948" s="211"/>
      <c r="D2948" s="212" t="s">
        <v>250</v>
      </c>
      <c r="E2948" s="213" t="s">
        <v>1</v>
      </c>
      <c r="F2948" s="214" t="s">
        <v>3589</v>
      </c>
      <c r="G2948" s="211"/>
      <c r="H2948" s="213" t="s">
        <v>1</v>
      </c>
      <c r="I2948" s="215"/>
      <c r="J2948" s="211"/>
      <c r="K2948" s="211"/>
      <c r="L2948" s="216"/>
      <c r="M2948" s="217"/>
      <c r="N2948" s="218"/>
      <c r="O2948" s="218"/>
      <c r="P2948" s="218"/>
      <c r="Q2948" s="218"/>
      <c r="R2948" s="218"/>
      <c r="S2948" s="218"/>
      <c r="T2948" s="219"/>
      <c r="AT2948" s="220" t="s">
        <v>250</v>
      </c>
      <c r="AU2948" s="220" t="s">
        <v>86</v>
      </c>
      <c r="AV2948" s="13" t="s">
        <v>83</v>
      </c>
      <c r="AW2948" s="13" t="s">
        <v>31</v>
      </c>
      <c r="AX2948" s="13" t="s">
        <v>75</v>
      </c>
      <c r="AY2948" s="220" t="s">
        <v>239</v>
      </c>
    </row>
    <row r="2949" spans="1:65" s="13" customFormat="1" ht="11.25">
      <c r="B2949" s="210"/>
      <c r="C2949" s="211"/>
      <c r="D2949" s="212" t="s">
        <v>250</v>
      </c>
      <c r="E2949" s="213" t="s">
        <v>1</v>
      </c>
      <c r="F2949" s="214" t="s">
        <v>3500</v>
      </c>
      <c r="G2949" s="211"/>
      <c r="H2949" s="213" t="s">
        <v>1</v>
      </c>
      <c r="I2949" s="215"/>
      <c r="J2949" s="211"/>
      <c r="K2949" s="211"/>
      <c r="L2949" s="216"/>
      <c r="M2949" s="217"/>
      <c r="N2949" s="218"/>
      <c r="O2949" s="218"/>
      <c r="P2949" s="218"/>
      <c r="Q2949" s="218"/>
      <c r="R2949" s="218"/>
      <c r="S2949" s="218"/>
      <c r="T2949" s="219"/>
      <c r="AT2949" s="220" t="s">
        <v>250</v>
      </c>
      <c r="AU2949" s="220" t="s">
        <v>86</v>
      </c>
      <c r="AV2949" s="13" t="s">
        <v>83</v>
      </c>
      <c r="AW2949" s="13" t="s">
        <v>31</v>
      </c>
      <c r="AX2949" s="13" t="s">
        <v>75</v>
      </c>
      <c r="AY2949" s="220" t="s">
        <v>239</v>
      </c>
    </row>
    <row r="2950" spans="1:65" s="13" customFormat="1" ht="22.5">
      <c r="B2950" s="210"/>
      <c r="C2950" s="211"/>
      <c r="D2950" s="212" t="s">
        <v>250</v>
      </c>
      <c r="E2950" s="213" t="s">
        <v>1</v>
      </c>
      <c r="F2950" s="214" t="s">
        <v>2879</v>
      </c>
      <c r="G2950" s="211"/>
      <c r="H2950" s="213" t="s">
        <v>1</v>
      </c>
      <c r="I2950" s="215"/>
      <c r="J2950" s="211"/>
      <c r="K2950" s="211"/>
      <c r="L2950" s="216"/>
      <c r="M2950" s="217"/>
      <c r="N2950" s="218"/>
      <c r="O2950" s="218"/>
      <c r="P2950" s="218"/>
      <c r="Q2950" s="218"/>
      <c r="R2950" s="218"/>
      <c r="S2950" s="218"/>
      <c r="T2950" s="219"/>
      <c r="AT2950" s="220" t="s">
        <v>250</v>
      </c>
      <c r="AU2950" s="220" t="s">
        <v>86</v>
      </c>
      <c r="AV2950" s="13" t="s">
        <v>83</v>
      </c>
      <c r="AW2950" s="13" t="s">
        <v>31</v>
      </c>
      <c r="AX2950" s="13" t="s">
        <v>75</v>
      </c>
      <c r="AY2950" s="220" t="s">
        <v>239</v>
      </c>
    </row>
    <row r="2951" spans="1:65" s="13" customFormat="1" ht="11.25">
      <c r="B2951" s="210"/>
      <c r="C2951" s="211"/>
      <c r="D2951" s="212" t="s">
        <v>250</v>
      </c>
      <c r="E2951" s="213" t="s">
        <v>1</v>
      </c>
      <c r="F2951" s="214" t="s">
        <v>2880</v>
      </c>
      <c r="G2951" s="211"/>
      <c r="H2951" s="213" t="s">
        <v>1</v>
      </c>
      <c r="I2951" s="215"/>
      <c r="J2951" s="211"/>
      <c r="K2951" s="211"/>
      <c r="L2951" s="216"/>
      <c r="M2951" s="217"/>
      <c r="N2951" s="218"/>
      <c r="O2951" s="218"/>
      <c r="P2951" s="218"/>
      <c r="Q2951" s="218"/>
      <c r="R2951" s="218"/>
      <c r="S2951" s="218"/>
      <c r="T2951" s="219"/>
      <c r="AT2951" s="220" t="s">
        <v>250</v>
      </c>
      <c r="AU2951" s="220" t="s">
        <v>86</v>
      </c>
      <c r="AV2951" s="13" t="s">
        <v>83</v>
      </c>
      <c r="AW2951" s="13" t="s">
        <v>31</v>
      </c>
      <c r="AX2951" s="13" t="s">
        <v>75</v>
      </c>
      <c r="AY2951" s="220" t="s">
        <v>239</v>
      </c>
    </row>
    <row r="2952" spans="1:65" s="13" customFormat="1" ht="11.25">
      <c r="B2952" s="210"/>
      <c r="C2952" s="211"/>
      <c r="D2952" s="212" t="s">
        <v>250</v>
      </c>
      <c r="E2952" s="213" t="s">
        <v>1</v>
      </c>
      <c r="F2952" s="214" t="s">
        <v>1497</v>
      </c>
      <c r="G2952" s="211"/>
      <c r="H2952" s="213" t="s">
        <v>1</v>
      </c>
      <c r="I2952" s="215"/>
      <c r="J2952" s="211"/>
      <c r="K2952" s="211"/>
      <c r="L2952" s="216"/>
      <c r="M2952" s="217"/>
      <c r="N2952" s="218"/>
      <c r="O2952" s="218"/>
      <c r="P2952" s="218"/>
      <c r="Q2952" s="218"/>
      <c r="R2952" s="218"/>
      <c r="S2952" s="218"/>
      <c r="T2952" s="219"/>
      <c r="AT2952" s="220" t="s">
        <v>250</v>
      </c>
      <c r="AU2952" s="220" t="s">
        <v>86</v>
      </c>
      <c r="AV2952" s="13" t="s">
        <v>83</v>
      </c>
      <c r="AW2952" s="13" t="s">
        <v>31</v>
      </c>
      <c r="AX2952" s="13" t="s">
        <v>75</v>
      </c>
      <c r="AY2952" s="220" t="s">
        <v>239</v>
      </c>
    </row>
    <row r="2953" spans="1:65" s="2" customFormat="1" ht="24.2" customHeight="1">
      <c r="A2953" s="35"/>
      <c r="B2953" s="36"/>
      <c r="C2953" s="192" t="s">
        <v>3623</v>
      </c>
      <c r="D2953" s="192" t="s">
        <v>241</v>
      </c>
      <c r="E2953" s="193" t="s">
        <v>3624</v>
      </c>
      <c r="F2953" s="194" t="s">
        <v>3625</v>
      </c>
      <c r="G2953" s="195" t="s">
        <v>674</v>
      </c>
      <c r="H2953" s="196">
        <v>8</v>
      </c>
      <c r="I2953" s="197"/>
      <c r="J2953" s="198">
        <f>ROUND(I2953*H2953,2)</f>
        <v>0</v>
      </c>
      <c r="K2953" s="194" t="s">
        <v>245</v>
      </c>
      <c r="L2953" s="40"/>
      <c r="M2953" s="199" t="s">
        <v>1</v>
      </c>
      <c r="N2953" s="200" t="s">
        <v>40</v>
      </c>
      <c r="O2953" s="72"/>
      <c r="P2953" s="201">
        <f>O2953*H2953</f>
        <v>0</v>
      </c>
      <c r="Q2953" s="201">
        <v>0</v>
      </c>
      <c r="R2953" s="201">
        <f>Q2953*H2953</f>
        <v>0</v>
      </c>
      <c r="S2953" s="201">
        <v>0</v>
      </c>
      <c r="T2953" s="202">
        <f>S2953*H2953</f>
        <v>0</v>
      </c>
      <c r="U2953" s="35"/>
      <c r="V2953" s="35"/>
      <c r="W2953" s="35"/>
      <c r="X2953" s="35"/>
      <c r="Y2953" s="35"/>
      <c r="Z2953" s="35"/>
      <c r="AA2953" s="35"/>
      <c r="AB2953" s="35"/>
      <c r="AC2953" s="35"/>
      <c r="AD2953" s="35"/>
      <c r="AE2953" s="35"/>
      <c r="AR2953" s="203" t="s">
        <v>169</v>
      </c>
      <c r="AT2953" s="203" t="s">
        <v>241</v>
      </c>
      <c r="AU2953" s="203" t="s">
        <v>86</v>
      </c>
      <c r="AY2953" s="18" t="s">
        <v>239</v>
      </c>
      <c r="BE2953" s="204">
        <f>IF(N2953="základní",J2953,0)</f>
        <v>0</v>
      </c>
      <c r="BF2953" s="204">
        <f>IF(N2953="snížená",J2953,0)</f>
        <v>0</v>
      </c>
      <c r="BG2953" s="204">
        <f>IF(N2953="zákl. přenesená",J2953,0)</f>
        <v>0</v>
      </c>
      <c r="BH2953" s="204">
        <f>IF(N2953="sníž. přenesená",J2953,0)</f>
        <v>0</v>
      </c>
      <c r="BI2953" s="204">
        <f>IF(N2953="nulová",J2953,0)</f>
        <v>0</v>
      </c>
      <c r="BJ2953" s="18" t="s">
        <v>83</v>
      </c>
      <c r="BK2953" s="204">
        <f>ROUND(I2953*H2953,2)</f>
        <v>0</v>
      </c>
      <c r="BL2953" s="18" t="s">
        <v>169</v>
      </c>
      <c r="BM2953" s="203" t="s">
        <v>3626</v>
      </c>
    </row>
    <row r="2954" spans="1:65" s="2" customFormat="1" ht="11.25">
      <c r="A2954" s="35"/>
      <c r="B2954" s="36"/>
      <c r="C2954" s="37"/>
      <c r="D2954" s="205" t="s">
        <v>248</v>
      </c>
      <c r="E2954" s="37"/>
      <c r="F2954" s="206" t="s">
        <v>3627</v>
      </c>
      <c r="G2954" s="37"/>
      <c r="H2954" s="37"/>
      <c r="I2954" s="207"/>
      <c r="J2954" s="37"/>
      <c r="K2954" s="37"/>
      <c r="L2954" s="40"/>
      <c r="M2954" s="208"/>
      <c r="N2954" s="209"/>
      <c r="O2954" s="72"/>
      <c r="P2954" s="72"/>
      <c r="Q2954" s="72"/>
      <c r="R2954" s="72"/>
      <c r="S2954" s="72"/>
      <c r="T2954" s="73"/>
      <c r="U2954" s="35"/>
      <c r="V2954" s="35"/>
      <c r="W2954" s="35"/>
      <c r="X2954" s="35"/>
      <c r="Y2954" s="35"/>
      <c r="Z2954" s="35"/>
      <c r="AA2954" s="35"/>
      <c r="AB2954" s="35"/>
      <c r="AC2954" s="35"/>
      <c r="AD2954" s="35"/>
      <c r="AE2954" s="35"/>
      <c r="AT2954" s="18" t="s">
        <v>248</v>
      </c>
      <c r="AU2954" s="18" t="s">
        <v>86</v>
      </c>
    </row>
    <row r="2955" spans="1:65" s="13" customFormat="1" ht="11.25">
      <c r="B2955" s="210"/>
      <c r="C2955" s="211"/>
      <c r="D2955" s="212" t="s">
        <v>250</v>
      </c>
      <c r="E2955" s="213" t="s">
        <v>1</v>
      </c>
      <c r="F2955" s="214" t="s">
        <v>3582</v>
      </c>
      <c r="G2955" s="211"/>
      <c r="H2955" s="213" t="s">
        <v>1</v>
      </c>
      <c r="I2955" s="215"/>
      <c r="J2955" s="211"/>
      <c r="K2955" s="211"/>
      <c r="L2955" s="216"/>
      <c r="M2955" s="217"/>
      <c r="N2955" s="218"/>
      <c r="O2955" s="218"/>
      <c r="P2955" s="218"/>
      <c r="Q2955" s="218"/>
      <c r="R2955" s="218"/>
      <c r="S2955" s="218"/>
      <c r="T2955" s="219"/>
      <c r="AT2955" s="220" t="s">
        <v>250</v>
      </c>
      <c r="AU2955" s="220" t="s">
        <v>86</v>
      </c>
      <c r="AV2955" s="13" t="s">
        <v>83</v>
      </c>
      <c r="AW2955" s="13" t="s">
        <v>31</v>
      </c>
      <c r="AX2955" s="13" t="s">
        <v>75</v>
      </c>
      <c r="AY2955" s="220" t="s">
        <v>239</v>
      </c>
    </row>
    <row r="2956" spans="1:65" s="14" customFormat="1" ht="11.25">
      <c r="B2956" s="221"/>
      <c r="C2956" s="222"/>
      <c r="D2956" s="212" t="s">
        <v>250</v>
      </c>
      <c r="E2956" s="223" t="s">
        <v>1</v>
      </c>
      <c r="F2956" s="224" t="s">
        <v>1525</v>
      </c>
      <c r="G2956" s="222"/>
      <c r="H2956" s="225">
        <v>8</v>
      </c>
      <c r="I2956" s="226"/>
      <c r="J2956" s="222"/>
      <c r="K2956" s="222"/>
      <c r="L2956" s="227"/>
      <c r="M2956" s="228"/>
      <c r="N2956" s="229"/>
      <c r="O2956" s="229"/>
      <c r="P2956" s="229"/>
      <c r="Q2956" s="229"/>
      <c r="R2956" s="229"/>
      <c r="S2956" s="229"/>
      <c r="T2956" s="230"/>
      <c r="AT2956" s="231" t="s">
        <v>250</v>
      </c>
      <c r="AU2956" s="231" t="s">
        <v>86</v>
      </c>
      <c r="AV2956" s="14" t="s">
        <v>86</v>
      </c>
      <c r="AW2956" s="14" t="s">
        <v>31</v>
      </c>
      <c r="AX2956" s="14" t="s">
        <v>83</v>
      </c>
      <c r="AY2956" s="231" t="s">
        <v>239</v>
      </c>
    </row>
    <row r="2957" spans="1:65" s="2" customFormat="1" ht="16.5" customHeight="1">
      <c r="A2957" s="35"/>
      <c r="B2957" s="36"/>
      <c r="C2957" s="254" t="s">
        <v>3628</v>
      </c>
      <c r="D2957" s="254" t="s">
        <v>340</v>
      </c>
      <c r="E2957" s="255" t="s">
        <v>3629</v>
      </c>
      <c r="F2957" s="256" t="s">
        <v>3630</v>
      </c>
      <c r="G2957" s="257" t="s">
        <v>674</v>
      </c>
      <c r="H2957" s="258">
        <v>8</v>
      </c>
      <c r="I2957" s="259"/>
      <c r="J2957" s="260">
        <f>ROUND(I2957*H2957,2)</f>
        <v>0</v>
      </c>
      <c r="K2957" s="256" t="s">
        <v>1</v>
      </c>
      <c r="L2957" s="261"/>
      <c r="M2957" s="262" t="s">
        <v>1</v>
      </c>
      <c r="N2957" s="263" t="s">
        <v>40</v>
      </c>
      <c r="O2957" s="72"/>
      <c r="P2957" s="201">
        <f>O2957*H2957</f>
        <v>0</v>
      </c>
      <c r="Q2957" s="201">
        <v>4.7000000000000002E-3</v>
      </c>
      <c r="R2957" s="201">
        <f>Q2957*H2957</f>
        <v>3.7600000000000001E-2</v>
      </c>
      <c r="S2957" s="201">
        <v>0</v>
      </c>
      <c r="T2957" s="202">
        <f>S2957*H2957</f>
        <v>0</v>
      </c>
      <c r="U2957" s="35"/>
      <c r="V2957" s="35"/>
      <c r="W2957" s="35"/>
      <c r="X2957" s="35"/>
      <c r="Y2957" s="35"/>
      <c r="Z2957" s="35"/>
      <c r="AA2957" s="35"/>
      <c r="AB2957" s="35"/>
      <c r="AC2957" s="35"/>
      <c r="AD2957" s="35"/>
      <c r="AE2957" s="35"/>
      <c r="AR2957" s="203" t="s">
        <v>531</v>
      </c>
      <c r="AT2957" s="203" t="s">
        <v>340</v>
      </c>
      <c r="AU2957" s="203" t="s">
        <v>86</v>
      </c>
      <c r="AY2957" s="18" t="s">
        <v>239</v>
      </c>
      <c r="BE2957" s="204">
        <f>IF(N2957="základní",J2957,0)</f>
        <v>0</v>
      </c>
      <c r="BF2957" s="204">
        <f>IF(N2957="snížená",J2957,0)</f>
        <v>0</v>
      </c>
      <c r="BG2957" s="204">
        <f>IF(N2957="zákl. přenesená",J2957,0)</f>
        <v>0</v>
      </c>
      <c r="BH2957" s="204">
        <f>IF(N2957="sníž. přenesená",J2957,0)</f>
        <v>0</v>
      </c>
      <c r="BI2957" s="204">
        <f>IF(N2957="nulová",J2957,0)</f>
        <v>0</v>
      </c>
      <c r="BJ2957" s="18" t="s">
        <v>83</v>
      </c>
      <c r="BK2957" s="204">
        <f>ROUND(I2957*H2957,2)</f>
        <v>0</v>
      </c>
      <c r="BL2957" s="18" t="s">
        <v>169</v>
      </c>
      <c r="BM2957" s="203" t="s">
        <v>3631</v>
      </c>
    </row>
    <row r="2958" spans="1:65" s="13" customFormat="1" ht="11.25">
      <c r="B2958" s="210"/>
      <c r="C2958" s="211"/>
      <c r="D2958" s="212" t="s">
        <v>250</v>
      </c>
      <c r="E2958" s="213" t="s">
        <v>1</v>
      </c>
      <c r="F2958" s="214" t="s">
        <v>3632</v>
      </c>
      <c r="G2958" s="211"/>
      <c r="H2958" s="213" t="s">
        <v>1</v>
      </c>
      <c r="I2958" s="215"/>
      <c r="J2958" s="211"/>
      <c r="K2958" s="211"/>
      <c r="L2958" s="216"/>
      <c r="M2958" s="217"/>
      <c r="N2958" s="218"/>
      <c r="O2958" s="218"/>
      <c r="P2958" s="218"/>
      <c r="Q2958" s="218"/>
      <c r="R2958" s="218"/>
      <c r="S2958" s="218"/>
      <c r="T2958" s="219"/>
      <c r="AT2958" s="220" t="s">
        <v>250</v>
      </c>
      <c r="AU2958" s="220" t="s">
        <v>86</v>
      </c>
      <c r="AV2958" s="13" t="s">
        <v>83</v>
      </c>
      <c r="AW2958" s="13" t="s">
        <v>31</v>
      </c>
      <c r="AX2958" s="13" t="s">
        <v>75</v>
      </c>
      <c r="AY2958" s="220" t="s">
        <v>239</v>
      </c>
    </row>
    <row r="2959" spans="1:65" s="14" customFormat="1" ht="11.25">
      <c r="B2959" s="221"/>
      <c r="C2959" s="222"/>
      <c r="D2959" s="212" t="s">
        <v>250</v>
      </c>
      <c r="E2959" s="223" t="s">
        <v>1</v>
      </c>
      <c r="F2959" s="224" t="s">
        <v>319</v>
      </c>
      <c r="G2959" s="222"/>
      <c r="H2959" s="225">
        <v>8</v>
      </c>
      <c r="I2959" s="226"/>
      <c r="J2959" s="222"/>
      <c r="K2959" s="222"/>
      <c r="L2959" s="227"/>
      <c r="M2959" s="228"/>
      <c r="N2959" s="229"/>
      <c r="O2959" s="229"/>
      <c r="P2959" s="229"/>
      <c r="Q2959" s="229"/>
      <c r="R2959" s="229"/>
      <c r="S2959" s="229"/>
      <c r="T2959" s="230"/>
      <c r="AT2959" s="231" t="s">
        <v>250</v>
      </c>
      <c r="AU2959" s="231" t="s">
        <v>86</v>
      </c>
      <c r="AV2959" s="14" t="s">
        <v>86</v>
      </c>
      <c r="AW2959" s="14" t="s">
        <v>31</v>
      </c>
      <c r="AX2959" s="14" t="s">
        <v>83</v>
      </c>
      <c r="AY2959" s="231" t="s">
        <v>239</v>
      </c>
    </row>
    <row r="2960" spans="1:65" s="2" customFormat="1" ht="16.5" customHeight="1">
      <c r="A2960" s="35"/>
      <c r="B2960" s="36"/>
      <c r="C2960" s="192" t="s">
        <v>3633</v>
      </c>
      <c r="D2960" s="192" t="s">
        <v>241</v>
      </c>
      <c r="E2960" s="193" t="s">
        <v>3634</v>
      </c>
      <c r="F2960" s="194" t="s">
        <v>3635</v>
      </c>
      <c r="G2960" s="195" t="s">
        <v>674</v>
      </c>
      <c r="H2960" s="196">
        <v>38</v>
      </c>
      <c r="I2960" s="197"/>
      <c r="J2960" s="198">
        <f>ROUND(I2960*H2960,2)</f>
        <v>0</v>
      </c>
      <c r="K2960" s="194" t="s">
        <v>245</v>
      </c>
      <c r="L2960" s="40"/>
      <c r="M2960" s="199" t="s">
        <v>1</v>
      </c>
      <c r="N2960" s="200" t="s">
        <v>40</v>
      </c>
      <c r="O2960" s="72"/>
      <c r="P2960" s="201">
        <f>O2960*H2960</f>
        <v>0</v>
      </c>
      <c r="Q2960" s="201">
        <v>0</v>
      </c>
      <c r="R2960" s="201">
        <f>Q2960*H2960</f>
        <v>0</v>
      </c>
      <c r="S2960" s="201">
        <v>0</v>
      </c>
      <c r="T2960" s="202">
        <f>S2960*H2960</f>
        <v>0</v>
      </c>
      <c r="U2960" s="35"/>
      <c r="V2960" s="35"/>
      <c r="W2960" s="35"/>
      <c r="X2960" s="35"/>
      <c r="Y2960" s="35"/>
      <c r="Z2960" s="35"/>
      <c r="AA2960" s="35"/>
      <c r="AB2960" s="35"/>
      <c r="AC2960" s="35"/>
      <c r="AD2960" s="35"/>
      <c r="AE2960" s="35"/>
      <c r="AR2960" s="203" t="s">
        <v>169</v>
      </c>
      <c r="AT2960" s="203" t="s">
        <v>241</v>
      </c>
      <c r="AU2960" s="203" t="s">
        <v>86</v>
      </c>
      <c r="AY2960" s="18" t="s">
        <v>239</v>
      </c>
      <c r="BE2960" s="204">
        <f>IF(N2960="základní",J2960,0)</f>
        <v>0</v>
      </c>
      <c r="BF2960" s="204">
        <f>IF(N2960="snížená",J2960,0)</f>
        <v>0</v>
      </c>
      <c r="BG2960" s="204">
        <f>IF(N2960="zákl. přenesená",J2960,0)</f>
        <v>0</v>
      </c>
      <c r="BH2960" s="204">
        <f>IF(N2960="sníž. přenesená",J2960,0)</f>
        <v>0</v>
      </c>
      <c r="BI2960" s="204">
        <f>IF(N2960="nulová",J2960,0)</f>
        <v>0</v>
      </c>
      <c r="BJ2960" s="18" t="s">
        <v>83</v>
      </c>
      <c r="BK2960" s="204">
        <f>ROUND(I2960*H2960,2)</f>
        <v>0</v>
      </c>
      <c r="BL2960" s="18" t="s">
        <v>169</v>
      </c>
      <c r="BM2960" s="203" t="s">
        <v>3636</v>
      </c>
    </row>
    <row r="2961" spans="1:65" s="2" customFormat="1" ht="11.25">
      <c r="A2961" s="35"/>
      <c r="B2961" s="36"/>
      <c r="C2961" s="37"/>
      <c r="D2961" s="205" t="s">
        <v>248</v>
      </c>
      <c r="E2961" s="37"/>
      <c r="F2961" s="206" t="s">
        <v>3637</v>
      </c>
      <c r="G2961" s="37"/>
      <c r="H2961" s="37"/>
      <c r="I2961" s="207"/>
      <c r="J2961" s="37"/>
      <c r="K2961" s="37"/>
      <c r="L2961" s="40"/>
      <c r="M2961" s="208"/>
      <c r="N2961" s="209"/>
      <c r="O2961" s="72"/>
      <c r="P2961" s="72"/>
      <c r="Q2961" s="72"/>
      <c r="R2961" s="72"/>
      <c r="S2961" s="72"/>
      <c r="T2961" s="73"/>
      <c r="U2961" s="35"/>
      <c r="V2961" s="35"/>
      <c r="W2961" s="35"/>
      <c r="X2961" s="35"/>
      <c r="Y2961" s="35"/>
      <c r="Z2961" s="35"/>
      <c r="AA2961" s="35"/>
      <c r="AB2961" s="35"/>
      <c r="AC2961" s="35"/>
      <c r="AD2961" s="35"/>
      <c r="AE2961" s="35"/>
      <c r="AT2961" s="18" t="s">
        <v>248</v>
      </c>
      <c r="AU2961" s="18" t="s">
        <v>86</v>
      </c>
    </row>
    <row r="2962" spans="1:65" s="13" customFormat="1" ht="11.25">
      <c r="B2962" s="210"/>
      <c r="C2962" s="211"/>
      <c r="D2962" s="212" t="s">
        <v>250</v>
      </c>
      <c r="E2962" s="213" t="s">
        <v>1</v>
      </c>
      <c r="F2962" s="214" t="s">
        <v>3638</v>
      </c>
      <c r="G2962" s="211"/>
      <c r="H2962" s="213" t="s">
        <v>1</v>
      </c>
      <c r="I2962" s="215"/>
      <c r="J2962" s="211"/>
      <c r="K2962" s="211"/>
      <c r="L2962" s="216"/>
      <c r="M2962" s="217"/>
      <c r="N2962" s="218"/>
      <c r="O2962" s="218"/>
      <c r="P2962" s="218"/>
      <c r="Q2962" s="218"/>
      <c r="R2962" s="218"/>
      <c r="S2962" s="218"/>
      <c r="T2962" s="219"/>
      <c r="AT2962" s="220" t="s">
        <v>250</v>
      </c>
      <c r="AU2962" s="220" t="s">
        <v>86</v>
      </c>
      <c r="AV2962" s="13" t="s">
        <v>83</v>
      </c>
      <c r="AW2962" s="13" t="s">
        <v>31</v>
      </c>
      <c r="AX2962" s="13" t="s">
        <v>75</v>
      </c>
      <c r="AY2962" s="220" t="s">
        <v>239</v>
      </c>
    </row>
    <row r="2963" spans="1:65" s="13" customFormat="1" ht="11.25">
      <c r="B2963" s="210"/>
      <c r="C2963" s="211"/>
      <c r="D2963" s="212" t="s">
        <v>250</v>
      </c>
      <c r="E2963" s="213" t="s">
        <v>1</v>
      </c>
      <c r="F2963" s="214" t="s">
        <v>3639</v>
      </c>
      <c r="G2963" s="211"/>
      <c r="H2963" s="213" t="s">
        <v>1</v>
      </c>
      <c r="I2963" s="215"/>
      <c r="J2963" s="211"/>
      <c r="K2963" s="211"/>
      <c r="L2963" s="216"/>
      <c r="M2963" s="217"/>
      <c r="N2963" s="218"/>
      <c r="O2963" s="218"/>
      <c r="P2963" s="218"/>
      <c r="Q2963" s="218"/>
      <c r="R2963" s="218"/>
      <c r="S2963" s="218"/>
      <c r="T2963" s="219"/>
      <c r="AT2963" s="220" t="s">
        <v>250</v>
      </c>
      <c r="AU2963" s="220" t="s">
        <v>86</v>
      </c>
      <c r="AV2963" s="13" t="s">
        <v>83</v>
      </c>
      <c r="AW2963" s="13" t="s">
        <v>31</v>
      </c>
      <c r="AX2963" s="13" t="s">
        <v>75</v>
      </c>
      <c r="AY2963" s="220" t="s">
        <v>239</v>
      </c>
    </row>
    <row r="2964" spans="1:65" s="14" customFormat="1" ht="11.25">
      <c r="B2964" s="221"/>
      <c r="C2964" s="222"/>
      <c r="D2964" s="212" t="s">
        <v>250</v>
      </c>
      <c r="E2964" s="223" t="s">
        <v>1</v>
      </c>
      <c r="F2964" s="224" t="s">
        <v>3640</v>
      </c>
      <c r="G2964" s="222"/>
      <c r="H2964" s="225">
        <v>27</v>
      </c>
      <c r="I2964" s="226"/>
      <c r="J2964" s="222"/>
      <c r="K2964" s="222"/>
      <c r="L2964" s="227"/>
      <c r="M2964" s="228"/>
      <c r="N2964" s="229"/>
      <c r="O2964" s="229"/>
      <c r="P2964" s="229"/>
      <c r="Q2964" s="229"/>
      <c r="R2964" s="229"/>
      <c r="S2964" s="229"/>
      <c r="T2964" s="230"/>
      <c r="AT2964" s="231" t="s">
        <v>250</v>
      </c>
      <c r="AU2964" s="231" t="s">
        <v>86</v>
      </c>
      <c r="AV2964" s="14" t="s">
        <v>86</v>
      </c>
      <c r="AW2964" s="14" t="s">
        <v>31</v>
      </c>
      <c r="AX2964" s="14" t="s">
        <v>75</v>
      </c>
      <c r="AY2964" s="231" t="s">
        <v>239</v>
      </c>
    </row>
    <row r="2965" spans="1:65" s="15" customFormat="1" ht="11.25">
      <c r="B2965" s="232"/>
      <c r="C2965" s="233"/>
      <c r="D2965" s="212" t="s">
        <v>250</v>
      </c>
      <c r="E2965" s="234" t="s">
        <v>1</v>
      </c>
      <c r="F2965" s="235" t="s">
        <v>254</v>
      </c>
      <c r="G2965" s="233"/>
      <c r="H2965" s="236">
        <v>27</v>
      </c>
      <c r="I2965" s="237"/>
      <c r="J2965" s="233"/>
      <c r="K2965" s="233"/>
      <c r="L2965" s="238"/>
      <c r="M2965" s="239"/>
      <c r="N2965" s="240"/>
      <c r="O2965" s="240"/>
      <c r="P2965" s="240"/>
      <c r="Q2965" s="240"/>
      <c r="R2965" s="240"/>
      <c r="S2965" s="240"/>
      <c r="T2965" s="241"/>
      <c r="AT2965" s="242" t="s">
        <v>250</v>
      </c>
      <c r="AU2965" s="242" t="s">
        <v>86</v>
      </c>
      <c r="AV2965" s="15" t="s">
        <v>255</v>
      </c>
      <c r="AW2965" s="15" t="s">
        <v>31</v>
      </c>
      <c r="AX2965" s="15" t="s">
        <v>75</v>
      </c>
      <c r="AY2965" s="242" t="s">
        <v>239</v>
      </c>
    </row>
    <row r="2966" spans="1:65" s="13" customFormat="1" ht="11.25">
      <c r="B2966" s="210"/>
      <c r="C2966" s="211"/>
      <c r="D2966" s="212" t="s">
        <v>250</v>
      </c>
      <c r="E2966" s="213" t="s">
        <v>1</v>
      </c>
      <c r="F2966" s="214" t="s">
        <v>3641</v>
      </c>
      <c r="G2966" s="211"/>
      <c r="H2966" s="213" t="s">
        <v>1</v>
      </c>
      <c r="I2966" s="215"/>
      <c r="J2966" s="211"/>
      <c r="K2966" s="211"/>
      <c r="L2966" s="216"/>
      <c r="M2966" s="217"/>
      <c r="N2966" s="218"/>
      <c r="O2966" s="218"/>
      <c r="P2966" s="218"/>
      <c r="Q2966" s="218"/>
      <c r="R2966" s="218"/>
      <c r="S2966" s="218"/>
      <c r="T2966" s="219"/>
      <c r="AT2966" s="220" t="s">
        <v>250</v>
      </c>
      <c r="AU2966" s="220" t="s">
        <v>86</v>
      </c>
      <c r="AV2966" s="13" t="s">
        <v>83</v>
      </c>
      <c r="AW2966" s="13" t="s">
        <v>31</v>
      </c>
      <c r="AX2966" s="13" t="s">
        <v>75</v>
      </c>
      <c r="AY2966" s="220" t="s">
        <v>239</v>
      </c>
    </row>
    <row r="2967" spans="1:65" s="13" customFormat="1" ht="11.25">
      <c r="B2967" s="210"/>
      <c r="C2967" s="211"/>
      <c r="D2967" s="212" t="s">
        <v>250</v>
      </c>
      <c r="E2967" s="213" t="s">
        <v>1</v>
      </c>
      <c r="F2967" s="214" t="s">
        <v>3642</v>
      </c>
      <c r="G2967" s="211"/>
      <c r="H2967" s="213" t="s">
        <v>1</v>
      </c>
      <c r="I2967" s="215"/>
      <c r="J2967" s="211"/>
      <c r="K2967" s="211"/>
      <c r="L2967" s="216"/>
      <c r="M2967" s="217"/>
      <c r="N2967" s="218"/>
      <c r="O2967" s="218"/>
      <c r="P2967" s="218"/>
      <c r="Q2967" s="218"/>
      <c r="R2967" s="218"/>
      <c r="S2967" s="218"/>
      <c r="T2967" s="219"/>
      <c r="AT2967" s="220" t="s">
        <v>250</v>
      </c>
      <c r="AU2967" s="220" t="s">
        <v>86</v>
      </c>
      <c r="AV2967" s="13" t="s">
        <v>83</v>
      </c>
      <c r="AW2967" s="13" t="s">
        <v>31</v>
      </c>
      <c r="AX2967" s="13" t="s">
        <v>75</v>
      </c>
      <c r="AY2967" s="220" t="s">
        <v>239</v>
      </c>
    </row>
    <row r="2968" spans="1:65" s="14" customFormat="1" ht="11.25">
      <c r="B2968" s="221"/>
      <c r="C2968" s="222"/>
      <c r="D2968" s="212" t="s">
        <v>250</v>
      </c>
      <c r="E2968" s="223" t="s">
        <v>1</v>
      </c>
      <c r="F2968" s="224" t="s">
        <v>3643</v>
      </c>
      <c r="G2968" s="222"/>
      <c r="H2968" s="225">
        <v>8</v>
      </c>
      <c r="I2968" s="226"/>
      <c r="J2968" s="222"/>
      <c r="K2968" s="222"/>
      <c r="L2968" s="227"/>
      <c r="M2968" s="228"/>
      <c r="N2968" s="229"/>
      <c r="O2968" s="229"/>
      <c r="P2968" s="229"/>
      <c r="Q2968" s="229"/>
      <c r="R2968" s="229"/>
      <c r="S2968" s="229"/>
      <c r="T2968" s="230"/>
      <c r="AT2968" s="231" t="s">
        <v>250</v>
      </c>
      <c r="AU2968" s="231" t="s">
        <v>86</v>
      </c>
      <c r="AV2968" s="14" t="s">
        <v>86</v>
      </c>
      <c r="AW2968" s="14" t="s">
        <v>31</v>
      </c>
      <c r="AX2968" s="14" t="s">
        <v>75</v>
      </c>
      <c r="AY2968" s="231" t="s">
        <v>239</v>
      </c>
    </row>
    <row r="2969" spans="1:65" s="15" customFormat="1" ht="11.25">
      <c r="B2969" s="232"/>
      <c r="C2969" s="233"/>
      <c r="D2969" s="212" t="s">
        <v>250</v>
      </c>
      <c r="E2969" s="234" t="s">
        <v>1</v>
      </c>
      <c r="F2969" s="235" t="s">
        <v>260</v>
      </c>
      <c r="G2969" s="233"/>
      <c r="H2969" s="236">
        <v>8</v>
      </c>
      <c r="I2969" s="237"/>
      <c r="J2969" s="233"/>
      <c r="K2969" s="233"/>
      <c r="L2969" s="238"/>
      <c r="M2969" s="239"/>
      <c r="N2969" s="240"/>
      <c r="O2969" s="240"/>
      <c r="P2969" s="240"/>
      <c r="Q2969" s="240"/>
      <c r="R2969" s="240"/>
      <c r="S2969" s="240"/>
      <c r="T2969" s="241"/>
      <c r="AT2969" s="242" t="s">
        <v>250</v>
      </c>
      <c r="AU2969" s="242" t="s">
        <v>86</v>
      </c>
      <c r="AV2969" s="15" t="s">
        <v>255</v>
      </c>
      <c r="AW2969" s="15" t="s">
        <v>31</v>
      </c>
      <c r="AX2969" s="15" t="s">
        <v>75</v>
      </c>
      <c r="AY2969" s="242" t="s">
        <v>239</v>
      </c>
    </row>
    <row r="2970" spans="1:65" s="13" customFormat="1" ht="11.25">
      <c r="B2970" s="210"/>
      <c r="C2970" s="211"/>
      <c r="D2970" s="212" t="s">
        <v>250</v>
      </c>
      <c r="E2970" s="213" t="s">
        <v>1</v>
      </c>
      <c r="F2970" s="214" t="s">
        <v>3644</v>
      </c>
      <c r="G2970" s="211"/>
      <c r="H2970" s="213" t="s">
        <v>1</v>
      </c>
      <c r="I2970" s="215"/>
      <c r="J2970" s="211"/>
      <c r="K2970" s="211"/>
      <c r="L2970" s="216"/>
      <c r="M2970" s="217"/>
      <c r="N2970" s="218"/>
      <c r="O2970" s="218"/>
      <c r="P2970" s="218"/>
      <c r="Q2970" s="218"/>
      <c r="R2970" s="218"/>
      <c r="S2970" s="218"/>
      <c r="T2970" s="219"/>
      <c r="AT2970" s="220" t="s">
        <v>250</v>
      </c>
      <c r="AU2970" s="220" t="s">
        <v>86</v>
      </c>
      <c r="AV2970" s="13" t="s">
        <v>83</v>
      </c>
      <c r="AW2970" s="13" t="s">
        <v>31</v>
      </c>
      <c r="AX2970" s="13" t="s">
        <v>75</v>
      </c>
      <c r="AY2970" s="220" t="s">
        <v>239</v>
      </c>
    </row>
    <row r="2971" spans="1:65" s="13" customFormat="1" ht="11.25">
      <c r="B2971" s="210"/>
      <c r="C2971" s="211"/>
      <c r="D2971" s="212" t="s">
        <v>250</v>
      </c>
      <c r="E2971" s="213" t="s">
        <v>1</v>
      </c>
      <c r="F2971" s="214" t="s">
        <v>3645</v>
      </c>
      <c r="G2971" s="211"/>
      <c r="H2971" s="213" t="s">
        <v>1</v>
      </c>
      <c r="I2971" s="215"/>
      <c r="J2971" s="211"/>
      <c r="K2971" s="211"/>
      <c r="L2971" s="216"/>
      <c r="M2971" s="217"/>
      <c r="N2971" s="218"/>
      <c r="O2971" s="218"/>
      <c r="P2971" s="218"/>
      <c r="Q2971" s="218"/>
      <c r="R2971" s="218"/>
      <c r="S2971" s="218"/>
      <c r="T2971" s="219"/>
      <c r="AT2971" s="220" t="s">
        <v>250</v>
      </c>
      <c r="AU2971" s="220" t="s">
        <v>86</v>
      </c>
      <c r="AV2971" s="13" t="s">
        <v>83</v>
      </c>
      <c r="AW2971" s="13" t="s">
        <v>31</v>
      </c>
      <c r="AX2971" s="13" t="s">
        <v>75</v>
      </c>
      <c r="AY2971" s="220" t="s">
        <v>239</v>
      </c>
    </row>
    <row r="2972" spans="1:65" s="14" customFormat="1" ht="11.25">
      <c r="B2972" s="221"/>
      <c r="C2972" s="222"/>
      <c r="D2972" s="212" t="s">
        <v>250</v>
      </c>
      <c r="E2972" s="223" t="s">
        <v>1</v>
      </c>
      <c r="F2972" s="224" t="s">
        <v>255</v>
      </c>
      <c r="G2972" s="222"/>
      <c r="H2972" s="225">
        <v>3</v>
      </c>
      <c r="I2972" s="226"/>
      <c r="J2972" s="222"/>
      <c r="K2972" s="222"/>
      <c r="L2972" s="227"/>
      <c r="M2972" s="228"/>
      <c r="N2972" s="229"/>
      <c r="O2972" s="229"/>
      <c r="P2972" s="229"/>
      <c r="Q2972" s="229"/>
      <c r="R2972" s="229"/>
      <c r="S2972" s="229"/>
      <c r="T2972" s="230"/>
      <c r="AT2972" s="231" t="s">
        <v>250</v>
      </c>
      <c r="AU2972" s="231" t="s">
        <v>86</v>
      </c>
      <c r="AV2972" s="14" t="s">
        <v>86</v>
      </c>
      <c r="AW2972" s="14" t="s">
        <v>31</v>
      </c>
      <c r="AX2972" s="14" t="s">
        <v>75</v>
      </c>
      <c r="AY2972" s="231" t="s">
        <v>239</v>
      </c>
    </row>
    <row r="2973" spans="1:65" s="15" customFormat="1" ht="11.25">
      <c r="B2973" s="232"/>
      <c r="C2973" s="233"/>
      <c r="D2973" s="212" t="s">
        <v>250</v>
      </c>
      <c r="E2973" s="234" t="s">
        <v>1</v>
      </c>
      <c r="F2973" s="235" t="s">
        <v>263</v>
      </c>
      <c r="G2973" s="233"/>
      <c r="H2973" s="236">
        <v>3</v>
      </c>
      <c r="I2973" s="237"/>
      <c r="J2973" s="233"/>
      <c r="K2973" s="233"/>
      <c r="L2973" s="238"/>
      <c r="M2973" s="239"/>
      <c r="N2973" s="240"/>
      <c r="O2973" s="240"/>
      <c r="P2973" s="240"/>
      <c r="Q2973" s="240"/>
      <c r="R2973" s="240"/>
      <c r="S2973" s="240"/>
      <c r="T2973" s="241"/>
      <c r="AT2973" s="242" t="s">
        <v>250</v>
      </c>
      <c r="AU2973" s="242" t="s">
        <v>86</v>
      </c>
      <c r="AV2973" s="15" t="s">
        <v>255</v>
      </c>
      <c r="AW2973" s="15" t="s">
        <v>31</v>
      </c>
      <c r="AX2973" s="15" t="s">
        <v>75</v>
      </c>
      <c r="AY2973" s="242" t="s">
        <v>239</v>
      </c>
    </row>
    <row r="2974" spans="1:65" s="16" customFormat="1" ht="11.25">
      <c r="B2974" s="243"/>
      <c r="C2974" s="244"/>
      <c r="D2974" s="212" t="s">
        <v>250</v>
      </c>
      <c r="E2974" s="245" t="s">
        <v>1</v>
      </c>
      <c r="F2974" s="246" t="s">
        <v>264</v>
      </c>
      <c r="G2974" s="244"/>
      <c r="H2974" s="247">
        <v>38</v>
      </c>
      <c r="I2974" s="248"/>
      <c r="J2974" s="244"/>
      <c r="K2974" s="244"/>
      <c r="L2974" s="249"/>
      <c r="M2974" s="250"/>
      <c r="N2974" s="251"/>
      <c r="O2974" s="251"/>
      <c r="P2974" s="251"/>
      <c r="Q2974" s="251"/>
      <c r="R2974" s="251"/>
      <c r="S2974" s="251"/>
      <c r="T2974" s="252"/>
      <c r="AT2974" s="253" t="s">
        <v>250</v>
      </c>
      <c r="AU2974" s="253" t="s">
        <v>86</v>
      </c>
      <c r="AV2974" s="16" t="s">
        <v>246</v>
      </c>
      <c r="AW2974" s="16" t="s">
        <v>31</v>
      </c>
      <c r="AX2974" s="16" t="s">
        <v>83</v>
      </c>
      <c r="AY2974" s="253" t="s">
        <v>239</v>
      </c>
    </row>
    <row r="2975" spans="1:65" s="2" customFormat="1" ht="21.75" customHeight="1">
      <c r="A2975" s="35"/>
      <c r="B2975" s="36"/>
      <c r="C2975" s="192" t="s">
        <v>3646</v>
      </c>
      <c r="D2975" s="192" t="s">
        <v>241</v>
      </c>
      <c r="E2975" s="193" t="s">
        <v>3647</v>
      </c>
      <c r="F2975" s="194" t="s">
        <v>3648</v>
      </c>
      <c r="G2975" s="195" t="s">
        <v>674</v>
      </c>
      <c r="H2975" s="196">
        <v>38</v>
      </c>
      <c r="I2975" s="197"/>
      <c r="J2975" s="198">
        <f>ROUND(I2975*H2975,2)</f>
        <v>0</v>
      </c>
      <c r="K2975" s="194" t="s">
        <v>245</v>
      </c>
      <c r="L2975" s="40"/>
      <c r="M2975" s="199" t="s">
        <v>1</v>
      </c>
      <c r="N2975" s="200" t="s">
        <v>40</v>
      </c>
      <c r="O2975" s="72"/>
      <c r="P2975" s="201">
        <f>O2975*H2975</f>
        <v>0</v>
      </c>
      <c r="Q2975" s="201">
        <v>0</v>
      </c>
      <c r="R2975" s="201">
        <f>Q2975*H2975</f>
        <v>0</v>
      </c>
      <c r="S2975" s="201">
        <v>0</v>
      </c>
      <c r="T2975" s="202">
        <f>S2975*H2975</f>
        <v>0</v>
      </c>
      <c r="U2975" s="35"/>
      <c r="V2975" s="35"/>
      <c r="W2975" s="35"/>
      <c r="X2975" s="35"/>
      <c r="Y2975" s="35"/>
      <c r="Z2975" s="35"/>
      <c r="AA2975" s="35"/>
      <c r="AB2975" s="35"/>
      <c r="AC2975" s="35"/>
      <c r="AD2975" s="35"/>
      <c r="AE2975" s="35"/>
      <c r="AR2975" s="203" t="s">
        <v>169</v>
      </c>
      <c r="AT2975" s="203" t="s">
        <v>241</v>
      </c>
      <c r="AU2975" s="203" t="s">
        <v>86</v>
      </c>
      <c r="AY2975" s="18" t="s">
        <v>239</v>
      </c>
      <c r="BE2975" s="204">
        <f>IF(N2975="základní",J2975,0)</f>
        <v>0</v>
      </c>
      <c r="BF2975" s="204">
        <f>IF(N2975="snížená",J2975,0)</f>
        <v>0</v>
      </c>
      <c r="BG2975" s="204">
        <f>IF(N2975="zákl. přenesená",J2975,0)</f>
        <v>0</v>
      </c>
      <c r="BH2975" s="204">
        <f>IF(N2975="sníž. přenesená",J2975,0)</f>
        <v>0</v>
      </c>
      <c r="BI2975" s="204">
        <f>IF(N2975="nulová",J2975,0)</f>
        <v>0</v>
      </c>
      <c r="BJ2975" s="18" t="s">
        <v>83</v>
      </c>
      <c r="BK2975" s="204">
        <f>ROUND(I2975*H2975,2)</f>
        <v>0</v>
      </c>
      <c r="BL2975" s="18" t="s">
        <v>169</v>
      </c>
      <c r="BM2975" s="203" t="s">
        <v>3649</v>
      </c>
    </row>
    <row r="2976" spans="1:65" s="2" customFormat="1" ht="11.25">
      <c r="A2976" s="35"/>
      <c r="B2976" s="36"/>
      <c r="C2976" s="37"/>
      <c r="D2976" s="205" t="s">
        <v>248</v>
      </c>
      <c r="E2976" s="37"/>
      <c r="F2976" s="206" t="s">
        <v>3650</v>
      </c>
      <c r="G2976" s="37"/>
      <c r="H2976" s="37"/>
      <c r="I2976" s="207"/>
      <c r="J2976" s="37"/>
      <c r="K2976" s="37"/>
      <c r="L2976" s="40"/>
      <c r="M2976" s="208"/>
      <c r="N2976" s="209"/>
      <c r="O2976" s="72"/>
      <c r="P2976" s="72"/>
      <c r="Q2976" s="72"/>
      <c r="R2976" s="72"/>
      <c r="S2976" s="72"/>
      <c r="T2976" s="73"/>
      <c r="U2976" s="35"/>
      <c r="V2976" s="35"/>
      <c r="W2976" s="35"/>
      <c r="X2976" s="35"/>
      <c r="Y2976" s="35"/>
      <c r="Z2976" s="35"/>
      <c r="AA2976" s="35"/>
      <c r="AB2976" s="35"/>
      <c r="AC2976" s="35"/>
      <c r="AD2976" s="35"/>
      <c r="AE2976" s="35"/>
      <c r="AT2976" s="18" t="s">
        <v>248</v>
      </c>
      <c r="AU2976" s="18" t="s">
        <v>86</v>
      </c>
    </row>
    <row r="2977" spans="1:65" s="2" customFormat="1" ht="24.2" customHeight="1">
      <c r="A2977" s="35"/>
      <c r="B2977" s="36"/>
      <c r="C2977" s="254" t="s">
        <v>3651</v>
      </c>
      <c r="D2977" s="254" t="s">
        <v>340</v>
      </c>
      <c r="E2977" s="255" t="s">
        <v>3652</v>
      </c>
      <c r="F2977" s="256" t="s">
        <v>3653</v>
      </c>
      <c r="G2977" s="257" t="s">
        <v>1610</v>
      </c>
      <c r="H2977" s="258">
        <v>38</v>
      </c>
      <c r="I2977" s="259"/>
      <c r="J2977" s="260">
        <f>ROUND(I2977*H2977,2)</f>
        <v>0</v>
      </c>
      <c r="K2977" s="256" t="s">
        <v>1</v>
      </c>
      <c r="L2977" s="261"/>
      <c r="M2977" s="262" t="s">
        <v>1</v>
      </c>
      <c r="N2977" s="263" t="s">
        <v>40</v>
      </c>
      <c r="O2977" s="72"/>
      <c r="P2977" s="201">
        <f>O2977*H2977</f>
        <v>0</v>
      </c>
      <c r="Q2977" s="201">
        <v>3.5E-4</v>
      </c>
      <c r="R2977" s="201">
        <f>Q2977*H2977</f>
        <v>1.3299999999999999E-2</v>
      </c>
      <c r="S2977" s="201">
        <v>0</v>
      </c>
      <c r="T2977" s="202">
        <f>S2977*H2977</f>
        <v>0</v>
      </c>
      <c r="U2977" s="35"/>
      <c r="V2977" s="35"/>
      <c r="W2977" s="35"/>
      <c r="X2977" s="35"/>
      <c r="Y2977" s="35"/>
      <c r="Z2977" s="35"/>
      <c r="AA2977" s="35"/>
      <c r="AB2977" s="35"/>
      <c r="AC2977" s="35"/>
      <c r="AD2977" s="35"/>
      <c r="AE2977" s="35"/>
      <c r="AR2977" s="203" t="s">
        <v>531</v>
      </c>
      <c r="AT2977" s="203" t="s">
        <v>340</v>
      </c>
      <c r="AU2977" s="203" t="s">
        <v>86</v>
      </c>
      <c r="AY2977" s="18" t="s">
        <v>239</v>
      </c>
      <c r="BE2977" s="204">
        <f>IF(N2977="základní",J2977,0)</f>
        <v>0</v>
      </c>
      <c r="BF2977" s="204">
        <f>IF(N2977="snížená",J2977,0)</f>
        <v>0</v>
      </c>
      <c r="BG2977" s="204">
        <f>IF(N2977="zákl. přenesená",J2977,0)</f>
        <v>0</v>
      </c>
      <c r="BH2977" s="204">
        <f>IF(N2977="sníž. přenesená",J2977,0)</f>
        <v>0</v>
      </c>
      <c r="BI2977" s="204">
        <f>IF(N2977="nulová",J2977,0)</f>
        <v>0</v>
      </c>
      <c r="BJ2977" s="18" t="s">
        <v>83</v>
      </c>
      <c r="BK2977" s="204">
        <f>ROUND(I2977*H2977,2)</f>
        <v>0</v>
      </c>
      <c r="BL2977" s="18" t="s">
        <v>169</v>
      </c>
      <c r="BM2977" s="203" t="s">
        <v>3654</v>
      </c>
    </row>
    <row r="2978" spans="1:65" s="13" customFormat="1" ht="11.25">
      <c r="B2978" s="210"/>
      <c r="C2978" s="211"/>
      <c r="D2978" s="212" t="s">
        <v>250</v>
      </c>
      <c r="E2978" s="213" t="s">
        <v>1</v>
      </c>
      <c r="F2978" s="214" t="s">
        <v>3655</v>
      </c>
      <c r="G2978" s="211"/>
      <c r="H2978" s="213" t="s">
        <v>1</v>
      </c>
      <c r="I2978" s="215"/>
      <c r="J2978" s="211"/>
      <c r="K2978" s="211"/>
      <c r="L2978" s="216"/>
      <c r="M2978" s="217"/>
      <c r="N2978" s="218"/>
      <c r="O2978" s="218"/>
      <c r="P2978" s="218"/>
      <c r="Q2978" s="218"/>
      <c r="R2978" s="218"/>
      <c r="S2978" s="218"/>
      <c r="T2978" s="219"/>
      <c r="AT2978" s="220" t="s">
        <v>250</v>
      </c>
      <c r="AU2978" s="220" t="s">
        <v>86</v>
      </c>
      <c r="AV2978" s="13" t="s">
        <v>83</v>
      </c>
      <c r="AW2978" s="13" t="s">
        <v>31</v>
      </c>
      <c r="AX2978" s="13" t="s">
        <v>75</v>
      </c>
      <c r="AY2978" s="220" t="s">
        <v>239</v>
      </c>
    </row>
    <row r="2979" spans="1:65" s="14" customFormat="1" ht="11.25">
      <c r="B2979" s="221"/>
      <c r="C2979" s="222"/>
      <c r="D2979" s="212" t="s">
        <v>250</v>
      </c>
      <c r="E2979" s="223" t="s">
        <v>1</v>
      </c>
      <c r="F2979" s="224" t="s">
        <v>578</v>
      </c>
      <c r="G2979" s="222"/>
      <c r="H2979" s="225">
        <v>38</v>
      </c>
      <c r="I2979" s="226"/>
      <c r="J2979" s="222"/>
      <c r="K2979" s="222"/>
      <c r="L2979" s="227"/>
      <c r="M2979" s="228"/>
      <c r="N2979" s="229"/>
      <c r="O2979" s="229"/>
      <c r="P2979" s="229"/>
      <c r="Q2979" s="229"/>
      <c r="R2979" s="229"/>
      <c r="S2979" s="229"/>
      <c r="T2979" s="230"/>
      <c r="AT2979" s="231" t="s">
        <v>250</v>
      </c>
      <c r="AU2979" s="231" t="s">
        <v>86</v>
      </c>
      <c r="AV2979" s="14" t="s">
        <v>86</v>
      </c>
      <c r="AW2979" s="14" t="s">
        <v>31</v>
      </c>
      <c r="AX2979" s="14" t="s">
        <v>83</v>
      </c>
      <c r="AY2979" s="231" t="s">
        <v>239</v>
      </c>
    </row>
    <row r="2980" spans="1:65" s="2" customFormat="1" ht="24.2" customHeight="1">
      <c r="A2980" s="35"/>
      <c r="B2980" s="36"/>
      <c r="C2980" s="192" t="s">
        <v>3656</v>
      </c>
      <c r="D2980" s="192" t="s">
        <v>241</v>
      </c>
      <c r="E2980" s="193" t="s">
        <v>3657</v>
      </c>
      <c r="F2980" s="194" t="s">
        <v>3658</v>
      </c>
      <c r="G2980" s="195" t="s">
        <v>343</v>
      </c>
      <c r="H2980" s="196">
        <v>0.754</v>
      </c>
      <c r="I2980" s="197"/>
      <c r="J2980" s="198">
        <f>ROUND(I2980*H2980,2)</f>
        <v>0</v>
      </c>
      <c r="K2980" s="194" t="s">
        <v>245</v>
      </c>
      <c r="L2980" s="40"/>
      <c r="M2980" s="199" t="s">
        <v>1</v>
      </c>
      <c r="N2980" s="200" t="s">
        <v>40</v>
      </c>
      <c r="O2980" s="72"/>
      <c r="P2980" s="201">
        <f>O2980*H2980</f>
        <v>0</v>
      </c>
      <c r="Q2980" s="201">
        <v>0</v>
      </c>
      <c r="R2980" s="201">
        <f>Q2980*H2980</f>
        <v>0</v>
      </c>
      <c r="S2980" s="201">
        <v>0</v>
      </c>
      <c r="T2980" s="202">
        <f>S2980*H2980</f>
        <v>0</v>
      </c>
      <c r="U2980" s="35"/>
      <c r="V2980" s="35"/>
      <c r="W2980" s="35"/>
      <c r="X2980" s="35"/>
      <c r="Y2980" s="35"/>
      <c r="Z2980" s="35"/>
      <c r="AA2980" s="35"/>
      <c r="AB2980" s="35"/>
      <c r="AC2980" s="35"/>
      <c r="AD2980" s="35"/>
      <c r="AE2980" s="35"/>
      <c r="AR2980" s="203" t="s">
        <v>169</v>
      </c>
      <c r="AT2980" s="203" t="s">
        <v>241</v>
      </c>
      <c r="AU2980" s="203" t="s">
        <v>86</v>
      </c>
      <c r="AY2980" s="18" t="s">
        <v>239</v>
      </c>
      <c r="BE2980" s="204">
        <f>IF(N2980="základní",J2980,0)</f>
        <v>0</v>
      </c>
      <c r="BF2980" s="204">
        <f>IF(N2980="snížená",J2980,0)</f>
        <v>0</v>
      </c>
      <c r="BG2980" s="204">
        <f>IF(N2980="zákl. přenesená",J2980,0)</f>
        <v>0</v>
      </c>
      <c r="BH2980" s="204">
        <f>IF(N2980="sníž. přenesená",J2980,0)</f>
        <v>0</v>
      </c>
      <c r="BI2980" s="204">
        <f>IF(N2980="nulová",J2980,0)</f>
        <v>0</v>
      </c>
      <c r="BJ2980" s="18" t="s">
        <v>83</v>
      </c>
      <c r="BK2980" s="204">
        <f>ROUND(I2980*H2980,2)</f>
        <v>0</v>
      </c>
      <c r="BL2980" s="18" t="s">
        <v>169</v>
      </c>
      <c r="BM2980" s="203" t="s">
        <v>3659</v>
      </c>
    </row>
    <row r="2981" spans="1:65" s="2" customFormat="1" ht="11.25">
      <c r="A2981" s="35"/>
      <c r="B2981" s="36"/>
      <c r="C2981" s="37"/>
      <c r="D2981" s="205" t="s">
        <v>248</v>
      </c>
      <c r="E2981" s="37"/>
      <c r="F2981" s="206" t="s">
        <v>3660</v>
      </c>
      <c r="G2981" s="37"/>
      <c r="H2981" s="37"/>
      <c r="I2981" s="207"/>
      <c r="J2981" s="37"/>
      <c r="K2981" s="37"/>
      <c r="L2981" s="40"/>
      <c r="M2981" s="265"/>
      <c r="N2981" s="266"/>
      <c r="O2981" s="267"/>
      <c r="P2981" s="267"/>
      <c r="Q2981" s="267"/>
      <c r="R2981" s="267"/>
      <c r="S2981" s="267"/>
      <c r="T2981" s="268"/>
      <c r="U2981" s="35"/>
      <c r="V2981" s="35"/>
      <c r="W2981" s="35"/>
      <c r="X2981" s="35"/>
      <c r="Y2981" s="35"/>
      <c r="Z2981" s="35"/>
      <c r="AA2981" s="35"/>
      <c r="AB2981" s="35"/>
      <c r="AC2981" s="35"/>
      <c r="AD2981" s="35"/>
      <c r="AE2981" s="35"/>
      <c r="AT2981" s="18" t="s">
        <v>248</v>
      </c>
      <c r="AU2981" s="18" t="s">
        <v>86</v>
      </c>
    </row>
    <row r="2982" spans="1:65" s="2" customFormat="1" ht="6.95" customHeight="1">
      <c r="A2982" s="35"/>
      <c r="B2982" s="55"/>
      <c r="C2982" s="56"/>
      <c r="D2982" s="56"/>
      <c r="E2982" s="56"/>
      <c r="F2982" s="56"/>
      <c r="G2982" s="56"/>
      <c r="H2982" s="56"/>
      <c r="I2982" s="56"/>
      <c r="J2982" s="56"/>
      <c r="K2982" s="56"/>
      <c r="L2982" s="40"/>
      <c r="M2982" s="35"/>
      <c r="O2982" s="35"/>
      <c r="P2982" s="35"/>
      <c r="Q2982" s="35"/>
      <c r="R2982" s="35"/>
      <c r="S2982" s="35"/>
      <c r="T2982" s="35"/>
      <c r="U2982" s="35"/>
      <c r="V2982" s="35"/>
      <c r="W2982" s="35"/>
      <c r="X2982" s="35"/>
      <c r="Y2982" s="35"/>
      <c r="Z2982" s="35"/>
      <c r="AA2982" s="35"/>
      <c r="AB2982" s="35"/>
      <c r="AC2982" s="35"/>
      <c r="AD2982" s="35"/>
      <c r="AE2982" s="35"/>
    </row>
  </sheetData>
  <sheetProtection algorithmName="SHA-512" hashValue="ac+0v4oRQJW4sRtrbImnVCAP6i11SrF8QweEJ16uidJdjFKbKBkgNbEN6u/jZ3/16jQPCFXMmSJJytHe//KGTw==" saltValue="82Gdx91BlnIVhd8wau+YSFp+dFsH+d9eG0doUqNIi6VU8UzFI7E7t2xrCWm0fLV+ZztSaDfKj61U7gJmT+WpAQ==" spinCount="100000" sheet="1" objects="1" scenarios="1" formatColumns="0" formatRows="0" autoFilter="0"/>
  <autoFilter ref="C151:K2981" xr:uid="{00000000-0009-0000-0000-000001000000}"/>
  <mergeCells count="9">
    <mergeCell ref="E87:H87"/>
    <mergeCell ref="E142:H142"/>
    <mergeCell ref="E144:H144"/>
    <mergeCell ref="L2:V2"/>
    <mergeCell ref="E7:H7"/>
    <mergeCell ref="E9:H9"/>
    <mergeCell ref="E18:H18"/>
    <mergeCell ref="E27:H27"/>
    <mergeCell ref="E85:H85"/>
  </mergeCells>
  <hyperlinks>
    <hyperlink ref="F156" r:id="rId1" xr:uid="{00000000-0004-0000-0100-000000000000}"/>
    <hyperlink ref="F172" r:id="rId2" xr:uid="{00000000-0004-0000-0100-000001000000}"/>
    <hyperlink ref="F178" r:id="rId3" xr:uid="{00000000-0004-0000-0100-000002000000}"/>
    <hyperlink ref="F184" r:id="rId4" xr:uid="{00000000-0004-0000-0100-000003000000}"/>
    <hyperlink ref="F192" r:id="rId5" xr:uid="{00000000-0004-0000-0100-000004000000}"/>
    <hyperlink ref="F203" r:id="rId6" xr:uid="{00000000-0004-0000-0100-000005000000}"/>
    <hyperlink ref="F211" r:id="rId7" xr:uid="{00000000-0004-0000-0100-000006000000}"/>
    <hyperlink ref="F219" r:id="rId8" xr:uid="{00000000-0004-0000-0100-000007000000}"/>
    <hyperlink ref="F224" r:id="rId9" xr:uid="{00000000-0004-0000-0100-000008000000}"/>
    <hyperlink ref="F240" r:id="rId10" xr:uid="{00000000-0004-0000-0100-000009000000}"/>
    <hyperlink ref="F255" r:id="rId11" xr:uid="{00000000-0004-0000-0100-00000A000000}"/>
    <hyperlink ref="F263" r:id="rId12" xr:uid="{00000000-0004-0000-0100-00000B000000}"/>
    <hyperlink ref="F269" r:id="rId13" xr:uid="{00000000-0004-0000-0100-00000C000000}"/>
    <hyperlink ref="F277" r:id="rId14" xr:uid="{00000000-0004-0000-0100-00000D000000}"/>
    <hyperlink ref="F281" r:id="rId15" xr:uid="{00000000-0004-0000-0100-00000E000000}"/>
    <hyperlink ref="F283" r:id="rId16" xr:uid="{00000000-0004-0000-0100-00000F000000}"/>
    <hyperlink ref="F285" r:id="rId17" xr:uid="{00000000-0004-0000-0100-000010000000}"/>
    <hyperlink ref="F289" r:id="rId18" xr:uid="{00000000-0004-0000-0100-000011000000}"/>
    <hyperlink ref="F306" r:id="rId19" xr:uid="{00000000-0004-0000-0100-000012000000}"/>
    <hyperlink ref="F319" r:id="rId20" xr:uid="{00000000-0004-0000-0100-000013000000}"/>
    <hyperlink ref="F330" r:id="rId21" xr:uid="{00000000-0004-0000-0100-000014000000}"/>
    <hyperlink ref="F332" r:id="rId22" xr:uid="{00000000-0004-0000-0100-000015000000}"/>
    <hyperlink ref="F347" r:id="rId23" xr:uid="{00000000-0004-0000-0100-000016000000}"/>
    <hyperlink ref="F360" r:id="rId24" xr:uid="{00000000-0004-0000-0100-000017000000}"/>
    <hyperlink ref="F362" r:id="rId25" xr:uid="{00000000-0004-0000-0100-000018000000}"/>
    <hyperlink ref="F367" r:id="rId26" xr:uid="{00000000-0004-0000-0100-000019000000}"/>
    <hyperlink ref="F373" r:id="rId27" xr:uid="{00000000-0004-0000-0100-00001A000000}"/>
    <hyperlink ref="F397" r:id="rId28" xr:uid="{00000000-0004-0000-0100-00001B000000}"/>
    <hyperlink ref="F399" r:id="rId29" xr:uid="{00000000-0004-0000-0100-00001C000000}"/>
    <hyperlink ref="F403" r:id="rId30" xr:uid="{00000000-0004-0000-0100-00001D000000}"/>
    <hyperlink ref="F416" r:id="rId31" xr:uid="{00000000-0004-0000-0100-00001E000000}"/>
    <hyperlink ref="F450" r:id="rId32" xr:uid="{00000000-0004-0000-0100-00001F000000}"/>
    <hyperlink ref="F454" r:id="rId33" xr:uid="{00000000-0004-0000-0100-000020000000}"/>
    <hyperlink ref="F472" r:id="rId34" xr:uid="{00000000-0004-0000-0100-000021000000}"/>
    <hyperlink ref="F488" r:id="rId35" xr:uid="{00000000-0004-0000-0100-000022000000}"/>
    <hyperlink ref="F497" r:id="rId36" xr:uid="{00000000-0004-0000-0100-000023000000}"/>
    <hyperlink ref="F506" r:id="rId37" xr:uid="{00000000-0004-0000-0100-000024000000}"/>
    <hyperlink ref="F509" r:id="rId38" xr:uid="{00000000-0004-0000-0100-000025000000}"/>
    <hyperlink ref="F511" r:id="rId39" xr:uid="{00000000-0004-0000-0100-000026000000}"/>
    <hyperlink ref="F513" r:id="rId40" xr:uid="{00000000-0004-0000-0100-000027000000}"/>
    <hyperlink ref="F515" r:id="rId41" xr:uid="{00000000-0004-0000-0100-000028000000}"/>
    <hyperlink ref="F517" r:id="rId42" xr:uid="{00000000-0004-0000-0100-000029000000}"/>
    <hyperlink ref="F519" r:id="rId43" xr:uid="{00000000-0004-0000-0100-00002A000000}"/>
    <hyperlink ref="F521" r:id="rId44" xr:uid="{00000000-0004-0000-0100-00002B000000}"/>
    <hyperlink ref="F523" r:id="rId45" xr:uid="{00000000-0004-0000-0100-00002C000000}"/>
    <hyperlink ref="F525" r:id="rId46" xr:uid="{00000000-0004-0000-0100-00002D000000}"/>
    <hyperlink ref="F527" r:id="rId47" xr:uid="{00000000-0004-0000-0100-00002E000000}"/>
    <hyperlink ref="F529" r:id="rId48" xr:uid="{00000000-0004-0000-0100-00002F000000}"/>
    <hyperlink ref="F531" r:id="rId49" xr:uid="{00000000-0004-0000-0100-000030000000}"/>
    <hyperlink ref="F543" r:id="rId50" xr:uid="{00000000-0004-0000-0100-000031000000}"/>
    <hyperlink ref="F550" r:id="rId51" xr:uid="{00000000-0004-0000-0100-000032000000}"/>
    <hyperlink ref="F559" r:id="rId52" xr:uid="{00000000-0004-0000-0100-000033000000}"/>
    <hyperlink ref="F569" r:id="rId53" xr:uid="{00000000-0004-0000-0100-000034000000}"/>
    <hyperlink ref="F586" r:id="rId54" xr:uid="{00000000-0004-0000-0100-000035000000}"/>
    <hyperlink ref="F593" r:id="rId55" xr:uid="{00000000-0004-0000-0100-000036000000}"/>
    <hyperlink ref="F600" r:id="rId56" xr:uid="{00000000-0004-0000-0100-000037000000}"/>
    <hyperlink ref="F615" r:id="rId57" xr:uid="{00000000-0004-0000-0100-000038000000}"/>
    <hyperlink ref="F626" r:id="rId58" xr:uid="{00000000-0004-0000-0100-000039000000}"/>
    <hyperlink ref="F628" r:id="rId59" xr:uid="{00000000-0004-0000-0100-00003A000000}"/>
    <hyperlink ref="F643" r:id="rId60" xr:uid="{00000000-0004-0000-0100-00003B000000}"/>
    <hyperlink ref="F652" r:id="rId61" xr:uid="{00000000-0004-0000-0100-00003C000000}"/>
    <hyperlink ref="F657" r:id="rId62" xr:uid="{00000000-0004-0000-0100-00003D000000}"/>
    <hyperlink ref="F665" r:id="rId63" xr:uid="{00000000-0004-0000-0100-00003E000000}"/>
    <hyperlink ref="F669" r:id="rId64" xr:uid="{00000000-0004-0000-0100-00003F000000}"/>
    <hyperlink ref="F674" r:id="rId65" xr:uid="{00000000-0004-0000-0100-000040000000}"/>
    <hyperlink ref="F678" r:id="rId66" xr:uid="{00000000-0004-0000-0100-000041000000}"/>
    <hyperlink ref="F729" r:id="rId67" xr:uid="{00000000-0004-0000-0100-000042000000}"/>
    <hyperlink ref="F734" r:id="rId68" xr:uid="{00000000-0004-0000-0100-000043000000}"/>
    <hyperlink ref="F746" r:id="rId69" xr:uid="{00000000-0004-0000-0100-000044000000}"/>
    <hyperlink ref="F757" r:id="rId70" xr:uid="{00000000-0004-0000-0100-000045000000}"/>
    <hyperlink ref="F759" r:id="rId71" xr:uid="{00000000-0004-0000-0100-000046000000}"/>
    <hyperlink ref="F766" r:id="rId72" xr:uid="{00000000-0004-0000-0100-000047000000}"/>
    <hyperlink ref="F770" r:id="rId73" xr:uid="{00000000-0004-0000-0100-000048000000}"/>
    <hyperlink ref="F791" r:id="rId74" xr:uid="{00000000-0004-0000-0100-000049000000}"/>
    <hyperlink ref="F822" r:id="rId75" xr:uid="{00000000-0004-0000-0100-00004A000000}"/>
    <hyperlink ref="F851" r:id="rId76" xr:uid="{00000000-0004-0000-0100-00004B000000}"/>
    <hyperlink ref="F861" r:id="rId77" xr:uid="{00000000-0004-0000-0100-00004C000000}"/>
    <hyperlink ref="F865" r:id="rId78" xr:uid="{00000000-0004-0000-0100-00004D000000}"/>
    <hyperlink ref="F869" r:id="rId79" xr:uid="{00000000-0004-0000-0100-00004E000000}"/>
    <hyperlink ref="F873" r:id="rId80" xr:uid="{00000000-0004-0000-0100-00004F000000}"/>
    <hyperlink ref="F880" r:id="rId81" xr:uid="{00000000-0004-0000-0100-000050000000}"/>
    <hyperlink ref="F930" r:id="rId82" xr:uid="{00000000-0004-0000-0100-000051000000}"/>
    <hyperlink ref="F993" r:id="rId83" xr:uid="{00000000-0004-0000-0100-000052000000}"/>
    <hyperlink ref="F1002" r:id="rId84" xr:uid="{00000000-0004-0000-0100-000053000000}"/>
    <hyperlink ref="F1013" r:id="rId85" xr:uid="{00000000-0004-0000-0100-000054000000}"/>
    <hyperlink ref="F1020" r:id="rId86" xr:uid="{00000000-0004-0000-0100-000055000000}"/>
    <hyperlink ref="F1029" r:id="rId87" xr:uid="{00000000-0004-0000-0100-000056000000}"/>
    <hyperlink ref="F1031" r:id="rId88" xr:uid="{00000000-0004-0000-0100-000057000000}"/>
    <hyperlink ref="F1034" r:id="rId89" xr:uid="{00000000-0004-0000-0100-000058000000}"/>
    <hyperlink ref="F1040" r:id="rId90" xr:uid="{00000000-0004-0000-0100-000059000000}"/>
    <hyperlink ref="F1044" r:id="rId91" xr:uid="{00000000-0004-0000-0100-00005A000000}"/>
    <hyperlink ref="F1058" r:id="rId92" xr:uid="{00000000-0004-0000-0100-00005B000000}"/>
    <hyperlink ref="F1070" r:id="rId93" xr:uid="{00000000-0004-0000-0100-00005C000000}"/>
    <hyperlink ref="F1082" r:id="rId94" xr:uid="{00000000-0004-0000-0100-00005D000000}"/>
    <hyperlink ref="F1087" r:id="rId95" xr:uid="{00000000-0004-0000-0100-00005E000000}"/>
    <hyperlink ref="F1094" r:id="rId96" xr:uid="{00000000-0004-0000-0100-00005F000000}"/>
    <hyperlink ref="F1103" r:id="rId97" xr:uid="{00000000-0004-0000-0100-000060000000}"/>
    <hyperlink ref="F1110" r:id="rId98" xr:uid="{00000000-0004-0000-0100-000061000000}"/>
    <hyperlink ref="F1114" r:id="rId99" xr:uid="{00000000-0004-0000-0100-000062000000}"/>
    <hyperlink ref="F1118" r:id="rId100" xr:uid="{00000000-0004-0000-0100-000063000000}"/>
    <hyperlink ref="F1122" r:id="rId101" xr:uid="{00000000-0004-0000-0100-000064000000}"/>
    <hyperlink ref="F1127" r:id="rId102" xr:uid="{00000000-0004-0000-0100-000065000000}"/>
    <hyperlink ref="F1131" r:id="rId103" xr:uid="{00000000-0004-0000-0100-000066000000}"/>
    <hyperlink ref="F1137" r:id="rId104" xr:uid="{00000000-0004-0000-0100-000067000000}"/>
    <hyperlink ref="F1175" r:id="rId105" xr:uid="{00000000-0004-0000-0100-000068000000}"/>
    <hyperlink ref="F1213" r:id="rId106" xr:uid="{00000000-0004-0000-0100-000069000000}"/>
    <hyperlink ref="F1222" r:id="rId107" xr:uid="{00000000-0004-0000-0100-00006A000000}"/>
    <hyperlink ref="F1256" r:id="rId108" xr:uid="{00000000-0004-0000-0100-00006B000000}"/>
    <hyperlink ref="F1269" r:id="rId109" xr:uid="{00000000-0004-0000-0100-00006C000000}"/>
    <hyperlink ref="F1277" r:id="rId110" xr:uid="{00000000-0004-0000-0100-00006D000000}"/>
    <hyperlink ref="F1279" r:id="rId111" xr:uid="{00000000-0004-0000-0100-00006E000000}"/>
    <hyperlink ref="F1281" r:id="rId112" xr:uid="{00000000-0004-0000-0100-00006F000000}"/>
    <hyperlink ref="F1288" r:id="rId113" xr:uid="{00000000-0004-0000-0100-000070000000}"/>
    <hyperlink ref="F1292" r:id="rId114" xr:uid="{00000000-0004-0000-0100-000071000000}"/>
    <hyperlink ref="F1294" r:id="rId115" xr:uid="{00000000-0004-0000-0100-000072000000}"/>
    <hyperlink ref="F1302" r:id="rId116" xr:uid="{00000000-0004-0000-0100-000073000000}"/>
    <hyperlink ref="F1306" r:id="rId117" xr:uid="{00000000-0004-0000-0100-000074000000}"/>
    <hyperlink ref="F1308" r:id="rId118" xr:uid="{00000000-0004-0000-0100-000075000000}"/>
    <hyperlink ref="F1311" r:id="rId119" xr:uid="{00000000-0004-0000-0100-000076000000}"/>
    <hyperlink ref="F1315" r:id="rId120" xr:uid="{00000000-0004-0000-0100-000077000000}"/>
    <hyperlink ref="F1317" r:id="rId121" xr:uid="{00000000-0004-0000-0100-000078000000}"/>
    <hyperlink ref="F1321" r:id="rId122" xr:uid="{00000000-0004-0000-0100-000079000000}"/>
    <hyperlink ref="F1325" r:id="rId123" xr:uid="{00000000-0004-0000-0100-00007A000000}"/>
    <hyperlink ref="F1328" r:id="rId124" xr:uid="{00000000-0004-0000-0100-00007B000000}"/>
    <hyperlink ref="F1340" r:id="rId125" xr:uid="{00000000-0004-0000-0100-00007C000000}"/>
    <hyperlink ref="F1344" r:id="rId126" xr:uid="{00000000-0004-0000-0100-00007D000000}"/>
    <hyperlink ref="F1348" r:id="rId127" xr:uid="{00000000-0004-0000-0100-00007E000000}"/>
    <hyperlink ref="F1358" r:id="rId128" xr:uid="{00000000-0004-0000-0100-00007F000000}"/>
    <hyperlink ref="F1362" r:id="rId129" xr:uid="{00000000-0004-0000-0100-000080000000}"/>
    <hyperlink ref="F1366" r:id="rId130" xr:uid="{00000000-0004-0000-0100-000081000000}"/>
    <hyperlink ref="F1370" r:id="rId131" xr:uid="{00000000-0004-0000-0100-000082000000}"/>
    <hyperlink ref="F1395" r:id="rId132" xr:uid="{00000000-0004-0000-0100-000083000000}"/>
    <hyperlink ref="F1418" r:id="rId133" xr:uid="{00000000-0004-0000-0100-000084000000}"/>
    <hyperlink ref="F1428" r:id="rId134" xr:uid="{00000000-0004-0000-0100-000085000000}"/>
    <hyperlink ref="F1436" r:id="rId135" xr:uid="{00000000-0004-0000-0100-000086000000}"/>
    <hyperlink ref="F1457" r:id="rId136" xr:uid="{00000000-0004-0000-0100-000087000000}"/>
    <hyperlink ref="F1460" r:id="rId137" xr:uid="{00000000-0004-0000-0100-000088000000}"/>
    <hyperlink ref="F1473" r:id="rId138" xr:uid="{00000000-0004-0000-0100-000089000000}"/>
    <hyperlink ref="F1483" r:id="rId139" xr:uid="{00000000-0004-0000-0100-00008A000000}"/>
    <hyperlink ref="F1500" r:id="rId140" xr:uid="{00000000-0004-0000-0100-00008B000000}"/>
    <hyperlink ref="F1502" r:id="rId141" xr:uid="{00000000-0004-0000-0100-00008C000000}"/>
    <hyperlink ref="F1506" r:id="rId142" xr:uid="{00000000-0004-0000-0100-00008D000000}"/>
    <hyperlink ref="F1509" r:id="rId143" xr:uid="{00000000-0004-0000-0100-00008E000000}"/>
    <hyperlink ref="F1515" r:id="rId144" xr:uid="{00000000-0004-0000-0100-00008F000000}"/>
    <hyperlink ref="F1522" r:id="rId145" xr:uid="{00000000-0004-0000-0100-000090000000}"/>
    <hyperlink ref="F1525" r:id="rId146" xr:uid="{00000000-0004-0000-0100-000091000000}"/>
    <hyperlink ref="F1546" r:id="rId147" xr:uid="{00000000-0004-0000-0100-000092000000}"/>
    <hyperlink ref="F1575" r:id="rId148" xr:uid="{00000000-0004-0000-0100-000093000000}"/>
    <hyperlink ref="F1583" r:id="rId149" xr:uid="{00000000-0004-0000-0100-000094000000}"/>
    <hyperlink ref="F1599" r:id="rId150" xr:uid="{00000000-0004-0000-0100-000095000000}"/>
    <hyperlink ref="F1620" r:id="rId151" xr:uid="{00000000-0004-0000-0100-000096000000}"/>
    <hyperlink ref="F1639" r:id="rId152" xr:uid="{00000000-0004-0000-0100-000097000000}"/>
    <hyperlink ref="F1642" r:id="rId153" xr:uid="{00000000-0004-0000-0100-000098000000}"/>
    <hyperlink ref="F1674" r:id="rId154" xr:uid="{00000000-0004-0000-0100-000099000000}"/>
    <hyperlink ref="F1679" r:id="rId155" xr:uid="{00000000-0004-0000-0100-00009A000000}"/>
    <hyperlink ref="F1696" r:id="rId156" xr:uid="{00000000-0004-0000-0100-00009B000000}"/>
    <hyperlink ref="F1701" r:id="rId157" xr:uid="{00000000-0004-0000-0100-00009C000000}"/>
    <hyperlink ref="F1714" r:id="rId158" xr:uid="{00000000-0004-0000-0100-00009D000000}"/>
    <hyperlink ref="F1720" r:id="rId159" xr:uid="{00000000-0004-0000-0100-00009E000000}"/>
    <hyperlink ref="F1743" r:id="rId160" xr:uid="{00000000-0004-0000-0100-00009F000000}"/>
    <hyperlink ref="F1762" r:id="rId161" xr:uid="{00000000-0004-0000-0100-0000A0000000}"/>
    <hyperlink ref="F1766" r:id="rId162" xr:uid="{00000000-0004-0000-0100-0000A1000000}"/>
    <hyperlink ref="F1772" r:id="rId163" xr:uid="{00000000-0004-0000-0100-0000A2000000}"/>
    <hyperlink ref="F1794" r:id="rId164" xr:uid="{00000000-0004-0000-0100-0000A3000000}"/>
    <hyperlink ref="F1798" r:id="rId165" xr:uid="{00000000-0004-0000-0100-0000A4000000}"/>
    <hyperlink ref="F1816" r:id="rId166" xr:uid="{00000000-0004-0000-0100-0000A5000000}"/>
    <hyperlink ref="F1836" r:id="rId167" xr:uid="{00000000-0004-0000-0100-0000A6000000}"/>
    <hyperlink ref="F1842" r:id="rId168" xr:uid="{00000000-0004-0000-0100-0000A7000000}"/>
    <hyperlink ref="F1849" r:id="rId169" xr:uid="{00000000-0004-0000-0100-0000A8000000}"/>
    <hyperlink ref="F1881" r:id="rId170" xr:uid="{00000000-0004-0000-0100-0000A9000000}"/>
    <hyperlink ref="F1893" r:id="rId171" xr:uid="{00000000-0004-0000-0100-0000AA000000}"/>
    <hyperlink ref="F1901" r:id="rId172" xr:uid="{00000000-0004-0000-0100-0000AB000000}"/>
    <hyperlink ref="F1904" r:id="rId173" xr:uid="{00000000-0004-0000-0100-0000AC000000}"/>
    <hyperlink ref="F1925" r:id="rId174" xr:uid="{00000000-0004-0000-0100-0000AD000000}"/>
    <hyperlink ref="F1937" r:id="rId175" xr:uid="{00000000-0004-0000-0100-0000AE000000}"/>
    <hyperlink ref="F1945" r:id="rId176" xr:uid="{00000000-0004-0000-0100-0000AF000000}"/>
    <hyperlink ref="F1948" r:id="rId177" xr:uid="{00000000-0004-0000-0100-0000B0000000}"/>
    <hyperlink ref="F1980" r:id="rId178" xr:uid="{00000000-0004-0000-0100-0000B1000000}"/>
    <hyperlink ref="F1991" r:id="rId179" xr:uid="{00000000-0004-0000-0100-0000B2000000}"/>
    <hyperlink ref="F2005" r:id="rId180" xr:uid="{00000000-0004-0000-0100-0000B3000000}"/>
    <hyperlink ref="F2009" r:id="rId181" xr:uid="{00000000-0004-0000-0100-0000B4000000}"/>
    <hyperlink ref="F2060" r:id="rId182" xr:uid="{00000000-0004-0000-0100-0000B5000000}"/>
    <hyperlink ref="F2069" r:id="rId183" xr:uid="{00000000-0004-0000-0100-0000B6000000}"/>
    <hyperlink ref="F2078" r:id="rId184" xr:uid="{00000000-0004-0000-0100-0000B7000000}"/>
    <hyperlink ref="F2088" r:id="rId185" xr:uid="{00000000-0004-0000-0100-0000B8000000}"/>
    <hyperlink ref="F2097" r:id="rId186" xr:uid="{00000000-0004-0000-0100-0000B9000000}"/>
    <hyperlink ref="F2107" r:id="rId187" xr:uid="{00000000-0004-0000-0100-0000BA000000}"/>
    <hyperlink ref="F2115" r:id="rId188" xr:uid="{00000000-0004-0000-0100-0000BB000000}"/>
    <hyperlink ref="F2129" r:id="rId189" xr:uid="{00000000-0004-0000-0100-0000BC000000}"/>
    <hyperlink ref="F2140" r:id="rId190" xr:uid="{00000000-0004-0000-0100-0000BD000000}"/>
    <hyperlink ref="F2153" r:id="rId191" xr:uid="{00000000-0004-0000-0100-0000BE000000}"/>
    <hyperlink ref="F2158" r:id="rId192" xr:uid="{00000000-0004-0000-0100-0000BF000000}"/>
    <hyperlink ref="F2167" r:id="rId193" xr:uid="{00000000-0004-0000-0100-0000C0000000}"/>
    <hyperlink ref="F2176" r:id="rId194" xr:uid="{00000000-0004-0000-0100-0000C1000000}"/>
    <hyperlink ref="F2184" r:id="rId195" xr:uid="{00000000-0004-0000-0100-0000C2000000}"/>
    <hyperlink ref="F2192" r:id="rId196" xr:uid="{00000000-0004-0000-0100-0000C3000000}"/>
    <hyperlink ref="F2194" r:id="rId197" xr:uid="{00000000-0004-0000-0100-0000C4000000}"/>
    <hyperlink ref="F2200" r:id="rId198" xr:uid="{00000000-0004-0000-0100-0000C5000000}"/>
    <hyperlink ref="F2211" r:id="rId199" xr:uid="{00000000-0004-0000-0100-0000C6000000}"/>
    <hyperlink ref="F2245" r:id="rId200" xr:uid="{00000000-0004-0000-0100-0000C7000000}"/>
    <hyperlink ref="F2250" r:id="rId201" xr:uid="{00000000-0004-0000-0100-0000C8000000}"/>
    <hyperlink ref="F2255" r:id="rId202" xr:uid="{00000000-0004-0000-0100-0000C9000000}"/>
    <hyperlink ref="F2264" r:id="rId203" xr:uid="{00000000-0004-0000-0100-0000CA000000}"/>
    <hyperlink ref="F2274" r:id="rId204" xr:uid="{00000000-0004-0000-0100-0000CB000000}"/>
    <hyperlink ref="F2288" r:id="rId205" xr:uid="{00000000-0004-0000-0100-0000CC000000}"/>
    <hyperlink ref="F2296" r:id="rId206" xr:uid="{00000000-0004-0000-0100-0000CD000000}"/>
    <hyperlink ref="F2301" r:id="rId207" xr:uid="{00000000-0004-0000-0100-0000CE000000}"/>
    <hyperlink ref="F2310" r:id="rId208" xr:uid="{00000000-0004-0000-0100-0000CF000000}"/>
    <hyperlink ref="F2317" r:id="rId209" xr:uid="{00000000-0004-0000-0100-0000D0000000}"/>
    <hyperlink ref="F2328" r:id="rId210" xr:uid="{00000000-0004-0000-0100-0000D1000000}"/>
    <hyperlink ref="F2340" r:id="rId211" xr:uid="{00000000-0004-0000-0100-0000D2000000}"/>
    <hyperlink ref="F2350" r:id="rId212" xr:uid="{00000000-0004-0000-0100-0000D3000000}"/>
    <hyperlink ref="F2379" r:id="rId213" xr:uid="{00000000-0004-0000-0100-0000D4000000}"/>
    <hyperlink ref="F2382" r:id="rId214" xr:uid="{00000000-0004-0000-0100-0000D5000000}"/>
    <hyperlink ref="F2394" r:id="rId215" xr:uid="{00000000-0004-0000-0100-0000D6000000}"/>
    <hyperlink ref="F2414" r:id="rId216" xr:uid="{00000000-0004-0000-0100-0000D7000000}"/>
    <hyperlink ref="F2418" r:id="rId217" xr:uid="{00000000-0004-0000-0100-0000D8000000}"/>
    <hyperlink ref="F2420" r:id="rId218" xr:uid="{00000000-0004-0000-0100-0000D9000000}"/>
    <hyperlink ref="F2433" r:id="rId219" xr:uid="{00000000-0004-0000-0100-0000DA000000}"/>
    <hyperlink ref="F2448" r:id="rId220" xr:uid="{00000000-0004-0000-0100-0000DB000000}"/>
    <hyperlink ref="F2458" r:id="rId221" xr:uid="{00000000-0004-0000-0100-0000DC000000}"/>
    <hyperlink ref="F2465" r:id="rId222" xr:uid="{00000000-0004-0000-0100-0000DD000000}"/>
    <hyperlink ref="F2467" r:id="rId223" xr:uid="{00000000-0004-0000-0100-0000DE000000}"/>
    <hyperlink ref="F2494" r:id="rId224" xr:uid="{00000000-0004-0000-0100-0000DF000000}"/>
    <hyperlink ref="F2496" r:id="rId225" xr:uid="{00000000-0004-0000-0100-0000E0000000}"/>
    <hyperlink ref="F2507" r:id="rId226" xr:uid="{00000000-0004-0000-0100-0000E1000000}"/>
    <hyperlink ref="F2510" r:id="rId227" xr:uid="{00000000-0004-0000-0100-0000E2000000}"/>
    <hyperlink ref="F2521" r:id="rId228" xr:uid="{00000000-0004-0000-0100-0000E3000000}"/>
    <hyperlink ref="F2523" r:id="rId229" xr:uid="{00000000-0004-0000-0100-0000E4000000}"/>
    <hyperlink ref="F2526" r:id="rId230" xr:uid="{00000000-0004-0000-0100-0000E5000000}"/>
    <hyperlink ref="F2556" r:id="rId231" xr:uid="{00000000-0004-0000-0100-0000E6000000}"/>
    <hyperlink ref="F2579" r:id="rId232" xr:uid="{00000000-0004-0000-0100-0000E7000000}"/>
    <hyperlink ref="F2594" r:id="rId233" xr:uid="{00000000-0004-0000-0100-0000E8000000}"/>
    <hyperlink ref="F2605" r:id="rId234" xr:uid="{00000000-0004-0000-0100-0000E9000000}"/>
    <hyperlink ref="F2607" r:id="rId235" xr:uid="{00000000-0004-0000-0100-0000EA000000}"/>
    <hyperlink ref="F2621" r:id="rId236" xr:uid="{00000000-0004-0000-0100-0000EB000000}"/>
    <hyperlink ref="F2625" r:id="rId237" xr:uid="{00000000-0004-0000-0100-0000EC000000}"/>
    <hyperlink ref="F2649" r:id="rId238" xr:uid="{00000000-0004-0000-0100-0000ED000000}"/>
    <hyperlink ref="F2651" r:id="rId239" xr:uid="{00000000-0004-0000-0100-0000EE000000}"/>
    <hyperlink ref="F2654" r:id="rId240" xr:uid="{00000000-0004-0000-0100-0000EF000000}"/>
    <hyperlink ref="F2672" r:id="rId241" xr:uid="{00000000-0004-0000-0100-0000F0000000}"/>
    <hyperlink ref="F2686" r:id="rId242" xr:uid="{00000000-0004-0000-0100-0000F1000000}"/>
    <hyperlink ref="F2690" r:id="rId243" xr:uid="{00000000-0004-0000-0100-0000F2000000}"/>
    <hyperlink ref="F2712" r:id="rId244" xr:uid="{00000000-0004-0000-0100-0000F3000000}"/>
    <hyperlink ref="F2725" r:id="rId245" xr:uid="{00000000-0004-0000-0100-0000F4000000}"/>
    <hyperlink ref="F2736" r:id="rId246" xr:uid="{00000000-0004-0000-0100-0000F5000000}"/>
    <hyperlink ref="F2739" r:id="rId247" xr:uid="{00000000-0004-0000-0100-0000F6000000}"/>
    <hyperlink ref="F2746" r:id="rId248" xr:uid="{00000000-0004-0000-0100-0000F7000000}"/>
    <hyperlink ref="F2853" r:id="rId249" xr:uid="{00000000-0004-0000-0100-0000F8000000}"/>
    <hyperlink ref="F2858" r:id="rId250" xr:uid="{00000000-0004-0000-0100-0000F9000000}"/>
    <hyperlink ref="F2863" r:id="rId251" xr:uid="{00000000-0004-0000-0100-0000FA000000}"/>
    <hyperlink ref="F2954" r:id="rId252" xr:uid="{00000000-0004-0000-0100-0000FB000000}"/>
    <hyperlink ref="F2961" r:id="rId253" xr:uid="{00000000-0004-0000-0100-0000FC000000}"/>
    <hyperlink ref="F2976" r:id="rId254" xr:uid="{00000000-0004-0000-0100-0000FD000000}"/>
    <hyperlink ref="F2981" r:id="rId255" xr:uid="{00000000-0004-0000-0100-0000F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3661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85</v>
      </c>
      <c r="G11" s="35"/>
      <c r="H11" s="35"/>
      <c r="I11" s="120" t="s">
        <v>19</v>
      </c>
      <c r="J11" s="111" t="s">
        <v>178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179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180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181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182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ROUND((SUM(BE129:BE758)),  2)</f>
        <v>0</v>
      </c>
      <c r="G33" s="35"/>
      <c r="H33" s="35"/>
      <c r="I33" s="131">
        <v>0.21</v>
      </c>
      <c r="J33" s="130">
        <f>ROUND(((SUM(BE129:BE758))*I33),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ROUND((SUM(BF129:BF758)),  2)</f>
        <v>0</v>
      </c>
      <c r="G34" s="35"/>
      <c r="H34" s="35"/>
      <c r="I34" s="131">
        <v>0.15</v>
      </c>
      <c r="J34" s="130">
        <f>ROUND(((SUM(BF129:BF758))*I34),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ROUND((SUM(BG129:BG758)),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ROUND((SUM(BH129:BH758)),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ROUND((SUM(BI129:BI758)),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02 - SO 253 Budova JSDH - ZTI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Ostrov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r.o.,Lidická 1239,36317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Tomanová Ing.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188</v>
      </c>
      <c r="E97" s="157"/>
      <c r="F97" s="157"/>
      <c r="G97" s="157"/>
      <c r="H97" s="157"/>
      <c r="I97" s="157"/>
      <c r="J97" s="158">
        <f>J130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189</v>
      </c>
      <c r="E98" s="162"/>
      <c r="F98" s="162"/>
      <c r="G98" s="162"/>
      <c r="H98" s="162"/>
      <c r="I98" s="162"/>
      <c r="J98" s="163">
        <f>J131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191</v>
      </c>
      <c r="E99" s="162"/>
      <c r="F99" s="162"/>
      <c r="G99" s="162"/>
      <c r="H99" s="162"/>
      <c r="I99" s="162"/>
      <c r="J99" s="163">
        <f>J313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3662</v>
      </c>
      <c r="E100" s="162"/>
      <c r="F100" s="162"/>
      <c r="G100" s="162"/>
      <c r="H100" s="162"/>
      <c r="I100" s="162"/>
      <c r="J100" s="163">
        <f>J323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3663</v>
      </c>
      <c r="E101" s="162"/>
      <c r="F101" s="162"/>
      <c r="G101" s="162"/>
      <c r="H101" s="162"/>
      <c r="I101" s="162"/>
      <c r="J101" s="163">
        <f>J359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3664</v>
      </c>
      <c r="E102" s="162"/>
      <c r="F102" s="162"/>
      <c r="G102" s="162"/>
      <c r="H102" s="162"/>
      <c r="I102" s="162"/>
      <c r="J102" s="163">
        <f>J422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3665</v>
      </c>
      <c r="E103" s="162"/>
      <c r="F103" s="162"/>
      <c r="G103" s="162"/>
      <c r="H103" s="162"/>
      <c r="I103" s="162"/>
      <c r="J103" s="163">
        <f>J485</f>
        <v>0</v>
      </c>
      <c r="K103" s="105"/>
      <c r="L103" s="164"/>
    </row>
    <row r="104" spans="1:31" s="9" customFormat="1" ht="24.95" customHeight="1">
      <c r="B104" s="154"/>
      <c r="C104" s="155"/>
      <c r="D104" s="156" t="s">
        <v>203</v>
      </c>
      <c r="E104" s="157"/>
      <c r="F104" s="157"/>
      <c r="G104" s="157"/>
      <c r="H104" s="157"/>
      <c r="I104" s="157"/>
      <c r="J104" s="158">
        <f>J492</f>
        <v>0</v>
      </c>
      <c r="K104" s="155"/>
      <c r="L104" s="159"/>
    </row>
    <row r="105" spans="1:31" s="10" customFormat="1" ht="19.899999999999999" customHeight="1">
      <c r="B105" s="160"/>
      <c r="C105" s="105"/>
      <c r="D105" s="161" t="s">
        <v>3666</v>
      </c>
      <c r="E105" s="162"/>
      <c r="F105" s="162"/>
      <c r="G105" s="162"/>
      <c r="H105" s="162"/>
      <c r="I105" s="162"/>
      <c r="J105" s="163">
        <f>J493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3667</v>
      </c>
      <c r="E106" s="162"/>
      <c r="F106" s="162"/>
      <c r="G106" s="162"/>
      <c r="H106" s="162"/>
      <c r="I106" s="162"/>
      <c r="J106" s="163">
        <f>J549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3668</v>
      </c>
      <c r="E107" s="162"/>
      <c r="F107" s="162"/>
      <c r="G107" s="162"/>
      <c r="H107" s="162"/>
      <c r="I107" s="162"/>
      <c r="J107" s="163">
        <f>J683</f>
        <v>0</v>
      </c>
      <c r="K107" s="105"/>
      <c r="L107" s="164"/>
    </row>
    <row r="108" spans="1:31" s="10" customFormat="1" ht="19.899999999999999" customHeight="1">
      <c r="B108" s="160"/>
      <c r="C108" s="105"/>
      <c r="D108" s="161" t="s">
        <v>3669</v>
      </c>
      <c r="E108" s="162"/>
      <c r="F108" s="162"/>
      <c r="G108" s="162"/>
      <c r="H108" s="162"/>
      <c r="I108" s="162"/>
      <c r="J108" s="163">
        <f>J745</f>
        <v>0</v>
      </c>
      <c r="K108" s="105"/>
      <c r="L108" s="164"/>
    </row>
    <row r="109" spans="1:31" s="10" customFormat="1" ht="19.899999999999999" customHeight="1">
      <c r="B109" s="160"/>
      <c r="C109" s="105"/>
      <c r="D109" s="161" t="s">
        <v>3670</v>
      </c>
      <c r="E109" s="162"/>
      <c r="F109" s="162"/>
      <c r="G109" s="162"/>
      <c r="H109" s="162"/>
      <c r="I109" s="162"/>
      <c r="J109" s="163">
        <f>J752</f>
        <v>0</v>
      </c>
      <c r="K109" s="105"/>
      <c r="L109" s="164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224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9" t="str">
        <f>E7</f>
        <v>Areál IZS Ostrov - stanice JSDH - revize 2022</v>
      </c>
      <c r="F119" s="330"/>
      <c r="G119" s="330"/>
      <c r="H119" s="33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176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4" t="str">
        <f>E9</f>
        <v>02 - SO 253 Budova JSDH - ZTI</v>
      </c>
      <c r="F121" s="331"/>
      <c r="G121" s="331"/>
      <c r="H121" s="331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>Ostrov</v>
      </c>
      <c r="G123" s="37"/>
      <c r="H123" s="37"/>
      <c r="I123" s="30" t="s">
        <v>22</v>
      </c>
      <c r="J123" s="67">
        <f>IF(J12="","",J12)</f>
        <v>44764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15" customHeight="1">
      <c r="A125" s="35"/>
      <c r="B125" s="36"/>
      <c r="C125" s="30" t="s">
        <v>23</v>
      </c>
      <c r="D125" s="37"/>
      <c r="E125" s="37"/>
      <c r="F125" s="28" t="str">
        <f>E15</f>
        <v>Město Ostrov</v>
      </c>
      <c r="G125" s="37"/>
      <c r="H125" s="37"/>
      <c r="I125" s="30" t="s">
        <v>29</v>
      </c>
      <c r="J125" s="33" t="str">
        <f>E21</f>
        <v>BPO spol. s r.o.,Lidická 1239,36317 OSTROV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27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Tomanová Ing.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225</v>
      </c>
      <c r="D128" s="168" t="s">
        <v>60</v>
      </c>
      <c r="E128" s="168" t="s">
        <v>56</v>
      </c>
      <c r="F128" s="168" t="s">
        <v>57</v>
      </c>
      <c r="G128" s="168" t="s">
        <v>226</v>
      </c>
      <c r="H128" s="168" t="s">
        <v>227</v>
      </c>
      <c r="I128" s="168" t="s">
        <v>228</v>
      </c>
      <c r="J128" s="168" t="s">
        <v>185</v>
      </c>
      <c r="K128" s="169" t="s">
        <v>229</v>
      </c>
      <c r="L128" s="170"/>
      <c r="M128" s="76" t="s">
        <v>1</v>
      </c>
      <c r="N128" s="77" t="s">
        <v>39</v>
      </c>
      <c r="O128" s="77" t="s">
        <v>230</v>
      </c>
      <c r="P128" s="77" t="s">
        <v>231</v>
      </c>
      <c r="Q128" s="77" t="s">
        <v>232</v>
      </c>
      <c r="R128" s="77" t="s">
        <v>233</v>
      </c>
      <c r="S128" s="77" t="s">
        <v>234</v>
      </c>
      <c r="T128" s="78" t="s">
        <v>235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236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P130+P492</f>
        <v>0</v>
      </c>
      <c r="Q129" s="80"/>
      <c r="R129" s="173">
        <f>R130+R492</f>
        <v>22.753239999999998</v>
      </c>
      <c r="S129" s="80"/>
      <c r="T129" s="174">
        <f>T130+T492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187</v>
      </c>
      <c r="BK129" s="175">
        <f>BK130+BK492</f>
        <v>0</v>
      </c>
    </row>
    <row r="130" spans="1:65" s="12" customFormat="1" ht="25.9" customHeight="1">
      <c r="B130" s="176"/>
      <c r="C130" s="177"/>
      <c r="D130" s="178" t="s">
        <v>74</v>
      </c>
      <c r="E130" s="179" t="s">
        <v>237</v>
      </c>
      <c r="F130" s="179" t="s">
        <v>238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P131+P313+P323+P359+P422+P485</f>
        <v>0</v>
      </c>
      <c r="Q130" s="184"/>
      <c r="R130" s="185">
        <f>R131+R313+R323+R359+R422+R485</f>
        <v>20.831159999999997</v>
      </c>
      <c r="S130" s="184"/>
      <c r="T130" s="186">
        <f>T131+T313+T323+T359+T422+T485</f>
        <v>0</v>
      </c>
      <c r="AR130" s="187" t="s">
        <v>83</v>
      </c>
      <c r="AT130" s="188" t="s">
        <v>74</v>
      </c>
      <c r="AU130" s="188" t="s">
        <v>75</v>
      </c>
      <c r="AY130" s="187" t="s">
        <v>239</v>
      </c>
      <c r="BK130" s="189">
        <f>BK131+BK313+BK323+BK359+BK422+BK485</f>
        <v>0</v>
      </c>
    </row>
    <row r="131" spans="1:65" s="12" customFormat="1" ht="22.9" customHeight="1">
      <c r="B131" s="176"/>
      <c r="C131" s="177"/>
      <c r="D131" s="178" t="s">
        <v>74</v>
      </c>
      <c r="E131" s="190" t="s">
        <v>83</v>
      </c>
      <c r="F131" s="190" t="s">
        <v>240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SUM(P132:P312)</f>
        <v>0</v>
      </c>
      <c r="Q131" s="184"/>
      <c r="R131" s="185">
        <f>SUM(R132:R312)</f>
        <v>0.84806000000000004</v>
      </c>
      <c r="S131" s="184"/>
      <c r="T131" s="186">
        <f>SUM(T132:T312)</f>
        <v>0</v>
      </c>
      <c r="AR131" s="187" t="s">
        <v>83</v>
      </c>
      <c r="AT131" s="188" t="s">
        <v>74</v>
      </c>
      <c r="AU131" s="188" t="s">
        <v>83</v>
      </c>
      <c r="AY131" s="187" t="s">
        <v>239</v>
      </c>
      <c r="BK131" s="189">
        <f>SUM(BK132:BK312)</f>
        <v>0</v>
      </c>
    </row>
    <row r="132" spans="1:65" s="2" customFormat="1" ht="33" customHeight="1">
      <c r="A132" s="35"/>
      <c r="B132" s="36"/>
      <c r="C132" s="192" t="s">
        <v>83</v>
      </c>
      <c r="D132" s="192" t="s">
        <v>241</v>
      </c>
      <c r="E132" s="193" t="s">
        <v>3671</v>
      </c>
      <c r="F132" s="194" t="s">
        <v>3672</v>
      </c>
      <c r="G132" s="195" t="s">
        <v>244</v>
      </c>
      <c r="H132" s="196">
        <v>395</v>
      </c>
      <c r="I132" s="197"/>
      <c r="J132" s="198">
        <f>ROUND(I132*H132,2)</f>
        <v>0</v>
      </c>
      <c r="K132" s="194" t="s">
        <v>245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246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246</v>
      </c>
      <c r="BM132" s="203" t="s">
        <v>3673</v>
      </c>
    </row>
    <row r="133" spans="1:65" s="2" customFormat="1" ht="11.25">
      <c r="A133" s="35"/>
      <c r="B133" s="36"/>
      <c r="C133" s="37"/>
      <c r="D133" s="205" t="s">
        <v>248</v>
      </c>
      <c r="E133" s="37"/>
      <c r="F133" s="206" t="s">
        <v>3674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248</v>
      </c>
      <c r="AU133" s="18" t="s">
        <v>86</v>
      </c>
    </row>
    <row r="134" spans="1:65" s="13" customFormat="1" ht="11.25">
      <c r="B134" s="210"/>
      <c r="C134" s="211"/>
      <c r="D134" s="212" t="s">
        <v>250</v>
      </c>
      <c r="E134" s="213" t="s">
        <v>1</v>
      </c>
      <c r="F134" s="214" t="s">
        <v>3675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250</v>
      </c>
      <c r="AU134" s="220" t="s">
        <v>86</v>
      </c>
      <c r="AV134" s="13" t="s">
        <v>83</v>
      </c>
      <c r="AW134" s="13" t="s">
        <v>31</v>
      </c>
      <c r="AX134" s="13" t="s">
        <v>75</v>
      </c>
      <c r="AY134" s="220" t="s">
        <v>239</v>
      </c>
    </row>
    <row r="135" spans="1:65" s="13" customFormat="1" ht="11.25">
      <c r="B135" s="210"/>
      <c r="C135" s="211"/>
      <c r="D135" s="212" t="s">
        <v>250</v>
      </c>
      <c r="E135" s="213" t="s">
        <v>1</v>
      </c>
      <c r="F135" s="214" t="s">
        <v>3676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250</v>
      </c>
      <c r="AU135" s="220" t="s">
        <v>86</v>
      </c>
      <c r="AV135" s="13" t="s">
        <v>83</v>
      </c>
      <c r="AW135" s="13" t="s">
        <v>31</v>
      </c>
      <c r="AX135" s="13" t="s">
        <v>75</v>
      </c>
      <c r="AY135" s="220" t="s">
        <v>239</v>
      </c>
    </row>
    <row r="136" spans="1:65" s="13" customFormat="1" ht="11.25">
      <c r="B136" s="210"/>
      <c r="C136" s="211"/>
      <c r="D136" s="212" t="s">
        <v>250</v>
      </c>
      <c r="E136" s="213" t="s">
        <v>1</v>
      </c>
      <c r="F136" s="214" t="s">
        <v>3677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250</v>
      </c>
      <c r="AU136" s="220" t="s">
        <v>86</v>
      </c>
      <c r="AV136" s="13" t="s">
        <v>83</v>
      </c>
      <c r="AW136" s="13" t="s">
        <v>31</v>
      </c>
      <c r="AX136" s="13" t="s">
        <v>75</v>
      </c>
      <c r="AY136" s="220" t="s">
        <v>239</v>
      </c>
    </row>
    <row r="137" spans="1:65" s="14" customFormat="1" ht="11.25">
      <c r="B137" s="221"/>
      <c r="C137" s="222"/>
      <c r="D137" s="212" t="s">
        <v>250</v>
      </c>
      <c r="E137" s="223" t="s">
        <v>1</v>
      </c>
      <c r="F137" s="224" t="s">
        <v>3678</v>
      </c>
      <c r="G137" s="222"/>
      <c r="H137" s="225">
        <v>43.680999999999997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250</v>
      </c>
      <c r="AU137" s="231" t="s">
        <v>86</v>
      </c>
      <c r="AV137" s="14" t="s">
        <v>86</v>
      </c>
      <c r="AW137" s="14" t="s">
        <v>31</v>
      </c>
      <c r="AX137" s="14" t="s">
        <v>75</v>
      </c>
      <c r="AY137" s="231" t="s">
        <v>239</v>
      </c>
    </row>
    <row r="138" spans="1:65" s="14" customFormat="1" ht="11.25">
      <c r="B138" s="221"/>
      <c r="C138" s="222"/>
      <c r="D138" s="212" t="s">
        <v>250</v>
      </c>
      <c r="E138" s="223" t="s">
        <v>1</v>
      </c>
      <c r="F138" s="224" t="s">
        <v>3679</v>
      </c>
      <c r="G138" s="222"/>
      <c r="H138" s="225">
        <v>38.61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250</v>
      </c>
      <c r="AU138" s="231" t="s">
        <v>86</v>
      </c>
      <c r="AV138" s="14" t="s">
        <v>86</v>
      </c>
      <c r="AW138" s="14" t="s">
        <v>31</v>
      </c>
      <c r="AX138" s="14" t="s">
        <v>75</v>
      </c>
      <c r="AY138" s="231" t="s">
        <v>239</v>
      </c>
    </row>
    <row r="139" spans="1:65" s="14" customFormat="1" ht="11.25">
      <c r="B139" s="221"/>
      <c r="C139" s="222"/>
      <c r="D139" s="212" t="s">
        <v>250</v>
      </c>
      <c r="E139" s="223" t="s">
        <v>1</v>
      </c>
      <c r="F139" s="224" t="s">
        <v>3680</v>
      </c>
      <c r="G139" s="222"/>
      <c r="H139" s="225">
        <v>17.905000000000001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250</v>
      </c>
      <c r="AU139" s="231" t="s">
        <v>86</v>
      </c>
      <c r="AV139" s="14" t="s">
        <v>86</v>
      </c>
      <c r="AW139" s="14" t="s">
        <v>31</v>
      </c>
      <c r="AX139" s="14" t="s">
        <v>75</v>
      </c>
      <c r="AY139" s="231" t="s">
        <v>239</v>
      </c>
    </row>
    <row r="140" spans="1:65" s="14" customFormat="1" ht="11.25">
      <c r="B140" s="221"/>
      <c r="C140" s="222"/>
      <c r="D140" s="212" t="s">
        <v>250</v>
      </c>
      <c r="E140" s="223" t="s">
        <v>1</v>
      </c>
      <c r="F140" s="224" t="s">
        <v>3681</v>
      </c>
      <c r="G140" s="222"/>
      <c r="H140" s="225">
        <v>13.35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250</v>
      </c>
      <c r="AU140" s="231" t="s">
        <v>86</v>
      </c>
      <c r="AV140" s="14" t="s">
        <v>86</v>
      </c>
      <c r="AW140" s="14" t="s">
        <v>31</v>
      </c>
      <c r="AX140" s="14" t="s">
        <v>75</v>
      </c>
      <c r="AY140" s="231" t="s">
        <v>239</v>
      </c>
    </row>
    <row r="141" spans="1:65" s="14" customFormat="1" ht="11.25">
      <c r="B141" s="221"/>
      <c r="C141" s="222"/>
      <c r="D141" s="212" t="s">
        <v>250</v>
      </c>
      <c r="E141" s="223" t="s">
        <v>1</v>
      </c>
      <c r="F141" s="224" t="s">
        <v>3682</v>
      </c>
      <c r="G141" s="222"/>
      <c r="H141" s="225">
        <v>12.958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250</v>
      </c>
      <c r="AU141" s="231" t="s">
        <v>86</v>
      </c>
      <c r="AV141" s="14" t="s">
        <v>86</v>
      </c>
      <c r="AW141" s="14" t="s">
        <v>31</v>
      </c>
      <c r="AX141" s="14" t="s">
        <v>75</v>
      </c>
      <c r="AY141" s="231" t="s">
        <v>239</v>
      </c>
    </row>
    <row r="142" spans="1:65" s="14" customFormat="1" ht="11.25">
      <c r="B142" s="221"/>
      <c r="C142" s="222"/>
      <c r="D142" s="212" t="s">
        <v>250</v>
      </c>
      <c r="E142" s="223" t="s">
        <v>1</v>
      </c>
      <c r="F142" s="224" t="s">
        <v>3683</v>
      </c>
      <c r="G142" s="222"/>
      <c r="H142" s="225">
        <v>4.7519999999999998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250</v>
      </c>
      <c r="AU142" s="231" t="s">
        <v>86</v>
      </c>
      <c r="AV142" s="14" t="s">
        <v>86</v>
      </c>
      <c r="AW142" s="14" t="s">
        <v>31</v>
      </c>
      <c r="AX142" s="14" t="s">
        <v>75</v>
      </c>
      <c r="AY142" s="231" t="s">
        <v>239</v>
      </c>
    </row>
    <row r="143" spans="1:65" s="14" customFormat="1" ht="11.25">
      <c r="B143" s="221"/>
      <c r="C143" s="222"/>
      <c r="D143" s="212" t="s">
        <v>250</v>
      </c>
      <c r="E143" s="223" t="s">
        <v>1</v>
      </c>
      <c r="F143" s="224" t="s">
        <v>3684</v>
      </c>
      <c r="G143" s="222"/>
      <c r="H143" s="225">
        <v>3.7130000000000001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250</v>
      </c>
      <c r="AU143" s="231" t="s">
        <v>86</v>
      </c>
      <c r="AV143" s="14" t="s">
        <v>86</v>
      </c>
      <c r="AW143" s="14" t="s">
        <v>31</v>
      </c>
      <c r="AX143" s="14" t="s">
        <v>75</v>
      </c>
      <c r="AY143" s="231" t="s">
        <v>239</v>
      </c>
    </row>
    <row r="144" spans="1:65" s="14" customFormat="1" ht="11.25">
      <c r="B144" s="221"/>
      <c r="C144" s="222"/>
      <c r="D144" s="212" t="s">
        <v>250</v>
      </c>
      <c r="E144" s="223" t="s">
        <v>1</v>
      </c>
      <c r="F144" s="224" t="s">
        <v>3685</v>
      </c>
      <c r="G144" s="222"/>
      <c r="H144" s="225">
        <v>3.4380000000000002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250</v>
      </c>
      <c r="AU144" s="231" t="s">
        <v>86</v>
      </c>
      <c r="AV144" s="14" t="s">
        <v>86</v>
      </c>
      <c r="AW144" s="14" t="s">
        <v>31</v>
      </c>
      <c r="AX144" s="14" t="s">
        <v>75</v>
      </c>
      <c r="AY144" s="231" t="s">
        <v>239</v>
      </c>
    </row>
    <row r="145" spans="2:51" s="14" customFormat="1" ht="11.25">
      <c r="B145" s="221"/>
      <c r="C145" s="222"/>
      <c r="D145" s="212" t="s">
        <v>250</v>
      </c>
      <c r="E145" s="223" t="s">
        <v>1</v>
      </c>
      <c r="F145" s="224" t="s">
        <v>3686</v>
      </c>
      <c r="G145" s="222"/>
      <c r="H145" s="225">
        <v>2.657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250</v>
      </c>
      <c r="AU145" s="231" t="s">
        <v>86</v>
      </c>
      <c r="AV145" s="14" t="s">
        <v>86</v>
      </c>
      <c r="AW145" s="14" t="s">
        <v>31</v>
      </c>
      <c r="AX145" s="14" t="s">
        <v>75</v>
      </c>
      <c r="AY145" s="231" t="s">
        <v>239</v>
      </c>
    </row>
    <row r="146" spans="2:51" s="13" customFormat="1" ht="11.25">
      <c r="B146" s="210"/>
      <c r="C146" s="211"/>
      <c r="D146" s="212" t="s">
        <v>250</v>
      </c>
      <c r="E146" s="213" t="s">
        <v>1</v>
      </c>
      <c r="F146" s="214" t="s">
        <v>3687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250</v>
      </c>
      <c r="AU146" s="220" t="s">
        <v>86</v>
      </c>
      <c r="AV146" s="13" t="s">
        <v>83</v>
      </c>
      <c r="AW146" s="13" t="s">
        <v>31</v>
      </c>
      <c r="AX146" s="13" t="s">
        <v>75</v>
      </c>
      <c r="AY146" s="220" t="s">
        <v>239</v>
      </c>
    </row>
    <row r="147" spans="2:51" s="14" customFormat="1" ht="11.25">
      <c r="B147" s="221"/>
      <c r="C147" s="222"/>
      <c r="D147" s="212" t="s">
        <v>250</v>
      </c>
      <c r="E147" s="223" t="s">
        <v>1</v>
      </c>
      <c r="F147" s="224" t="s">
        <v>3688</v>
      </c>
      <c r="G147" s="222"/>
      <c r="H147" s="225">
        <v>47.19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250</v>
      </c>
      <c r="AU147" s="231" t="s">
        <v>86</v>
      </c>
      <c r="AV147" s="14" t="s">
        <v>86</v>
      </c>
      <c r="AW147" s="14" t="s">
        <v>31</v>
      </c>
      <c r="AX147" s="14" t="s">
        <v>75</v>
      </c>
      <c r="AY147" s="231" t="s">
        <v>239</v>
      </c>
    </row>
    <row r="148" spans="2:51" s="14" customFormat="1" ht="11.25">
      <c r="B148" s="221"/>
      <c r="C148" s="222"/>
      <c r="D148" s="212" t="s">
        <v>250</v>
      </c>
      <c r="E148" s="223" t="s">
        <v>1</v>
      </c>
      <c r="F148" s="224" t="s">
        <v>3689</v>
      </c>
      <c r="G148" s="222"/>
      <c r="H148" s="225">
        <v>51.15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250</v>
      </c>
      <c r="AU148" s="231" t="s">
        <v>86</v>
      </c>
      <c r="AV148" s="14" t="s">
        <v>86</v>
      </c>
      <c r="AW148" s="14" t="s">
        <v>31</v>
      </c>
      <c r="AX148" s="14" t="s">
        <v>75</v>
      </c>
      <c r="AY148" s="231" t="s">
        <v>239</v>
      </c>
    </row>
    <row r="149" spans="2:51" s="14" customFormat="1" ht="11.25">
      <c r="B149" s="221"/>
      <c r="C149" s="222"/>
      <c r="D149" s="212" t="s">
        <v>250</v>
      </c>
      <c r="E149" s="223" t="s">
        <v>1</v>
      </c>
      <c r="F149" s="224" t="s">
        <v>3690</v>
      </c>
      <c r="G149" s="222"/>
      <c r="H149" s="225">
        <v>25.245000000000001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250</v>
      </c>
      <c r="AU149" s="231" t="s">
        <v>86</v>
      </c>
      <c r="AV149" s="14" t="s">
        <v>86</v>
      </c>
      <c r="AW149" s="14" t="s">
        <v>31</v>
      </c>
      <c r="AX149" s="14" t="s">
        <v>75</v>
      </c>
      <c r="AY149" s="231" t="s">
        <v>239</v>
      </c>
    </row>
    <row r="150" spans="2:51" s="14" customFormat="1" ht="11.25">
      <c r="B150" s="221"/>
      <c r="C150" s="222"/>
      <c r="D150" s="212" t="s">
        <v>250</v>
      </c>
      <c r="E150" s="223" t="s">
        <v>1</v>
      </c>
      <c r="F150" s="224" t="s">
        <v>3691</v>
      </c>
      <c r="G150" s="222"/>
      <c r="H150" s="225">
        <v>4.7519999999999998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250</v>
      </c>
      <c r="AU150" s="231" t="s">
        <v>86</v>
      </c>
      <c r="AV150" s="14" t="s">
        <v>86</v>
      </c>
      <c r="AW150" s="14" t="s">
        <v>31</v>
      </c>
      <c r="AX150" s="14" t="s">
        <v>75</v>
      </c>
      <c r="AY150" s="231" t="s">
        <v>239</v>
      </c>
    </row>
    <row r="151" spans="2:51" s="14" customFormat="1" ht="11.25">
      <c r="B151" s="221"/>
      <c r="C151" s="222"/>
      <c r="D151" s="212" t="s">
        <v>250</v>
      </c>
      <c r="E151" s="223" t="s">
        <v>1</v>
      </c>
      <c r="F151" s="224" t="s">
        <v>3692</v>
      </c>
      <c r="G151" s="222"/>
      <c r="H151" s="225">
        <v>3.6629999999999998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250</v>
      </c>
      <c r="AU151" s="231" t="s">
        <v>86</v>
      </c>
      <c r="AV151" s="14" t="s">
        <v>86</v>
      </c>
      <c r="AW151" s="14" t="s">
        <v>31</v>
      </c>
      <c r="AX151" s="14" t="s">
        <v>75</v>
      </c>
      <c r="AY151" s="231" t="s">
        <v>239</v>
      </c>
    </row>
    <row r="152" spans="2:51" s="14" customFormat="1" ht="11.25">
      <c r="B152" s="221"/>
      <c r="C152" s="222"/>
      <c r="D152" s="212" t="s">
        <v>250</v>
      </c>
      <c r="E152" s="223" t="s">
        <v>1</v>
      </c>
      <c r="F152" s="224" t="s">
        <v>3693</v>
      </c>
      <c r="G152" s="222"/>
      <c r="H152" s="225">
        <v>3.85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250</v>
      </c>
      <c r="AU152" s="231" t="s">
        <v>86</v>
      </c>
      <c r="AV152" s="14" t="s">
        <v>86</v>
      </c>
      <c r="AW152" s="14" t="s">
        <v>31</v>
      </c>
      <c r="AX152" s="14" t="s">
        <v>75</v>
      </c>
      <c r="AY152" s="231" t="s">
        <v>239</v>
      </c>
    </row>
    <row r="153" spans="2:51" s="14" customFormat="1" ht="11.25">
      <c r="B153" s="221"/>
      <c r="C153" s="222"/>
      <c r="D153" s="212" t="s">
        <v>250</v>
      </c>
      <c r="E153" s="223" t="s">
        <v>1</v>
      </c>
      <c r="F153" s="224" t="s">
        <v>3694</v>
      </c>
      <c r="G153" s="222"/>
      <c r="H153" s="225">
        <v>6.1710000000000003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250</v>
      </c>
      <c r="AU153" s="231" t="s">
        <v>86</v>
      </c>
      <c r="AV153" s="14" t="s">
        <v>86</v>
      </c>
      <c r="AW153" s="14" t="s">
        <v>31</v>
      </c>
      <c r="AX153" s="14" t="s">
        <v>75</v>
      </c>
      <c r="AY153" s="231" t="s">
        <v>239</v>
      </c>
    </row>
    <row r="154" spans="2:51" s="14" customFormat="1" ht="11.25">
      <c r="B154" s="221"/>
      <c r="C154" s="222"/>
      <c r="D154" s="212" t="s">
        <v>250</v>
      </c>
      <c r="E154" s="223" t="s">
        <v>1</v>
      </c>
      <c r="F154" s="224" t="s">
        <v>3695</v>
      </c>
      <c r="G154" s="222"/>
      <c r="H154" s="225">
        <v>6.1379999999999999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250</v>
      </c>
      <c r="AU154" s="231" t="s">
        <v>86</v>
      </c>
      <c r="AV154" s="14" t="s">
        <v>86</v>
      </c>
      <c r="AW154" s="14" t="s">
        <v>31</v>
      </c>
      <c r="AX154" s="14" t="s">
        <v>75</v>
      </c>
      <c r="AY154" s="231" t="s">
        <v>239</v>
      </c>
    </row>
    <row r="155" spans="2:51" s="14" customFormat="1" ht="11.25">
      <c r="B155" s="221"/>
      <c r="C155" s="222"/>
      <c r="D155" s="212" t="s">
        <v>250</v>
      </c>
      <c r="E155" s="223" t="s">
        <v>1</v>
      </c>
      <c r="F155" s="224" t="s">
        <v>3696</v>
      </c>
      <c r="G155" s="222"/>
      <c r="H155" s="225">
        <v>5.6429999999999998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250</v>
      </c>
      <c r="AU155" s="231" t="s">
        <v>86</v>
      </c>
      <c r="AV155" s="14" t="s">
        <v>86</v>
      </c>
      <c r="AW155" s="14" t="s">
        <v>31</v>
      </c>
      <c r="AX155" s="14" t="s">
        <v>75</v>
      </c>
      <c r="AY155" s="231" t="s">
        <v>239</v>
      </c>
    </row>
    <row r="156" spans="2:51" s="13" customFormat="1" ht="11.25">
      <c r="B156" s="210"/>
      <c r="C156" s="211"/>
      <c r="D156" s="212" t="s">
        <v>250</v>
      </c>
      <c r="E156" s="213" t="s">
        <v>1</v>
      </c>
      <c r="F156" s="214" t="s">
        <v>3697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250</v>
      </c>
      <c r="AU156" s="220" t="s">
        <v>86</v>
      </c>
      <c r="AV156" s="13" t="s">
        <v>83</v>
      </c>
      <c r="AW156" s="13" t="s">
        <v>31</v>
      </c>
      <c r="AX156" s="13" t="s">
        <v>75</v>
      </c>
      <c r="AY156" s="220" t="s">
        <v>239</v>
      </c>
    </row>
    <row r="157" spans="2:51" s="14" customFormat="1" ht="11.25">
      <c r="B157" s="221"/>
      <c r="C157" s="222"/>
      <c r="D157" s="212" t="s">
        <v>250</v>
      </c>
      <c r="E157" s="223" t="s">
        <v>1</v>
      </c>
      <c r="F157" s="224" t="s">
        <v>3698</v>
      </c>
      <c r="G157" s="222"/>
      <c r="H157" s="225">
        <v>20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250</v>
      </c>
      <c r="AU157" s="231" t="s">
        <v>86</v>
      </c>
      <c r="AV157" s="14" t="s">
        <v>86</v>
      </c>
      <c r="AW157" s="14" t="s">
        <v>31</v>
      </c>
      <c r="AX157" s="14" t="s">
        <v>75</v>
      </c>
      <c r="AY157" s="231" t="s">
        <v>239</v>
      </c>
    </row>
    <row r="158" spans="2:51" s="13" customFormat="1" ht="11.25">
      <c r="B158" s="210"/>
      <c r="C158" s="211"/>
      <c r="D158" s="212" t="s">
        <v>250</v>
      </c>
      <c r="E158" s="213" t="s">
        <v>1</v>
      </c>
      <c r="F158" s="214" t="s">
        <v>3699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250</v>
      </c>
      <c r="AU158" s="220" t="s">
        <v>86</v>
      </c>
      <c r="AV158" s="13" t="s">
        <v>83</v>
      </c>
      <c r="AW158" s="13" t="s">
        <v>31</v>
      </c>
      <c r="AX158" s="13" t="s">
        <v>75</v>
      </c>
      <c r="AY158" s="220" t="s">
        <v>239</v>
      </c>
    </row>
    <row r="159" spans="2:51" s="14" customFormat="1" ht="11.25">
      <c r="B159" s="221"/>
      <c r="C159" s="222"/>
      <c r="D159" s="212" t="s">
        <v>250</v>
      </c>
      <c r="E159" s="223" t="s">
        <v>1</v>
      </c>
      <c r="F159" s="224" t="s">
        <v>3700</v>
      </c>
      <c r="G159" s="222"/>
      <c r="H159" s="225">
        <v>26.18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250</v>
      </c>
      <c r="AU159" s="231" t="s">
        <v>86</v>
      </c>
      <c r="AV159" s="14" t="s">
        <v>86</v>
      </c>
      <c r="AW159" s="14" t="s">
        <v>31</v>
      </c>
      <c r="AX159" s="14" t="s">
        <v>75</v>
      </c>
      <c r="AY159" s="231" t="s">
        <v>239</v>
      </c>
    </row>
    <row r="160" spans="2:51" s="13" customFormat="1" ht="11.25">
      <c r="B160" s="210"/>
      <c r="C160" s="211"/>
      <c r="D160" s="212" t="s">
        <v>250</v>
      </c>
      <c r="E160" s="213" t="s">
        <v>1</v>
      </c>
      <c r="F160" s="214" t="s">
        <v>3701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250</v>
      </c>
      <c r="AU160" s="220" t="s">
        <v>86</v>
      </c>
      <c r="AV160" s="13" t="s">
        <v>83</v>
      </c>
      <c r="AW160" s="13" t="s">
        <v>31</v>
      </c>
      <c r="AX160" s="13" t="s">
        <v>75</v>
      </c>
      <c r="AY160" s="220" t="s">
        <v>239</v>
      </c>
    </row>
    <row r="161" spans="1:65" s="14" customFormat="1" ht="11.25">
      <c r="B161" s="221"/>
      <c r="C161" s="222"/>
      <c r="D161" s="212" t="s">
        <v>250</v>
      </c>
      <c r="E161" s="223" t="s">
        <v>1</v>
      </c>
      <c r="F161" s="224" t="s">
        <v>3702</v>
      </c>
      <c r="G161" s="222"/>
      <c r="H161" s="225">
        <v>20.46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250</v>
      </c>
      <c r="AU161" s="231" t="s">
        <v>86</v>
      </c>
      <c r="AV161" s="14" t="s">
        <v>86</v>
      </c>
      <c r="AW161" s="14" t="s">
        <v>31</v>
      </c>
      <c r="AX161" s="14" t="s">
        <v>75</v>
      </c>
      <c r="AY161" s="231" t="s">
        <v>239</v>
      </c>
    </row>
    <row r="162" spans="1:65" s="13" customFormat="1" ht="11.25">
      <c r="B162" s="210"/>
      <c r="C162" s="211"/>
      <c r="D162" s="212" t="s">
        <v>250</v>
      </c>
      <c r="E162" s="213" t="s">
        <v>1</v>
      </c>
      <c r="F162" s="214" t="s">
        <v>3703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250</v>
      </c>
      <c r="AU162" s="220" t="s">
        <v>86</v>
      </c>
      <c r="AV162" s="13" t="s">
        <v>83</v>
      </c>
      <c r="AW162" s="13" t="s">
        <v>31</v>
      </c>
      <c r="AX162" s="13" t="s">
        <v>75</v>
      </c>
      <c r="AY162" s="220" t="s">
        <v>239</v>
      </c>
    </row>
    <row r="163" spans="1:65" s="14" customFormat="1" ht="11.25">
      <c r="B163" s="221"/>
      <c r="C163" s="222"/>
      <c r="D163" s="212" t="s">
        <v>250</v>
      </c>
      <c r="E163" s="223" t="s">
        <v>1</v>
      </c>
      <c r="F163" s="224" t="s">
        <v>3704</v>
      </c>
      <c r="G163" s="222"/>
      <c r="H163" s="225">
        <v>190.08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250</v>
      </c>
      <c r="AU163" s="231" t="s">
        <v>86</v>
      </c>
      <c r="AV163" s="14" t="s">
        <v>86</v>
      </c>
      <c r="AW163" s="14" t="s">
        <v>31</v>
      </c>
      <c r="AX163" s="14" t="s">
        <v>75</v>
      </c>
      <c r="AY163" s="231" t="s">
        <v>239</v>
      </c>
    </row>
    <row r="164" spans="1:65" s="14" customFormat="1" ht="11.25">
      <c r="B164" s="221"/>
      <c r="C164" s="222"/>
      <c r="D164" s="212" t="s">
        <v>250</v>
      </c>
      <c r="E164" s="223" t="s">
        <v>1</v>
      </c>
      <c r="F164" s="224" t="s">
        <v>3705</v>
      </c>
      <c r="G164" s="222"/>
      <c r="H164" s="225">
        <v>11.414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250</v>
      </c>
      <c r="AU164" s="231" t="s">
        <v>86</v>
      </c>
      <c r="AV164" s="14" t="s">
        <v>86</v>
      </c>
      <c r="AW164" s="14" t="s">
        <v>31</v>
      </c>
      <c r="AX164" s="14" t="s">
        <v>75</v>
      </c>
      <c r="AY164" s="231" t="s">
        <v>239</v>
      </c>
    </row>
    <row r="165" spans="1:65" s="15" customFormat="1" ht="11.25">
      <c r="B165" s="232"/>
      <c r="C165" s="233"/>
      <c r="D165" s="212" t="s">
        <v>250</v>
      </c>
      <c r="E165" s="234" t="s">
        <v>1</v>
      </c>
      <c r="F165" s="235" t="s">
        <v>3706</v>
      </c>
      <c r="G165" s="233"/>
      <c r="H165" s="236">
        <v>563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250</v>
      </c>
      <c r="AU165" s="242" t="s">
        <v>86</v>
      </c>
      <c r="AV165" s="15" t="s">
        <v>255</v>
      </c>
      <c r="AW165" s="15" t="s">
        <v>31</v>
      </c>
      <c r="AX165" s="15" t="s">
        <v>75</v>
      </c>
      <c r="AY165" s="242" t="s">
        <v>239</v>
      </c>
    </row>
    <row r="166" spans="1:65" s="13" customFormat="1" ht="11.25">
      <c r="B166" s="210"/>
      <c r="C166" s="211"/>
      <c r="D166" s="212" t="s">
        <v>250</v>
      </c>
      <c r="E166" s="213" t="s">
        <v>1</v>
      </c>
      <c r="F166" s="214" t="s">
        <v>3707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250</v>
      </c>
      <c r="AU166" s="220" t="s">
        <v>86</v>
      </c>
      <c r="AV166" s="13" t="s">
        <v>83</v>
      </c>
      <c r="AW166" s="13" t="s">
        <v>31</v>
      </c>
      <c r="AX166" s="13" t="s">
        <v>75</v>
      </c>
      <c r="AY166" s="220" t="s">
        <v>239</v>
      </c>
    </row>
    <row r="167" spans="1:65" s="14" customFormat="1" ht="11.25">
      <c r="B167" s="221"/>
      <c r="C167" s="222"/>
      <c r="D167" s="212" t="s">
        <v>250</v>
      </c>
      <c r="E167" s="223" t="s">
        <v>1</v>
      </c>
      <c r="F167" s="224" t="s">
        <v>3708</v>
      </c>
      <c r="G167" s="222"/>
      <c r="H167" s="225">
        <v>395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250</v>
      </c>
      <c r="AU167" s="231" t="s">
        <v>86</v>
      </c>
      <c r="AV167" s="14" t="s">
        <v>86</v>
      </c>
      <c r="AW167" s="14" t="s">
        <v>31</v>
      </c>
      <c r="AX167" s="14" t="s">
        <v>75</v>
      </c>
      <c r="AY167" s="231" t="s">
        <v>239</v>
      </c>
    </row>
    <row r="168" spans="1:65" s="15" customFormat="1" ht="11.25">
      <c r="B168" s="232"/>
      <c r="C168" s="233"/>
      <c r="D168" s="212" t="s">
        <v>250</v>
      </c>
      <c r="E168" s="234" t="s">
        <v>1</v>
      </c>
      <c r="F168" s="235" t="s">
        <v>3709</v>
      </c>
      <c r="G168" s="233"/>
      <c r="H168" s="236">
        <v>395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250</v>
      </c>
      <c r="AU168" s="242" t="s">
        <v>86</v>
      </c>
      <c r="AV168" s="15" t="s">
        <v>255</v>
      </c>
      <c r="AW168" s="15" t="s">
        <v>31</v>
      </c>
      <c r="AX168" s="15" t="s">
        <v>83</v>
      </c>
      <c r="AY168" s="242" t="s">
        <v>239</v>
      </c>
    </row>
    <row r="169" spans="1:65" s="13" customFormat="1" ht="11.25">
      <c r="B169" s="210"/>
      <c r="C169" s="211"/>
      <c r="D169" s="212" t="s">
        <v>250</v>
      </c>
      <c r="E169" s="213" t="s">
        <v>1</v>
      </c>
      <c r="F169" s="214" t="s">
        <v>1569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250</v>
      </c>
      <c r="AU169" s="220" t="s">
        <v>86</v>
      </c>
      <c r="AV169" s="13" t="s">
        <v>83</v>
      </c>
      <c r="AW169" s="13" t="s">
        <v>31</v>
      </c>
      <c r="AX169" s="13" t="s">
        <v>75</v>
      </c>
      <c r="AY169" s="220" t="s">
        <v>239</v>
      </c>
    </row>
    <row r="170" spans="1:65" s="13" customFormat="1" ht="22.5">
      <c r="B170" s="210"/>
      <c r="C170" s="211"/>
      <c r="D170" s="212" t="s">
        <v>250</v>
      </c>
      <c r="E170" s="213" t="s">
        <v>1</v>
      </c>
      <c r="F170" s="214" t="s">
        <v>3710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250</v>
      </c>
      <c r="AU170" s="220" t="s">
        <v>86</v>
      </c>
      <c r="AV170" s="13" t="s">
        <v>83</v>
      </c>
      <c r="AW170" s="13" t="s">
        <v>31</v>
      </c>
      <c r="AX170" s="13" t="s">
        <v>75</v>
      </c>
      <c r="AY170" s="220" t="s">
        <v>239</v>
      </c>
    </row>
    <row r="171" spans="1:65" s="2" customFormat="1" ht="33" customHeight="1">
      <c r="A171" s="35"/>
      <c r="B171" s="36"/>
      <c r="C171" s="192" t="s">
        <v>86</v>
      </c>
      <c r="D171" s="192" t="s">
        <v>241</v>
      </c>
      <c r="E171" s="193" t="s">
        <v>3711</v>
      </c>
      <c r="F171" s="194" t="s">
        <v>3712</v>
      </c>
      <c r="G171" s="195" t="s">
        <v>244</v>
      </c>
      <c r="H171" s="196">
        <v>169</v>
      </c>
      <c r="I171" s="197"/>
      <c r="J171" s="198">
        <f>ROUND(I171*H171,2)</f>
        <v>0</v>
      </c>
      <c r="K171" s="194" t="s">
        <v>245</v>
      </c>
      <c r="L171" s="40"/>
      <c r="M171" s="199" t="s">
        <v>1</v>
      </c>
      <c r="N171" s="200" t="s">
        <v>40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246</v>
      </c>
      <c r="AT171" s="203" t="s">
        <v>241</v>
      </c>
      <c r="AU171" s="203" t="s">
        <v>86</v>
      </c>
      <c r="AY171" s="18" t="s">
        <v>239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246</v>
      </c>
      <c r="BM171" s="203" t="s">
        <v>3713</v>
      </c>
    </row>
    <row r="172" spans="1:65" s="2" customFormat="1" ht="11.25">
      <c r="A172" s="35"/>
      <c r="B172" s="36"/>
      <c r="C172" s="37"/>
      <c r="D172" s="205" t="s">
        <v>248</v>
      </c>
      <c r="E172" s="37"/>
      <c r="F172" s="206" t="s">
        <v>3714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248</v>
      </c>
      <c r="AU172" s="18" t="s">
        <v>86</v>
      </c>
    </row>
    <row r="173" spans="1:65" s="13" customFormat="1" ht="11.25">
      <c r="B173" s="210"/>
      <c r="C173" s="211"/>
      <c r="D173" s="212" t="s">
        <v>250</v>
      </c>
      <c r="E173" s="213" t="s">
        <v>1</v>
      </c>
      <c r="F173" s="214" t="s">
        <v>3675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250</v>
      </c>
      <c r="AU173" s="220" t="s">
        <v>86</v>
      </c>
      <c r="AV173" s="13" t="s">
        <v>83</v>
      </c>
      <c r="AW173" s="13" t="s">
        <v>31</v>
      </c>
      <c r="AX173" s="13" t="s">
        <v>75</v>
      </c>
      <c r="AY173" s="220" t="s">
        <v>239</v>
      </c>
    </row>
    <row r="174" spans="1:65" s="13" customFormat="1" ht="11.25">
      <c r="B174" s="210"/>
      <c r="C174" s="211"/>
      <c r="D174" s="212" t="s">
        <v>250</v>
      </c>
      <c r="E174" s="213" t="s">
        <v>1</v>
      </c>
      <c r="F174" s="214" t="s">
        <v>3676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250</v>
      </c>
      <c r="AU174" s="220" t="s">
        <v>86</v>
      </c>
      <c r="AV174" s="13" t="s">
        <v>83</v>
      </c>
      <c r="AW174" s="13" t="s">
        <v>31</v>
      </c>
      <c r="AX174" s="13" t="s">
        <v>75</v>
      </c>
      <c r="AY174" s="220" t="s">
        <v>239</v>
      </c>
    </row>
    <row r="175" spans="1:65" s="13" customFormat="1" ht="11.25">
      <c r="B175" s="210"/>
      <c r="C175" s="211"/>
      <c r="D175" s="212" t="s">
        <v>250</v>
      </c>
      <c r="E175" s="213" t="s">
        <v>1</v>
      </c>
      <c r="F175" s="214" t="s">
        <v>3677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250</v>
      </c>
      <c r="AU175" s="220" t="s">
        <v>86</v>
      </c>
      <c r="AV175" s="13" t="s">
        <v>83</v>
      </c>
      <c r="AW175" s="13" t="s">
        <v>31</v>
      </c>
      <c r="AX175" s="13" t="s">
        <v>75</v>
      </c>
      <c r="AY175" s="220" t="s">
        <v>239</v>
      </c>
    </row>
    <row r="176" spans="1:65" s="14" customFormat="1" ht="11.25">
      <c r="B176" s="221"/>
      <c r="C176" s="222"/>
      <c r="D176" s="212" t="s">
        <v>250</v>
      </c>
      <c r="E176" s="223" t="s">
        <v>1</v>
      </c>
      <c r="F176" s="224" t="s">
        <v>3678</v>
      </c>
      <c r="G176" s="222"/>
      <c r="H176" s="225">
        <v>43.680999999999997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250</v>
      </c>
      <c r="AU176" s="231" t="s">
        <v>86</v>
      </c>
      <c r="AV176" s="14" t="s">
        <v>86</v>
      </c>
      <c r="AW176" s="14" t="s">
        <v>31</v>
      </c>
      <c r="AX176" s="14" t="s">
        <v>75</v>
      </c>
      <c r="AY176" s="231" t="s">
        <v>239</v>
      </c>
    </row>
    <row r="177" spans="2:51" s="14" customFormat="1" ht="11.25">
      <c r="B177" s="221"/>
      <c r="C177" s="222"/>
      <c r="D177" s="212" t="s">
        <v>250</v>
      </c>
      <c r="E177" s="223" t="s">
        <v>1</v>
      </c>
      <c r="F177" s="224" t="s">
        <v>3679</v>
      </c>
      <c r="G177" s="222"/>
      <c r="H177" s="225">
        <v>38.61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250</v>
      </c>
      <c r="AU177" s="231" t="s">
        <v>86</v>
      </c>
      <c r="AV177" s="14" t="s">
        <v>86</v>
      </c>
      <c r="AW177" s="14" t="s">
        <v>31</v>
      </c>
      <c r="AX177" s="14" t="s">
        <v>75</v>
      </c>
      <c r="AY177" s="231" t="s">
        <v>239</v>
      </c>
    </row>
    <row r="178" spans="2:51" s="14" customFormat="1" ht="11.25">
      <c r="B178" s="221"/>
      <c r="C178" s="222"/>
      <c r="D178" s="212" t="s">
        <v>250</v>
      </c>
      <c r="E178" s="223" t="s">
        <v>1</v>
      </c>
      <c r="F178" s="224" t="s">
        <v>3680</v>
      </c>
      <c r="G178" s="222"/>
      <c r="H178" s="225">
        <v>17.905000000000001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250</v>
      </c>
      <c r="AU178" s="231" t="s">
        <v>86</v>
      </c>
      <c r="AV178" s="14" t="s">
        <v>86</v>
      </c>
      <c r="AW178" s="14" t="s">
        <v>31</v>
      </c>
      <c r="AX178" s="14" t="s">
        <v>75</v>
      </c>
      <c r="AY178" s="231" t="s">
        <v>239</v>
      </c>
    </row>
    <row r="179" spans="2:51" s="14" customFormat="1" ht="11.25">
      <c r="B179" s="221"/>
      <c r="C179" s="222"/>
      <c r="D179" s="212" t="s">
        <v>250</v>
      </c>
      <c r="E179" s="223" t="s">
        <v>1</v>
      </c>
      <c r="F179" s="224" t="s">
        <v>3681</v>
      </c>
      <c r="G179" s="222"/>
      <c r="H179" s="225">
        <v>13.35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250</v>
      </c>
      <c r="AU179" s="231" t="s">
        <v>86</v>
      </c>
      <c r="AV179" s="14" t="s">
        <v>86</v>
      </c>
      <c r="AW179" s="14" t="s">
        <v>31</v>
      </c>
      <c r="AX179" s="14" t="s">
        <v>75</v>
      </c>
      <c r="AY179" s="231" t="s">
        <v>239</v>
      </c>
    </row>
    <row r="180" spans="2:51" s="14" customFormat="1" ht="11.25">
      <c r="B180" s="221"/>
      <c r="C180" s="222"/>
      <c r="D180" s="212" t="s">
        <v>250</v>
      </c>
      <c r="E180" s="223" t="s">
        <v>1</v>
      </c>
      <c r="F180" s="224" t="s">
        <v>3682</v>
      </c>
      <c r="G180" s="222"/>
      <c r="H180" s="225">
        <v>12.958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250</v>
      </c>
      <c r="AU180" s="231" t="s">
        <v>86</v>
      </c>
      <c r="AV180" s="14" t="s">
        <v>86</v>
      </c>
      <c r="AW180" s="14" t="s">
        <v>31</v>
      </c>
      <c r="AX180" s="14" t="s">
        <v>75</v>
      </c>
      <c r="AY180" s="231" t="s">
        <v>239</v>
      </c>
    </row>
    <row r="181" spans="2:51" s="14" customFormat="1" ht="11.25">
      <c r="B181" s="221"/>
      <c r="C181" s="222"/>
      <c r="D181" s="212" t="s">
        <v>250</v>
      </c>
      <c r="E181" s="223" t="s">
        <v>1</v>
      </c>
      <c r="F181" s="224" t="s">
        <v>3683</v>
      </c>
      <c r="G181" s="222"/>
      <c r="H181" s="225">
        <v>4.7519999999999998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250</v>
      </c>
      <c r="AU181" s="231" t="s">
        <v>86</v>
      </c>
      <c r="AV181" s="14" t="s">
        <v>86</v>
      </c>
      <c r="AW181" s="14" t="s">
        <v>31</v>
      </c>
      <c r="AX181" s="14" t="s">
        <v>75</v>
      </c>
      <c r="AY181" s="231" t="s">
        <v>239</v>
      </c>
    </row>
    <row r="182" spans="2:51" s="14" customFormat="1" ht="11.25">
      <c r="B182" s="221"/>
      <c r="C182" s="222"/>
      <c r="D182" s="212" t="s">
        <v>250</v>
      </c>
      <c r="E182" s="223" t="s">
        <v>1</v>
      </c>
      <c r="F182" s="224" t="s">
        <v>3684</v>
      </c>
      <c r="G182" s="222"/>
      <c r="H182" s="225">
        <v>3.7130000000000001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250</v>
      </c>
      <c r="AU182" s="231" t="s">
        <v>86</v>
      </c>
      <c r="AV182" s="14" t="s">
        <v>86</v>
      </c>
      <c r="AW182" s="14" t="s">
        <v>31</v>
      </c>
      <c r="AX182" s="14" t="s">
        <v>75</v>
      </c>
      <c r="AY182" s="231" t="s">
        <v>239</v>
      </c>
    </row>
    <row r="183" spans="2:51" s="14" customFormat="1" ht="11.25">
      <c r="B183" s="221"/>
      <c r="C183" s="222"/>
      <c r="D183" s="212" t="s">
        <v>250</v>
      </c>
      <c r="E183" s="223" t="s">
        <v>1</v>
      </c>
      <c r="F183" s="224" t="s">
        <v>3685</v>
      </c>
      <c r="G183" s="222"/>
      <c r="H183" s="225">
        <v>3.4380000000000002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250</v>
      </c>
      <c r="AU183" s="231" t="s">
        <v>86</v>
      </c>
      <c r="AV183" s="14" t="s">
        <v>86</v>
      </c>
      <c r="AW183" s="14" t="s">
        <v>31</v>
      </c>
      <c r="AX183" s="14" t="s">
        <v>75</v>
      </c>
      <c r="AY183" s="231" t="s">
        <v>239</v>
      </c>
    </row>
    <row r="184" spans="2:51" s="14" customFormat="1" ht="11.25">
      <c r="B184" s="221"/>
      <c r="C184" s="222"/>
      <c r="D184" s="212" t="s">
        <v>250</v>
      </c>
      <c r="E184" s="223" t="s">
        <v>1</v>
      </c>
      <c r="F184" s="224" t="s">
        <v>3686</v>
      </c>
      <c r="G184" s="222"/>
      <c r="H184" s="225">
        <v>2.657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250</v>
      </c>
      <c r="AU184" s="231" t="s">
        <v>86</v>
      </c>
      <c r="AV184" s="14" t="s">
        <v>86</v>
      </c>
      <c r="AW184" s="14" t="s">
        <v>31</v>
      </c>
      <c r="AX184" s="14" t="s">
        <v>75</v>
      </c>
      <c r="AY184" s="231" t="s">
        <v>239</v>
      </c>
    </row>
    <row r="185" spans="2:51" s="13" customFormat="1" ht="11.25">
      <c r="B185" s="210"/>
      <c r="C185" s="211"/>
      <c r="D185" s="212" t="s">
        <v>250</v>
      </c>
      <c r="E185" s="213" t="s">
        <v>1</v>
      </c>
      <c r="F185" s="214" t="s">
        <v>3687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250</v>
      </c>
      <c r="AU185" s="220" t="s">
        <v>86</v>
      </c>
      <c r="AV185" s="13" t="s">
        <v>83</v>
      </c>
      <c r="AW185" s="13" t="s">
        <v>31</v>
      </c>
      <c r="AX185" s="13" t="s">
        <v>75</v>
      </c>
      <c r="AY185" s="220" t="s">
        <v>239</v>
      </c>
    </row>
    <row r="186" spans="2:51" s="14" customFormat="1" ht="11.25">
      <c r="B186" s="221"/>
      <c r="C186" s="222"/>
      <c r="D186" s="212" t="s">
        <v>250</v>
      </c>
      <c r="E186" s="223" t="s">
        <v>1</v>
      </c>
      <c r="F186" s="224" t="s">
        <v>3688</v>
      </c>
      <c r="G186" s="222"/>
      <c r="H186" s="225">
        <v>47.19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250</v>
      </c>
      <c r="AU186" s="231" t="s">
        <v>86</v>
      </c>
      <c r="AV186" s="14" t="s">
        <v>86</v>
      </c>
      <c r="AW186" s="14" t="s">
        <v>31</v>
      </c>
      <c r="AX186" s="14" t="s">
        <v>75</v>
      </c>
      <c r="AY186" s="231" t="s">
        <v>239</v>
      </c>
    </row>
    <row r="187" spans="2:51" s="14" customFormat="1" ht="11.25">
      <c r="B187" s="221"/>
      <c r="C187" s="222"/>
      <c r="D187" s="212" t="s">
        <v>250</v>
      </c>
      <c r="E187" s="223" t="s">
        <v>1</v>
      </c>
      <c r="F187" s="224" t="s">
        <v>3689</v>
      </c>
      <c r="G187" s="222"/>
      <c r="H187" s="225">
        <v>51.15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250</v>
      </c>
      <c r="AU187" s="231" t="s">
        <v>86</v>
      </c>
      <c r="AV187" s="14" t="s">
        <v>86</v>
      </c>
      <c r="AW187" s="14" t="s">
        <v>31</v>
      </c>
      <c r="AX187" s="14" t="s">
        <v>75</v>
      </c>
      <c r="AY187" s="231" t="s">
        <v>239</v>
      </c>
    </row>
    <row r="188" spans="2:51" s="14" customFormat="1" ht="11.25">
      <c r="B188" s="221"/>
      <c r="C188" s="222"/>
      <c r="D188" s="212" t="s">
        <v>250</v>
      </c>
      <c r="E188" s="223" t="s">
        <v>1</v>
      </c>
      <c r="F188" s="224" t="s">
        <v>3690</v>
      </c>
      <c r="G188" s="222"/>
      <c r="H188" s="225">
        <v>25.245000000000001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250</v>
      </c>
      <c r="AU188" s="231" t="s">
        <v>86</v>
      </c>
      <c r="AV188" s="14" t="s">
        <v>86</v>
      </c>
      <c r="AW188" s="14" t="s">
        <v>31</v>
      </c>
      <c r="AX188" s="14" t="s">
        <v>75</v>
      </c>
      <c r="AY188" s="231" t="s">
        <v>239</v>
      </c>
    </row>
    <row r="189" spans="2:51" s="14" customFormat="1" ht="11.25">
      <c r="B189" s="221"/>
      <c r="C189" s="222"/>
      <c r="D189" s="212" t="s">
        <v>250</v>
      </c>
      <c r="E189" s="223" t="s">
        <v>1</v>
      </c>
      <c r="F189" s="224" t="s">
        <v>3691</v>
      </c>
      <c r="G189" s="222"/>
      <c r="H189" s="225">
        <v>4.7519999999999998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250</v>
      </c>
      <c r="AU189" s="231" t="s">
        <v>86</v>
      </c>
      <c r="AV189" s="14" t="s">
        <v>86</v>
      </c>
      <c r="AW189" s="14" t="s">
        <v>31</v>
      </c>
      <c r="AX189" s="14" t="s">
        <v>75</v>
      </c>
      <c r="AY189" s="231" t="s">
        <v>239</v>
      </c>
    </row>
    <row r="190" spans="2:51" s="14" customFormat="1" ht="11.25">
      <c r="B190" s="221"/>
      <c r="C190" s="222"/>
      <c r="D190" s="212" t="s">
        <v>250</v>
      </c>
      <c r="E190" s="223" t="s">
        <v>1</v>
      </c>
      <c r="F190" s="224" t="s">
        <v>3692</v>
      </c>
      <c r="G190" s="222"/>
      <c r="H190" s="225">
        <v>3.6629999999999998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250</v>
      </c>
      <c r="AU190" s="231" t="s">
        <v>86</v>
      </c>
      <c r="AV190" s="14" t="s">
        <v>86</v>
      </c>
      <c r="AW190" s="14" t="s">
        <v>31</v>
      </c>
      <c r="AX190" s="14" t="s">
        <v>75</v>
      </c>
      <c r="AY190" s="231" t="s">
        <v>239</v>
      </c>
    </row>
    <row r="191" spans="2:51" s="14" customFormat="1" ht="11.25">
      <c r="B191" s="221"/>
      <c r="C191" s="222"/>
      <c r="D191" s="212" t="s">
        <v>250</v>
      </c>
      <c r="E191" s="223" t="s">
        <v>1</v>
      </c>
      <c r="F191" s="224" t="s">
        <v>3693</v>
      </c>
      <c r="G191" s="222"/>
      <c r="H191" s="225">
        <v>3.85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250</v>
      </c>
      <c r="AU191" s="231" t="s">
        <v>86</v>
      </c>
      <c r="AV191" s="14" t="s">
        <v>86</v>
      </c>
      <c r="AW191" s="14" t="s">
        <v>31</v>
      </c>
      <c r="AX191" s="14" t="s">
        <v>75</v>
      </c>
      <c r="AY191" s="231" t="s">
        <v>239</v>
      </c>
    </row>
    <row r="192" spans="2:51" s="14" customFormat="1" ht="11.25">
      <c r="B192" s="221"/>
      <c r="C192" s="222"/>
      <c r="D192" s="212" t="s">
        <v>250</v>
      </c>
      <c r="E192" s="223" t="s">
        <v>1</v>
      </c>
      <c r="F192" s="224" t="s">
        <v>3694</v>
      </c>
      <c r="G192" s="222"/>
      <c r="H192" s="225">
        <v>6.1710000000000003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250</v>
      </c>
      <c r="AU192" s="231" t="s">
        <v>86</v>
      </c>
      <c r="AV192" s="14" t="s">
        <v>86</v>
      </c>
      <c r="AW192" s="14" t="s">
        <v>31</v>
      </c>
      <c r="AX192" s="14" t="s">
        <v>75</v>
      </c>
      <c r="AY192" s="231" t="s">
        <v>239</v>
      </c>
    </row>
    <row r="193" spans="2:51" s="14" customFormat="1" ht="11.25">
      <c r="B193" s="221"/>
      <c r="C193" s="222"/>
      <c r="D193" s="212" t="s">
        <v>250</v>
      </c>
      <c r="E193" s="223" t="s">
        <v>1</v>
      </c>
      <c r="F193" s="224" t="s">
        <v>3695</v>
      </c>
      <c r="G193" s="222"/>
      <c r="H193" s="225">
        <v>6.1379999999999999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250</v>
      </c>
      <c r="AU193" s="231" t="s">
        <v>86</v>
      </c>
      <c r="AV193" s="14" t="s">
        <v>86</v>
      </c>
      <c r="AW193" s="14" t="s">
        <v>31</v>
      </c>
      <c r="AX193" s="14" t="s">
        <v>75</v>
      </c>
      <c r="AY193" s="231" t="s">
        <v>239</v>
      </c>
    </row>
    <row r="194" spans="2:51" s="14" customFormat="1" ht="11.25">
      <c r="B194" s="221"/>
      <c r="C194" s="222"/>
      <c r="D194" s="212" t="s">
        <v>250</v>
      </c>
      <c r="E194" s="223" t="s">
        <v>1</v>
      </c>
      <c r="F194" s="224" t="s">
        <v>3696</v>
      </c>
      <c r="G194" s="222"/>
      <c r="H194" s="225">
        <v>5.6429999999999998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250</v>
      </c>
      <c r="AU194" s="231" t="s">
        <v>86</v>
      </c>
      <c r="AV194" s="14" t="s">
        <v>86</v>
      </c>
      <c r="AW194" s="14" t="s">
        <v>31</v>
      </c>
      <c r="AX194" s="14" t="s">
        <v>75</v>
      </c>
      <c r="AY194" s="231" t="s">
        <v>239</v>
      </c>
    </row>
    <row r="195" spans="2:51" s="13" customFormat="1" ht="11.25">
      <c r="B195" s="210"/>
      <c r="C195" s="211"/>
      <c r="D195" s="212" t="s">
        <v>250</v>
      </c>
      <c r="E195" s="213" t="s">
        <v>1</v>
      </c>
      <c r="F195" s="214" t="s">
        <v>3697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250</v>
      </c>
      <c r="AU195" s="220" t="s">
        <v>86</v>
      </c>
      <c r="AV195" s="13" t="s">
        <v>83</v>
      </c>
      <c r="AW195" s="13" t="s">
        <v>31</v>
      </c>
      <c r="AX195" s="13" t="s">
        <v>75</v>
      </c>
      <c r="AY195" s="220" t="s">
        <v>239</v>
      </c>
    </row>
    <row r="196" spans="2:51" s="14" customFormat="1" ht="11.25">
      <c r="B196" s="221"/>
      <c r="C196" s="222"/>
      <c r="D196" s="212" t="s">
        <v>250</v>
      </c>
      <c r="E196" s="223" t="s">
        <v>1</v>
      </c>
      <c r="F196" s="224" t="s">
        <v>3698</v>
      </c>
      <c r="G196" s="222"/>
      <c r="H196" s="225">
        <v>20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250</v>
      </c>
      <c r="AU196" s="231" t="s">
        <v>86</v>
      </c>
      <c r="AV196" s="14" t="s">
        <v>86</v>
      </c>
      <c r="AW196" s="14" t="s">
        <v>31</v>
      </c>
      <c r="AX196" s="14" t="s">
        <v>75</v>
      </c>
      <c r="AY196" s="231" t="s">
        <v>239</v>
      </c>
    </row>
    <row r="197" spans="2:51" s="13" customFormat="1" ht="11.25">
      <c r="B197" s="210"/>
      <c r="C197" s="211"/>
      <c r="D197" s="212" t="s">
        <v>250</v>
      </c>
      <c r="E197" s="213" t="s">
        <v>1</v>
      </c>
      <c r="F197" s="214" t="s">
        <v>3699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250</v>
      </c>
      <c r="AU197" s="220" t="s">
        <v>86</v>
      </c>
      <c r="AV197" s="13" t="s">
        <v>83</v>
      </c>
      <c r="AW197" s="13" t="s">
        <v>31</v>
      </c>
      <c r="AX197" s="13" t="s">
        <v>75</v>
      </c>
      <c r="AY197" s="220" t="s">
        <v>239</v>
      </c>
    </row>
    <row r="198" spans="2:51" s="14" customFormat="1" ht="11.25">
      <c r="B198" s="221"/>
      <c r="C198" s="222"/>
      <c r="D198" s="212" t="s">
        <v>250</v>
      </c>
      <c r="E198" s="223" t="s">
        <v>1</v>
      </c>
      <c r="F198" s="224" t="s">
        <v>3700</v>
      </c>
      <c r="G198" s="222"/>
      <c r="H198" s="225">
        <v>26.18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250</v>
      </c>
      <c r="AU198" s="231" t="s">
        <v>86</v>
      </c>
      <c r="AV198" s="14" t="s">
        <v>86</v>
      </c>
      <c r="AW198" s="14" t="s">
        <v>31</v>
      </c>
      <c r="AX198" s="14" t="s">
        <v>75</v>
      </c>
      <c r="AY198" s="231" t="s">
        <v>239</v>
      </c>
    </row>
    <row r="199" spans="2:51" s="13" customFormat="1" ht="11.25">
      <c r="B199" s="210"/>
      <c r="C199" s="211"/>
      <c r="D199" s="212" t="s">
        <v>250</v>
      </c>
      <c r="E199" s="213" t="s">
        <v>1</v>
      </c>
      <c r="F199" s="214" t="s">
        <v>3701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250</v>
      </c>
      <c r="AU199" s="220" t="s">
        <v>86</v>
      </c>
      <c r="AV199" s="13" t="s">
        <v>83</v>
      </c>
      <c r="AW199" s="13" t="s">
        <v>31</v>
      </c>
      <c r="AX199" s="13" t="s">
        <v>75</v>
      </c>
      <c r="AY199" s="220" t="s">
        <v>239</v>
      </c>
    </row>
    <row r="200" spans="2:51" s="14" customFormat="1" ht="11.25">
      <c r="B200" s="221"/>
      <c r="C200" s="222"/>
      <c r="D200" s="212" t="s">
        <v>250</v>
      </c>
      <c r="E200" s="223" t="s">
        <v>1</v>
      </c>
      <c r="F200" s="224" t="s">
        <v>3702</v>
      </c>
      <c r="G200" s="222"/>
      <c r="H200" s="225">
        <v>20.46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250</v>
      </c>
      <c r="AU200" s="231" t="s">
        <v>86</v>
      </c>
      <c r="AV200" s="14" t="s">
        <v>86</v>
      </c>
      <c r="AW200" s="14" t="s">
        <v>31</v>
      </c>
      <c r="AX200" s="14" t="s">
        <v>75</v>
      </c>
      <c r="AY200" s="231" t="s">
        <v>239</v>
      </c>
    </row>
    <row r="201" spans="2:51" s="13" customFormat="1" ht="11.25">
      <c r="B201" s="210"/>
      <c r="C201" s="211"/>
      <c r="D201" s="212" t="s">
        <v>250</v>
      </c>
      <c r="E201" s="213" t="s">
        <v>1</v>
      </c>
      <c r="F201" s="214" t="s">
        <v>3703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250</v>
      </c>
      <c r="AU201" s="220" t="s">
        <v>86</v>
      </c>
      <c r="AV201" s="13" t="s">
        <v>83</v>
      </c>
      <c r="AW201" s="13" t="s">
        <v>31</v>
      </c>
      <c r="AX201" s="13" t="s">
        <v>75</v>
      </c>
      <c r="AY201" s="220" t="s">
        <v>239</v>
      </c>
    </row>
    <row r="202" spans="2:51" s="14" customFormat="1" ht="11.25">
      <c r="B202" s="221"/>
      <c r="C202" s="222"/>
      <c r="D202" s="212" t="s">
        <v>250</v>
      </c>
      <c r="E202" s="223" t="s">
        <v>1</v>
      </c>
      <c r="F202" s="224" t="s">
        <v>3704</v>
      </c>
      <c r="G202" s="222"/>
      <c r="H202" s="225">
        <v>190.08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250</v>
      </c>
      <c r="AU202" s="231" t="s">
        <v>86</v>
      </c>
      <c r="AV202" s="14" t="s">
        <v>86</v>
      </c>
      <c r="AW202" s="14" t="s">
        <v>31</v>
      </c>
      <c r="AX202" s="14" t="s">
        <v>75</v>
      </c>
      <c r="AY202" s="231" t="s">
        <v>239</v>
      </c>
    </row>
    <row r="203" spans="2:51" s="14" customFormat="1" ht="11.25">
      <c r="B203" s="221"/>
      <c r="C203" s="222"/>
      <c r="D203" s="212" t="s">
        <v>250</v>
      </c>
      <c r="E203" s="223" t="s">
        <v>1</v>
      </c>
      <c r="F203" s="224" t="s">
        <v>3705</v>
      </c>
      <c r="G203" s="222"/>
      <c r="H203" s="225">
        <v>11.414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250</v>
      </c>
      <c r="AU203" s="231" t="s">
        <v>86</v>
      </c>
      <c r="AV203" s="14" t="s">
        <v>86</v>
      </c>
      <c r="AW203" s="14" t="s">
        <v>31</v>
      </c>
      <c r="AX203" s="14" t="s">
        <v>75</v>
      </c>
      <c r="AY203" s="231" t="s">
        <v>239</v>
      </c>
    </row>
    <row r="204" spans="2:51" s="15" customFormat="1" ht="11.25">
      <c r="B204" s="232"/>
      <c r="C204" s="233"/>
      <c r="D204" s="212" t="s">
        <v>250</v>
      </c>
      <c r="E204" s="234" t="s">
        <v>1</v>
      </c>
      <c r="F204" s="235" t="s">
        <v>3706</v>
      </c>
      <c r="G204" s="233"/>
      <c r="H204" s="236">
        <v>563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250</v>
      </c>
      <c r="AU204" s="242" t="s">
        <v>86</v>
      </c>
      <c r="AV204" s="15" t="s">
        <v>255</v>
      </c>
      <c r="AW204" s="15" t="s">
        <v>31</v>
      </c>
      <c r="AX204" s="15" t="s">
        <v>75</v>
      </c>
      <c r="AY204" s="242" t="s">
        <v>239</v>
      </c>
    </row>
    <row r="205" spans="2:51" s="13" customFormat="1" ht="11.25">
      <c r="B205" s="210"/>
      <c r="C205" s="211"/>
      <c r="D205" s="212" t="s">
        <v>250</v>
      </c>
      <c r="E205" s="213" t="s">
        <v>1</v>
      </c>
      <c r="F205" s="214" t="s">
        <v>3715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250</v>
      </c>
      <c r="AU205" s="220" t="s">
        <v>86</v>
      </c>
      <c r="AV205" s="13" t="s">
        <v>83</v>
      </c>
      <c r="AW205" s="13" t="s">
        <v>31</v>
      </c>
      <c r="AX205" s="13" t="s">
        <v>75</v>
      </c>
      <c r="AY205" s="220" t="s">
        <v>239</v>
      </c>
    </row>
    <row r="206" spans="2:51" s="14" customFormat="1" ht="11.25">
      <c r="B206" s="221"/>
      <c r="C206" s="222"/>
      <c r="D206" s="212" t="s">
        <v>250</v>
      </c>
      <c r="E206" s="223" t="s">
        <v>1</v>
      </c>
      <c r="F206" s="224" t="s">
        <v>3716</v>
      </c>
      <c r="G206" s="222"/>
      <c r="H206" s="225">
        <v>169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250</v>
      </c>
      <c r="AU206" s="231" t="s">
        <v>86</v>
      </c>
      <c r="AV206" s="14" t="s">
        <v>86</v>
      </c>
      <c r="AW206" s="14" t="s">
        <v>31</v>
      </c>
      <c r="AX206" s="14" t="s">
        <v>75</v>
      </c>
      <c r="AY206" s="231" t="s">
        <v>239</v>
      </c>
    </row>
    <row r="207" spans="2:51" s="15" customFormat="1" ht="11.25">
      <c r="B207" s="232"/>
      <c r="C207" s="233"/>
      <c r="D207" s="212" t="s">
        <v>250</v>
      </c>
      <c r="E207" s="234" t="s">
        <v>1</v>
      </c>
      <c r="F207" s="235" t="s">
        <v>3717</v>
      </c>
      <c r="G207" s="233"/>
      <c r="H207" s="236">
        <v>169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250</v>
      </c>
      <c r="AU207" s="242" t="s">
        <v>86</v>
      </c>
      <c r="AV207" s="15" t="s">
        <v>255</v>
      </c>
      <c r="AW207" s="15" t="s">
        <v>31</v>
      </c>
      <c r="AX207" s="15" t="s">
        <v>83</v>
      </c>
      <c r="AY207" s="242" t="s">
        <v>239</v>
      </c>
    </row>
    <row r="208" spans="2:51" s="13" customFormat="1" ht="11.25">
      <c r="B208" s="210"/>
      <c r="C208" s="211"/>
      <c r="D208" s="212" t="s">
        <v>250</v>
      </c>
      <c r="E208" s="213" t="s">
        <v>1</v>
      </c>
      <c r="F208" s="214" t="s">
        <v>1569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250</v>
      </c>
      <c r="AU208" s="220" t="s">
        <v>86</v>
      </c>
      <c r="AV208" s="13" t="s">
        <v>83</v>
      </c>
      <c r="AW208" s="13" t="s">
        <v>31</v>
      </c>
      <c r="AX208" s="13" t="s">
        <v>75</v>
      </c>
      <c r="AY208" s="220" t="s">
        <v>239</v>
      </c>
    </row>
    <row r="209" spans="1:65" s="13" customFormat="1" ht="22.5">
      <c r="B209" s="210"/>
      <c r="C209" s="211"/>
      <c r="D209" s="212" t="s">
        <v>250</v>
      </c>
      <c r="E209" s="213" t="s">
        <v>1</v>
      </c>
      <c r="F209" s="214" t="s">
        <v>3710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250</v>
      </c>
      <c r="AU209" s="220" t="s">
        <v>86</v>
      </c>
      <c r="AV209" s="13" t="s">
        <v>83</v>
      </c>
      <c r="AW209" s="13" t="s">
        <v>31</v>
      </c>
      <c r="AX209" s="13" t="s">
        <v>75</v>
      </c>
      <c r="AY209" s="220" t="s">
        <v>239</v>
      </c>
    </row>
    <row r="210" spans="1:65" s="2" customFormat="1" ht="21.75" customHeight="1">
      <c r="A210" s="35"/>
      <c r="B210" s="36"/>
      <c r="C210" s="192" t="s">
        <v>255</v>
      </c>
      <c r="D210" s="192" t="s">
        <v>241</v>
      </c>
      <c r="E210" s="193" t="s">
        <v>3718</v>
      </c>
      <c r="F210" s="194" t="s">
        <v>3719</v>
      </c>
      <c r="G210" s="195" t="s">
        <v>372</v>
      </c>
      <c r="H210" s="196">
        <v>959</v>
      </c>
      <c r="I210" s="197"/>
      <c r="J210" s="198">
        <f>ROUND(I210*H210,2)</f>
        <v>0</v>
      </c>
      <c r="K210" s="194" t="s">
        <v>245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8.4000000000000003E-4</v>
      </c>
      <c r="R210" s="201">
        <f>Q210*H210</f>
        <v>0.80556000000000005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246</v>
      </c>
      <c r="AT210" s="203" t="s">
        <v>241</v>
      </c>
      <c r="AU210" s="203" t="s">
        <v>86</v>
      </c>
      <c r="AY210" s="18" t="s">
        <v>239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246</v>
      </c>
      <c r="BM210" s="203" t="s">
        <v>3720</v>
      </c>
    </row>
    <row r="211" spans="1:65" s="2" customFormat="1" ht="11.25">
      <c r="A211" s="35"/>
      <c r="B211" s="36"/>
      <c r="C211" s="37"/>
      <c r="D211" s="205" t="s">
        <v>248</v>
      </c>
      <c r="E211" s="37"/>
      <c r="F211" s="206" t="s">
        <v>3721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248</v>
      </c>
      <c r="AU211" s="18" t="s">
        <v>86</v>
      </c>
    </row>
    <row r="212" spans="1:65" s="13" customFormat="1" ht="11.25">
      <c r="B212" s="210"/>
      <c r="C212" s="211"/>
      <c r="D212" s="212" t="s">
        <v>250</v>
      </c>
      <c r="E212" s="213" t="s">
        <v>1</v>
      </c>
      <c r="F212" s="214" t="s">
        <v>3676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250</v>
      </c>
      <c r="AU212" s="220" t="s">
        <v>86</v>
      </c>
      <c r="AV212" s="13" t="s">
        <v>83</v>
      </c>
      <c r="AW212" s="13" t="s">
        <v>31</v>
      </c>
      <c r="AX212" s="13" t="s">
        <v>75</v>
      </c>
      <c r="AY212" s="220" t="s">
        <v>239</v>
      </c>
    </row>
    <row r="213" spans="1:65" s="13" customFormat="1" ht="11.25">
      <c r="B213" s="210"/>
      <c r="C213" s="211"/>
      <c r="D213" s="212" t="s">
        <v>250</v>
      </c>
      <c r="E213" s="213" t="s">
        <v>1</v>
      </c>
      <c r="F213" s="214" t="s">
        <v>3677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250</v>
      </c>
      <c r="AU213" s="220" t="s">
        <v>86</v>
      </c>
      <c r="AV213" s="13" t="s">
        <v>83</v>
      </c>
      <c r="AW213" s="13" t="s">
        <v>31</v>
      </c>
      <c r="AX213" s="13" t="s">
        <v>75</v>
      </c>
      <c r="AY213" s="220" t="s">
        <v>239</v>
      </c>
    </row>
    <row r="214" spans="1:65" s="14" customFormat="1" ht="11.25">
      <c r="B214" s="221"/>
      <c r="C214" s="222"/>
      <c r="D214" s="212" t="s">
        <v>250</v>
      </c>
      <c r="E214" s="223" t="s">
        <v>1</v>
      </c>
      <c r="F214" s="224" t="s">
        <v>3722</v>
      </c>
      <c r="G214" s="222"/>
      <c r="H214" s="225">
        <v>79.42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250</v>
      </c>
      <c r="AU214" s="231" t="s">
        <v>86</v>
      </c>
      <c r="AV214" s="14" t="s">
        <v>86</v>
      </c>
      <c r="AW214" s="14" t="s">
        <v>31</v>
      </c>
      <c r="AX214" s="14" t="s">
        <v>75</v>
      </c>
      <c r="AY214" s="231" t="s">
        <v>239</v>
      </c>
    </row>
    <row r="215" spans="1:65" s="14" customFormat="1" ht="11.25">
      <c r="B215" s="221"/>
      <c r="C215" s="222"/>
      <c r="D215" s="212" t="s">
        <v>250</v>
      </c>
      <c r="E215" s="223" t="s">
        <v>1</v>
      </c>
      <c r="F215" s="224" t="s">
        <v>3723</v>
      </c>
      <c r="G215" s="222"/>
      <c r="H215" s="225">
        <v>70.2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250</v>
      </c>
      <c r="AU215" s="231" t="s">
        <v>86</v>
      </c>
      <c r="AV215" s="14" t="s">
        <v>86</v>
      </c>
      <c r="AW215" s="14" t="s">
        <v>31</v>
      </c>
      <c r="AX215" s="14" t="s">
        <v>75</v>
      </c>
      <c r="AY215" s="231" t="s">
        <v>239</v>
      </c>
    </row>
    <row r="216" spans="1:65" s="14" customFormat="1" ht="11.25">
      <c r="B216" s="221"/>
      <c r="C216" s="222"/>
      <c r="D216" s="212" t="s">
        <v>250</v>
      </c>
      <c r="E216" s="223" t="s">
        <v>1</v>
      </c>
      <c r="F216" s="224" t="s">
        <v>3724</v>
      </c>
      <c r="G216" s="222"/>
      <c r="H216" s="225">
        <v>32.555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250</v>
      </c>
      <c r="AU216" s="231" t="s">
        <v>86</v>
      </c>
      <c r="AV216" s="14" t="s">
        <v>86</v>
      </c>
      <c r="AW216" s="14" t="s">
        <v>31</v>
      </c>
      <c r="AX216" s="14" t="s">
        <v>75</v>
      </c>
      <c r="AY216" s="231" t="s">
        <v>239</v>
      </c>
    </row>
    <row r="217" spans="1:65" s="14" customFormat="1" ht="11.25">
      <c r="B217" s="221"/>
      <c r="C217" s="222"/>
      <c r="D217" s="212" t="s">
        <v>250</v>
      </c>
      <c r="E217" s="223" t="s">
        <v>1</v>
      </c>
      <c r="F217" s="224" t="s">
        <v>3725</v>
      </c>
      <c r="G217" s="222"/>
      <c r="H217" s="225">
        <v>24.271999999999998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250</v>
      </c>
      <c r="AU217" s="231" t="s">
        <v>86</v>
      </c>
      <c r="AV217" s="14" t="s">
        <v>86</v>
      </c>
      <c r="AW217" s="14" t="s">
        <v>31</v>
      </c>
      <c r="AX217" s="14" t="s">
        <v>75</v>
      </c>
      <c r="AY217" s="231" t="s">
        <v>239</v>
      </c>
    </row>
    <row r="218" spans="1:65" s="14" customFormat="1" ht="11.25">
      <c r="B218" s="221"/>
      <c r="C218" s="222"/>
      <c r="D218" s="212" t="s">
        <v>250</v>
      </c>
      <c r="E218" s="223" t="s">
        <v>1</v>
      </c>
      <c r="F218" s="224" t="s">
        <v>3726</v>
      </c>
      <c r="G218" s="222"/>
      <c r="H218" s="225">
        <v>23.56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250</v>
      </c>
      <c r="AU218" s="231" t="s">
        <v>86</v>
      </c>
      <c r="AV218" s="14" t="s">
        <v>86</v>
      </c>
      <c r="AW218" s="14" t="s">
        <v>31</v>
      </c>
      <c r="AX218" s="14" t="s">
        <v>75</v>
      </c>
      <c r="AY218" s="231" t="s">
        <v>239</v>
      </c>
    </row>
    <row r="219" spans="1:65" s="14" customFormat="1" ht="11.25">
      <c r="B219" s="221"/>
      <c r="C219" s="222"/>
      <c r="D219" s="212" t="s">
        <v>250</v>
      </c>
      <c r="E219" s="223" t="s">
        <v>1</v>
      </c>
      <c r="F219" s="224" t="s">
        <v>3727</v>
      </c>
      <c r="G219" s="222"/>
      <c r="H219" s="225">
        <v>8.64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250</v>
      </c>
      <c r="AU219" s="231" t="s">
        <v>86</v>
      </c>
      <c r="AV219" s="14" t="s">
        <v>86</v>
      </c>
      <c r="AW219" s="14" t="s">
        <v>31</v>
      </c>
      <c r="AX219" s="14" t="s">
        <v>75</v>
      </c>
      <c r="AY219" s="231" t="s">
        <v>239</v>
      </c>
    </row>
    <row r="220" spans="1:65" s="14" customFormat="1" ht="11.25">
      <c r="B220" s="221"/>
      <c r="C220" s="222"/>
      <c r="D220" s="212" t="s">
        <v>250</v>
      </c>
      <c r="E220" s="223" t="s">
        <v>1</v>
      </c>
      <c r="F220" s="224" t="s">
        <v>3728</v>
      </c>
      <c r="G220" s="222"/>
      <c r="H220" s="225">
        <v>6.75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250</v>
      </c>
      <c r="AU220" s="231" t="s">
        <v>86</v>
      </c>
      <c r="AV220" s="14" t="s">
        <v>86</v>
      </c>
      <c r="AW220" s="14" t="s">
        <v>31</v>
      </c>
      <c r="AX220" s="14" t="s">
        <v>75</v>
      </c>
      <c r="AY220" s="231" t="s">
        <v>239</v>
      </c>
    </row>
    <row r="221" spans="1:65" s="14" customFormat="1" ht="11.25">
      <c r="B221" s="221"/>
      <c r="C221" s="222"/>
      <c r="D221" s="212" t="s">
        <v>250</v>
      </c>
      <c r="E221" s="223" t="s">
        <v>1</v>
      </c>
      <c r="F221" s="224" t="s">
        <v>3729</v>
      </c>
      <c r="G221" s="222"/>
      <c r="H221" s="225">
        <v>6.25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250</v>
      </c>
      <c r="AU221" s="231" t="s">
        <v>86</v>
      </c>
      <c r="AV221" s="14" t="s">
        <v>86</v>
      </c>
      <c r="AW221" s="14" t="s">
        <v>31</v>
      </c>
      <c r="AX221" s="14" t="s">
        <v>75</v>
      </c>
      <c r="AY221" s="231" t="s">
        <v>239</v>
      </c>
    </row>
    <row r="222" spans="1:65" s="14" customFormat="1" ht="11.25">
      <c r="B222" s="221"/>
      <c r="C222" s="222"/>
      <c r="D222" s="212" t="s">
        <v>250</v>
      </c>
      <c r="E222" s="223" t="s">
        <v>1</v>
      </c>
      <c r="F222" s="224" t="s">
        <v>3730</v>
      </c>
      <c r="G222" s="222"/>
      <c r="H222" s="225">
        <v>4.83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250</v>
      </c>
      <c r="AU222" s="231" t="s">
        <v>86</v>
      </c>
      <c r="AV222" s="14" t="s">
        <v>86</v>
      </c>
      <c r="AW222" s="14" t="s">
        <v>31</v>
      </c>
      <c r="AX222" s="14" t="s">
        <v>75</v>
      </c>
      <c r="AY222" s="231" t="s">
        <v>239</v>
      </c>
    </row>
    <row r="223" spans="1:65" s="13" customFormat="1" ht="11.25">
      <c r="B223" s="210"/>
      <c r="C223" s="211"/>
      <c r="D223" s="212" t="s">
        <v>250</v>
      </c>
      <c r="E223" s="213" t="s">
        <v>1</v>
      </c>
      <c r="F223" s="214" t="s">
        <v>3687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250</v>
      </c>
      <c r="AU223" s="220" t="s">
        <v>86</v>
      </c>
      <c r="AV223" s="13" t="s">
        <v>83</v>
      </c>
      <c r="AW223" s="13" t="s">
        <v>31</v>
      </c>
      <c r="AX223" s="13" t="s">
        <v>75</v>
      </c>
      <c r="AY223" s="220" t="s">
        <v>239</v>
      </c>
    </row>
    <row r="224" spans="1:65" s="14" customFormat="1" ht="11.25">
      <c r="B224" s="221"/>
      <c r="C224" s="222"/>
      <c r="D224" s="212" t="s">
        <v>250</v>
      </c>
      <c r="E224" s="223" t="s">
        <v>1</v>
      </c>
      <c r="F224" s="224" t="s">
        <v>3731</v>
      </c>
      <c r="G224" s="222"/>
      <c r="H224" s="225">
        <v>85.8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250</v>
      </c>
      <c r="AU224" s="231" t="s">
        <v>86</v>
      </c>
      <c r="AV224" s="14" t="s">
        <v>86</v>
      </c>
      <c r="AW224" s="14" t="s">
        <v>31</v>
      </c>
      <c r="AX224" s="14" t="s">
        <v>75</v>
      </c>
      <c r="AY224" s="231" t="s">
        <v>239</v>
      </c>
    </row>
    <row r="225" spans="2:51" s="14" customFormat="1" ht="11.25">
      <c r="B225" s="221"/>
      <c r="C225" s="222"/>
      <c r="D225" s="212" t="s">
        <v>250</v>
      </c>
      <c r="E225" s="223" t="s">
        <v>1</v>
      </c>
      <c r="F225" s="224" t="s">
        <v>3732</v>
      </c>
      <c r="G225" s="222"/>
      <c r="H225" s="225">
        <v>93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250</v>
      </c>
      <c r="AU225" s="231" t="s">
        <v>86</v>
      </c>
      <c r="AV225" s="14" t="s">
        <v>86</v>
      </c>
      <c r="AW225" s="14" t="s">
        <v>31</v>
      </c>
      <c r="AX225" s="14" t="s">
        <v>75</v>
      </c>
      <c r="AY225" s="231" t="s">
        <v>239</v>
      </c>
    </row>
    <row r="226" spans="2:51" s="14" customFormat="1" ht="11.25">
      <c r="B226" s="221"/>
      <c r="C226" s="222"/>
      <c r="D226" s="212" t="s">
        <v>250</v>
      </c>
      <c r="E226" s="223" t="s">
        <v>1</v>
      </c>
      <c r="F226" s="224" t="s">
        <v>3733</v>
      </c>
      <c r="G226" s="222"/>
      <c r="H226" s="225">
        <v>45.9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250</v>
      </c>
      <c r="AU226" s="231" t="s">
        <v>86</v>
      </c>
      <c r="AV226" s="14" t="s">
        <v>86</v>
      </c>
      <c r="AW226" s="14" t="s">
        <v>31</v>
      </c>
      <c r="AX226" s="14" t="s">
        <v>75</v>
      </c>
      <c r="AY226" s="231" t="s">
        <v>239</v>
      </c>
    </row>
    <row r="227" spans="2:51" s="14" customFormat="1" ht="11.25">
      <c r="B227" s="221"/>
      <c r="C227" s="222"/>
      <c r="D227" s="212" t="s">
        <v>250</v>
      </c>
      <c r="E227" s="223" t="s">
        <v>1</v>
      </c>
      <c r="F227" s="224" t="s">
        <v>3734</v>
      </c>
      <c r="G227" s="222"/>
      <c r="H227" s="225">
        <v>8.64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250</v>
      </c>
      <c r="AU227" s="231" t="s">
        <v>86</v>
      </c>
      <c r="AV227" s="14" t="s">
        <v>86</v>
      </c>
      <c r="AW227" s="14" t="s">
        <v>31</v>
      </c>
      <c r="AX227" s="14" t="s">
        <v>75</v>
      </c>
      <c r="AY227" s="231" t="s">
        <v>239</v>
      </c>
    </row>
    <row r="228" spans="2:51" s="14" customFormat="1" ht="11.25">
      <c r="B228" s="221"/>
      <c r="C228" s="222"/>
      <c r="D228" s="212" t="s">
        <v>250</v>
      </c>
      <c r="E228" s="223" t="s">
        <v>1</v>
      </c>
      <c r="F228" s="224" t="s">
        <v>3735</v>
      </c>
      <c r="G228" s="222"/>
      <c r="H228" s="225">
        <v>6.66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250</v>
      </c>
      <c r="AU228" s="231" t="s">
        <v>86</v>
      </c>
      <c r="AV228" s="14" t="s">
        <v>86</v>
      </c>
      <c r="AW228" s="14" t="s">
        <v>31</v>
      </c>
      <c r="AX228" s="14" t="s">
        <v>75</v>
      </c>
      <c r="AY228" s="231" t="s">
        <v>239</v>
      </c>
    </row>
    <row r="229" spans="2:51" s="14" customFormat="1" ht="11.25">
      <c r="B229" s="221"/>
      <c r="C229" s="222"/>
      <c r="D229" s="212" t="s">
        <v>250</v>
      </c>
      <c r="E229" s="223" t="s">
        <v>1</v>
      </c>
      <c r="F229" s="224" t="s">
        <v>3736</v>
      </c>
      <c r="G229" s="222"/>
      <c r="H229" s="225">
        <v>7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250</v>
      </c>
      <c r="AU229" s="231" t="s">
        <v>86</v>
      </c>
      <c r="AV229" s="14" t="s">
        <v>86</v>
      </c>
      <c r="AW229" s="14" t="s">
        <v>31</v>
      </c>
      <c r="AX229" s="14" t="s">
        <v>75</v>
      </c>
      <c r="AY229" s="231" t="s">
        <v>239</v>
      </c>
    </row>
    <row r="230" spans="2:51" s="14" customFormat="1" ht="11.25">
      <c r="B230" s="221"/>
      <c r="C230" s="222"/>
      <c r="D230" s="212" t="s">
        <v>250</v>
      </c>
      <c r="E230" s="223" t="s">
        <v>1</v>
      </c>
      <c r="F230" s="224" t="s">
        <v>3737</v>
      </c>
      <c r="G230" s="222"/>
      <c r="H230" s="225">
        <v>11.22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250</v>
      </c>
      <c r="AU230" s="231" t="s">
        <v>86</v>
      </c>
      <c r="AV230" s="14" t="s">
        <v>86</v>
      </c>
      <c r="AW230" s="14" t="s">
        <v>31</v>
      </c>
      <c r="AX230" s="14" t="s">
        <v>75</v>
      </c>
      <c r="AY230" s="231" t="s">
        <v>239</v>
      </c>
    </row>
    <row r="231" spans="2:51" s="14" customFormat="1" ht="11.25">
      <c r="B231" s="221"/>
      <c r="C231" s="222"/>
      <c r="D231" s="212" t="s">
        <v>250</v>
      </c>
      <c r="E231" s="223" t="s">
        <v>1</v>
      </c>
      <c r="F231" s="224" t="s">
        <v>3738</v>
      </c>
      <c r="G231" s="222"/>
      <c r="H231" s="225">
        <v>11.16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250</v>
      </c>
      <c r="AU231" s="231" t="s">
        <v>86</v>
      </c>
      <c r="AV231" s="14" t="s">
        <v>86</v>
      </c>
      <c r="AW231" s="14" t="s">
        <v>31</v>
      </c>
      <c r="AX231" s="14" t="s">
        <v>75</v>
      </c>
      <c r="AY231" s="231" t="s">
        <v>239</v>
      </c>
    </row>
    <row r="232" spans="2:51" s="14" customFormat="1" ht="11.25">
      <c r="B232" s="221"/>
      <c r="C232" s="222"/>
      <c r="D232" s="212" t="s">
        <v>250</v>
      </c>
      <c r="E232" s="223" t="s">
        <v>1</v>
      </c>
      <c r="F232" s="224" t="s">
        <v>3739</v>
      </c>
      <c r="G232" s="222"/>
      <c r="H232" s="225">
        <v>10.26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250</v>
      </c>
      <c r="AU232" s="231" t="s">
        <v>86</v>
      </c>
      <c r="AV232" s="14" t="s">
        <v>86</v>
      </c>
      <c r="AW232" s="14" t="s">
        <v>31</v>
      </c>
      <c r="AX232" s="14" t="s">
        <v>75</v>
      </c>
      <c r="AY232" s="231" t="s">
        <v>239</v>
      </c>
    </row>
    <row r="233" spans="2:51" s="13" customFormat="1" ht="11.25">
      <c r="B233" s="210"/>
      <c r="C233" s="211"/>
      <c r="D233" s="212" t="s">
        <v>250</v>
      </c>
      <c r="E233" s="213" t="s">
        <v>1</v>
      </c>
      <c r="F233" s="214" t="s">
        <v>3697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250</v>
      </c>
      <c r="AU233" s="220" t="s">
        <v>86</v>
      </c>
      <c r="AV233" s="13" t="s">
        <v>83</v>
      </c>
      <c r="AW233" s="13" t="s">
        <v>31</v>
      </c>
      <c r="AX233" s="13" t="s">
        <v>75</v>
      </c>
      <c r="AY233" s="220" t="s">
        <v>239</v>
      </c>
    </row>
    <row r="234" spans="2:51" s="14" customFormat="1" ht="11.25">
      <c r="B234" s="221"/>
      <c r="C234" s="222"/>
      <c r="D234" s="212" t="s">
        <v>250</v>
      </c>
      <c r="E234" s="223" t="s">
        <v>1</v>
      </c>
      <c r="F234" s="224" t="s">
        <v>3740</v>
      </c>
      <c r="G234" s="222"/>
      <c r="H234" s="225">
        <v>40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250</v>
      </c>
      <c r="AU234" s="231" t="s">
        <v>86</v>
      </c>
      <c r="AV234" s="14" t="s">
        <v>86</v>
      </c>
      <c r="AW234" s="14" t="s">
        <v>31</v>
      </c>
      <c r="AX234" s="14" t="s">
        <v>75</v>
      </c>
      <c r="AY234" s="231" t="s">
        <v>239</v>
      </c>
    </row>
    <row r="235" spans="2:51" s="13" customFormat="1" ht="11.25">
      <c r="B235" s="210"/>
      <c r="C235" s="211"/>
      <c r="D235" s="212" t="s">
        <v>250</v>
      </c>
      <c r="E235" s="213" t="s">
        <v>1</v>
      </c>
      <c r="F235" s="214" t="s">
        <v>3701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250</v>
      </c>
      <c r="AU235" s="220" t="s">
        <v>86</v>
      </c>
      <c r="AV235" s="13" t="s">
        <v>83</v>
      </c>
      <c r="AW235" s="13" t="s">
        <v>31</v>
      </c>
      <c r="AX235" s="13" t="s">
        <v>75</v>
      </c>
      <c r="AY235" s="220" t="s">
        <v>239</v>
      </c>
    </row>
    <row r="236" spans="2:51" s="14" customFormat="1" ht="11.25">
      <c r="B236" s="221"/>
      <c r="C236" s="222"/>
      <c r="D236" s="212" t="s">
        <v>250</v>
      </c>
      <c r="E236" s="223" t="s">
        <v>1</v>
      </c>
      <c r="F236" s="224" t="s">
        <v>3741</v>
      </c>
      <c r="G236" s="222"/>
      <c r="H236" s="225">
        <v>37.200000000000003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250</v>
      </c>
      <c r="AU236" s="231" t="s">
        <v>86</v>
      </c>
      <c r="AV236" s="14" t="s">
        <v>86</v>
      </c>
      <c r="AW236" s="14" t="s">
        <v>31</v>
      </c>
      <c r="AX236" s="14" t="s">
        <v>75</v>
      </c>
      <c r="AY236" s="231" t="s">
        <v>239</v>
      </c>
    </row>
    <row r="237" spans="2:51" s="13" customFormat="1" ht="11.25">
      <c r="B237" s="210"/>
      <c r="C237" s="211"/>
      <c r="D237" s="212" t="s">
        <v>250</v>
      </c>
      <c r="E237" s="213" t="s">
        <v>1</v>
      </c>
      <c r="F237" s="214" t="s">
        <v>3703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250</v>
      </c>
      <c r="AU237" s="220" t="s">
        <v>86</v>
      </c>
      <c r="AV237" s="13" t="s">
        <v>83</v>
      </c>
      <c r="AW237" s="13" t="s">
        <v>31</v>
      </c>
      <c r="AX237" s="13" t="s">
        <v>75</v>
      </c>
      <c r="AY237" s="220" t="s">
        <v>239</v>
      </c>
    </row>
    <row r="238" spans="2:51" s="14" customFormat="1" ht="11.25">
      <c r="B238" s="221"/>
      <c r="C238" s="222"/>
      <c r="D238" s="212" t="s">
        <v>250</v>
      </c>
      <c r="E238" s="223" t="s">
        <v>1</v>
      </c>
      <c r="F238" s="224" t="s">
        <v>3742</v>
      </c>
      <c r="G238" s="222"/>
      <c r="H238" s="225">
        <v>345.6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250</v>
      </c>
      <c r="AU238" s="231" t="s">
        <v>86</v>
      </c>
      <c r="AV238" s="14" t="s">
        <v>86</v>
      </c>
      <c r="AW238" s="14" t="s">
        <v>31</v>
      </c>
      <c r="AX238" s="14" t="s">
        <v>75</v>
      </c>
      <c r="AY238" s="231" t="s">
        <v>239</v>
      </c>
    </row>
    <row r="239" spans="2:51" s="14" customFormat="1" ht="11.25">
      <c r="B239" s="221"/>
      <c r="C239" s="222"/>
      <c r="D239" s="212" t="s">
        <v>250</v>
      </c>
      <c r="E239" s="223" t="s">
        <v>1</v>
      </c>
      <c r="F239" s="224" t="s">
        <v>3743</v>
      </c>
      <c r="G239" s="222"/>
      <c r="H239" s="225">
        <v>8.3000000000000004E-2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250</v>
      </c>
      <c r="AU239" s="231" t="s">
        <v>86</v>
      </c>
      <c r="AV239" s="14" t="s">
        <v>86</v>
      </c>
      <c r="AW239" s="14" t="s">
        <v>31</v>
      </c>
      <c r="AX239" s="14" t="s">
        <v>75</v>
      </c>
      <c r="AY239" s="231" t="s">
        <v>239</v>
      </c>
    </row>
    <row r="240" spans="2:51" s="16" customFormat="1" ht="11.25">
      <c r="B240" s="243"/>
      <c r="C240" s="244"/>
      <c r="D240" s="212" t="s">
        <v>250</v>
      </c>
      <c r="E240" s="245" t="s">
        <v>1</v>
      </c>
      <c r="F240" s="246" t="s">
        <v>264</v>
      </c>
      <c r="G240" s="244"/>
      <c r="H240" s="247">
        <v>959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250</v>
      </c>
      <c r="AU240" s="253" t="s">
        <v>86</v>
      </c>
      <c r="AV240" s="16" t="s">
        <v>246</v>
      </c>
      <c r="AW240" s="16" t="s">
        <v>31</v>
      </c>
      <c r="AX240" s="16" t="s">
        <v>83</v>
      </c>
      <c r="AY240" s="253" t="s">
        <v>239</v>
      </c>
    </row>
    <row r="241" spans="1:65" s="2" customFormat="1" ht="24.2" customHeight="1">
      <c r="A241" s="35"/>
      <c r="B241" s="36"/>
      <c r="C241" s="192" t="s">
        <v>246</v>
      </c>
      <c r="D241" s="192" t="s">
        <v>241</v>
      </c>
      <c r="E241" s="193" t="s">
        <v>3744</v>
      </c>
      <c r="F241" s="194" t="s">
        <v>3745</v>
      </c>
      <c r="G241" s="195" t="s">
        <v>372</v>
      </c>
      <c r="H241" s="196">
        <v>959</v>
      </c>
      <c r="I241" s="197"/>
      <c r="J241" s="198">
        <f>ROUND(I241*H241,2)</f>
        <v>0</v>
      </c>
      <c r="K241" s="194" t="s">
        <v>245</v>
      </c>
      <c r="L241" s="40"/>
      <c r="M241" s="199" t="s">
        <v>1</v>
      </c>
      <c r="N241" s="200" t="s">
        <v>40</v>
      </c>
      <c r="O241" s="72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246</v>
      </c>
      <c r="AT241" s="203" t="s">
        <v>241</v>
      </c>
      <c r="AU241" s="203" t="s">
        <v>86</v>
      </c>
      <c r="AY241" s="18" t="s">
        <v>239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83</v>
      </c>
      <c r="BK241" s="204">
        <f>ROUND(I241*H241,2)</f>
        <v>0</v>
      </c>
      <c r="BL241" s="18" t="s">
        <v>246</v>
      </c>
      <c r="BM241" s="203" t="s">
        <v>3746</v>
      </c>
    </row>
    <row r="242" spans="1:65" s="2" customFormat="1" ht="11.25">
      <c r="A242" s="35"/>
      <c r="B242" s="36"/>
      <c r="C242" s="37"/>
      <c r="D242" s="205" t="s">
        <v>248</v>
      </c>
      <c r="E242" s="37"/>
      <c r="F242" s="206" t="s">
        <v>3747</v>
      </c>
      <c r="G242" s="37"/>
      <c r="H242" s="37"/>
      <c r="I242" s="207"/>
      <c r="J242" s="37"/>
      <c r="K242" s="37"/>
      <c r="L242" s="40"/>
      <c r="M242" s="208"/>
      <c r="N242" s="209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248</v>
      </c>
      <c r="AU242" s="18" t="s">
        <v>86</v>
      </c>
    </row>
    <row r="243" spans="1:65" s="2" customFormat="1" ht="24.2" customHeight="1">
      <c r="A243" s="35"/>
      <c r="B243" s="36"/>
      <c r="C243" s="192" t="s">
        <v>288</v>
      </c>
      <c r="D243" s="192" t="s">
        <v>241</v>
      </c>
      <c r="E243" s="193" t="s">
        <v>3748</v>
      </c>
      <c r="F243" s="194" t="s">
        <v>3749</v>
      </c>
      <c r="G243" s="195" t="s">
        <v>372</v>
      </c>
      <c r="H243" s="196">
        <v>50</v>
      </c>
      <c r="I243" s="197"/>
      <c r="J243" s="198">
        <f>ROUND(I243*H243,2)</f>
        <v>0</v>
      </c>
      <c r="K243" s="194" t="s">
        <v>245</v>
      </c>
      <c r="L243" s="40"/>
      <c r="M243" s="199" t="s">
        <v>1</v>
      </c>
      <c r="N243" s="200" t="s">
        <v>40</v>
      </c>
      <c r="O243" s="72"/>
      <c r="P243" s="201">
        <f>O243*H243</f>
        <v>0</v>
      </c>
      <c r="Q243" s="201">
        <v>8.4999999999999995E-4</v>
      </c>
      <c r="R243" s="201">
        <f>Q243*H243</f>
        <v>4.2499999999999996E-2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246</v>
      </c>
      <c r="AT243" s="203" t="s">
        <v>241</v>
      </c>
      <c r="AU243" s="203" t="s">
        <v>86</v>
      </c>
      <c r="AY243" s="18" t="s">
        <v>239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83</v>
      </c>
      <c r="BK243" s="204">
        <f>ROUND(I243*H243,2)</f>
        <v>0</v>
      </c>
      <c r="BL243" s="18" t="s">
        <v>246</v>
      </c>
      <c r="BM243" s="203" t="s">
        <v>3750</v>
      </c>
    </row>
    <row r="244" spans="1:65" s="2" customFormat="1" ht="11.25">
      <c r="A244" s="35"/>
      <c r="B244" s="36"/>
      <c r="C244" s="37"/>
      <c r="D244" s="205" t="s">
        <v>248</v>
      </c>
      <c r="E244" s="37"/>
      <c r="F244" s="206" t="s">
        <v>3751</v>
      </c>
      <c r="G244" s="37"/>
      <c r="H244" s="37"/>
      <c r="I244" s="207"/>
      <c r="J244" s="37"/>
      <c r="K244" s="37"/>
      <c r="L244" s="40"/>
      <c r="M244" s="208"/>
      <c r="N244" s="20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248</v>
      </c>
      <c r="AU244" s="18" t="s">
        <v>86</v>
      </c>
    </row>
    <row r="245" spans="1:65" s="13" customFormat="1" ht="11.25">
      <c r="B245" s="210"/>
      <c r="C245" s="211"/>
      <c r="D245" s="212" t="s">
        <v>250</v>
      </c>
      <c r="E245" s="213" t="s">
        <v>1</v>
      </c>
      <c r="F245" s="214" t="s">
        <v>3699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250</v>
      </c>
      <c r="AU245" s="220" t="s">
        <v>86</v>
      </c>
      <c r="AV245" s="13" t="s">
        <v>83</v>
      </c>
      <c r="AW245" s="13" t="s">
        <v>31</v>
      </c>
      <c r="AX245" s="13" t="s">
        <v>75</v>
      </c>
      <c r="AY245" s="220" t="s">
        <v>239</v>
      </c>
    </row>
    <row r="246" spans="1:65" s="14" customFormat="1" ht="11.25">
      <c r="B246" s="221"/>
      <c r="C246" s="222"/>
      <c r="D246" s="212" t="s">
        <v>250</v>
      </c>
      <c r="E246" s="223" t="s">
        <v>1</v>
      </c>
      <c r="F246" s="224" t="s">
        <v>3752</v>
      </c>
      <c r="G246" s="222"/>
      <c r="H246" s="225">
        <v>47.6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250</v>
      </c>
      <c r="AU246" s="231" t="s">
        <v>86</v>
      </c>
      <c r="AV246" s="14" t="s">
        <v>86</v>
      </c>
      <c r="AW246" s="14" t="s">
        <v>31</v>
      </c>
      <c r="AX246" s="14" t="s">
        <v>75</v>
      </c>
      <c r="AY246" s="231" t="s">
        <v>239</v>
      </c>
    </row>
    <row r="247" spans="1:65" s="14" customFormat="1" ht="11.25">
      <c r="B247" s="221"/>
      <c r="C247" s="222"/>
      <c r="D247" s="212" t="s">
        <v>250</v>
      </c>
      <c r="E247" s="223" t="s">
        <v>1</v>
      </c>
      <c r="F247" s="224" t="s">
        <v>3202</v>
      </c>
      <c r="G247" s="222"/>
      <c r="H247" s="225">
        <v>2.4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250</v>
      </c>
      <c r="AU247" s="231" t="s">
        <v>86</v>
      </c>
      <c r="AV247" s="14" t="s">
        <v>86</v>
      </c>
      <c r="AW247" s="14" t="s">
        <v>31</v>
      </c>
      <c r="AX247" s="14" t="s">
        <v>75</v>
      </c>
      <c r="AY247" s="231" t="s">
        <v>239</v>
      </c>
    </row>
    <row r="248" spans="1:65" s="16" customFormat="1" ht="11.25">
      <c r="B248" s="243"/>
      <c r="C248" s="244"/>
      <c r="D248" s="212" t="s">
        <v>250</v>
      </c>
      <c r="E248" s="245" t="s">
        <v>1</v>
      </c>
      <c r="F248" s="246" t="s">
        <v>264</v>
      </c>
      <c r="G248" s="244"/>
      <c r="H248" s="247">
        <v>50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AT248" s="253" t="s">
        <v>250</v>
      </c>
      <c r="AU248" s="253" t="s">
        <v>86</v>
      </c>
      <c r="AV248" s="16" t="s">
        <v>246</v>
      </c>
      <c r="AW248" s="16" t="s">
        <v>31</v>
      </c>
      <c r="AX248" s="16" t="s">
        <v>83</v>
      </c>
      <c r="AY248" s="253" t="s">
        <v>239</v>
      </c>
    </row>
    <row r="249" spans="1:65" s="2" customFormat="1" ht="24.2" customHeight="1">
      <c r="A249" s="35"/>
      <c r="B249" s="36"/>
      <c r="C249" s="192" t="s">
        <v>299</v>
      </c>
      <c r="D249" s="192" t="s">
        <v>241</v>
      </c>
      <c r="E249" s="193" t="s">
        <v>3753</v>
      </c>
      <c r="F249" s="194" t="s">
        <v>3754</v>
      </c>
      <c r="G249" s="195" t="s">
        <v>372</v>
      </c>
      <c r="H249" s="196">
        <v>50</v>
      </c>
      <c r="I249" s="197"/>
      <c r="J249" s="198">
        <f>ROUND(I249*H249,2)</f>
        <v>0</v>
      </c>
      <c r="K249" s="194" t="s">
        <v>245</v>
      </c>
      <c r="L249" s="40"/>
      <c r="M249" s="199" t="s">
        <v>1</v>
      </c>
      <c r="N249" s="200" t="s">
        <v>40</v>
      </c>
      <c r="O249" s="7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246</v>
      </c>
      <c r="AT249" s="203" t="s">
        <v>241</v>
      </c>
      <c r="AU249" s="203" t="s">
        <v>86</v>
      </c>
      <c r="AY249" s="18" t="s">
        <v>239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83</v>
      </c>
      <c r="BK249" s="204">
        <f>ROUND(I249*H249,2)</f>
        <v>0</v>
      </c>
      <c r="BL249" s="18" t="s">
        <v>246</v>
      </c>
      <c r="BM249" s="203" t="s">
        <v>3755</v>
      </c>
    </row>
    <row r="250" spans="1:65" s="2" customFormat="1" ht="11.25">
      <c r="A250" s="35"/>
      <c r="B250" s="36"/>
      <c r="C250" s="37"/>
      <c r="D250" s="205" t="s">
        <v>248</v>
      </c>
      <c r="E250" s="37"/>
      <c r="F250" s="206" t="s">
        <v>3756</v>
      </c>
      <c r="G250" s="37"/>
      <c r="H250" s="37"/>
      <c r="I250" s="207"/>
      <c r="J250" s="37"/>
      <c r="K250" s="37"/>
      <c r="L250" s="40"/>
      <c r="M250" s="208"/>
      <c r="N250" s="209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248</v>
      </c>
      <c r="AU250" s="18" t="s">
        <v>86</v>
      </c>
    </row>
    <row r="251" spans="1:65" s="2" customFormat="1" ht="37.9" customHeight="1">
      <c r="A251" s="35"/>
      <c r="B251" s="36"/>
      <c r="C251" s="192" t="s">
        <v>309</v>
      </c>
      <c r="D251" s="192" t="s">
        <v>241</v>
      </c>
      <c r="E251" s="193" t="s">
        <v>3757</v>
      </c>
      <c r="F251" s="194" t="s">
        <v>3758</v>
      </c>
      <c r="G251" s="195" t="s">
        <v>244</v>
      </c>
      <c r="H251" s="196">
        <v>141</v>
      </c>
      <c r="I251" s="197"/>
      <c r="J251" s="198">
        <f>ROUND(I251*H251,2)</f>
        <v>0</v>
      </c>
      <c r="K251" s="194" t="s">
        <v>245</v>
      </c>
      <c r="L251" s="40"/>
      <c r="M251" s="199" t="s">
        <v>1</v>
      </c>
      <c r="N251" s="200" t="s">
        <v>40</v>
      </c>
      <c r="O251" s="7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246</v>
      </c>
      <c r="AT251" s="203" t="s">
        <v>241</v>
      </c>
      <c r="AU251" s="203" t="s">
        <v>86</v>
      </c>
      <c r="AY251" s="18" t="s">
        <v>239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246</v>
      </c>
      <c r="BM251" s="203" t="s">
        <v>3759</v>
      </c>
    </row>
    <row r="252" spans="1:65" s="2" customFormat="1" ht="11.25">
      <c r="A252" s="35"/>
      <c r="B252" s="36"/>
      <c r="C252" s="37"/>
      <c r="D252" s="205" t="s">
        <v>248</v>
      </c>
      <c r="E252" s="37"/>
      <c r="F252" s="206" t="s">
        <v>3760</v>
      </c>
      <c r="G252" s="37"/>
      <c r="H252" s="37"/>
      <c r="I252" s="207"/>
      <c r="J252" s="37"/>
      <c r="K252" s="37"/>
      <c r="L252" s="40"/>
      <c r="M252" s="208"/>
      <c r="N252" s="209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248</v>
      </c>
      <c r="AU252" s="18" t="s">
        <v>86</v>
      </c>
    </row>
    <row r="253" spans="1:65" s="13" customFormat="1" ht="11.25">
      <c r="B253" s="210"/>
      <c r="C253" s="211"/>
      <c r="D253" s="212" t="s">
        <v>250</v>
      </c>
      <c r="E253" s="213" t="s">
        <v>1</v>
      </c>
      <c r="F253" s="214" t="s">
        <v>3761</v>
      </c>
      <c r="G253" s="211"/>
      <c r="H253" s="213" t="s">
        <v>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250</v>
      </c>
      <c r="AU253" s="220" t="s">
        <v>86</v>
      </c>
      <c r="AV253" s="13" t="s">
        <v>83</v>
      </c>
      <c r="AW253" s="13" t="s">
        <v>31</v>
      </c>
      <c r="AX253" s="13" t="s">
        <v>75</v>
      </c>
      <c r="AY253" s="220" t="s">
        <v>239</v>
      </c>
    </row>
    <row r="254" spans="1:65" s="13" customFormat="1" ht="11.25">
      <c r="B254" s="210"/>
      <c r="C254" s="211"/>
      <c r="D254" s="212" t="s">
        <v>250</v>
      </c>
      <c r="E254" s="213" t="s">
        <v>1</v>
      </c>
      <c r="F254" s="214" t="s">
        <v>3762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250</v>
      </c>
      <c r="AU254" s="220" t="s">
        <v>86</v>
      </c>
      <c r="AV254" s="13" t="s">
        <v>83</v>
      </c>
      <c r="AW254" s="13" t="s">
        <v>31</v>
      </c>
      <c r="AX254" s="13" t="s">
        <v>75</v>
      </c>
      <c r="AY254" s="220" t="s">
        <v>239</v>
      </c>
    </row>
    <row r="255" spans="1:65" s="13" customFormat="1" ht="11.25">
      <c r="B255" s="210"/>
      <c r="C255" s="211"/>
      <c r="D255" s="212" t="s">
        <v>250</v>
      </c>
      <c r="E255" s="213" t="s">
        <v>1</v>
      </c>
      <c r="F255" s="214" t="s">
        <v>3763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250</v>
      </c>
      <c r="AU255" s="220" t="s">
        <v>86</v>
      </c>
      <c r="AV255" s="13" t="s">
        <v>83</v>
      </c>
      <c r="AW255" s="13" t="s">
        <v>31</v>
      </c>
      <c r="AX255" s="13" t="s">
        <v>75</v>
      </c>
      <c r="AY255" s="220" t="s">
        <v>239</v>
      </c>
    </row>
    <row r="256" spans="1:65" s="13" customFormat="1" ht="11.25">
      <c r="B256" s="210"/>
      <c r="C256" s="211"/>
      <c r="D256" s="212" t="s">
        <v>250</v>
      </c>
      <c r="E256" s="213" t="s">
        <v>1</v>
      </c>
      <c r="F256" s="214" t="s">
        <v>3764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250</v>
      </c>
      <c r="AU256" s="220" t="s">
        <v>86</v>
      </c>
      <c r="AV256" s="13" t="s">
        <v>83</v>
      </c>
      <c r="AW256" s="13" t="s">
        <v>31</v>
      </c>
      <c r="AX256" s="13" t="s">
        <v>75</v>
      </c>
      <c r="AY256" s="220" t="s">
        <v>239</v>
      </c>
    </row>
    <row r="257" spans="1:65" s="13" customFormat="1" ht="11.25">
      <c r="B257" s="210"/>
      <c r="C257" s="211"/>
      <c r="D257" s="212" t="s">
        <v>250</v>
      </c>
      <c r="E257" s="213" t="s">
        <v>1</v>
      </c>
      <c r="F257" s="214" t="s">
        <v>3765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250</v>
      </c>
      <c r="AU257" s="220" t="s">
        <v>86</v>
      </c>
      <c r="AV257" s="13" t="s">
        <v>83</v>
      </c>
      <c r="AW257" s="13" t="s">
        <v>31</v>
      </c>
      <c r="AX257" s="13" t="s">
        <v>75</v>
      </c>
      <c r="AY257" s="220" t="s">
        <v>239</v>
      </c>
    </row>
    <row r="258" spans="1:65" s="14" customFormat="1" ht="11.25">
      <c r="B258" s="221"/>
      <c r="C258" s="222"/>
      <c r="D258" s="212" t="s">
        <v>250</v>
      </c>
      <c r="E258" s="223" t="s">
        <v>1</v>
      </c>
      <c r="F258" s="224" t="s">
        <v>3766</v>
      </c>
      <c r="G258" s="222"/>
      <c r="H258" s="225">
        <v>141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250</v>
      </c>
      <c r="AU258" s="231" t="s">
        <v>86</v>
      </c>
      <c r="AV258" s="14" t="s">
        <v>86</v>
      </c>
      <c r="AW258" s="14" t="s">
        <v>31</v>
      </c>
      <c r="AX258" s="14" t="s">
        <v>83</v>
      </c>
      <c r="AY258" s="231" t="s">
        <v>239</v>
      </c>
    </row>
    <row r="259" spans="1:65" s="2" customFormat="1" ht="37.9" customHeight="1">
      <c r="A259" s="35"/>
      <c r="B259" s="36"/>
      <c r="C259" s="192" t="s">
        <v>319</v>
      </c>
      <c r="D259" s="192" t="s">
        <v>241</v>
      </c>
      <c r="E259" s="193" t="s">
        <v>3767</v>
      </c>
      <c r="F259" s="194" t="s">
        <v>3768</v>
      </c>
      <c r="G259" s="195" t="s">
        <v>244</v>
      </c>
      <c r="H259" s="196">
        <v>156</v>
      </c>
      <c r="I259" s="197"/>
      <c r="J259" s="198">
        <f>ROUND(I259*H259,2)</f>
        <v>0</v>
      </c>
      <c r="K259" s="194" t="s">
        <v>245</v>
      </c>
      <c r="L259" s="40"/>
      <c r="M259" s="199" t="s">
        <v>1</v>
      </c>
      <c r="N259" s="200" t="s">
        <v>40</v>
      </c>
      <c r="O259" s="72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246</v>
      </c>
      <c r="AT259" s="203" t="s">
        <v>241</v>
      </c>
      <c r="AU259" s="203" t="s">
        <v>86</v>
      </c>
      <c r="AY259" s="18" t="s">
        <v>239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83</v>
      </c>
      <c r="BK259" s="204">
        <f>ROUND(I259*H259,2)</f>
        <v>0</v>
      </c>
      <c r="BL259" s="18" t="s">
        <v>246</v>
      </c>
      <c r="BM259" s="203" t="s">
        <v>3769</v>
      </c>
    </row>
    <row r="260" spans="1:65" s="2" customFormat="1" ht="11.25">
      <c r="A260" s="35"/>
      <c r="B260" s="36"/>
      <c r="C260" s="37"/>
      <c r="D260" s="205" t="s">
        <v>248</v>
      </c>
      <c r="E260" s="37"/>
      <c r="F260" s="206" t="s">
        <v>3770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248</v>
      </c>
      <c r="AU260" s="18" t="s">
        <v>86</v>
      </c>
    </row>
    <row r="261" spans="1:65" s="13" customFormat="1" ht="11.25">
      <c r="B261" s="210"/>
      <c r="C261" s="211"/>
      <c r="D261" s="212" t="s">
        <v>250</v>
      </c>
      <c r="E261" s="213" t="s">
        <v>1</v>
      </c>
      <c r="F261" s="214" t="s">
        <v>3771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250</v>
      </c>
      <c r="AU261" s="220" t="s">
        <v>86</v>
      </c>
      <c r="AV261" s="13" t="s">
        <v>83</v>
      </c>
      <c r="AW261" s="13" t="s">
        <v>31</v>
      </c>
      <c r="AX261" s="13" t="s">
        <v>75</v>
      </c>
      <c r="AY261" s="220" t="s">
        <v>239</v>
      </c>
    </row>
    <row r="262" spans="1:65" s="13" customFormat="1" ht="11.25">
      <c r="B262" s="210"/>
      <c r="C262" s="211"/>
      <c r="D262" s="212" t="s">
        <v>250</v>
      </c>
      <c r="E262" s="213" t="s">
        <v>1</v>
      </c>
      <c r="F262" s="214" t="s">
        <v>3772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250</v>
      </c>
      <c r="AU262" s="220" t="s">
        <v>86</v>
      </c>
      <c r="AV262" s="13" t="s">
        <v>83</v>
      </c>
      <c r="AW262" s="13" t="s">
        <v>31</v>
      </c>
      <c r="AX262" s="13" t="s">
        <v>75</v>
      </c>
      <c r="AY262" s="220" t="s">
        <v>239</v>
      </c>
    </row>
    <row r="263" spans="1:65" s="13" customFormat="1" ht="11.25">
      <c r="B263" s="210"/>
      <c r="C263" s="211"/>
      <c r="D263" s="212" t="s">
        <v>250</v>
      </c>
      <c r="E263" s="213" t="s">
        <v>1</v>
      </c>
      <c r="F263" s="214" t="s">
        <v>3773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250</v>
      </c>
      <c r="AU263" s="220" t="s">
        <v>86</v>
      </c>
      <c r="AV263" s="13" t="s">
        <v>83</v>
      </c>
      <c r="AW263" s="13" t="s">
        <v>31</v>
      </c>
      <c r="AX263" s="13" t="s">
        <v>75</v>
      </c>
      <c r="AY263" s="220" t="s">
        <v>239</v>
      </c>
    </row>
    <row r="264" spans="1:65" s="14" customFormat="1" ht="11.25">
      <c r="B264" s="221"/>
      <c r="C264" s="222"/>
      <c r="D264" s="212" t="s">
        <v>250</v>
      </c>
      <c r="E264" s="223" t="s">
        <v>1</v>
      </c>
      <c r="F264" s="224" t="s">
        <v>3774</v>
      </c>
      <c r="G264" s="222"/>
      <c r="H264" s="225">
        <v>564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250</v>
      </c>
      <c r="AU264" s="231" t="s">
        <v>86</v>
      </c>
      <c r="AV264" s="14" t="s">
        <v>86</v>
      </c>
      <c r="AW264" s="14" t="s">
        <v>31</v>
      </c>
      <c r="AX264" s="14" t="s">
        <v>75</v>
      </c>
      <c r="AY264" s="231" t="s">
        <v>239</v>
      </c>
    </row>
    <row r="265" spans="1:65" s="13" customFormat="1" ht="11.25">
      <c r="B265" s="210"/>
      <c r="C265" s="211"/>
      <c r="D265" s="212" t="s">
        <v>250</v>
      </c>
      <c r="E265" s="213" t="s">
        <v>1</v>
      </c>
      <c r="F265" s="214" t="s">
        <v>3775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250</v>
      </c>
      <c r="AU265" s="220" t="s">
        <v>86</v>
      </c>
      <c r="AV265" s="13" t="s">
        <v>83</v>
      </c>
      <c r="AW265" s="13" t="s">
        <v>31</v>
      </c>
      <c r="AX265" s="13" t="s">
        <v>75</v>
      </c>
      <c r="AY265" s="220" t="s">
        <v>239</v>
      </c>
    </row>
    <row r="266" spans="1:65" s="14" customFormat="1" ht="11.25">
      <c r="B266" s="221"/>
      <c r="C266" s="222"/>
      <c r="D266" s="212" t="s">
        <v>250</v>
      </c>
      <c r="E266" s="223" t="s">
        <v>1</v>
      </c>
      <c r="F266" s="224" t="s">
        <v>3776</v>
      </c>
      <c r="G266" s="222"/>
      <c r="H266" s="225">
        <v>-408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250</v>
      </c>
      <c r="AU266" s="231" t="s">
        <v>86</v>
      </c>
      <c r="AV266" s="14" t="s">
        <v>86</v>
      </c>
      <c r="AW266" s="14" t="s">
        <v>31</v>
      </c>
      <c r="AX266" s="14" t="s">
        <v>75</v>
      </c>
      <c r="AY266" s="231" t="s">
        <v>239</v>
      </c>
    </row>
    <row r="267" spans="1:65" s="16" customFormat="1" ht="11.25">
      <c r="B267" s="243"/>
      <c r="C267" s="244"/>
      <c r="D267" s="212" t="s">
        <v>250</v>
      </c>
      <c r="E267" s="245" t="s">
        <v>1</v>
      </c>
      <c r="F267" s="246" t="s">
        <v>264</v>
      </c>
      <c r="G267" s="244"/>
      <c r="H267" s="247">
        <v>156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250</v>
      </c>
      <c r="AU267" s="253" t="s">
        <v>86</v>
      </c>
      <c r="AV267" s="16" t="s">
        <v>246</v>
      </c>
      <c r="AW267" s="16" t="s">
        <v>31</v>
      </c>
      <c r="AX267" s="16" t="s">
        <v>83</v>
      </c>
      <c r="AY267" s="253" t="s">
        <v>239</v>
      </c>
    </row>
    <row r="268" spans="1:65" s="2" customFormat="1" ht="37.9" customHeight="1">
      <c r="A268" s="35"/>
      <c r="B268" s="36"/>
      <c r="C268" s="192" t="s">
        <v>327</v>
      </c>
      <c r="D268" s="192" t="s">
        <v>241</v>
      </c>
      <c r="E268" s="193" t="s">
        <v>3777</v>
      </c>
      <c r="F268" s="194" t="s">
        <v>3778</v>
      </c>
      <c r="G268" s="195" t="s">
        <v>244</v>
      </c>
      <c r="H268" s="196">
        <v>780</v>
      </c>
      <c r="I268" s="197"/>
      <c r="J268" s="198">
        <f>ROUND(I268*H268,2)</f>
        <v>0</v>
      </c>
      <c r="K268" s="194" t="s">
        <v>245</v>
      </c>
      <c r="L268" s="40"/>
      <c r="M268" s="199" t="s">
        <v>1</v>
      </c>
      <c r="N268" s="200" t="s">
        <v>40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246</v>
      </c>
      <c r="AT268" s="203" t="s">
        <v>241</v>
      </c>
      <c r="AU268" s="203" t="s">
        <v>86</v>
      </c>
      <c r="AY268" s="18" t="s">
        <v>239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246</v>
      </c>
      <c r="BM268" s="203" t="s">
        <v>3779</v>
      </c>
    </row>
    <row r="269" spans="1:65" s="2" customFormat="1" ht="11.25">
      <c r="A269" s="35"/>
      <c r="B269" s="36"/>
      <c r="C269" s="37"/>
      <c r="D269" s="205" t="s">
        <v>248</v>
      </c>
      <c r="E269" s="37"/>
      <c r="F269" s="206" t="s">
        <v>3780</v>
      </c>
      <c r="G269" s="37"/>
      <c r="H269" s="37"/>
      <c r="I269" s="207"/>
      <c r="J269" s="37"/>
      <c r="K269" s="37"/>
      <c r="L269" s="40"/>
      <c r="M269" s="208"/>
      <c r="N269" s="209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248</v>
      </c>
      <c r="AU269" s="18" t="s">
        <v>86</v>
      </c>
    </row>
    <row r="270" spans="1:65" s="13" customFormat="1" ht="11.25">
      <c r="B270" s="210"/>
      <c r="C270" s="211"/>
      <c r="D270" s="212" t="s">
        <v>250</v>
      </c>
      <c r="E270" s="213" t="s">
        <v>1</v>
      </c>
      <c r="F270" s="214" t="s">
        <v>3781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250</v>
      </c>
      <c r="AU270" s="220" t="s">
        <v>86</v>
      </c>
      <c r="AV270" s="13" t="s">
        <v>83</v>
      </c>
      <c r="AW270" s="13" t="s">
        <v>31</v>
      </c>
      <c r="AX270" s="13" t="s">
        <v>75</v>
      </c>
      <c r="AY270" s="220" t="s">
        <v>239</v>
      </c>
    </row>
    <row r="271" spans="1:65" s="14" customFormat="1" ht="11.25">
      <c r="B271" s="221"/>
      <c r="C271" s="222"/>
      <c r="D271" s="212" t="s">
        <v>250</v>
      </c>
      <c r="E271" s="223" t="s">
        <v>1</v>
      </c>
      <c r="F271" s="224" t="s">
        <v>3782</v>
      </c>
      <c r="G271" s="222"/>
      <c r="H271" s="225">
        <v>780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250</v>
      </c>
      <c r="AU271" s="231" t="s">
        <v>86</v>
      </c>
      <c r="AV271" s="14" t="s">
        <v>86</v>
      </c>
      <c r="AW271" s="14" t="s">
        <v>31</v>
      </c>
      <c r="AX271" s="14" t="s">
        <v>83</v>
      </c>
      <c r="AY271" s="231" t="s">
        <v>239</v>
      </c>
    </row>
    <row r="272" spans="1:65" s="2" customFormat="1" ht="16.5" customHeight="1">
      <c r="A272" s="35"/>
      <c r="B272" s="36"/>
      <c r="C272" s="192" t="s">
        <v>151</v>
      </c>
      <c r="D272" s="192" t="s">
        <v>241</v>
      </c>
      <c r="E272" s="193" t="s">
        <v>397</v>
      </c>
      <c r="F272" s="194" t="s">
        <v>398</v>
      </c>
      <c r="G272" s="195" t="s">
        <v>244</v>
      </c>
      <c r="H272" s="196">
        <v>156</v>
      </c>
      <c r="I272" s="197"/>
      <c r="J272" s="198">
        <f>ROUND(I272*H272,2)</f>
        <v>0</v>
      </c>
      <c r="K272" s="194" t="s">
        <v>245</v>
      </c>
      <c r="L272" s="40"/>
      <c r="M272" s="199" t="s">
        <v>1</v>
      </c>
      <c r="N272" s="200" t="s">
        <v>40</v>
      </c>
      <c r="O272" s="7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246</v>
      </c>
      <c r="AT272" s="203" t="s">
        <v>241</v>
      </c>
      <c r="AU272" s="203" t="s">
        <v>86</v>
      </c>
      <c r="AY272" s="18" t="s">
        <v>239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83</v>
      </c>
      <c r="BK272" s="204">
        <f>ROUND(I272*H272,2)</f>
        <v>0</v>
      </c>
      <c r="BL272" s="18" t="s">
        <v>246</v>
      </c>
      <c r="BM272" s="203" t="s">
        <v>3783</v>
      </c>
    </row>
    <row r="273" spans="1:65" s="2" customFormat="1" ht="11.25">
      <c r="A273" s="35"/>
      <c r="B273" s="36"/>
      <c r="C273" s="37"/>
      <c r="D273" s="205" t="s">
        <v>248</v>
      </c>
      <c r="E273" s="37"/>
      <c r="F273" s="206" t="s">
        <v>400</v>
      </c>
      <c r="G273" s="37"/>
      <c r="H273" s="37"/>
      <c r="I273" s="207"/>
      <c r="J273" s="37"/>
      <c r="K273" s="37"/>
      <c r="L273" s="40"/>
      <c r="M273" s="208"/>
      <c r="N273" s="20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248</v>
      </c>
      <c r="AU273" s="18" t="s">
        <v>86</v>
      </c>
    </row>
    <row r="274" spans="1:65" s="13" customFormat="1" ht="11.25">
      <c r="B274" s="210"/>
      <c r="C274" s="211"/>
      <c r="D274" s="212" t="s">
        <v>250</v>
      </c>
      <c r="E274" s="213" t="s">
        <v>1</v>
      </c>
      <c r="F274" s="214" t="s">
        <v>3784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250</v>
      </c>
      <c r="AU274" s="220" t="s">
        <v>86</v>
      </c>
      <c r="AV274" s="13" t="s">
        <v>83</v>
      </c>
      <c r="AW274" s="13" t="s">
        <v>31</v>
      </c>
      <c r="AX274" s="13" t="s">
        <v>75</v>
      </c>
      <c r="AY274" s="220" t="s">
        <v>239</v>
      </c>
    </row>
    <row r="275" spans="1:65" s="14" customFormat="1" ht="11.25">
      <c r="B275" s="221"/>
      <c r="C275" s="222"/>
      <c r="D275" s="212" t="s">
        <v>250</v>
      </c>
      <c r="E275" s="223" t="s">
        <v>1</v>
      </c>
      <c r="F275" s="224" t="s">
        <v>3785</v>
      </c>
      <c r="G275" s="222"/>
      <c r="H275" s="225">
        <v>156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250</v>
      </c>
      <c r="AU275" s="231" t="s">
        <v>86</v>
      </c>
      <c r="AV275" s="14" t="s">
        <v>86</v>
      </c>
      <c r="AW275" s="14" t="s">
        <v>31</v>
      </c>
      <c r="AX275" s="14" t="s">
        <v>83</v>
      </c>
      <c r="AY275" s="231" t="s">
        <v>239</v>
      </c>
    </row>
    <row r="276" spans="1:65" s="2" customFormat="1" ht="24.2" customHeight="1">
      <c r="A276" s="35"/>
      <c r="B276" s="36"/>
      <c r="C276" s="192" t="s">
        <v>154</v>
      </c>
      <c r="D276" s="192" t="s">
        <v>241</v>
      </c>
      <c r="E276" s="193" t="s">
        <v>3786</v>
      </c>
      <c r="F276" s="194" t="s">
        <v>3787</v>
      </c>
      <c r="G276" s="195" t="s">
        <v>343</v>
      </c>
      <c r="H276" s="196">
        <v>312</v>
      </c>
      <c r="I276" s="197"/>
      <c r="J276" s="198">
        <f>ROUND(I276*H276,2)</f>
        <v>0</v>
      </c>
      <c r="K276" s="194" t="s">
        <v>3788</v>
      </c>
      <c r="L276" s="40"/>
      <c r="M276" s="199" t="s">
        <v>1</v>
      </c>
      <c r="N276" s="200" t="s">
        <v>40</v>
      </c>
      <c r="O276" s="7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246</v>
      </c>
      <c r="AT276" s="203" t="s">
        <v>241</v>
      </c>
      <c r="AU276" s="203" t="s">
        <v>86</v>
      </c>
      <c r="AY276" s="18" t="s">
        <v>239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83</v>
      </c>
      <c r="BK276" s="204">
        <f>ROUND(I276*H276,2)</f>
        <v>0</v>
      </c>
      <c r="BL276" s="18" t="s">
        <v>246</v>
      </c>
      <c r="BM276" s="203" t="s">
        <v>3789</v>
      </c>
    </row>
    <row r="277" spans="1:65" s="14" customFormat="1" ht="11.25">
      <c r="B277" s="221"/>
      <c r="C277" s="222"/>
      <c r="D277" s="212" t="s">
        <v>250</v>
      </c>
      <c r="E277" s="223" t="s">
        <v>1</v>
      </c>
      <c r="F277" s="224" t="s">
        <v>3790</v>
      </c>
      <c r="G277" s="222"/>
      <c r="H277" s="225">
        <v>312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250</v>
      </c>
      <c r="AU277" s="231" t="s">
        <v>86</v>
      </c>
      <c r="AV277" s="14" t="s">
        <v>86</v>
      </c>
      <c r="AW277" s="14" t="s">
        <v>31</v>
      </c>
      <c r="AX277" s="14" t="s">
        <v>83</v>
      </c>
      <c r="AY277" s="231" t="s">
        <v>239</v>
      </c>
    </row>
    <row r="278" spans="1:65" s="2" customFormat="1" ht="24.2" customHeight="1">
      <c r="A278" s="35"/>
      <c r="B278" s="36"/>
      <c r="C278" s="192" t="s">
        <v>157</v>
      </c>
      <c r="D278" s="192" t="s">
        <v>241</v>
      </c>
      <c r="E278" s="193" t="s">
        <v>347</v>
      </c>
      <c r="F278" s="194" t="s">
        <v>348</v>
      </c>
      <c r="G278" s="195" t="s">
        <v>244</v>
      </c>
      <c r="H278" s="196">
        <v>408</v>
      </c>
      <c r="I278" s="197"/>
      <c r="J278" s="198">
        <f>ROUND(I278*H278,2)</f>
        <v>0</v>
      </c>
      <c r="K278" s="194" t="s">
        <v>245</v>
      </c>
      <c r="L278" s="40"/>
      <c r="M278" s="199" t="s">
        <v>1</v>
      </c>
      <c r="N278" s="200" t="s">
        <v>40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246</v>
      </c>
      <c r="AT278" s="203" t="s">
        <v>241</v>
      </c>
      <c r="AU278" s="203" t="s">
        <v>86</v>
      </c>
      <c r="AY278" s="18" t="s">
        <v>239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246</v>
      </c>
      <c r="BM278" s="203" t="s">
        <v>3791</v>
      </c>
    </row>
    <row r="279" spans="1:65" s="2" customFormat="1" ht="11.25">
      <c r="A279" s="35"/>
      <c r="B279" s="36"/>
      <c r="C279" s="37"/>
      <c r="D279" s="205" t="s">
        <v>248</v>
      </c>
      <c r="E279" s="37"/>
      <c r="F279" s="206" t="s">
        <v>350</v>
      </c>
      <c r="G279" s="37"/>
      <c r="H279" s="37"/>
      <c r="I279" s="207"/>
      <c r="J279" s="37"/>
      <c r="K279" s="37"/>
      <c r="L279" s="40"/>
      <c r="M279" s="208"/>
      <c r="N279" s="209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248</v>
      </c>
      <c r="AU279" s="18" t="s">
        <v>86</v>
      </c>
    </row>
    <row r="280" spans="1:65" s="13" customFormat="1" ht="22.5">
      <c r="B280" s="210"/>
      <c r="C280" s="211"/>
      <c r="D280" s="212" t="s">
        <v>250</v>
      </c>
      <c r="E280" s="213" t="s">
        <v>1</v>
      </c>
      <c r="F280" s="214" t="s">
        <v>3792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250</v>
      </c>
      <c r="AU280" s="220" t="s">
        <v>86</v>
      </c>
      <c r="AV280" s="13" t="s">
        <v>83</v>
      </c>
      <c r="AW280" s="13" t="s">
        <v>31</v>
      </c>
      <c r="AX280" s="13" t="s">
        <v>75</v>
      </c>
      <c r="AY280" s="220" t="s">
        <v>239</v>
      </c>
    </row>
    <row r="281" spans="1:65" s="13" customFormat="1" ht="11.25">
      <c r="B281" s="210"/>
      <c r="C281" s="211"/>
      <c r="D281" s="212" t="s">
        <v>250</v>
      </c>
      <c r="E281" s="213" t="s">
        <v>1</v>
      </c>
      <c r="F281" s="214" t="s">
        <v>3773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250</v>
      </c>
      <c r="AU281" s="220" t="s">
        <v>86</v>
      </c>
      <c r="AV281" s="13" t="s">
        <v>83</v>
      </c>
      <c r="AW281" s="13" t="s">
        <v>31</v>
      </c>
      <c r="AX281" s="13" t="s">
        <v>75</v>
      </c>
      <c r="AY281" s="220" t="s">
        <v>239</v>
      </c>
    </row>
    <row r="282" spans="1:65" s="14" customFormat="1" ht="11.25">
      <c r="B282" s="221"/>
      <c r="C282" s="222"/>
      <c r="D282" s="212" t="s">
        <v>250</v>
      </c>
      <c r="E282" s="223" t="s">
        <v>1</v>
      </c>
      <c r="F282" s="224" t="s">
        <v>3774</v>
      </c>
      <c r="G282" s="222"/>
      <c r="H282" s="225">
        <v>564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250</v>
      </c>
      <c r="AU282" s="231" t="s">
        <v>86</v>
      </c>
      <c r="AV282" s="14" t="s">
        <v>86</v>
      </c>
      <c r="AW282" s="14" t="s">
        <v>31</v>
      </c>
      <c r="AX282" s="14" t="s">
        <v>75</v>
      </c>
      <c r="AY282" s="231" t="s">
        <v>239</v>
      </c>
    </row>
    <row r="283" spans="1:65" s="13" customFormat="1" ht="11.25">
      <c r="B283" s="210"/>
      <c r="C283" s="211"/>
      <c r="D283" s="212" t="s">
        <v>250</v>
      </c>
      <c r="E283" s="213" t="s">
        <v>1</v>
      </c>
      <c r="F283" s="214" t="s">
        <v>3793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250</v>
      </c>
      <c r="AU283" s="220" t="s">
        <v>86</v>
      </c>
      <c r="AV283" s="13" t="s">
        <v>83</v>
      </c>
      <c r="AW283" s="13" t="s">
        <v>31</v>
      </c>
      <c r="AX283" s="13" t="s">
        <v>75</v>
      </c>
      <c r="AY283" s="220" t="s">
        <v>239</v>
      </c>
    </row>
    <row r="284" spans="1:65" s="13" customFormat="1" ht="11.25">
      <c r="B284" s="210"/>
      <c r="C284" s="211"/>
      <c r="D284" s="212" t="s">
        <v>250</v>
      </c>
      <c r="E284" s="213" t="s">
        <v>1</v>
      </c>
      <c r="F284" s="214" t="s">
        <v>3794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250</v>
      </c>
      <c r="AU284" s="220" t="s">
        <v>86</v>
      </c>
      <c r="AV284" s="13" t="s">
        <v>83</v>
      </c>
      <c r="AW284" s="13" t="s">
        <v>31</v>
      </c>
      <c r="AX284" s="13" t="s">
        <v>75</v>
      </c>
      <c r="AY284" s="220" t="s">
        <v>239</v>
      </c>
    </row>
    <row r="285" spans="1:65" s="14" customFormat="1" ht="11.25">
      <c r="B285" s="221"/>
      <c r="C285" s="222"/>
      <c r="D285" s="212" t="s">
        <v>250</v>
      </c>
      <c r="E285" s="223" t="s">
        <v>1</v>
      </c>
      <c r="F285" s="224" t="s">
        <v>3795</v>
      </c>
      <c r="G285" s="222"/>
      <c r="H285" s="225">
        <v>-145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250</v>
      </c>
      <c r="AU285" s="231" t="s">
        <v>86</v>
      </c>
      <c r="AV285" s="14" t="s">
        <v>86</v>
      </c>
      <c r="AW285" s="14" t="s">
        <v>31</v>
      </c>
      <c r="AX285" s="14" t="s">
        <v>75</v>
      </c>
      <c r="AY285" s="231" t="s">
        <v>239</v>
      </c>
    </row>
    <row r="286" spans="1:65" s="14" customFormat="1" ht="11.25">
      <c r="B286" s="221"/>
      <c r="C286" s="222"/>
      <c r="D286" s="212" t="s">
        <v>250</v>
      </c>
      <c r="E286" s="223" t="s">
        <v>1</v>
      </c>
      <c r="F286" s="224" t="s">
        <v>3796</v>
      </c>
      <c r="G286" s="222"/>
      <c r="H286" s="225">
        <v>-11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250</v>
      </c>
      <c r="AU286" s="231" t="s">
        <v>86</v>
      </c>
      <c r="AV286" s="14" t="s">
        <v>86</v>
      </c>
      <c r="AW286" s="14" t="s">
        <v>31</v>
      </c>
      <c r="AX286" s="14" t="s">
        <v>75</v>
      </c>
      <c r="AY286" s="231" t="s">
        <v>239</v>
      </c>
    </row>
    <row r="287" spans="1:65" s="16" customFormat="1" ht="11.25">
      <c r="B287" s="243"/>
      <c r="C287" s="244"/>
      <c r="D287" s="212" t="s">
        <v>250</v>
      </c>
      <c r="E287" s="245" t="s">
        <v>1</v>
      </c>
      <c r="F287" s="246" t="s">
        <v>264</v>
      </c>
      <c r="G287" s="244"/>
      <c r="H287" s="247">
        <v>408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250</v>
      </c>
      <c r="AU287" s="253" t="s">
        <v>86</v>
      </c>
      <c r="AV287" s="16" t="s">
        <v>246</v>
      </c>
      <c r="AW287" s="16" t="s">
        <v>31</v>
      </c>
      <c r="AX287" s="16" t="s">
        <v>83</v>
      </c>
      <c r="AY287" s="253" t="s">
        <v>239</v>
      </c>
    </row>
    <row r="288" spans="1:65" s="2" customFormat="1" ht="24.2" customHeight="1">
      <c r="A288" s="35"/>
      <c r="B288" s="36"/>
      <c r="C288" s="192" t="s">
        <v>161</v>
      </c>
      <c r="D288" s="192" t="s">
        <v>241</v>
      </c>
      <c r="E288" s="193" t="s">
        <v>3797</v>
      </c>
      <c r="F288" s="194" t="s">
        <v>3798</v>
      </c>
      <c r="G288" s="195" t="s">
        <v>244</v>
      </c>
      <c r="H288" s="196">
        <v>107</v>
      </c>
      <c r="I288" s="197"/>
      <c r="J288" s="198">
        <f>ROUND(I288*H288,2)</f>
        <v>0</v>
      </c>
      <c r="K288" s="194" t="s">
        <v>245</v>
      </c>
      <c r="L288" s="40"/>
      <c r="M288" s="199" t="s">
        <v>1</v>
      </c>
      <c r="N288" s="200" t="s">
        <v>40</v>
      </c>
      <c r="O288" s="72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246</v>
      </c>
      <c r="AT288" s="203" t="s">
        <v>241</v>
      </c>
      <c r="AU288" s="203" t="s">
        <v>86</v>
      </c>
      <c r="AY288" s="18" t="s">
        <v>239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8" t="s">
        <v>83</v>
      </c>
      <c r="BK288" s="204">
        <f>ROUND(I288*H288,2)</f>
        <v>0</v>
      </c>
      <c r="BL288" s="18" t="s">
        <v>246</v>
      </c>
      <c r="BM288" s="203" t="s">
        <v>3799</v>
      </c>
    </row>
    <row r="289" spans="1:51" s="2" customFormat="1" ht="11.25">
      <c r="A289" s="35"/>
      <c r="B289" s="36"/>
      <c r="C289" s="37"/>
      <c r="D289" s="205" t="s">
        <v>248</v>
      </c>
      <c r="E289" s="37"/>
      <c r="F289" s="206" t="s">
        <v>3800</v>
      </c>
      <c r="G289" s="37"/>
      <c r="H289" s="37"/>
      <c r="I289" s="207"/>
      <c r="J289" s="37"/>
      <c r="K289" s="37"/>
      <c r="L289" s="40"/>
      <c r="M289" s="208"/>
      <c r="N289" s="209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248</v>
      </c>
      <c r="AU289" s="18" t="s">
        <v>86</v>
      </c>
    </row>
    <row r="290" spans="1:51" s="13" customFormat="1" ht="11.25">
      <c r="B290" s="210"/>
      <c r="C290" s="211"/>
      <c r="D290" s="212" t="s">
        <v>250</v>
      </c>
      <c r="E290" s="213" t="s">
        <v>1</v>
      </c>
      <c r="F290" s="214" t="s">
        <v>3801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250</v>
      </c>
      <c r="AU290" s="220" t="s">
        <v>86</v>
      </c>
      <c r="AV290" s="13" t="s">
        <v>83</v>
      </c>
      <c r="AW290" s="13" t="s">
        <v>31</v>
      </c>
      <c r="AX290" s="13" t="s">
        <v>75</v>
      </c>
      <c r="AY290" s="220" t="s">
        <v>239</v>
      </c>
    </row>
    <row r="291" spans="1:51" s="13" customFormat="1" ht="11.25">
      <c r="B291" s="210"/>
      <c r="C291" s="211"/>
      <c r="D291" s="212" t="s">
        <v>250</v>
      </c>
      <c r="E291" s="213" t="s">
        <v>1</v>
      </c>
      <c r="F291" s="214" t="s">
        <v>3802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250</v>
      </c>
      <c r="AU291" s="220" t="s">
        <v>86</v>
      </c>
      <c r="AV291" s="13" t="s">
        <v>83</v>
      </c>
      <c r="AW291" s="13" t="s">
        <v>31</v>
      </c>
      <c r="AX291" s="13" t="s">
        <v>75</v>
      </c>
      <c r="AY291" s="220" t="s">
        <v>239</v>
      </c>
    </row>
    <row r="292" spans="1:51" s="14" customFormat="1" ht="11.25">
      <c r="B292" s="221"/>
      <c r="C292" s="222"/>
      <c r="D292" s="212" t="s">
        <v>250</v>
      </c>
      <c r="E292" s="223" t="s">
        <v>1</v>
      </c>
      <c r="F292" s="224" t="s">
        <v>3803</v>
      </c>
      <c r="G292" s="222"/>
      <c r="H292" s="225">
        <v>7.92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250</v>
      </c>
      <c r="AU292" s="231" t="s">
        <v>86</v>
      </c>
      <c r="AV292" s="14" t="s">
        <v>86</v>
      </c>
      <c r="AW292" s="14" t="s">
        <v>31</v>
      </c>
      <c r="AX292" s="14" t="s">
        <v>75</v>
      </c>
      <c r="AY292" s="231" t="s">
        <v>239</v>
      </c>
    </row>
    <row r="293" spans="1:51" s="14" customFormat="1" ht="11.25">
      <c r="B293" s="221"/>
      <c r="C293" s="222"/>
      <c r="D293" s="212" t="s">
        <v>250</v>
      </c>
      <c r="E293" s="223" t="s">
        <v>1</v>
      </c>
      <c r="F293" s="224" t="s">
        <v>3804</v>
      </c>
      <c r="G293" s="222"/>
      <c r="H293" s="225">
        <v>26.18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250</v>
      </c>
      <c r="AU293" s="231" t="s">
        <v>86</v>
      </c>
      <c r="AV293" s="14" t="s">
        <v>86</v>
      </c>
      <c r="AW293" s="14" t="s">
        <v>31</v>
      </c>
      <c r="AX293" s="14" t="s">
        <v>75</v>
      </c>
      <c r="AY293" s="231" t="s">
        <v>239</v>
      </c>
    </row>
    <row r="294" spans="1:51" s="14" customFormat="1" ht="11.25">
      <c r="B294" s="221"/>
      <c r="C294" s="222"/>
      <c r="D294" s="212" t="s">
        <v>250</v>
      </c>
      <c r="E294" s="223" t="s">
        <v>1</v>
      </c>
      <c r="F294" s="224" t="s">
        <v>3805</v>
      </c>
      <c r="G294" s="222"/>
      <c r="H294" s="225">
        <v>5.3460000000000001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250</v>
      </c>
      <c r="AU294" s="231" t="s">
        <v>86</v>
      </c>
      <c r="AV294" s="14" t="s">
        <v>86</v>
      </c>
      <c r="AW294" s="14" t="s">
        <v>31</v>
      </c>
      <c r="AX294" s="14" t="s">
        <v>75</v>
      </c>
      <c r="AY294" s="231" t="s">
        <v>239</v>
      </c>
    </row>
    <row r="295" spans="1:51" s="13" customFormat="1" ht="11.25">
      <c r="B295" s="210"/>
      <c r="C295" s="211"/>
      <c r="D295" s="212" t="s">
        <v>250</v>
      </c>
      <c r="E295" s="213" t="s">
        <v>1</v>
      </c>
      <c r="F295" s="214" t="s">
        <v>3806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250</v>
      </c>
      <c r="AU295" s="220" t="s">
        <v>86</v>
      </c>
      <c r="AV295" s="13" t="s">
        <v>83</v>
      </c>
      <c r="AW295" s="13" t="s">
        <v>31</v>
      </c>
      <c r="AX295" s="13" t="s">
        <v>75</v>
      </c>
      <c r="AY295" s="220" t="s">
        <v>239</v>
      </c>
    </row>
    <row r="296" spans="1:51" s="14" customFormat="1" ht="11.25">
      <c r="B296" s="221"/>
      <c r="C296" s="222"/>
      <c r="D296" s="212" t="s">
        <v>250</v>
      </c>
      <c r="E296" s="223" t="s">
        <v>1</v>
      </c>
      <c r="F296" s="224" t="s">
        <v>3807</v>
      </c>
      <c r="G296" s="222"/>
      <c r="H296" s="225">
        <v>5.94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250</v>
      </c>
      <c r="AU296" s="231" t="s">
        <v>86</v>
      </c>
      <c r="AV296" s="14" t="s">
        <v>86</v>
      </c>
      <c r="AW296" s="14" t="s">
        <v>31</v>
      </c>
      <c r="AX296" s="14" t="s">
        <v>75</v>
      </c>
      <c r="AY296" s="231" t="s">
        <v>239</v>
      </c>
    </row>
    <row r="297" spans="1:51" s="13" customFormat="1" ht="11.25">
      <c r="B297" s="210"/>
      <c r="C297" s="211"/>
      <c r="D297" s="212" t="s">
        <v>250</v>
      </c>
      <c r="E297" s="213" t="s">
        <v>1</v>
      </c>
      <c r="F297" s="214" t="s">
        <v>3808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250</v>
      </c>
      <c r="AU297" s="220" t="s">
        <v>86</v>
      </c>
      <c r="AV297" s="13" t="s">
        <v>83</v>
      </c>
      <c r="AW297" s="13" t="s">
        <v>31</v>
      </c>
      <c r="AX297" s="13" t="s">
        <v>75</v>
      </c>
      <c r="AY297" s="220" t="s">
        <v>239</v>
      </c>
    </row>
    <row r="298" spans="1:51" s="14" customFormat="1" ht="11.25">
      <c r="B298" s="221"/>
      <c r="C298" s="222"/>
      <c r="D298" s="212" t="s">
        <v>250</v>
      </c>
      <c r="E298" s="223" t="s">
        <v>1</v>
      </c>
      <c r="F298" s="224" t="s">
        <v>3809</v>
      </c>
      <c r="G298" s="222"/>
      <c r="H298" s="225">
        <v>42.075000000000003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250</v>
      </c>
      <c r="AU298" s="231" t="s">
        <v>86</v>
      </c>
      <c r="AV298" s="14" t="s">
        <v>86</v>
      </c>
      <c r="AW298" s="14" t="s">
        <v>31</v>
      </c>
      <c r="AX298" s="14" t="s">
        <v>75</v>
      </c>
      <c r="AY298" s="231" t="s">
        <v>239</v>
      </c>
    </row>
    <row r="299" spans="1:51" s="14" customFormat="1" ht="11.25">
      <c r="B299" s="221"/>
      <c r="C299" s="222"/>
      <c r="D299" s="212" t="s">
        <v>250</v>
      </c>
      <c r="E299" s="223" t="s">
        <v>1</v>
      </c>
      <c r="F299" s="224" t="s">
        <v>3810</v>
      </c>
      <c r="G299" s="222"/>
      <c r="H299" s="225">
        <v>13.2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250</v>
      </c>
      <c r="AU299" s="231" t="s">
        <v>86</v>
      </c>
      <c r="AV299" s="14" t="s">
        <v>86</v>
      </c>
      <c r="AW299" s="14" t="s">
        <v>31</v>
      </c>
      <c r="AX299" s="14" t="s">
        <v>75</v>
      </c>
      <c r="AY299" s="231" t="s">
        <v>239</v>
      </c>
    </row>
    <row r="300" spans="1:51" s="14" customFormat="1" ht="11.25">
      <c r="B300" s="221"/>
      <c r="C300" s="222"/>
      <c r="D300" s="212" t="s">
        <v>250</v>
      </c>
      <c r="E300" s="223" t="s">
        <v>1</v>
      </c>
      <c r="F300" s="224" t="s">
        <v>3811</v>
      </c>
      <c r="G300" s="222"/>
      <c r="H300" s="225">
        <v>0.63900000000000001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250</v>
      </c>
      <c r="AU300" s="231" t="s">
        <v>86</v>
      </c>
      <c r="AV300" s="14" t="s">
        <v>86</v>
      </c>
      <c r="AW300" s="14" t="s">
        <v>31</v>
      </c>
      <c r="AX300" s="14" t="s">
        <v>75</v>
      </c>
      <c r="AY300" s="231" t="s">
        <v>239</v>
      </c>
    </row>
    <row r="301" spans="1:51" s="14" customFormat="1" ht="11.25">
      <c r="B301" s="221"/>
      <c r="C301" s="222"/>
      <c r="D301" s="212" t="s">
        <v>250</v>
      </c>
      <c r="E301" s="223" t="s">
        <v>1</v>
      </c>
      <c r="F301" s="224" t="s">
        <v>3812</v>
      </c>
      <c r="G301" s="222"/>
      <c r="H301" s="225">
        <v>9.6999999999999993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250</v>
      </c>
      <c r="AU301" s="231" t="s">
        <v>86</v>
      </c>
      <c r="AV301" s="14" t="s">
        <v>86</v>
      </c>
      <c r="AW301" s="14" t="s">
        <v>31</v>
      </c>
      <c r="AX301" s="14" t="s">
        <v>75</v>
      </c>
      <c r="AY301" s="231" t="s">
        <v>239</v>
      </c>
    </row>
    <row r="302" spans="1:51" s="15" customFormat="1" ht="11.25">
      <c r="B302" s="232"/>
      <c r="C302" s="233"/>
      <c r="D302" s="212" t="s">
        <v>250</v>
      </c>
      <c r="E302" s="234" t="s">
        <v>1</v>
      </c>
      <c r="F302" s="235" t="s">
        <v>254</v>
      </c>
      <c r="G302" s="233"/>
      <c r="H302" s="236">
        <v>111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250</v>
      </c>
      <c r="AU302" s="242" t="s">
        <v>86</v>
      </c>
      <c r="AV302" s="15" t="s">
        <v>255</v>
      </c>
      <c r="AW302" s="15" t="s">
        <v>31</v>
      </c>
      <c r="AX302" s="15" t="s">
        <v>75</v>
      </c>
      <c r="AY302" s="242" t="s">
        <v>239</v>
      </c>
    </row>
    <row r="303" spans="1:51" s="13" customFormat="1" ht="11.25">
      <c r="B303" s="210"/>
      <c r="C303" s="211"/>
      <c r="D303" s="212" t="s">
        <v>250</v>
      </c>
      <c r="E303" s="213" t="s">
        <v>1</v>
      </c>
      <c r="F303" s="214" t="s">
        <v>3813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250</v>
      </c>
      <c r="AU303" s="220" t="s">
        <v>86</v>
      </c>
      <c r="AV303" s="13" t="s">
        <v>83</v>
      </c>
      <c r="AW303" s="13" t="s">
        <v>31</v>
      </c>
      <c r="AX303" s="13" t="s">
        <v>75</v>
      </c>
      <c r="AY303" s="220" t="s">
        <v>239</v>
      </c>
    </row>
    <row r="304" spans="1:51" s="14" customFormat="1" ht="11.25">
      <c r="B304" s="221"/>
      <c r="C304" s="222"/>
      <c r="D304" s="212" t="s">
        <v>250</v>
      </c>
      <c r="E304" s="223" t="s">
        <v>1</v>
      </c>
      <c r="F304" s="224" t="s">
        <v>3814</v>
      </c>
      <c r="G304" s="222"/>
      <c r="H304" s="225">
        <v>-0.377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250</v>
      </c>
      <c r="AU304" s="231" t="s">
        <v>86</v>
      </c>
      <c r="AV304" s="14" t="s">
        <v>86</v>
      </c>
      <c r="AW304" s="14" t="s">
        <v>31</v>
      </c>
      <c r="AX304" s="14" t="s">
        <v>75</v>
      </c>
      <c r="AY304" s="231" t="s">
        <v>239</v>
      </c>
    </row>
    <row r="305" spans="1:65" s="14" customFormat="1" ht="11.25">
      <c r="B305" s="221"/>
      <c r="C305" s="222"/>
      <c r="D305" s="212" t="s">
        <v>250</v>
      </c>
      <c r="E305" s="223" t="s">
        <v>1</v>
      </c>
      <c r="F305" s="224" t="s">
        <v>3815</v>
      </c>
      <c r="G305" s="222"/>
      <c r="H305" s="225">
        <v>-1.7909999999999999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250</v>
      </c>
      <c r="AU305" s="231" t="s">
        <v>86</v>
      </c>
      <c r="AV305" s="14" t="s">
        <v>86</v>
      </c>
      <c r="AW305" s="14" t="s">
        <v>31</v>
      </c>
      <c r="AX305" s="14" t="s">
        <v>75</v>
      </c>
      <c r="AY305" s="231" t="s">
        <v>239</v>
      </c>
    </row>
    <row r="306" spans="1:65" s="14" customFormat="1" ht="11.25">
      <c r="B306" s="221"/>
      <c r="C306" s="222"/>
      <c r="D306" s="212" t="s">
        <v>250</v>
      </c>
      <c r="E306" s="223" t="s">
        <v>1</v>
      </c>
      <c r="F306" s="224" t="s">
        <v>3816</v>
      </c>
      <c r="G306" s="222"/>
      <c r="H306" s="225">
        <v>-2.12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250</v>
      </c>
      <c r="AU306" s="231" t="s">
        <v>86</v>
      </c>
      <c r="AV306" s="14" t="s">
        <v>86</v>
      </c>
      <c r="AW306" s="14" t="s">
        <v>31</v>
      </c>
      <c r="AX306" s="14" t="s">
        <v>75</v>
      </c>
      <c r="AY306" s="231" t="s">
        <v>239</v>
      </c>
    </row>
    <row r="307" spans="1:65" s="14" customFormat="1" ht="11.25">
      <c r="B307" s="221"/>
      <c r="C307" s="222"/>
      <c r="D307" s="212" t="s">
        <v>250</v>
      </c>
      <c r="E307" s="223" t="s">
        <v>1</v>
      </c>
      <c r="F307" s="224" t="s">
        <v>3817</v>
      </c>
      <c r="G307" s="222"/>
      <c r="H307" s="225">
        <v>0.28799999999999998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250</v>
      </c>
      <c r="AU307" s="231" t="s">
        <v>86</v>
      </c>
      <c r="AV307" s="14" t="s">
        <v>86</v>
      </c>
      <c r="AW307" s="14" t="s">
        <v>31</v>
      </c>
      <c r="AX307" s="14" t="s">
        <v>75</v>
      </c>
      <c r="AY307" s="231" t="s">
        <v>239</v>
      </c>
    </row>
    <row r="308" spans="1:65" s="16" customFormat="1" ht="11.25">
      <c r="B308" s="243"/>
      <c r="C308" s="244"/>
      <c r="D308" s="212" t="s">
        <v>250</v>
      </c>
      <c r="E308" s="245" t="s">
        <v>1</v>
      </c>
      <c r="F308" s="246" t="s">
        <v>264</v>
      </c>
      <c r="G308" s="244"/>
      <c r="H308" s="247">
        <v>107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250</v>
      </c>
      <c r="AU308" s="253" t="s">
        <v>86</v>
      </c>
      <c r="AV308" s="16" t="s">
        <v>246</v>
      </c>
      <c r="AW308" s="16" t="s">
        <v>31</v>
      </c>
      <c r="AX308" s="16" t="s">
        <v>83</v>
      </c>
      <c r="AY308" s="253" t="s">
        <v>239</v>
      </c>
    </row>
    <row r="309" spans="1:65" s="2" customFormat="1" ht="16.5" customHeight="1">
      <c r="A309" s="35"/>
      <c r="B309" s="36"/>
      <c r="C309" s="254" t="s">
        <v>164</v>
      </c>
      <c r="D309" s="254" t="s">
        <v>340</v>
      </c>
      <c r="E309" s="255" t="s">
        <v>3818</v>
      </c>
      <c r="F309" s="256" t="s">
        <v>3819</v>
      </c>
      <c r="G309" s="257" t="s">
        <v>343</v>
      </c>
      <c r="H309" s="258">
        <v>214</v>
      </c>
      <c r="I309" s="259"/>
      <c r="J309" s="260">
        <f>ROUND(I309*H309,2)</f>
        <v>0</v>
      </c>
      <c r="K309" s="256" t="s">
        <v>245</v>
      </c>
      <c r="L309" s="261"/>
      <c r="M309" s="262" t="s">
        <v>1</v>
      </c>
      <c r="N309" s="263" t="s">
        <v>40</v>
      </c>
      <c r="O309" s="72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319</v>
      </c>
      <c r="AT309" s="203" t="s">
        <v>340</v>
      </c>
      <c r="AU309" s="203" t="s">
        <v>86</v>
      </c>
      <c r="AY309" s="18" t="s">
        <v>239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83</v>
      </c>
      <c r="BK309" s="204">
        <f>ROUND(I309*H309,2)</f>
        <v>0</v>
      </c>
      <c r="BL309" s="18" t="s">
        <v>246</v>
      </c>
      <c r="BM309" s="203" t="s">
        <v>3820</v>
      </c>
    </row>
    <row r="310" spans="1:65" s="13" customFormat="1" ht="11.25">
      <c r="B310" s="210"/>
      <c r="C310" s="211"/>
      <c r="D310" s="212" t="s">
        <v>250</v>
      </c>
      <c r="E310" s="213" t="s">
        <v>1</v>
      </c>
      <c r="F310" s="214" t="s">
        <v>3821</v>
      </c>
      <c r="G310" s="211"/>
      <c r="H310" s="213" t="s">
        <v>1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250</v>
      </c>
      <c r="AU310" s="220" t="s">
        <v>86</v>
      </c>
      <c r="AV310" s="13" t="s">
        <v>83</v>
      </c>
      <c r="AW310" s="13" t="s">
        <v>31</v>
      </c>
      <c r="AX310" s="13" t="s">
        <v>75</v>
      </c>
      <c r="AY310" s="220" t="s">
        <v>239</v>
      </c>
    </row>
    <row r="311" spans="1:65" s="13" customFormat="1" ht="11.25">
      <c r="B311" s="210"/>
      <c r="C311" s="211"/>
      <c r="D311" s="212" t="s">
        <v>250</v>
      </c>
      <c r="E311" s="213" t="s">
        <v>1</v>
      </c>
      <c r="F311" s="214" t="s">
        <v>3822</v>
      </c>
      <c r="G311" s="211"/>
      <c r="H311" s="213" t="s">
        <v>1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250</v>
      </c>
      <c r="AU311" s="220" t="s">
        <v>86</v>
      </c>
      <c r="AV311" s="13" t="s">
        <v>83</v>
      </c>
      <c r="AW311" s="13" t="s">
        <v>31</v>
      </c>
      <c r="AX311" s="13" t="s">
        <v>75</v>
      </c>
      <c r="AY311" s="220" t="s">
        <v>239</v>
      </c>
    </row>
    <row r="312" spans="1:65" s="14" customFormat="1" ht="11.25">
      <c r="B312" s="221"/>
      <c r="C312" s="222"/>
      <c r="D312" s="212" t="s">
        <v>250</v>
      </c>
      <c r="E312" s="223" t="s">
        <v>1</v>
      </c>
      <c r="F312" s="224" t="s">
        <v>3823</v>
      </c>
      <c r="G312" s="222"/>
      <c r="H312" s="225">
        <v>214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250</v>
      </c>
      <c r="AU312" s="231" t="s">
        <v>86</v>
      </c>
      <c r="AV312" s="14" t="s">
        <v>86</v>
      </c>
      <c r="AW312" s="14" t="s">
        <v>31</v>
      </c>
      <c r="AX312" s="14" t="s">
        <v>83</v>
      </c>
      <c r="AY312" s="231" t="s">
        <v>239</v>
      </c>
    </row>
    <row r="313" spans="1:65" s="12" customFormat="1" ht="22.9" customHeight="1">
      <c r="B313" s="176"/>
      <c r="C313" s="177"/>
      <c r="D313" s="178" t="s">
        <v>74</v>
      </c>
      <c r="E313" s="190" t="s">
        <v>255</v>
      </c>
      <c r="F313" s="190" t="s">
        <v>552</v>
      </c>
      <c r="G313" s="177"/>
      <c r="H313" s="177"/>
      <c r="I313" s="180"/>
      <c r="J313" s="191">
        <f>BK313</f>
        <v>0</v>
      </c>
      <c r="K313" s="177"/>
      <c r="L313" s="182"/>
      <c r="M313" s="183"/>
      <c r="N313" s="184"/>
      <c r="O313" s="184"/>
      <c r="P313" s="185">
        <f>SUM(P314:P322)</f>
        <v>0</v>
      </c>
      <c r="Q313" s="184"/>
      <c r="R313" s="185">
        <f>SUM(R314:R322)</f>
        <v>0</v>
      </c>
      <c r="S313" s="184"/>
      <c r="T313" s="186">
        <f>SUM(T314:T322)</f>
        <v>0</v>
      </c>
      <c r="AR313" s="187" t="s">
        <v>83</v>
      </c>
      <c r="AT313" s="188" t="s">
        <v>74</v>
      </c>
      <c r="AU313" s="188" t="s">
        <v>83</v>
      </c>
      <c r="AY313" s="187" t="s">
        <v>239</v>
      </c>
      <c r="BK313" s="189">
        <f>SUM(BK314:BK322)</f>
        <v>0</v>
      </c>
    </row>
    <row r="314" spans="1:65" s="2" customFormat="1" ht="37.9" customHeight="1">
      <c r="A314" s="35"/>
      <c r="B314" s="36"/>
      <c r="C314" s="192" t="s">
        <v>8</v>
      </c>
      <c r="D314" s="192" t="s">
        <v>241</v>
      </c>
      <c r="E314" s="193" t="s">
        <v>3824</v>
      </c>
      <c r="F314" s="194" t="s">
        <v>3825</v>
      </c>
      <c r="G314" s="195" t="s">
        <v>674</v>
      </c>
      <c r="H314" s="196">
        <v>2</v>
      </c>
      <c r="I314" s="197"/>
      <c r="J314" s="198">
        <f t="shared" ref="J314:J320" si="0">ROUND(I314*H314,2)</f>
        <v>0</v>
      </c>
      <c r="K314" s="194" t="s">
        <v>1</v>
      </c>
      <c r="L314" s="40"/>
      <c r="M314" s="199" t="s">
        <v>1</v>
      </c>
      <c r="N314" s="200" t="s">
        <v>40</v>
      </c>
      <c r="O314" s="72"/>
      <c r="P314" s="201">
        <f t="shared" ref="P314:P320" si="1">O314*H314</f>
        <v>0</v>
      </c>
      <c r="Q314" s="201">
        <v>0</v>
      </c>
      <c r="R314" s="201">
        <f t="shared" ref="R314:R320" si="2">Q314*H314</f>
        <v>0</v>
      </c>
      <c r="S314" s="201">
        <v>0</v>
      </c>
      <c r="T314" s="202">
        <f t="shared" ref="T314:T320" si="3"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3" t="s">
        <v>169</v>
      </c>
      <c r="AT314" s="203" t="s">
        <v>241</v>
      </c>
      <c r="AU314" s="203" t="s">
        <v>86</v>
      </c>
      <c r="AY314" s="18" t="s">
        <v>239</v>
      </c>
      <c r="BE314" s="204">
        <f t="shared" ref="BE314:BE320" si="4">IF(N314="základní",J314,0)</f>
        <v>0</v>
      </c>
      <c r="BF314" s="204">
        <f t="shared" ref="BF314:BF320" si="5">IF(N314="snížená",J314,0)</f>
        <v>0</v>
      </c>
      <c r="BG314" s="204">
        <f t="shared" ref="BG314:BG320" si="6">IF(N314="zákl. přenesená",J314,0)</f>
        <v>0</v>
      </c>
      <c r="BH314" s="204">
        <f t="shared" ref="BH314:BH320" si="7">IF(N314="sníž. přenesená",J314,0)</f>
        <v>0</v>
      </c>
      <c r="BI314" s="204">
        <f t="shared" ref="BI314:BI320" si="8">IF(N314="nulová",J314,0)</f>
        <v>0</v>
      </c>
      <c r="BJ314" s="18" t="s">
        <v>83</v>
      </c>
      <c r="BK314" s="204">
        <f t="shared" ref="BK314:BK320" si="9">ROUND(I314*H314,2)</f>
        <v>0</v>
      </c>
      <c r="BL314" s="18" t="s">
        <v>169</v>
      </c>
      <c r="BM314" s="203" t="s">
        <v>3826</v>
      </c>
    </row>
    <row r="315" spans="1:65" s="2" customFormat="1" ht="44.25" customHeight="1">
      <c r="A315" s="35"/>
      <c r="B315" s="36"/>
      <c r="C315" s="192" t="s">
        <v>169</v>
      </c>
      <c r="D315" s="192" t="s">
        <v>241</v>
      </c>
      <c r="E315" s="193" t="s">
        <v>3827</v>
      </c>
      <c r="F315" s="194" t="s">
        <v>3828</v>
      </c>
      <c r="G315" s="195" t="s">
        <v>674</v>
      </c>
      <c r="H315" s="196">
        <v>3</v>
      </c>
      <c r="I315" s="197"/>
      <c r="J315" s="198">
        <f t="shared" si="0"/>
        <v>0</v>
      </c>
      <c r="K315" s="194" t="s">
        <v>1</v>
      </c>
      <c r="L315" s="40"/>
      <c r="M315" s="199" t="s">
        <v>1</v>
      </c>
      <c r="N315" s="200" t="s">
        <v>40</v>
      </c>
      <c r="O315" s="72"/>
      <c r="P315" s="201">
        <f t="shared" si="1"/>
        <v>0</v>
      </c>
      <c r="Q315" s="201">
        <v>0</v>
      </c>
      <c r="R315" s="201">
        <f t="shared" si="2"/>
        <v>0</v>
      </c>
      <c r="S315" s="201">
        <v>0</v>
      </c>
      <c r="T315" s="202">
        <f t="shared" si="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169</v>
      </c>
      <c r="AT315" s="203" t="s">
        <v>241</v>
      </c>
      <c r="AU315" s="203" t="s">
        <v>86</v>
      </c>
      <c r="AY315" s="18" t="s">
        <v>239</v>
      </c>
      <c r="BE315" s="204">
        <f t="shared" si="4"/>
        <v>0</v>
      </c>
      <c r="BF315" s="204">
        <f t="shared" si="5"/>
        <v>0</v>
      </c>
      <c r="BG315" s="204">
        <f t="shared" si="6"/>
        <v>0</v>
      </c>
      <c r="BH315" s="204">
        <f t="shared" si="7"/>
        <v>0</v>
      </c>
      <c r="BI315" s="204">
        <f t="shared" si="8"/>
        <v>0</v>
      </c>
      <c r="BJ315" s="18" t="s">
        <v>83</v>
      </c>
      <c r="BK315" s="204">
        <f t="shared" si="9"/>
        <v>0</v>
      </c>
      <c r="BL315" s="18" t="s">
        <v>169</v>
      </c>
      <c r="BM315" s="203" t="s">
        <v>3829</v>
      </c>
    </row>
    <row r="316" spans="1:65" s="2" customFormat="1" ht="44.25" customHeight="1">
      <c r="A316" s="35"/>
      <c r="B316" s="36"/>
      <c r="C316" s="192" t="s">
        <v>172</v>
      </c>
      <c r="D316" s="192" t="s">
        <v>241</v>
      </c>
      <c r="E316" s="193" t="s">
        <v>3830</v>
      </c>
      <c r="F316" s="194" t="s">
        <v>3831</v>
      </c>
      <c r="G316" s="195" t="s">
        <v>674</v>
      </c>
      <c r="H316" s="196">
        <v>1</v>
      </c>
      <c r="I316" s="197"/>
      <c r="J316" s="198">
        <f t="shared" si="0"/>
        <v>0</v>
      </c>
      <c r="K316" s="194" t="s">
        <v>1</v>
      </c>
      <c r="L316" s="40"/>
      <c r="M316" s="199" t="s">
        <v>1</v>
      </c>
      <c r="N316" s="200" t="s">
        <v>40</v>
      </c>
      <c r="O316" s="72"/>
      <c r="P316" s="201">
        <f t="shared" si="1"/>
        <v>0</v>
      </c>
      <c r="Q316" s="201">
        <v>0</v>
      </c>
      <c r="R316" s="201">
        <f t="shared" si="2"/>
        <v>0</v>
      </c>
      <c r="S316" s="201">
        <v>0</v>
      </c>
      <c r="T316" s="202">
        <f t="shared" si="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169</v>
      </c>
      <c r="AT316" s="203" t="s">
        <v>241</v>
      </c>
      <c r="AU316" s="203" t="s">
        <v>86</v>
      </c>
      <c r="AY316" s="18" t="s">
        <v>239</v>
      </c>
      <c r="BE316" s="204">
        <f t="shared" si="4"/>
        <v>0</v>
      </c>
      <c r="BF316" s="204">
        <f t="shared" si="5"/>
        <v>0</v>
      </c>
      <c r="BG316" s="204">
        <f t="shared" si="6"/>
        <v>0</v>
      </c>
      <c r="BH316" s="204">
        <f t="shared" si="7"/>
        <v>0</v>
      </c>
      <c r="BI316" s="204">
        <f t="shared" si="8"/>
        <v>0</v>
      </c>
      <c r="BJ316" s="18" t="s">
        <v>83</v>
      </c>
      <c r="BK316" s="204">
        <f t="shared" si="9"/>
        <v>0</v>
      </c>
      <c r="BL316" s="18" t="s">
        <v>169</v>
      </c>
      <c r="BM316" s="203" t="s">
        <v>3832</v>
      </c>
    </row>
    <row r="317" spans="1:65" s="2" customFormat="1" ht="44.25" customHeight="1">
      <c r="A317" s="35"/>
      <c r="B317" s="36"/>
      <c r="C317" s="192" t="s">
        <v>394</v>
      </c>
      <c r="D317" s="192" t="s">
        <v>241</v>
      </c>
      <c r="E317" s="193" t="s">
        <v>3833</v>
      </c>
      <c r="F317" s="194" t="s">
        <v>3834</v>
      </c>
      <c r="G317" s="195" t="s">
        <v>674</v>
      </c>
      <c r="H317" s="196">
        <v>10</v>
      </c>
      <c r="I317" s="197"/>
      <c r="J317" s="198">
        <f t="shared" si="0"/>
        <v>0</v>
      </c>
      <c r="K317" s="194" t="s">
        <v>1</v>
      </c>
      <c r="L317" s="40"/>
      <c r="M317" s="199" t="s">
        <v>1</v>
      </c>
      <c r="N317" s="200" t="s">
        <v>40</v>
      </c>
      <c r="O317" s="72"/>
      <c r="P317" s="201">
        <f t="shared" si="1"/>
        <v>0</v>
      </c>
      <c r="Q317" s="201">
        <v>0</v>
      </c>
      <c r="R317" s="201">
        <f t="shared" si="2"/>
        <v>0</v>
      </c>
      <c r="S317" s="201">
        <v>0</v>
      </c>
      <c r="T317" s="202">
        <f t="shared" si="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169</v>
      </c>
      <c r="AT317" s="203" t="s">
        <v>241</v>
      </c>
      <c r="AU317" s="203" t="s">
        <v>86</v>
      </c>
      <c r="AY317" s="18" t="s">
        <v>239</v>
      </c>
      <c r="BE317" s="204">
        <f t="shared" si="4"/>
        <v>0</v>
      </c>
      <c r="BF317" s="204">
        <f t="shared" si="5"/>
        <v>0</v>
      </c>
      <c r="BG317" s="204">
        <f t="shared" si="6"/>
        <v>0</v>
      </c>
      <c r="BH317" s="204">
        <f t="shared" si="7"/>
        <v>0</v>
      </c>
      <c r="BI317" s="204">
        <f t="shared" si="8"/>
        <v>0</v>
      </c>
      <c r="BJ317" s="18" t="s">
        <v>83</v>
      </c>
      <c r="BK317" s="204">
        <f t="shared" si="9"/>
        <v>0</v>
      </c>
      <c r="BL317" s="18" t="s">
        <v>169</v>
      </c>
      <c r="BM317" s="203" t="s">
        <v>3835</v>
      </c>
    </row>
    <row r="318" spans="1:65" s="2" customFormat="1" ht="44.25" customHeight="1">
      <c r="A318" s="35"/>
      <c r="B318" s="36"/>
      <c r="C318" s="192" t="s">
        <v>396</v>
      </c>
      <c r="D318" s="192" t="s">
        <v>241</v>
      </c>
      <c r="E318" s="193" t="s">
        <v>3836</v>
      </c>
      <c r="F318" s="194" t="s">
        <v>3837</v>
      </c>
      <c r="G318" s="195" t="s">
        <v>674</v>
      </c>
      <c r="H318" s="196">
        <v>2</v>
      </c>
      <c r="I318" s="197"/>
      <c r="J318" s="198">
        <f t="shared" si="0"/>
        <v>0</v>
      </c>
      <c r="K318" s="194" t="s">
        <v>1</v>
      </c>
      <c r="L318" s="40"/>
      <c r="M318" s="199" t="s">
        <v>1</v>
      </c>
      <c r="N318" s="200" t="s">
        <v>40</v>
      </c>
      <c r="O318" s="72"/>
      <c r="P318" s="201">
        <f t="shared" si="1"/>
        <v>0</v>
      </c>
      <c r="Q318" s="201">
        <v>0</v>
      </c>
      <c r="R318" s="201">
        <f t="shared" si="2"/>
        <v>0</v>
      </c>
      <c r="S318" s="201">
        <v>0</v>
      </c>
      <c r="T318" s="202">
        <f t="shared" si="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169</v>
      </c>
      <c r="AT318" s="203" t="s">
        <v>241</v>
      </c>
      <c r="AU318" s="203" t="s">
        <v>86</v>
      </c>
      <c r="AY318" s="18" t="s">
        <v>239</v>
      </c>
      <c r="BE318" s="204">
        <f t="shared" si="4"/>
        <v>0</v>
      </c>
      <c r="BF318" s="204">
        <f t="shared" si="5"/>
        <v>0</v>
      </c>
      <c r="BG318" s="204">
        <f t="shared" si="6"/>
        <v>0</v>
      </c>
      <c r="BH318" s="204">
        <f t="shared" si="7"/>
        <v>0</v>
      </c>
      <c r="BI318" s="204">
        <f t="shared" si="8"/>
        <v>0</v>
      </c>
      <c r="BJ318" s="18" t="s">
        <v>83</v>
      </c>
      <c r="BK318" s="204">
        <f t="shared" si="9"/>
        <v>0</v>
      </c>
      <c r="BL318" s="18" t="s">
        <v>169</v>
      </c>
      <c r="BM318" s="203" t="s">
        <v>3838</v>
      </c>
    </row>
    <row r="319" spans="1:65" s="2" customFormat="1" ht="44.25" customHeight="1">
      <c r="A319" s="35"/>
      <c r="B319" s="36"/>
      <c r="C319" s="192" t="s">
        <v>401</v>
      </c>
      <c r="D319" s="192" t="s">
        <v>241</v>
      </c>
      <c r="E319" s="193" t="s">
        <v>3839</v>
      </c>
      <c r="F319" s="194" t="s">
        <v>3840</v>
      </c>
      <c r="G319" s="195" t="s">
        <v>674</v>
      </c>
      <c r="H319" s="196">
        <v>1</v>
      </c>
      <c r="I319" s="197"/>
      <c r="J319" s="198">
        <f t="shared" si="0"/>
        <v>0</v>
      </c>
      <c r="K319" s="194" t="s">
        <v>1</v>
      </c>
      <c r="L319" s="40"/>
      <c r="M319" s="199" t="s">
        <v>1</v>
      </c>
      <c r="N319" s="200" t="s">
        <v>40</v>
      </c>
      <c r="O319" s="72"/>
      <c r="P319" s="201">
        <f t="shared" si="1"/>
        <v>0</v>
      </c>
      <c r="Q319" s="201">
        <v>0</v>
      </c>
      <c r="R319" s="201">
        <f t="shared" si="2"/>
        <v>0</v>
      </c>
      <c r="S319" s="201">
        <v>0</v>
      </c>
      <c r="T319" s="202">
        <f t="shared" si="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3" t="s">
        <v>169</v>
      </c>
      <c r="AT319" s="203" t="s">
        <v>241</v>
      </c>
      <c r="AU319" s="203" t="s">
        <v>86</v>
      </c>
      <c r="AY319" s="18" t="s">
        <v>239</v>
      </c>
      <c r="BE319" s="204">
        <f t="shared" si="4"/>
        <v>0</v>
      </c>
      <c r="BF319" s="204">
        <f t="shared" si="5"/>
        <v>0</v>
      </c>
      <c r="BG319" s="204">
        <f t="shared" si="6"/>
        <v>0</v>
      </c>
      <c r="BH319" s="204">
        <f t="shared" si="7"/>
        <v>0</v>
      </c>
      <c r="BI319" s="204">
        <f t="shared" si="8"/>
        <v>0</v>
      </c>
      <c r="BJ319" s="18" t="s">
        <v>83</v>
      </c>
      <c r="BK319" s="204">
        <f t="shared" si="9"/>
        <v>0</v>
      </c>
      <c r="BL319" s="18" t="s">
        <v>169</v>
      </c>
      <c r="BM319" s="203" t="s">
        <v>3841</v>
      </c>
    </row>
    <row r="320" spans="1:65" s="2" customFormat="1" ht="16.5" customHeight="1">
      <c r="A320" s="35"/>
      <c r="B320" s="36"/>
      <c r="C320" s="192" t="s">
        <v>7</v>
      </c>
      <c r="D320" s="192" t="s">
        <v>241</v>
      </c>
      <c r="E320" s="193" t="s">
        <v>3842</v>
      </c>
      <c r="F320" s="194" t="s">
        <v>3843</v>
      </c>
      <c r="G320" s="195" t="s">
        <v>3844</v>
      </c>
      <c r="H320" s="196">
        <v>1</v>
      </c>
      <c r="I320" s="197"/>
      <c r="J320" s="198">
        <f t="shared" si="0"/>
        <v>0</v>
      </c>
      <c r="K320" s="194" t="s">
        <v>1</v>
      </c>
      <c r="L320" s="40"/>
      <c r="M320" s="199" t="s">
        <v>1</v>
      </c>
      <c r="N320" s="200" t="s">
        <v>40</v>
      </c>
      <c r="O320" s="72"/>
      <c r="P320" s="201">
        <f t="shared" si="1"/>
        <v>0</v>
      </c>
      <c r="Q320" s="201">
        <v>0</v>
      </c>
      <c r="R320" s="201">
        <f t="shared" si="2"/>
        <v>0</v>
      </c>
      <c r="S320" s="201">
        <v>0</v>
      </c>
      <c r="T320" s="202">
        <f t="shared" si="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3" t="s">
        <v>246</v>
      </c>
      <c r="AT320" s="203" t="s">
        <v>241</v>
      </c>
      <c r="AU320" s="203" t="s">
        <v>86</v>
      </c>
      <c r="AY320" s="18" t="s">
        <v>239</v>
      </c>
      <c r="BE320" s="204">
        <f t="shared" si="4"/>
        <v>0</v>
      </c>
      <c r="BF320" s="204">
        <f t="shared" si="5"/>
        <v>0</v>
      </c>
      <c r="BG320" s="204">
        <f t="shared" si="6"/>
        <v>0</v>
      </c>
      <c r="BH320" s="204">
        <f t="shared" si="7"/>
        <v>0</v>
      </c>
      <c r="BI320" s="204">
        <f t="shared" si="8"/>
        <v>0</v>
      </c>
      <c r="BJ320" s="18" t="s">
        <v>83</v>
      </c>
      <c r="BK320" s="204">
        <f t="shared" si="9"/>
        <v>0</v>
      </c>
      <c r="BL320" s="18" t="s">
        <v>246</v>
      </c>
      <c r="BM320" s="203" t="s">
        <v>3845</v>
      </c>
    </row>
    <row r="321" spans="1:65" s="13" customFormat="1" ht="11.25">
      <c r="B321" s="210"/>
      <c r="C321" s="211"/>
      <c r="D321" s="212" t="s">
        <v>250</v>
      </c>
      <c r="E321" s="213" t="s">
        <v>1</v>
      </c>
      <c r="F321" s="214" t="s">
        <v>3846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250</v>
      </c>
      <c r="AU321" s="220" t="s">
        <v>86</v>
      </c>
      <c r="AV321" s="13" t="s">
        <v>83</v>
      </c>
      <c r="AW321" s="13" t="s">
        <v>31</v>
      </c>
      <c r="AX321" s="13" t="s">
        <v>75</v>
      </c>
      <c r="AY321" s="220" t="s">
        <v>239</v>
      </c>
    </row>
    <row r="322" spans="1:65" s="14" customFormat="1" ht="11.25">
      <c r="B322" s="221"/>
      <c r="C322" s="222"/>
      <c r="D322" s="212" t="s">
        <v>250</v>
      </c>
      <c r="E322" s="223" t="s">
        <v>1</v>
      </c>
      <c r="F322" s="224" t="s">
        <v>83</v>
      </c>
      <c r="G322" s="222"/>
      <c r="H322" s="225">
        <v>1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250</v>
      </c>
      <c r="AU322" s="231" t="s">
        <v>86</v>
      </c>
      <c r="AV322" s="14" t="s">
        <v>86</v>
      </c>
      <c r="AW322" s="14" t="s">
        <v>31</v>
      </c>
      <c r="AX322" s="14" t="s">
        <v>83</v>
      </c>
      <c r="AY322" s="231" t="s">
        <v>239</v>
      </c>
    </row>
    <row r="323" spans="1:65" s="12" customFormat="1" ht="22.9" customHeight="1">
      <c r="B323" s="176"/>
      <c r="C323" s="177"/>
      <c r="D323" s="178" t="s">
        <v>74</v>
      </c>
      <c r="E323" s="190" t="s">
        <v>655</v>
      </c>
      <c r="F323" s="190" t="s">
        <v>3847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SUM(P324:P358)</f>
        <v>0</v>
      </c>
      <c r="Q323" s="184"/>
      <c r="R323" s="185">
        <f>SUM(R324:R358)</f>
        <v>1.3316999999999999</v>
      </c>
      <c r="S323" s="184"/>
      <c r="T323" s="186">
        <f>SUM(T324:T358)</f>
        <v>0</v>
      </c>
      <c r="AR323" s="187" t="s">
        <v>83</v>
      </c>
      <c r="AT323" s="188" t="s">
        <v>74</v>
      </c>
      <c r="AU323" s="188" t="s">
        <v>83</v>
      </c>
      <c r="AY323" s="187" t="s">
        <v>239</v>
      </c>
      <c r="BK323" s="189">
        <f>SUM(BK324:BK358)</f>
        <v>0</v>
      </c>
    </row>
    <row r="324" spans="1:65" s="2" customFormat="1" ht="24.2" customHeight="1">
      <c r="A324" s="35"/>
      <c r="B324" s="36"/>
      <c r="C324" s="192" t="s">
        <v>426</v>
      </c>
      <c r="D324" s="192" t="s">
        <v>241</v>
      </c>
      <c r="E324" s="193" t="s">
        <v>3848</v>
      </c>
      <c r="F324" s="194" t="s">
        <v>3849</v>
      </c>
      <c r="G324" s="195" t="s">
        <v>244</v>
      </c>
      <c r="H324" s="196">
        <v>34</v>
      </c>
      <c r="I324" s="197"/>
      <c r="J324" s="198">
        <f>ROUND(I324*H324,2)</f>
        <v>0</v>
      </c>
      <c r="K324" s="194" t="s">
        <v>245</v>
      </c>
      <c r="L324" s="40"/>
      <c r="M324" s="199" t="s">
        <v>1</v>
      </c>
      <c r="N324" s="200" t="s">
        <v>40</v>
      </c>
      <c r="O324" s="72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246</v>
      </c>
      <c r="AT324" s="203" t="s">
        <v>241</v>
      </c>
      <c r="AU324" s="203" t="s">
        <v>86</v>
      </c>
      <c r="AY324" s="18" t="s">
        <v>239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83</v>
      </c>
      <c r="BK324" s="204">
        <f>ROUND(I324*H324,2)</f>
        <v>0</v>
      </c>
      <c r="BL324" s="18" t="s">
        <v>246</v>
      </c>
      <c r="BM324" s="203" t="s">
        <v>3850</v>
      </c>
    </row>
    <row r="325" spans="1:65" s="2" customFormat="1" ht="11.25">
      <c r="A325" s="35"/>
      <c r="B325" s="36"/>
      <c r="C325" s="37"/>
      <c r="D325" s="205" t="s">
        <v>248</v>
      </c>
      <c r="E325" s="37"/>
      <c r="F325" s="206" t="s">
        <v>3851</v>
      </c>
      <c r="G325" s="37"/>
      <c r="H325" s="37"/>
      <c r="I325" s="207"/>
      <c r="J325" s="37"/>
      <c r="K325" s="37"/>
      <c r="L325" s="40"/>
      <c r="M325" s="208"/>
      <c r="N325" s="209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248</v>
      </c>
      <c r="AU325" s="18" t="s">
        <v>86</v>
      </c>
    </row>
    <row r="326" spans="1:65" s="13" customFormat="1" ht="11.25">
      <c r="B326" s="210"/>
      <c r="C326" s="211"/>
      <c r="D326" s="212" t="s">
        <v>250</v>
      </c>
      <c r="E326" s="213" t="s">
        <v>1</v>
      </c>
      <c r="F326" s="214" t="s">
        <v>3802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250</v>
      </c>
      <c r="AU326" s="220" t="s">
        <v>86</v>
      </c>
      <c r="AV326" s="13" t="s">
        <v>83</v>
      </c>
      <c r="AW326" s="13" t="s">
        <v>31</v>
      </c>
      <c r="AX326" s="13" t="s">
        <v>75</v>
      </c>
      <c r="AY326" s="220" t="s">
        <v>239</v>
      </c>
    </row>
    <row r="327" spans="1:65" s="14" customFormat="1" ht="11.25">
      <c r="B327" s="221"/>
      <c r="C327" s="222"/>
      <c r="D327" s="212" t="s">
        <v>250</v>
      </c>
      <c r="E327" s="223" t="s">
        <v>1</v>
      </c>
      <c r="F327" s="224" t="s">
        <v>3852</v>
      </c>
      <c r="G327" s="222"/>
      <c r="H327" s="225">
        <v>18.2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250</v>
      </c>
      <c r="AU327" s="231" t="s">
        <v>86</v>
      </c>
      <c r="AV327" s="14" t="s">
        <v>86</v>
      </c>
      <c r="AW327" s="14" t="s">
        <v>31</v>
      </c>
      <c r="AX327" s="14" t="s">
        <v>75</v>
      </c>
      <c r="AY327" s="231" t="s">
        <v>239</v>
      </c>
    </row>
    <row r="328" spans="1:65" s="13" customFormat="1" ht="11.25">
      <c r="B328" s="210"/>
      <c r="C328" s="211"/>
      <c r="D328" s="212" t="s">
        <v>250</v>
      </c>
      <c r="E328" s="213" t="s">
        <v>1</v>
      </c>
      <c r="F328" s="214" t="s">
        <v>3806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250</v>
      </c>
      <c r="AU328" s="220" t="s">
        <v>86</v>
      </c>
      <c r="AV328" s="13" t="s">
        <v>83</v>
      </c>
      <c r="AW328" s="13" t="s">
        <v>31</v>
      </c>
      <c r="AX328" s="13" t="s">
        <v>75</v>
      </c>
      <c r="AY328" s="220" t="s">
        <v>239</v>
      </c>
    </row>
    <row r="329" spans="1:65" s="14" customFormat="1" ht="11.25">
      <c r="B329" s="221"/>
      <c r="C329" s="222"/>
      <c r="D329" s="212" t="s">
        <v>250</v>
      </c>
      <c r="E329" s="223" t="s">
        <v>1</v>
      </c>
      <c r="F329" s="224" t="s">
        <v>3853</v>
      </c>
      <c r="G329" s="222"/>
      <c r="H329" s="225">
        <v>1.32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250</v>
      </c>
      <c r="AU329" s="231" t="s">
        <v>86</v>
      </c>
      <c r="AV329" s="14" t="s">
        <v>86</v>
      </c>
      <c r="AW329" s="14" t="s">
        <v>31</v>
      </c>
      <c r="AX329" s="14" t="s">
        <v>75</v>
      </c>
      <c r="AY329" s="231" t="s">
        <v>239</v>
      </c>
    </row>
    <row r="330" spans="1:65" s="13" customFormat="1" ht="11.25">
      <c r="B330" s="210"/>
      <c r="C330" s="211"/>
      <c r="D330" s="212" t="s">
        <v>250</v>
      </c>
      <c r="E330" s="213" t="s">
        <v>1</v>
      </c>
      <c r="F330" s="214" t="s">
        <v>3808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250</v>
      </c>
      <c r="AU330" s="220" t="s">
        <v>86</v>
      </c>
      <c r="AV330" s="13" t="s">
        <v>83</v>
      </c>
      <c r="AW330" s="13" t="s">
        <v>31</v>
      </c>
      <c r="AX330" s="13" t="s">
        <v>75</v>
      </c>
      <c r="AY330" s="220" t="s">
        <v>239</v>
      </c>
    </row>
    <row r="331" spans="1:65" s="14" customFormat="1" ht="11.25">
      <c r="B331" s="221"/>
      <c r="C331" s="222"/>
      <c r="D331" s="212" t="s">
        <v>250</v>
      </c>
      <c r="E331" s="223" t="s">
        <v>1</v>
      </c>
      <c r="F331" s="224" t="s">
        <v>3854</v>
      </c>
      <c r="G331" s="222"/>
      <c r="H331" s="225">
        <v>9.9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250</v>
      </c>
      <c r="AU331" s="231" t="s">
        <v>86</v>
      </c>
      <c r="AV331" s="14" t="s">
        <v>86</v>
      </c>
      <c r="AW331" s="14" t="s">
        <v>31</v>
      </c>
      <c r="AX331" s="14" t="s">
        <v>75</v>
      </c>
      <c r="AY331" s="231" t="s">
        <v>239</v>
      </c>
    </row>
    <row r="332" spans="1:65" s="14" customFormat="1" ht="11.25">
      <c r="B332" s="221"/>
      <c r="C332" s="222"/>
      <c r="D332" s="212" t="s">
        <v>250</v>
      </c>
      <c r="E332" s="223" t="s">
        <v>1</v>
      </c>
      <c r="F332" s="224" t="s">
        <v>3855</v>
      </c>
      <c r="G332" s="222"/>
      <c r="H332" s="225">
        <v>3.3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250</v>
      </c>
      <c r="AU332" s="231" t="s">
        <v>86</v>
      </c>
      <c r="AV332" s="14" t="s">
        <v>86</v>
      </c>
      <c r="AW332" s="14" t="s">
        <v>31</v>
      </c>
      <c r="AX332" s="14" t="s">
        <v>75</v>
      </c>
      <c r="AY332" s="231" t="s">
        <v>239</v>
      </c>
    </row>
    <row r="333" spans="1:65" s="14" customFormat="1" ht="11.25">
      <c r="B333" s="221"/>
      <c r="C333" s="222"/>
      <c r="D333" s="212" t="s">
        <v>250</v>
      </c>
      <c r="E333" s="223" t="s">
        <v>1</v>
      </c>
      <c r="F333" s="224" t="s">
        <v>3856</v>
      </c>
      <c r="G333" s="222"/>
      <c r="H333" s="225">
        <v>1.28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250</v>
      </c>
      <c r="AU333" s="231" t="s">
        <v>86</v>
      </c>
      <c r="AV333" s="14" t="s">
        <v>86</v>
      </c>
      <c r="AW333" s="14" t="s">
        <v>31</v>
      </c>
      <c r="AX333" s="14" t="s">
        <v>75</v>
      </c>
      <c r="AY333" s="231" t="s">
        <v>239</v>
      </c>
    </row>
    <row r="334" spans="1:65" s="16" customFormat="1" ht="11.25">
      <c r="B334" s="243"/>
      <c r="C334" s="244"/>
      <c r="D334" s="212" t="s">
        <v>250</v>
      </c>
      <c r="E334" s="245" t="s">
        <v>1</v>
      </c>
      <c r="F334" s="246" t="s">
        <v>264</v>
      </c>
      <c r="G334" s="244"/>
      <c r="H334" s="247">
        <v>34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AT334" s="253" t="s">
        <v>250</v>
      </c>
      <c r="AU334" s="253" t="s">
        <v>86</v>
      </c>
      <c r="AV334" s="16" t="s">
        <v>246</v>
      </c>
      <c r="AW334" s="16" t="s">
        <v>31</v>
      </c>
      <c r="AX334" s="16" t="s">
        <v>83</v>
      </c>
      <c r="AY334" s="253" t="s">
        <v>239</v>
      </c>
    </row>
    <row r="335" spans="1:65" s="2" customFormat="1" ht="21.75" customHeight="1">
      <c r="A335" s="35"/>
      <c r="B335" s="36"/>
      <c r="C335" s="192" t="s">
        <v>441</v>
      </c>
      <c r="D335" s="192" t="s">
        <v>241</v>
      </c>
      <c r="E335" s="193" t="s">
        <v>3857</v>
      </c>
      <c r="F335" s="194" t="s">
        <v>3858</v>
      </c>
      <c r="G335" s="195" t="s">
        <v>674</v>
      </c>
      <c r="H335" s="196">
        <v>5</v>
      </c>
      <c r="I335" s="197"/>
      <c r="J335" s="198">
        <f>ROUND(I335*H335,2)</f>
        <v>0</v>
      </c>
      <c r="K335" s="194" t="s">
        <v>245</v>
      </c>
      <c r="L335" s="40"/>
      <c r="M335" s="199" t="s">
        <v>1</v>
      </c>
      <c r="N335" s="200" t="s">
        <v>40</v>
      </c>
      <c r="O335" s="72"/>
      <c r="P335" s="201">
        <f>O335*H335</f>
        <v>0</v>
      </c>
      <c r="Q335" s="201">
        <v>0.22394</v>
      </c>
      <c r="R335" s="201">
        <f>Q335*H335</f>
        <v>1.1196999999999999</v>
      </c>
      <c r="S335" s="201">
        <v>0</v>
      </c>
      <c r="T335" s="20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3" t="s">
        <v>246</v>
      </c>
      <c r="AT335" s="203" t="s">
        <v>241</v>
      </c>
      <c r="AU335" s="203" t="s">
        <v>86</v>
      </c>
      <c r="AY335" s="18" t="s">
        <v>239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8" t="s">
        <v>83</v>
      </c>
      <c r="BK335" s="204">
        <f>ROUND(I335*H335,2)</f>
        <v>0</v>
      </c>
      <c r="BL335" s="18" t="s">
        <v>246</v>
      </c>
      <c r="BM335" s="203" t="s">
        <v>3859</v>
      </c>
    </row>
    <row r="336" spans="1:65" s="2" customFormat="1" ht="11.25">
      <c r="A336" s="35"/>
      <c r="B336" s="36"/>
      <c r="C336" s="37"/>
      <c r="D336" s="205" t="s">
        <v>248</v>
      </c>
      <c r="E336" s="37"/>
      <c r="F336" s="206" t="s">
        <v>3860</v>
      </c>
      <c r="G336" s="37"/>
      <c r="H336" s="37"/>
      <c r="I336" s="207"/>
      <c r="J336" s="37"/>
      <c r="K336" s="37"/>
      <c r="L336" s="40"/>
      <c r="M336" s="208"/>
      <c r="N336" s="209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248</v>
      </c>
      <c r="AU336" s="18" t="s">
        <v>86</v>
      </c>
    </row>
    <row r="337" spans="1:65" s="13" customFormat="1" ht="11.25">
      <c r="B337" s="210"/>
      <c r="C337" s="211"/>
      <c r="D337" s="212" t="s">
        <v>250</v>
      </c>
      <c r="E337" s="213" t="s">
        <v>1</v>
      </c>
      <c r="F337" s="214" t="s">
        <v>3861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250</v>
      </c>
      <c r="AU337" s="220" t="s">
        <v>86</v>
      </c>
      <c r="AV337" s="13" t="s">
        <v>83</v>
      </c>
      <c r="AW337" s="13" t="s">
        <v>31</v>
      </c>
      <c r="AX337" s="13" t="s">
        <v>75</v>
      </c>
      <c r="AY337" s="220" t="s">
        <v>239</v>
      </c>
    </row>
    <row r="338" spans="1:65" s="13" customFormat="1" ht="11.25">
      <c r="B338" s="210"/>
      <c r="C338" s="211"/>
      <c r="D338" s="212" t="s">
        <v>250</v>
      </c>
      <c r="E338" s="213" t="s">
        <v>1</v>
      </c>
      <c r="F338" s="214" t="s">
        <v>3862</v>
      </c>
      <c r="G338" s="211"/>
      <c r="H338" s="213" t="s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250</v>
      </c>
      <c r="AU338" s="220" t="s">
        <v>86</v>
      </c>
      <c r="AV338" s="13" t="s">
        <v>83</v>
      </c>
      <c r="AW338" s="13" t="s">
        <v>31</v>
      </c>
      <c r="AX338" s="13" t="s">
        <v>75</v>
      </c>
      <c r="AY338" s="220" t="s">
        <v>239</v>
      </c>
    </row>
    <row r="339" spans="1:65" s="14" customFormat="1" ht="11.25">
      <c r="B339" s="221"/>
      <c r="C339" s="222"/>
      <c r="D339" s="212" t="s">
        <v>250</v>
      </c>
      <c r="E339" s="223" t="s">
        <v>1</v>
      </c>
      <c r="F339" s="224" t="s">
        <v>83</v>
      </c>
      <c r="G339" s="222"/>
      <c r="H339" s="225">
        <v>1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250</v>
      </c>
      <c r="AU339" s="231" t="s">
        <v>86</v>
      </c>
      <c r="AV339" s="14" t="s">
        <v>86</v>
      </c>
      <c r="AW339" s="14" t="s">
        <v>31</v>
      </c>
      <c r="AX339" s="14" t="s">
        <v>75</v>
      </c>
      <c r="AY339" s="231" t="s">
        <v>239</v>
      </c>
    </row>
    <row r="340" spans="1:65" s="15" customFormat="1" ht="11.25">
      <c r="B340" s="232"/>
      <c r="C340" s="233"/>
      <c r="D340" s="212" t="s">
        <v>250</v>
      </c>
      <c r="E340" s="234" t="s">
        <v>1</v>
      </c>
      <c r="F340" s="235" t="s">
        <v>254</v>
      </c>
      <c r="G340" s="233"/>
      <c r="H340" s="236">
        <v>1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AT340" s="242" t="s">
        <v>250</v>
      </c>
      <c r="AU340" s="242" t="s">
        <v>86</v>
      </c>
      <c r="AV340" s="15" t="s">
        <v>255</v>
      </c>
      <c r="AW340" s="15" t="s">
        <v>31</v>
      </c>
      <c r="AX340" s="15" t="s">
        <v>75</v>
      </c>
      <c r="AY340" s="242" t="s">
        <v>239</v>
      </c>
    </row>
    <row r="341" spans="1:65" s="13" customFormat="1" ht="11.25">
      <c r="B341" s="210"/>
      <c r="C341" s="211"/>
      <c r="D341" s="212" t="s">
        <v>250</v>
      </c>
      <c r="E341" s="213" t="s">
        <v>1</v>
      </c>
      <c r="F341" s="214" t="s">
        <v>3863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250</v>
      </c>
      <c r="AU341" s="220" t="s">
        <v>86</v>
      </c>
      <c r="AV341" s="13" t="s">
        <v>83</v>
      </c>
      <c r="AW341" s="13" t="s">
        <v>31</v>
      </c>
      <c r="AX341" s="13" t="s">
        <v>75</v>
      </c>
      <c r="AY341" s="220" t="s">
        <v>239</v>
      </c>
    </row>
    <row r="342" spans="1:65" s="13" customFormat="1" ht="11.25">
      <c r="B342" s="210"/>
      <c r="C342" s="211"/>
      <c r="D342" s="212" t="s">
        <v>250</v>
      </c>
      <c r="E342" s="213" t="s">
        <v>1</v>
      </c>
      <c r="F342" s="214" t="s">
        <v>3864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250</v>
      </c>
      <c r="AU342" s="220" t="s">
        <v>86</v>
      </c>
      <c r="AV342" s="13" t="s">
        <v>83</v>
      </c>
      <c r="AW342" s="13" t="s">
        <v>31</v>
      </c>
      <c r="AX342" s="13" t="s">
        <v>75</v>
      </c>
      <c r="AY342" s="220" t="s">
        <v>239</v>
      </c>
    </row>
    <row r="343" spans="1:65" s="14" customFormat="1" ht="11.25">
      <c r="B343" s="221"/>
      <c r="C343" s="222"/>
      <c r="D343" s="212" t="s">
        <v>250</v>
      </c>
      <c r="E343" s="223" t="s">
        <v>1</v>
      </c>
      <c r="F343" s="224" t="s">
        <v>83</v>
      </c>
      <c r="G343" s="222"/>
      <c r="H343" s="225">
        <v>1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250</v>
      </c>
      <c r="AU343" s="231" t="s">
        <v>86</v>
      </c>
      <c r="AV343" s="14" t="s">
        <v>86</v>
      </c>
      <c r="AW343" s="14" t="s">
        <v>31</v>
      </c>
      <c r="AX343" s="14" t="s">
        <v>75</v>
      </c>
      <c r="AY343" s="231" t="s">
        <v>239</v>
      </c>
    </row>
    <row r="344" spans="1:65" s="15" customFormat="1" ht="11.25">
      <c r="B344" s="232"/>
      <c r="C344" s="233"/>
      <c r="D344" s="212" t="s">
        <v>250</v>
      </c>
      <c r="E344" s="234" t="s">
        <v>1</v>
      </c>
      <c r="F344" s="235" t="s">
        <v>260</v>
      </c>
      <c r="G344" s="233"/>
      <c r="H344" s="236">
        <v>1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AT344" s="242" t="s">
        <v>250</v>
      </c>
      <c r="AU344" s="242" t="s">
        <v>86</v>
      </c>
      <c r="AV344" s="15" t="s">
        <v>255</v>
      </c>
      <c r="AW344" s="15" t="s">
        <v>31</v>
      </c>
      <c r="AX344" s="15" t="s">
        <v>75</v>
      </c>
      <c r="AY344" s="242" t="s">
        <v>239</v>
      </c>
    </row>
    <row r="345" spans="1:65" s="13" customFormat="1" ht="11.25">
      <c r="B345" s="210"/>
      <c r="C345" s="211"/>
      <c r="D345" s="212" t="s">
        <v>250</v>
      </c>
      <c r="E345" s="213" t="s">
        <v>1</v>
      </c>
      <c r="F345" s="214" t="s">
        <v>3865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250</v>
      </c>
      <c r="AU345" s="220" t="s">
        <v>86</v>
      </c>
      <c r="AV345" s="13" t="s">
        <v>83</v>
      </c>
      <c r="AW345" s="13" t="s">
        <v>31</v>
      </c>
      <c r="AX345" s="13" t="s">
        <v>75</v>
      </c>
      <c r="AY345" s="220" t="s">
        <v>239</v>
      </c>
    </row>
    <row r="346" spans="1:65" s="13" customFormat="1" ht="11.25">
      <c r="B346" s="210"/>
      <c r="C346" s="211"/>
      <c r="D346" s="212" t="s">
        <v>250</v>
      </c>
      <c r="E346" s="213" t="s">
        <v>1</v>
      </c>
      <c r="F346" s="214" t="s">
        <v>3866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250</v>
      </c>
      <c r="AU346" s="220" t="s">
        <v>86</v>
      </c>
      <c r="AV346" s="13" t="s">
        <v>83</v>
      </c>
      <c r="AW346" s="13" t="s">
        <v>31</v>
      </c>
      <c r="AX346" s="13" t="s">
        <v>75</v>
      </c>
      <c r="AY346" s="220" t="s">
        <v>239</v>
      </c>
    </row>
    <row r="347" spans="1:65" s="14" customFormat="1" ht="11.25">
      <c r="B347" s="221"/>
      <c r="C347" s="222"/>
      <c r="D347" s="212" t="s">
        <v>250</v>
      </c>
      <c r="E347" s="223" t="s">
        <v>1</v>
      </c>
      <c r="F347" s="224" t="s">
        <v>3867</v>
      </c>
      <c r="G347" s="222"/>
      <c r="H347" s="225">
        <v>3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250</v>
      </c>
      <c r="AU347" s="231" t="s">
        <v>86</v>
      </c>
      <c r="AV347" s="14" t="s">
        <v>86</v>
      </c>
      <c r="AW347" s="14" t="s">
        <v>31</v>
      </c>
      <c r="AX347" s="14" t="s">
        <v>75</v>
      </c>
      <c r="AY347" s="231" t="s">
        <v>239</v>
      </c>
    </row>
    <row r="348" spans="1:65" s="15" customFormat="1" ht="11.25">
      <c r="B348" s="232"/>
      <c r="C348" s="233"/>
      <c r="D348" s="212" t="s">
        <v>250</v>
      </c>
      <c r="E348" s="234" t="s">
        <v>1</v>
      </c>
      <c r="F348" s="235" t="s">
        <v>263</v>
      </c>
      <c r="G348" s="233"/>
      <c r="H348" s="236">
        <v>3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AT348" s="242" t="s">
        <v>250</v>
      </c>
      <c r="AU348" s="242" t="s">
        <v>86</v>
      </c>
      <c r="AV348" s="15" t="s">
        <v>255</v>
      </c>
      <c r="AW348" s="15" t="s">
        <v>31</v>
      </c>
      <c r="AX348" s="15" t="s">
        <v>75</v>
      </c>
      <c r="AY348" s="242" t="s">
        <v>239</v>
      </c>
    </row>
    <row r="349" spans="1:65" s="16" customFormat="1" ht="11.25">
      <c r="B349" s="243"/>
      <c r="C349" s="244"/>
      <c r="D349" s="212" t="s">
        <v>250</v>
      </c>
      <c r="E349" s="245" t="s">
        <v>1</v>
      </c>
      <c r="F349" s="246" t="s">
        <v>264</v>
      </c>
      <c r="G349" s="244"/>
      <c r="H349" s="247">
        <v>5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250</v>
      </c>
      <c r="AU349" s="253" t="s">
        <v>86</v>
      </c>
      <c r="AV349" s="16" t="s">
        <v>246</v>
      </c>
      <c r="AW349" s="16" t="s">
        <v>31</v>
      </c>
      <c r="AX349" s="16" t="s">
        <v>83</v>
      </c>
      <c r="AY349" s="253" t="s">
        <v>239</v>
      </c>
    </row>
    <row r="350" spans="1:65" s="2" customFormat="1" ht="24.2" customHeight="1">
      <c r="A350" s="35"/>
      <c r="B350" s="36"/>
      <c r="C350" s="254" t="s">
        <v>454</v>
      </c>
      <c r="D350" s="254" t="s">
        <v>340</v>
      </c>
      <c r="E350" s="255" t="s">
        <v>3868</v>
      </c>
      <c r="F350" s="256" t="s">
        <v>3869</v>
      </c>
      <c r="G350" s="257" t="s">
        <v>674</v>
      </c>
      <c r="H350" s="258">
        <v>1</v>
      </c>
      <c r="I350" s="259"/>
      <c r="J350" s="260">
        <f>ROUND(I350*H350,2)</f>
        <v>0</v>
      </c>
      <c r="K350" s="256" t="s">
        <v>245</v>
      </c>
      <c r="L350" s="261"/>
      <c r="M350" s="262" t="s">
        <v>1</v>
      </c>
      <c r="N350" s="263" t="s">
        <v>40</v>
      </c>
      <c r="O350" s="72"/>
      <c r="P350" s="201">
        <f>O350*H350</f>
        <v>0</v>
      </c>
      <c r="Q350" s="201">
        <v>2.1000000000000001E-2</v>
      </c>
      <c r="R350" s="201">
        <f>Q350*H350</f>
        <v>2.1000000000000001E-2</v>
      </c>
      <c r="S350" s="201">
        <v>0</v>
      </c>
      <c r="T350" s="202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3" t="s">
        <v>319</v>
      </c>
      <c r="AT350" s="203" t="s">
        <v>340</v>
      </c>
      <c r="AU350" s="203" t="s">
        <v>86</v>
      </c>
      <c r="AY350" s="18" t="s">
        <v>239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8" t="s">
        <v>83</v>
      </c>
      <c r="BK350" s="204">
        <f>ROUND(I350*H350,2)</f>
        <v>0</v>
      </c>
      <c r="BL350" s="18" t="s">
        <v>246</v>
      </c>
      <c r="BM350" s="203" t="s">
        <v>3870</v>
      </c>
    </row>
    <row r="351" spans="1:65" s="13" customFormat="1" ht="11.25">
      <c r="B351" s="210"/>
      <c r="C351" s="211"/>
      <c r="D351" s="212" t="s">
        <v>250</v>
      </c>
      <c r="E351" s="213" t="s">
        <v>1</v>
      </c>
      <c r="F351" s="214" t="s">
        <v>3871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250</v>
      </c>
      <c r="AU351" s="220" t="s">
        <v>86</v>
      </c>
      <c r="AV351" s="13" t="s">
        <v>83</v>
      </c>
      <c r="AW351" s="13" t="s">
        <v>31</v>
      </c>
      <c r="AX351" s="13" t="s">
        <v>75</v>
      </c>
      <c r="AY351" s="220" t="s">
        <v>239</v>
      </c>
    </row>
    <row r="352" spans="1:65" s="14" customFormat="1" ht="11.25">
      <c r="B352" s="221"/>
      <c r="C352" s="222"/>
      <c r="D352" s="212" t="s">
        <v>250</v>
      </c>
      <c r="E352" s="223" t="s">
        <v>1</v>
      </c>
      <c r="F352" s="224" t="s">
        <v>83</v>
      </c>
      <c r="G352" s="222"/>
      <c r="H352" s="225">
        <v>1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250</v>
      </c>
      <c r="AU352" s="231" t="s">
        <v>86</v>
      </c>
      <c r="AV352" s="14" t="s">
        <v>86</v>
      </c>
      <c r="AW352" s="14" t="s">
        <v>31</v>
      </c>
      <c r="AX352" s="14" t="s">
        <v>83</v>
      </c>
      <c r="AY352" s="231" t="s">
        <v>239</v>
      </c>
    </row>
    <row r="353" spans="1:65" s="2" customFormat="1" ht="24.2" customHeight="1">
      <c r="A353" s="35"/>
      <c r="B353" s="36"/>
      <c r="C353" s="254" t="s">
        <v>459</v>
      </c>
      <c r="D353" s="254" t="s">
        <v>340</v>
      </c>
      <c r="E353" s="255" t="s">
        <v>3872</v>
      </c>
      <c r="F353" s="256" t="s">
        <v>3873</v>
      </c>
      <c r="G353" s="257" t="s">
        <v>674</v>
      </c>
      <c r="H353" s="258">
        <v>1</v>
      </c>
      <c r="I353" s="259"/>
      <c r="J353" s="260">
        <f>ROUND(I353*H353,2)</f>
        <v>0</v>
      </c>
      <c r="K353" s="256" t="s">
        <v>245</v>
      </c>
      <c r="L353" s="261"/>
      <c r="M353" s="262" t="s">
        <v>1</v>
      </c>
      <c r="N353" s="263" t="s">
        <v>40</v>
      </c>
      <c r="O353" s="72"/>
      <c r="P353" s="201">
        <f>O353*H353</f>
        <v>0</v>
      </c>
      <c r="Q353" s="201">
        <v>3.2000000000000001E-2</v>
      </c>
      <c r="R353" s="201">
        <f>Q353*H353</f>
        <v>3.2000000000000001E-2</v>
      </c>
      <c r="S353" s="201">
        <v>0</v>
      </c>
      <c r="T353" s="20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3" t="s">
        <v>319</v>
      </c>
      <c r="AT353" s="203" t="s">
        <v>340</v>
      </c>
      <c r="AU353" s="203" t="s">
        <v>86</v>
      </c>
      <c r="AY353" s="18" t="s">
        <v>239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8" t="s">
        <v>83</v>
      </c>
      <c r="BK353" s="204">
        <f>ROUND(I353*H353,2)</f>
        <v>0</v>
      </c>
      <c r="BL353" s="18" t="s">
        <v>246</v>
      </c>
      <c r="BM353" s="203" t="s">
        <v>3874</v>
      </c>
    </row>
    <row r="354" spans="1:65" s="13" customFormat="1" ht="11.25">
      <c r="B354" s="210"/>
      <c r="C354" s="211"/>
      <c r="D354" s="212" t="s">
        <v>250</v>
      </c>
      <c r="E354" s="213" t="s">
        <v>1</v>
      </c>
      <c r="F354" s="214" t="s">
        <v>3875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250</v>
      </c>
      <c r="AU354" s="220" t="s">
        <v>86</v>
      </c>
      <c r="AV354" s="13" t="s">
        <v>83</v>
      </c>
      <c r="AW354" s="13" t="s">
        <v>31</v>
      </c>
      <c r="AX354" s="13" t="s">
        <v>75</v>
      </c>
      <c r="AY354" s="220" t="s">
        <v>239</v>
      </c>
    </row>
    <row r="355" spans="1:65" s="14" customFormat="1" ht="11.25">
      <c r="B355" s="221"/>
      <c r="C355" s="222"/>
      <c r="D355" s="212" t="s">
        <v>250</v>
      </c>
      <c r="E355" s="223" t="s">
        <v>1</v>
      </c>
      <c r="F355" s="224" t="s">
        <v>83</v>
      </c>
      <c r="G355" s="222"/>
      <c r="H355" s="225">
        <v>1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250</v>
      </c>
      <c r="AU355" s="231" t="s">
        <v>86</v>
      </c>
      <c r="AV355" s="14" t="s">
        <v>86</v>
      </c>
      <c r="AW355" s="14" t="s">
        <v>31</v>
      </c>
      <c r="AX355" s="14" t="s">
        <v>83</v>
      </c>
      <c r="AY355" s="231" t="s">
        <v>239</v>
      </c>
    </row>
    <row r="356" spans="1:65" s="2" customFormat="1" ht="24.2" customHeight="1">
      <c r="A356" s="35"/>
      <c r="B356" s="36"/>
      <c r="C356" s="254" t="s">
        <v>475</v>
      </c>
      <c r="D356" s="254" t="s">
        <v>340</v>
      </c>
      <c r="E356" s="255" t="s">
        <v>3876</v>
      </c>
      <c r="F356" s="256" t="s">
        <v>3877</v>
      </c>
      <c r="G356" s="257" t="s">
        <v>674</v>
      </c>
      <c r="H356" s="258">
        <v>3</v>
      </c>
      <c r="I356" s="259"/>
      <c r="J356" s="260">
        <f>ROUND(I356*H356,2)</f>
        <v>0</v>
      </c>
      <c r="K356" s="256" t="s">
        <v>245</v>
      </c>
      <c r="L356" s="261"/>
      <c r="M356" s="262" t="s">
        <v>1</v>
      </c>
      <c r="N356" s="263" t="s">
        <v>40</v>
      </c>
      <c r="O356" s="72"/>
      <c r="P356" s="201">
        <f>O356*H356</f>
        <v>0</v>
      </c>
      <c r="Q356" s="201">
        <v>5.2999999999999999E-2</v>
      </c>
      <c r="R356" s="201">
        <f>Q356*H356</f>
        <v>0.159</v>
      </c>
      <c r="S356" s="201">
        <v>0</v>
      </c>
      <c r="T356" s="20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319</v>
      </c>
      <c r="AT356" s="203" t="s">
        <v>340</v>
      </c>
      <c r="AU356" s="203" t="s">
        <v>86</v>
      </c>
      <c r="AY356" s="18" t="s">
        <v>239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8" t="s">
        <v>83</v>
      </c>
      <c r="BK356" s="204">
        <f>ROUND(I356*H356,2)</f>
        <v>0</v>
      </c>
      <c r="BL356" s="18" t="s">
        <v>246</v>
      </c>
      <c r="BM356" s="203" t="s">
        <v>3878</v>
      </c>
    </row>
    <row r="357" spans="1:65" s="13" customFormat="1" ht="11.25">
      <c r="B357" s="210"/>
      <c r="C357" s="211"/>
      <c r="D357" s="212" t="s">
        <v>250</v>
      </c>
      <c r="E357" s="213" t="s">
        <v>1</v>
      </c>
      <c r="F357" s="214" t="s">
        <v>3879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250</v>
      </c>
      <c r="AU357" s="220" t="s">
        <v>86</v>
      </c>
      <c r="AV357" s="13" t="s">
        <v>83</v>
      </c>
      <c r="AW357" s="13" t="s">
        <v>31</v>
      </c>
      <c r="AX357" s="13" t="s">
        <v>75</v>
      </c>
      <c r="AY357" s="220" t="s">
        <v>239</v>
      </c>
    </row>
    <row r="358" spans="1:65" s="14" customFormat="1" ht="11.25">
      <c r="B358" s="221"/>
      <c r="C358" s="222"/>
      <c r="D358" s="212" t="s">
        <v>250</v>
      </c>
      <c r="E358" s="223" t="s">
        <v>1</v>
      </c>
      <c r="F358" s="224" t="s">
        <v>255</v>
      </c>
      <c r="G358" s="222"/>
      <c r="H358" s="225">
        <v>3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250</v>
      </c>
      <c r="AU358" s="231" t="s">
        <v>86</v>
      </c>
      <c r="AV358" s="14" t="s">
        <v>86</v>
      </c>
      <c r="AW358" s="14" t="s">
        <v>31</v>
      </c>
      <c r="AX358" s="14" t="s">
        <v>83</v>
      </c>
      <c r="AY358" s="231" t="s">
        <v>239</v>
      </c>
    </row>
    <row r="359" spans="1:65" s="12" customFormat="1" ht="22.9" customHeight="1">
      <c r="B359" s="176"/>
      <c r="C359" s="177"/>
      <c r="D359" s="178" t="s">
        <v>74</v>
      </c>
      <c r="E359" s="190" t="s">
        <v>1023</v>
      </c>
      <c r="F359" s="190" t="s">
        <v>3880</v>
      </c>
      <c r="G359" s="177"/>
      <c r="H359" s="177"/>
      <c r="I359" s="180"/>
      <c r="J359" s="191">
        <f>BK359</f>
        <v>0</v>
      </c>
      <c r="K359" s="177"/>
      <c r="L359" s="182"/>
      <c r="M359" s="183"/>
      <c r="N359" s="184"/>
      <c r="O359" s="184"/>
      <c r="P359" s="185">
        <f>SUM(P360:P421)</f>
        <v>0</v>
      </c>
      <c r="Q359" s="184"/>
      <c r="R359" s="185">
        <f>SUM(R360:R421)</f>
        <v>1.9467000000000001</v>
      </c>
      <c r="S359" s="184"/>
      <c r="T359" s="186">
        <f>SUM(T360:T421)</f>
        <v>0</v>
      </c>
      <c r="AR359" s="187" t="s">
        <v>83</v>
      </c>
      <c r="AT359" s="188" t="s">
        <v>74</v>
      </c>
      <c r="AU359" s="188" t="s">
        <v>83</v>
      </c>
      <c r="AY359" s="187" t="s">
        <v>239</v>
      </c>
      <c r="BK359" s="189">
        <f>SUM(BK360:BK421)</f>
        <v>0</v>
      </c>
    </row>
    <row r="360" spans="1:65" s="2" customFormat="1" ht="24.2" customHeight="1">
      <c r="A360" s="35"/>
      <c r="B360" s="36"/>
      <c r="C360" s="192" t="s">
        <v>488</v>
      </c>
      <c r="D360" s="192" t="s">
        <v>241</v>
      </c>
      <c r="E360" s="193" t="s">
        <v>3881</v>
      </c>
      <c r="F360" s="194" t="s">
        <v>3882</v>
      </c>
      <c r="G360" s="195" t="s">
        <v>519</v>
      </c>
      <c r="H360" s="196">
        <v>18</v>
      </c>
      <c r="I360" s="197"/>
      <c r="J360" s="198">
        <f>ROUND(I360*H360,2)</f>
        <v>0</v>
      </c>
      <c r="K360" s="194" t="s">
        <v>245</v>
      </c>
      <c r="L360" s="40"/>
      <c r="M360" s="199" t="s">
        <v>1</v>
      </c>
      <c r="N360" s="200" t="s">
        <v>40</v>
      </c>
      <c r="O360" s="72"/>
      <c r="P360" s="201">
        <f>O360*H360</f>
        <v>0</v>
      </c>
      <c r="Q360" s="201">
        <v>1.31E-3</v>
      </c>
      <c r="R360" s="201">
        <f>Q360*H360</f>
        <v>2.358E-2</v>
      </c>
      <c r="S360" s="201">
        <v>0</v>
      </c>
      <c r="T360" s="202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3" t="s">
        <v>246</v>
      </c>
      <c r="AT360" s="203" t="s">
        <v>241</v>
      </c>
      <c r="AU360" s="203" t="s">
        <v>86</v>
      </c>
      <c r="AY360" s="18" t="s">
        <v>239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8" t="s">
        <v>83</v>
      </c>
      <c r="BK360" s="204">
        <f>ROUND(I360*H360,2)</f>
        <v>0</v>
      </c>
      <c r="BL360" s="18" t="s">
        <v>246</v>
      </c>
      <c r="BM360" s="203" t="s">
        <v>3883</v>
      </c>
    </row>
    <row r="361" spans="1:65" s="2" customFormat="1" ht="11.25">
      <c r="A361" s="35"/>
      <c r="B361" s="36"/>
      <c r="C361" s="37"/>
      <c r="D361" s="205" t="s">
        <v>248</v>
      </c>
      <c r="E361" s="37"/>
      <c r="F361" s="206" t="s">
        <v>3884</v>
      </c>
      <c r="G361" s="37"/>
      <c r="H361" s="37"/>
      <c r="I361" s="207"/>
      <c r="J361" s="37"/>
      <c r="K361" s="37"/>
      <c r="L361" s="40"/>
      <c r="M361" s="208"/>
      <c r="N361" s="209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248</v>
      </c>
      <c r="AU361" s="18" t="s">
        <v>86</v>
      </c>
    </row>
    <row r="362" spans="1:65" s="13" customFormat="1" ht="22.5">
      <c r="B362" s="210"/>
      <c r="C362" s="211"/>
      <c r="D362" s="212" t="s">
        <v>250</v>
      </c>
      <c r="E362" s="213" t="s">
        <v>1</v>
      </c>
      <c r="F362" s="214" t="s">
        <v>3885</v>
      </c>
      <c r="G362" s="211"/>
      <c r="H362" s="213" t="s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250</v>
      </c>
      <c r="AU362" s="220" t="s">
        <v>86</v>
      </c>
      <c r="AV362" s="13" t="s">
        <v>83</v>
      </c>
      <c r="AW362" s="13" t="s">
        <v>31</v>
      </c>
      <c r="AX362" s="13" t="s">
        <v>75</v>
      </c>
      <c r="AY362" s="220" t="s">
        <v>239</v>
      </c>
    </row>
    <row r="363" spans="1:65" s="13" customFormat="1" ht="11.25">
      <c r="B363" s="210"/>
      <c r="C363" s="211"/>
      <c r="D363" s="212" t="s">
        <v>250</v>
      </c>
      <c r="E363" s="213" t="s">
        <v>1</v>
      </c>
      <c r="F363" s="214" t="s">
        <v>3886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250</v>
      </c>
      <c r="AU363" s="220" t="s">
        <v>86</v>
      </c>
      <c r="AV363" s="13" t="s">
        <v>83</v>
      </c>
      <c r="AW363" s="13" t="s">
        <v>31</v>
      </c>
      <c r="AX363" s="13" t="s">
        <v>75</v>
      </c>
      <c r="AY363" s="220" t="s">
        <v>239</v>
      </c>
    </row>
    <row r="364" spans="1:65" s="14" customFormat="1" ht="11.25">
      <c r="B364" s="221"/>
      <c r="C364" s="222"/>
      <c r="D364" s="212" t="s">
        <v>250</v>
      </c>
      <c r="E364" s="223" t="s">
        <v>1</v>
      </c>
      <c r="F364" s="224" t="s">
        <v>3887</v>
      </c>
      <c r="G364" s="222"/>
      <c r="H364" s="225">
        <v>18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250</v>
      </c>
      <c r="AU364" s="231" t="s">
        <v>86</v>
      </c>
      <c r="AV364" s="14" t="s">
        <v>86</v>
      </c>
      <c r="AW364" s="14" t="s">
        <v>31</v>
      </c>
      <c r="AX364" s="14" t="s">
        <v>83</v>
      </c>
      <c r="AY364" s="231" t="s">
        <v>239</v>
      </c>
    </row>
    <row r="365" spans="1:65" s="2" customFormat="1" ht="24.2" customHeight="1">
      <c r="A365" s="35"/>
      <c r="B365" s="36"/>
      <c r="C365" s="192" t="s">
        <v>493</v>
      </c>
      <c r="D365" s="192" t="s">
        <v>241</v>
      </c>
      <c r="E365" s="193" t="s">
        <v>3888</v>
      </c>
      <c r="F365" s="194" t="s">
        <v>3889</v>
      </c>
      <c r="G365" s="195" t="s">
        <v>519</v>
      </c>
      <c r="H365" s="196">
        <v>56</v>
      </c>
      <c r="I365" s="197"/>
      <c r="J365" s="198">
        <f>ROUND(I365*H365,2)</f>
        <v>0</v>
      </c>
      <c r="K365" s="194" t="s">
        <v>245</v>
      </c>
      <c r="L365" s="40"/>
      <c r="M365" s="199" t="s">
        <v>1</v>
      </c>
      <c r="N365" s="200" t="s">
        <v>40</v>
      </c>
      <c r="O365" s="72"/>
      <c r="P365" s="201">
        <f>O365*H365</f>
        <v>0</v>
      </c>
      <c r="Q365" s="201">
        <v>7.4599999999999996E-3</v>
      </c>
      <c r="R365" s="201">
        <f>Q365*H365</f>
        <v>0.41775999999999996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246</v>
      </c>
      <c r="AT365" s="203" t="s">
        <v>241</v>
      </c>
      <c r="AU365" s="203" t="s">
        <v>86</v>
      </c>
      <c r="AY365" s="18" t="s">
        <v>239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83</v>
      </c>
      <c r="BK365" s="204">
        <f>ROUND(I365*H365,2)</f>
        <v>0</v>
      </c>
      <c r="BL365" s="18" t="s">
        <v>246</v>
      </c>
      <c r="BM365" s="203" t="s">
        <v>3890</v>
      </c>
    </row>
    <row r="366" spans="1:65" s="2" customFormat="1" ht="11.25">
      <c r="A366" s="35"/>
      <c r="B366" s="36"/>
      <c r="C366" s="37"/>
      <c r="D366" s="205" t="s">
        <v>248</v>
      </c>
      <c r="E366" s="37"/>
      <c r="F366" s="206" t="s">
        <v>3891</v>
      </c>
      <c r="G366" s="37"/>
      <c r="H366" s="37"/>
      <c r="I366" s="207"/>
      <c r="J366" s="37"/>
      <c r="K366" s="37"/>
      <c r="L366" s="40"/>
      <c r="M366" s="208"/>
      <c r="N366" s="209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248</v>
      </c>
      <c r="AU366" s="18" t="s">
        <v>86</v>
      </c>
    </row>
    <row r="367" spans="1:65" s="13" customFormat="1" ht="11.25">
      <c r="B367" s="210"/>
      <c r="C367" s="211"/>
      <c r="D367" s="212" t="s">
        <v>250</v>
      </c>
      <c r="E367" s="213" t="s">
        <v>1</v>
      </c>
      <c r="F367" s="214" t="s">
        <v>3892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250</v>
      </c>
      <c r="AU367" s="220" t="s">
        <v>86</v>
      </c>
      <c r="AV367" s="13" t="s">
        <v>83</v>
      </c>
      <c r="AW367" s="13" t="s">
        <v>31</v>
      </c>
      <c r="AX367" s="13" t="s">
        <v>75</v>
      </c>
      <c r="AY367" s="220" t="s">
        <v>239</v>
      </c>
    </row>
    <row r="368" spans="1:65" s="14" customFormat="1" ht="11.25">
      <c r="B368" s="221"/>
      <c r="C368" s="222"/>
      <c r="D368" s="212" t="s">
        <v>250</v>
      </c>
      <c r="E368" s="223" t="s">
        <v>1</v>
      </c>
      <c r="F368" s="224" t="s">
        <v>3893</v>
      </c>
      <c r="G368" s="222"/>
      <c r="H368" s="225">
        <v>33.799999999999997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250</v>
      </c>
      <c r="AU368" s="231" t="s">
        <v>86</v>
      </c>
      <c r="AV368" s="14" t="s">
        <v>86</v>
      </c>
      <c r="AW368" s="14" t="s">
        <v>31</v>
      </c>
      <c r="AX368" s="14" t="s">
        <v>75</v>
      </c>
      <c r="AY368" s="231" t="s">
        <v>239</v>
      </c>
    </row>
    <row r="369" spans="1:65" s="14" customFormat="1" ht="11.25">
      <c r="B369" s="221"/>
      <c r="C369" s="222"/>
      <c r="D369" s="212" t="s">
        <v>250</v>
      </c>
      <c r="E369" s="223" t="s">
        <v>1</v>
      </c>
      <c r="F369" s="224" t="s">
        <v>3894</v>
      </c>
      <c r="G369" s="222"/>
      <c r="H369" s="225">
        <v>17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250</v>
      </c>
      <c r="AU369" s="231" t="s">
        <v>86</v>
      </c>
      <c r="AV369" s="14" t="s">
        <v>86</v>
      </c>
      <c r="AW369" s="14" t="s">
        <v>31</v>
      </c>
      <c r="AX369" s="14" t="s">
        <v>75</v>
      </c>
      <c r="AY369" s="231" t="s">
        <v>239</v>
      </c>
    </row>
    <row r="370" spans="1:65" s="14" customFormat="1" ht="11.25">
      <c r="B370" s="221"/>
      <c r="C370" s="222"/>
      <c r="D370" s="212" t="s">
        <v>250</v>
      </c>
      <c r="E370" s="223" t="s">
        <v>1</v>
      </c>
      <c r="F370" s="224" t="s">
        <v>3895</v>
      </c>
      <c r="G370" s="222"/>
      <c r="H370" s="225">
        <v>5.2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250</v>
      </c>
      <c r="AU370" s="231" t="s">
        <v>86</v>
      </c>
      <c r="AV370" s="14" t="s">
        <v>86</v>
      </c>
      <c r="AW370" s="14" t="s">
        <v>31</v>
      </c>
      <c r="AX370" s="14" t="s">
        <v>75</v>
      </c>
      <c r="AY370" s="231" t="s">
        <v>239</v>
      </c>
    </row>
    <row r="371" spans="1:65" s="16" customFormat="1" ht="11.25">
      <c r="B371" s="243"/>
      <c r="C371" s="244"/>
      <c r="D371" s="212" t="s">
        <v>250</v>
      </c>
      <c r="E371" s="245" t="s">
        <v>1</v>
      </c>
      <c r="F371" s="246" t="s">
        <v>264</v>
      </c>
      <c r="G371" s="244"/>
      <c r="H371" s="247">
        <v>56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AT371" s="253" t="s">
        <v>250</v>
      </c>
      <c r="AU371" s="253" t="s">
        <v>86</v>
      </c>
      <c r="AV371" s="16" t="s">
        <v>246</v>
      </c>
      <c r="AW371" s="16" t="s">
        <v>31</v>
      </c>
      <c r="AX371" s="16" t="s">
        <v>83</v>
      </c>
      <c r="AY371" s="253" t="s">
        <v>239</v>
      </c>
    </row>
    <row r="372" spans="1:65" s="2" customFormat="1" ht="24.2" customHeight="1">
      <c r="A372" s="35"/>
      <c r="B372" s="36"/>
      <c r="C372" s="192" t="s">
        <v>501</v>
      </c>
      <c r="D372" s="192" t="s">
        <v>241</v>
      </c>
      <c r="E372" s="193" t="s">
        <v>3896</v>
      </c>
      <c r="F372" s="194" t="s">
        <v>3897</v>
      </c>
      <c r="G372" s="195" t="s">
        <v>519</v>
      </c>
      <c r="H372" s="196">
        <v>120</v>
      </c>
      <c r="I372" s="197"/>
      <c r="J372" s="198">
        <f>ROUND(I372*H372,2)</f>
        <v>0</v>
      </c>
      <c r="K372" s="194" t="s">
        <v>245</v>
      </c>
      <c r="L372" s="40"/>
      <c r="M372" s="199" t="s">
        <v>1</v>
      </c>
      <c r="N372" s="200" t="s">
        <v>40</v>
      </c>
      <c r="O372" s="72"/>
      <c r="P372" s="201">
        <f>O372*H372</f>
        <v>0</v>
      </c>
      <c r="Q372" s="201">
        <v>1.235E-2</v>
      </c>
      <c r="R372" s="201">
        <f>Q372*H372</f>
        <v>1.482</v>
      </c>
      <c r="S372" s="201">
        <v>0</v>
      </c>
      <c r="T372" s="20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3" t="s">
        <v>246</v>
      </c>
      <c r="AT372" s="203" t="s">
        <v>241</v>
      </c>
      <c r="AU372" s="203" t="s">
        <v>86</v>
      </c>
      <c r="AY372" s="18" t="s">
        <v>239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8" t="s">
        <v>83</v>
      </c>
      <c r="BK372" s="204">
        <f>ROUND(I372*H372,2)</f>
        <v>0</v>
      </c>
      <c r="BL372" s="18" t="s">
        <v>246</v>
      </c>
      <c r="BM372" s="203" t="s">
        <v>3898</v>
      </c>
    </row>
    <row r="373" spans="1:65" s="2" customFormat="1" ht="11.25">
      <c r="A373" s="35"/>
      <c r="B373" s="36"/>
      <c r="C373" s="37"/>
      <c r="D373" s="205" t="s">
        <v>248</v>
      </c>
      <c r="E373" s="37"/>
      <c r="F373" s="206" t="s">
        <v>3899</v>
      </c>
      <c r="G373" s="37"/>
      <c r="H373" s="37"/>
      <c r="I373" s="207"/>
      <c r="J373" s="37"/>
      <c r="K373" s="37"/>
      <c r="L373" s="40"/>
      <c r="M373" s="208"/>
      <c r="N373" s="209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248</v>
      </c>
      <c r="AU373" s="18" t="s">
        <v>86</v>
      </c>
    </row>
    <row r="374" spans="1:65" s="13" customFormat="1" ht="11.25">
      <c r="B374" s="210"/>
      <c r="C374" s="211"/>
      <c r="D374" s="212" t="s">
        <v>250</v>
      </c>
      <c r="E374" s="213" t="s">
        <v>1</v>
      </c>
      <c r="F374" s="214" t="s">
        <v>3900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250</v>
      </c>
      <c r="AU374" s="220" t="s">
        <v>86</v>
      </c>
      <c r="AV374" s="13" t="s">
        <v>83</v>
      </c>
      <c r="AW374" s="13" t="s">
        <v>31</v>
      </c>
      <c r="AX374" s="13" t="s">
        <v>75</v>
      </c>
      <c r="AY374" s="220" t="s">
        <v>239</v>
      </c>
    </row>
    <row r="375" spans="1:65" s="13" customFormat="1" ht="11.25">
      <c r="B375" s="210"/>
      <c r="C375" s="211"/>
      <c r="D375" s="212" t="s">
        <v>250</v>
      </c>
      <c r="E375" s="213" t="s">
        <v>1</v>
      </c>
      <c r="F375" s="214" t="s">
        <v>3901</v>
      </c>
      <c r="G375" s="211"/>
      <c r="H375" s="213" t="s">
        <v>1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250</v>
      </c>
      <c r="AU375" s="220" t="s">
        <v>86</v>
      </c>
      <c r="AV375" s="13" t="s">
        <v>83</v>
      </c>
      <c r="AW375" s="13" t="s">
        <v>31</v>
      </c>
      <c r="AX375" s="13" t="s">
        <v>75</v>
      </c>
      <c r="AY375" s="220" t="s">
        <v>239</v>
      </c>
    </row>
    <row r="376" spans="1:65" s="13" customFormat="1" ht="11.25">
      <c r="B376" s="210"/>
      <c r="C376" s="211"/>
      <c r="D376" s="212" t="s">
        <v>250</v>
      </c>
      <c r="E376" s="213" t="s">
        <v>1</v>
      </c>
      <c r="F376" s="214" t="s">
        <v>3902</v>
      </c>
      <c r="G376" s="211"/>
      <c r="H376" s="213" t="s">
        <v>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250</v>
      </c>
      <c r="AU376" s="220" t="s">
        <v>86</v>
      </c>
      <c r="AV376" s="13" t="s">
        <v>83</v>
      </c>
      <c r="AW376" s="13" t="s">
        <v>31</v>
      </c>
      <c r="AX376" s="13" t="s">
        <v>75</v>
      </c>
      <c r="AY376" s="220" t="s">
        <v>239</v>
      </c>
    </row>
    <row r="377" spans="1:65" s="14" customFormat="1" ht="11.25">
      <c r="B377" s="221"/>
      <c r="C377" s="222"/>
      <c r="D377" s="212" t="s">
        <v>250</v>
      </c>
      <c r="E377" s="223" t="s">
        <v>1</v>
      </c>
      <c r="F377" s="224" t="s">
        <v>3903</v>
      </c>
      <c r="G377" s="222"/>
      <c r="H377" s="225">
        <v>51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250</v>
      </c>
      <c r="AU377" s="231" t="s">
        <v>86</v>
      </c>
      <c r="AV377" s="14" t="s">
        <v>86</v>
      </c>
      <c r="AW377" s="14" t="s">
        <v>31</v>
      </c>
      <c r="AX377" s="14" t="s">
        <v>75</v>
      </c>
      <c r="AY377" s="231" t="s">
        <v>239</v>
      </c>
    </row>
    <row r="378" spans="1:65" s="13" customFormat="1" ht="11.25">
      <c r="B378" s="210"/>
      <c r="C378" s="211"/>
      <c r="D378" s="212" t="s">
        <v>250</v>
      </c>
      <c r="E378" s="213" t="s">
        <v>1</v>
      </c>
      <c r="F378" s="214" t="s">
        <v>3904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250</v>
      </c>
      <c r="AU378" s="220" t="s">
        <v>86</v>
      </c>
      <c r="AV378" s="13" t="s">
        <v>83</v>
      </c>
      <c r="AW378" s="13" t="s">
        <v>31</v>
      </c>
      <c r="AX378" s="13" t="s">
        <v>75</v>
      </c>
      <c r="AY378" s="220" t="s">
        <v>239</v>
      </c>
    </row>
    <row r="379" spans="1:65" s="14" customFormat="1" ht="11.25">
      <c r="B379" s="221"/>
      <c r="C379" s="222"/>
      <c r="D379" s="212" t="s">
        <v>250</v>
      </c>
      <c r="E379" s="223" t="s">
        <v>1</v>
      </c>
      <c r="F379" s="224" t="s">
        <v>3903</v>
      </c>
      <c r="G379" s="222"/>
      <c r="H379" s="225">
        <v>51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250</v>
      </c>
      <c r="AU379" s="231" t="s">
        <v>86</v>
      </c>
      <c r="AV379" s="14" t="s">
        <v>86</v>
      </c>
      <c r="AW379" s="14" t="s">
        <v>31</v>
      </c>
      <c r="AX379" s="14" t="s">
        <v>75</v>
      </c>
      <c r="AY379" s="231" t="s">
        <v>239</v>
      </c>
    </row>
    <row r="380" spans="1:65" s="14" customFormat="1" ht="11.25">
      <c r="B380" s="221"/>
      <c r="C380" s="222"/>
      <c r="D380" s="212" t="s">
        <v>250</v>
      </c>
      <c r="E380" s="223" t="s">
        <v>1</v>
      </c>
      <c r="F380" s="224" t="s">
        <v>3905</v>
      </c>
      <c r="G380" s="222"/>
      <c r="H380" s="225">
        <v>6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250</v>
      </c>
      <c r="AU380" s="231" t="s">
        <v>86</v>
      </c>
      <c r="AV380" s="14" t="s">
        <v>86</v>
      </c>
      <c r="AW380" s="14" t="s">
        <v>31</v>
      </c>
      <c r="AX380" s="14" t="s">
        <v>75</v>
      </c>
      <c r="AY380" s="231" t="s">
        <v>239</v>
      </c>
    </row>
    <row r="381" spans="1:65" s="13" customFormat="1" ht="11.25">
      <c r="B381" s="210"/>
      <c r="C381" s="211"/>
      <c r="D381" s="212" t="s">
        <v>250</v>
      </c>
      <c r="E381" s="213" t="s">
        <v>1</v>
      </c>
      <c r="F381" s="214" t="s">
        <v>3806</v>
      </c>
      <c r="G381" s="211"/>
      <c r="H381" s="213" t="s">
        <v>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250</v>
      </c>
      <c r="AU381" s="220" t="s">
        <v>86</v>
      </c>
      <c r="AV381" s="13" t="s">
        <v>83</v>
      </c>
      <c r="AW381" s="13" t="s">
        <v>31</v>
      </c>
      <c r="AX381" s="13" t="s">
        <v>75</v>
      </c>
      <c r="AY381" s="220" t="s">
        <v>239</v>
      </c>
    </row>
    <row r="382" spans="1:65" s="13" customFormat="1" ht="11.25">
      <c r="B382" s="210"/>
      <c r="C382" s="211"/>
      <c r="D382" s="212" t="s">
        <v>250</v>
      </c>
      <c r="E382" s="213" t="s">
        <v>1</v>
      </c>
      <c r="F382" s="214" t="s">
        <v>3901</v>
      </c>
      <c r="G382" s="211"/>
      <c r="H382" s="213" t="s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250</v>
      </c>
      <c r="AU382" s="220" t="s">
        <v>86</v>
      </c>
      <c r="AV382" s="13" t="s">
        <v>83</v>
      </c>
      <c r="AW382" s="13" t="s">
        <v>31</v>
      </c>
      <c r="AX382" s="13" t="s">
        <v>75</v>
      </c>
      <c r="AY382" s="220" t="s">
        <v>239</v>
      </c>
    </row>
    <row r="383" spans="1:65" s="14" customFormat="1" ht="11.25">
      <c r="B383" s="221"/>
      <c r="C383" s="222"/>
      <c r="D383" s="212" t="s">
        <v>250</v>
      </c>
      <c r="E383" s="223" t="s">
        <v>1</v>
      </c>
      <c r="F383" s="224" t="s">
        <v>3906</v>
      </c>
      <c r="G383" s="222"/>
      <c r="H383" s="225">
        <v>12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250</v>
      </c>
      <c r="AU383" s="231" t="s">
        <v>86</v>
      </c>
      <c r="AV383" s="14" t="s">
        <v>86</v>
      </c>
      <c r="AW383" s="14" t="s">
        <v>31</v>
      </c>
      <c r="AX383" s="14" t="s">
        <v>75</v>
      </c>
      <c r="AY383" s="231" t="s">
        <v>239</v>
      </c>
    </row>
    <row r="384" spans="1:65" s="16" customFormat="1" ht="11.25">
      <c r="B384" s="243"/>
      <c r="C384" s="244"/>
      <c r="D384" s="212" t="s">
        <v>250</v>
      </c>
      <c r="E384" s="245" t="s">
        <v>1</v>
      </c>
      <c r="F384" s="246" t="s">
        <v>264</v>
      </c>
      <c r="G384" s="244"/>
      <c r="H384" s="247">
        <v>120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AT384" s="253" t="s">
        <v>250</v>
      </c>
      <c r="AU384" s="253" t="s">
        <v>86</v>
      </c>
      <c r="AV384" s="16" t="s">
        <v>246</v>
      </c>
      <c r="AW384" s="16" t="s">
        <v>31</v>
      </c>
      <c r="AX384" s="16" t="s">
        <v>83</v>
      </c>
      <c r="AY384" s="253" t="s">
        <v>239</v>
      </c>
    </row>
    <row r="385" spans="1:65" s="2" customFormat="1" ht="33" customHeight="1">
      <c r="A385" s="35"/>
      <c r="B385" s="36"/>
      <c r="C385" s="192" t="s">
        <v>510</v>
      </c>
      <c r="D385" s="192" t="s">
        <v>241</v>
      </c>
      <c r="E385" s="193" t="s">
        <v>3907</v>
      </c>
      <c r="F385" s="194" t="s">
        <v>3908</v>
      </c>
      <c r="G385" s="195" t="s">
        <v>674</v>
      </c>
      <c r="H385" s="196">
        <v>53</v>
      </c>
      <c r="I385" s="197"/>
      <c r="J385" s="198">
        <f>ROUND(I385*H385,2)</f>
        <v>0</v>
      </c>
      <c r="K385" s="194" t="s">
        <v>245</v>
      </c>
      <c r="L385" s="40"/>
      <c r="M385" s="199" t="s">
        <v>1</v>
      </c>
      <c r="N385" s="200" t="s">
        <v>40</v>
      </c>
      <c r="O385" s="72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3" t="s">
        <v>246</v>
      </c>
      <c r="AT385" s="203" t="s">
        <v>241</v>
      </c>
      <c r="AU385" s="203" t="s">
        <v>86</v>
      </c>
      <c r="AY385" s="18" t="s">
        <v>239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8" t="s">
        <v>83</v>
      </c>
      <c r="BK385" s="204">
        <f>ROUND(I385*H385,2)</f>
        <v>0</v>
      </c>
      <c r="BL385" s="18" t="s">
        <v>246</v>
      </c>
      <c r="BM385" s="203" t="s">
        <v>3909</v>
      </c>
    </row>
    <row r="386" spans="1:65" s="2" customFormat="1" ht="11.25">
      <c r="A386" s="35"/>
      <c r="B386" s="36"/>
      <c r="C386" s="37"/>
      <c r="D386" s="205" t="s">
        <v>248</v>
      </c>
      <c r="E386" s="37"/>
      <c r="F386" s="206" t="s">
        <v>3910</v>
      </c>
      <c r="G386" s="37"/>
      <c r="H386" s="37"/>
      <c r="I386" s="207"/>
      <c r="J386" s="37"/>
      <c r="K386" s="37"/>
      <c r="L386" s="40"/>
      <c r="M386" s="208"/>
      <c r="N386" s="209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248</v>
      </c>
      <c r="AU386" s="18" t="s">
        <v>86</v>
      </c>
    </row>
    <row r="387" spans="1:65" s="13" customFormat="1" ht="11.25">
      <c r="B387" s="210"/>
      <c r="C387" s="211"/>
      <c r="D387" s="212" t="s">
        <v>250</v>
      </c>
      <c r="E387" s="213" t="s">
        <v>1</v>
      </c>
      <c r="F387" s="214" t="s">
        <v>3911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250</v>
      </c>
      <c r="AU387" s="220" t="s">
        <v>86</v>
      </c>
      <c r="AV387" s="13" t="s">
        <v>83</v>
      </c>
      <c r="AW387" s="13" t="s">
        <v>31</v>
      </c>
      <c r="AX387" s="13" t="s">
        <v>75</v>
      </c>
      <c r="AY387" s="220" t="s">
        <v>239</v>
      </c>
    </row>
    <row r="388" spans="1:65" s="13" customFormat="1" ht="11.25">
      <c r="B388" s="210"/>
      <c r="C388" s="211"/>
      <c r="D388" s="212" t="s">
        <v>250</v>
      </c>
      <c r="E388" s="213" t="s">
        <v>1</v>
      </c>
      <c r="F388" s="214" t="s">
        <v>3912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250</v>
      </c>
      <c r="AU388" s="220" t="s">
        <v>86</v>
      </c>
      <c r="AV388" s="13" t="s">
        <v>83</v>
      </c>
      <c r="AW388" s="13" t="s">
        <v>31</v>
      </c>
      <c r="AX388" s="13" t="s">
        <v>75</v>
      </c>
      <c r="AY388" s="220" t="s">
        <v>239</v>
      </c>
    </row>
    <row r="389" spans="1:65" s="14" customFormat="1" ht="11.25">
      <c r="B389" s="221"/>
      <c r="C389" s="222"/>
      <c r="D389" s="212" t="s">
        <v>250</v>
      </c>
      <c r="E389" s="223" t="s">
        <v>1</v>
      </c>
      <c r="F389" s="224" t="s">
        <v>3913</v>
      </c>
      <c r="G389" s="222"/>
      <c r="H389" s="225">
        <v>32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250</v>
      </c>
      <c r="AU389" s="231" t="s">
        <v>86</v>
      </c>
      <c r="AV389" s="14" t="s">
        <v>86</v>
      </c>
      <c r="AW389" s="14" t="s">
        <v>31</v>
      </c>
      <c r="AX389" s="14" t="s">
        <v>75</v>
      </c>
      <c r="AY389" s="231" t="s">
        <v>239</v>
      </c>
    </row>
    <row r="390" spans="1:65" s="15" customFormat="1" ht="11.25">
      <c r="B390" s="232"/>
      <c r="C390" s="233"/>
      <c r="D390" s="212" t="s">
        <v>250</v>
      </c>
      <c r="E390" s="234" t="s">
        <v>1</v>
      </c>
      <c r="F390" s="235" t="s">
        <v>254</v>
      </c>
      <c r="G390" s="233"/>
      <c r="H390" s="236">
        <v>32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AT390" s="242" t="s">
        <v>250</v>
      </c>
      <c r="AU390" s="242" t="s">
        <v>86</v>
      </c>
      <c r="AV390" s="15" t="s">
        <v>255</v>
      </c>
      <c r="AW390" s="15" t="s">
        <v>31</v>
      </c>
      <c r="AX390" s="15" t="s">
        <v>75</v>
      </c>
      <c r="AY390" s="242" t="s">
        <v>239</v>
      </c>
    </row>
    <row r="391" spans="1:65" s="13" customFormat="1" ht="11.25">
      <c r="B391" s="210"/>
      <c r="C391" s="211"/>
      <c r="D391" s="212" t="s">
        <v>250</v>
      </c>
      <c r="E391" s="213" t="s">
        <v>1</v>
      </c>
      <c r="F391" s="214" t="s">
        <v>3911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250</v>
      </c>
      <c r="AU391" s="220" t="s">
        <v>86</v>
      </c>
      <c r="AV391" s="13" t="s">
        <v>83</v>
      </c>
      <c r="AW391" s="13" t="s">
        <v>31</v>
      </c>
      <c r="AX391" s="13" t="s">
        <v>75</v>
      </c>
      <c r="AY391" s="220" t="s">
        <v>239</v>
      </c>
    </row>
    <row r="392" spans="1:65" s="13" customFormat="1" ht="11.25">
      <c r="B392" s="210"/>
      <c r="C392" s="211"/>
      <c r="D392" s="212" t="s">
        <v>250</v>
      </c>
      <c r="E392" s="213" t="s">
        <v>1</v>
      </c>
      <c r="F392" s="214" t="s">
        <v>3914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250</v>
      </c>
      <c r="AU392" s="220" t="s">
        <v>86</v>
      </c>
      <c r="AV392" s="13" t="s">
        <v>83</v>
      </c>
      <c r="AW392" s="13" t="s">
        <v>31</v>
      </c>
      <c r="AX392" s="13" t="s">
        <v>75</v>
      </c>
      <c r="AY392" s="220" t="s">
        <v>239</v>
      </c>
    </row>
    <row r="393" spans="1:65" s="14" customFormat="1" ht="11.25">
      <c r="B393" s="221"/>
      <c r="C393" s="222"/>
      <c r="D393" s="212" t="s">
        <v>250</v>
      </c>
      <c r="E393" s="223" t="s">
        <v>1</v>
      </c>
      <c r="F393" s="224" t="s">
        <v>169</v>
      </c>
      <c r="G393" s="222"/>
      <c r="H393" s="225">
        <v>16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250</v>
      </c>
      <c r="AU393" s="231" t="s">
        <v>86</v>
      </c>
      <c r="AV393" s="14" t="s">
        <v>86</v>
      </c>
      <c r="AW393" s="14" t="s">
        <v>31</v>
      </c>
      <c r="AX393" s="14" t="s">
        <v>75</v>
      </c>
      <c r="AY393" s="231" t="s">
        <v>239</v>
      </c>
    </row>
    <row r="394" spans="1:65" s="15" customFormat="1" ht="11.25">
      <c r="B394" s="232"/>
      <c r="C394" s="233"/>
      <c r="D394" s="212" t="s">
        <v>250</v>
      </c>
      <c r="E394" s="234" t="s">
        <v>1</v>
      </c>
      <c r="F394" s="235" t="s">
        <v>260</v>
      </c>
      <c r="G394" s="233"/>
      <c r="H394" s="236">
        <v>16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AT394" s="242" t="s">
        <v>250</v>
      </c>
      <c r="AU394" s="242" t="s">
        <v>86</v>
      </c>
      <c r="AV394" s="15" t="s">
        <v>255</v>
      </c>
      <c r="AW394" s="15" t="s">
        <v>31</v>
      </c>
      <c r="AX394" s="15" t="s">
        <v>75</v>
      </c>
      <c r="AY394" s="242" t="s">
        <v>239</v>
      </c>
    </row>
    <row r="395" spans="1:65" s="13" customFormat="1" ht="11.25">
      <c r="B395" s="210"/>
      <c r="C395" s="211"/>
      <c r="D395" s="212" t="s">
        <v>250</v>
      </c>
      <c r="E395" s="213" t="s">
        <v>1</v>
      </c>
      <c r="F395" s="214" t="s">
        <v>3915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250</v>
      </c>
      <c r="AU395" s="220" t="s">
        <v>86</v>
      </c>
      <c r="AV395" s="13" t="s">
        <v>83</v>
      </c>
      <c r="AW395" s="13" t="s">
        <v>31</v>
      </c>
      <c r="AX395" s="13" t="s">
        <v>75</v>
      </c>
      <c r="AY395" s="220" t="s">
        <v>239</v>
      </c>
    </row>
    <row r="396" spans="1:65" s="13" customFormat="1" ht="11.25">
      <c r="B396" s="210"/>
      <c r="C396" s="211"/>
      <c r="D396" s="212" t="s">
        <v>250</v>
      </c>
      <c r="E396" s="213" t="s">
        <v>1</v>
      </c>
      <c r="F396" s="214" t="s">
        <v>3864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250</v>
      </c>
      <c r="AU396" s="220" t="s">
        <v>86</v>
      </c>
      <c r="AV396" s="13" t="s">
        <v>83</v>
      </c>
      <c r="AW396" s="13" t="s">
        <v>31</v>
      </c>
      <c r="AX396" s="13" t="s">
        <v>75</v>
      </c>
      <c r="AY396" s="220" t="s">
        <v>239</v>
      </c>
    </row>
    <row r="397" spans="1:65" s="14" customFormat="1" ht="11.25">
      <c r="B397" s="221"/>
      <c r="C397" s="222"/>
      <c r="D397" s="212" t="s">
        <v>250</v>
      </c>
      <c r="E397" s="223" t="s">
        <v>1</v>
      </c>
      <c r="F397" s="224" t="s">
        <v>86</v>
      </c>
      <c r="G397" s="222"/>
      <c r="H397" s="225">
        <v>2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250</v>
      </c>
      <c r="AU397" s="231" t="s">
        <v>86</v>
      </c>
      <c r="AV397" s="14" t="s">
        <v>86</v>
      </c>
      <c r="AW397" s="14" t="s">
        <v>31</v>
      </c>
      <c r="AX397" s="14" t="s">
        <v>75</v>
      </c>
      <c r="AY397" s="231" t="s">
        <v>239</v>
      </c>
    </row>
    <row r="398" spans="1:65" s="13" customFormat="1" ht="11.25">
      <c r="B398" s="210"/>
      <c r="C398" s="211"/>
      <c r="D398" s="212" t="s">
        <v>250</v>
      </c>
      <c r="E398" s="213" t="s">
        <v>1</v>
      </c>
      <c r="F398" s="214" t="s">
        <v>3916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250</v>
      </c>
      <c r="AU398" s="220" t="s">
        <v>86</v>
      </c>
      <c r="AV398" s="13" t="s">
        <v>83</v>
      </c>
      <c r="AW398" s="13" t="s">
        <v>31</v>
      </c>
      <c r="AX398" s="13" t="s">
        <v>75</v>
      </c>
      <c r="AY398" s="220" t="s">
        <v>239</v>
      </c>
    </row>
    <row r="399" spans="1:65" s="14" customFormat="1" ht="11.25">
      <c r="B399" s="221"/>
      <c r="C399" s="222"/>
      <c r="D399" s="212" t="s">
        <v>250</v>
      </c>
      <c r="E399" s="223" t="s">
        <v>1</v>
      </c>
      <c r="F399" s="224" t="s">
        <v>3867</v>
      </c>
      <c r="G399" s="222"/>
      <c r="H399" s="225">
        <v>3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250</v>
      </c>
      <c r="AU399" s="231" t="s">
        <v>86</v>
      </c>
      <c r="AV399" s="14" t="s">
        <v>86</v>
      </c>
      <c r="AW399" s="14" t="s">
        <v>31</v>
      </c>
      <c r="AX399" s="14" t="s">
        <v>75</v>
      </c>
      <c r="AY399" s="231" t="s">
        <v>239</v>
      </c>
    </row>
    <row r="400" spans="1:65" s="15" customFormat="1" ht="11.25">
      <c r="B400" s="232"/>
      <c r="C400" s="233"/>
      <c r="D400" s="212" t="s">
        <v>250</v>
      </c>
      <c r="E400" s="234" t="s">
        <v>1</v>
      </c>
      <c r="F400" s="235" t="s">
        <v>263</v>
      </c>
      <c r="G400" s="233"/>
      <c r="H400" s="236">
        <v>5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AT400" s="242" t="s">
        <v>250</v>
      </c>
      <c r="AU400" s="242" t="s">
        <v>86</v>
      </c>
      <c r="AV400" s="15" t="s">
        <v>255</v>
      </c>
      <c r="AW400" s="15" t="s">
        <v>31</v>
      </c>
      <c r="AX400" s="15" t="s">
        <v>75</v>
      </c>
      <c r="AY400" s="242" t="s">
        <v>239</v>
      </c>
    </row>
    <row r="401" spans="1:65" s="16" customFormat="1" ht="11.25">
      <c r="B401" s="243"/>
      <c r="C401" s="244"/>
      <c r="D401" s="212" t="s">
        <v>250</v>
      </c>
      <c r="E401" s="245" t="s">
        <v>1</v>
      </c>
      <c r="F401" s="246" t="s">
        <v>264</v>
      </c>
      <c r="G401" s="244"/>
      <c r="H401" s="247">
        <v>53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AT401" s="253" t="s">
        <v>250</v>
      </c>
      <c r="AU401" s="253" t="s">
        <v>86</v>
      </c>
      <c r="AV401" s="16" t="s">
        <v>246</v>
      </c>
      <c r="AW401" s="16" t="s">
        <v>31</v>
      </c>
      <c r="AX401" s="16" t="s">
        <v>83</v>
      </c>
      <c r="AY401" s="253" t="s">
        <v>239</v>
      </c>
    </row>
    <row r="402" spans="1:65" s="2" customFormat="1" ht="16.5" customHeight="1">
      <c r="A402" s="35"/>
      <c r="B402" s="36"/>
      <c r="C402" s="254" t="s">
        <v>516</v>
      </c>
      <c r="D402" s="254" t="s">
        <v>340</v>
      </c>
      <c r="E402" s="255" t="s">
        <v>3917</v>
      </c>
      <c r="F402" s="256" t="s">
        <v>3918</v>
      </c>
      <c r="G402" s="257" t="s">
        <v>674</v>
      </c>
      <c r="H402" s="258">
        <v>32</v>
      </c>
      <c r="I402" s="259"/>
      <c r="J402" s="260">
        <f>ROUND(I402*H402,2)</f>
        <v>0</v>
      </c>
      <c r="K402" s="256" t="s">
        <v>245</v>
      </c>
      <c r="L402" s="261"/>
      <c r="M402" s="262" t="s">
        <v>1</v>
      </c>
      <c r="N402" s="263" t="s">
        <v>40</v>
      </c>
      <c r="O402" s="72"/>
      <c r="P402" s="201">
        <f>O402*H402</f>
        <v>0</v>
      </c>
      <c r="Q402" s="201">
        <v>3.5E-4</v>
      </c>
      <c r="R402" s="201">
        <f>Q402*H402</f>
        <v>1.12E-2</v>
      </c>
      <c r="S402" s="201">
        <v>0</v>
      </c>
      <c r="T402" s="20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3" t="s">
        <v>319</v>
      </c>
      <c r="AT402" s="203" t="s">
        <v>340</v>
      </c>
      <c r="AU402" s="203" t="s">
        <v>86</v>
      </c>
      <c r="AY402" s="18" t="s">
        <v>239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8" t="s">
        <v>83</v>
      </c>
      <c r="BK402" s="204">
        <f>ROUND(I402*H402,2)</f>
        <v>0</v>
      </c>
      <c r="BL402" s="18" t="s">
        <v>246</v>
      </c>
      <c r="BM402" s="203" t="s">
        <v>3919</v>
      </c>
    </row>
    <row r="403" spans="1:65" s="13" customFormat="1" ht="11.25">
      <c r="B403" s="210"/>
      <c r="C403" s="211"/>
      <c r="D403" s="212" t="s">
        <v>250</v>
      </c>
      <c r="E403" s="213" t="s">
        <v>1</v>
      </c>
      <c r="F403" s="214" t="s">
        <v>3920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250</v>
      </c>
      <c r="AU403" s="220" t="s">
        <v>86</v>
      </c>
      <c r="AV403" s="13" t="s">
        <v>83</v>
      </c>
      <c r="AW403" s="13" t="s">
        <v>31</v>
      </c>
      <c r="AX403" s="13" t="s">
        <v>75</v>
      </c>
      <c r="AY403" s="220" t="s">
        <v>239</v>
      </c>
    </row>
    <row r="404" spans="1:65" s="14" customFormat="1" ht="11.25">
      <c r="B404" s="221"/>
      <c r="C404" s="222"/>
      <c r="D404" s="212" t="s">
        <v>250</v>
      </c>
      <c r="E404" s="223" t="s">
        <v>1</v>
      </c>
      <c r="F404" s="224" t="s">
        <v>531</v>
      </c>
      <c r="G404" s="222"/>
      <c r="H404" s="225">
        <v>32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250</v>
      </c>
      <c r="AU404" s="231" t="s">
        <v>86</v>
      </c>
      <c r="AV404" s="14" t="s">
        <v>86</v>
      </c>
      <c r="AW404" s="14" t="s">
        <v>31</v>
      </c>
      <c r="AX404" s="14" t="s">
        <v>83</v>
      </c>
      <c r="AY404" s="231" t="s">
        <v>239</v>
      </c>
    </row>
    <row r="405" spans="1:65" s="2" customFormat="1" ht="16.5" customHeight="1">
      <c r="A405" s="35"/>
      <c r="B405" s="36"/>
      <c r="C405" s="254" t="s">
        <v>531</v>
      </c>
      <c r="D405" s="254" t="s">
        <v>340</v>
      </c>
      <c r="E405" s="255" t="s">
        <v>3921</v>
      </c>
      <c r="F405" s="256" t="s">
        <v>3922</v>
      </c>
      <c r="G405" s="257" t="s">
        <v>674</v>
      </c>
      <c r="H405" s="258">
        <v>16</v>
      </c>
      <c r="I405" s="259"/>
      <c r="J405" s="260">
        <f>ROUND(I405*H405,2)</f>
        <v>0</v>
      </c>
      <c r="K405" s="256" t="s">
        <v>245</v>
      </c>
      <c r="L405" s="261"/>
      <c r="M405" s="262" t="s">
        <v>1</v>
      </c>
      <c r="N405" s="263" t="s">
        <v>40</v>
      </c>
      <c r="O405" s="72"/>
      <c r="P405" s="201">
        <f>O405*H405</f>
        <v>0</v>
      </c>
      <c r="Q405" s="201">
        <v>2.5999999999999998E-4</v>
      </c>
      <c r="R405" s="201">
        <f>Q405*H405</f>
        <v>4.1599999999999996E-3</v>
      </c>
      <c r="S405" s="201">
        <v>0</v>
      </c>
      <c r="T405" s="202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3" t="s">
        <v>319</v>
      </c>
      <c r="AT405" s="203" t="s">
        <v>340</v>
      </c>
      <c r="AU405" s="203" t="s">
        <v>86</v>
      </c>
      <c r="AY405" s="18" t="s">
        <v>239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8" t="s">
        <v>83</v>
      </c>
      <c r="BK405" s="204">
        <f>ROUND(I405*H405,2)</f>
        <v>0</v>
      </c>
      <c r="BL405" s="18" t="s">
        <v>246</v>
      </c>
      <c r="BM405" s="203" t="s">
        <v>3923</v>
      </c>
    </row>
    <row r="406" spans="1:65" s="13" customFormat="1" ht="11.25">
      <c r="B406" s="210"/>
      <c r="C406" s="211"/>
      <c r="D406" s="212" t="s">
        <v>250</v>
      </c>
      <c r="E406" s="213" t="s">
        <v>1</v>
      </c>
      <c r="F406" s="214" t="s">
        <v>3924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250</v>
      </c>
      <c r="AU406" s="220" t="s">
        <v>86</v>
      </c>
      <c r="AV406" s="13" t="s">
        <v>83</v>
      </c>
      <c r="AW406" s="13" t="s">
        <v>31</v>
      </c>
      <c r="AX406" s="13" t="s">
        <v>75</v>
      </c>
      <c r="AY406" s="220" t="s">
        <v>239</v>
      </c>
    </row>
    <row r="407" spans="1:65" s="14" customFormat="1" ht="11.25">
      <c r="B407" s="221"/>
      <c r="C407" s="222"/>
      <c r="D407" s="212" t="s">
        <v>250</v>
      </c>
      <c r="E407" s="223" t="s">
        <v>1</v>
      </c>
      <c r="F407" s="224" t="s">
        <v>169</v>
      </c>
      <c r="G407" s="222"/>
      <c r="H407" s="225">
        <v>16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250</v>
      </c>
      <c r="AU407" s="231" t="s">
        <v>86</v>
      </c>
      <c r="AV407" s="14" t="s">
        <v>86</v>
      </c>
      <c r="AW407" s="14" t="s">
        <v>31</v>
      </c>
      <c r="AX407" s="14" t="s">
        <v>83</v>
      </c>
      <c r="AY407" s="231" t="s">
        <v>239</v>
      </c>
    </row>
    <row r="408" spans="1:65" s="2" customFormat="1" ht="16.5" customHeight="1">
      <c r="A408" s="35"/>
      <c r="B408" s="36"/>
      <c r="C408" s="254" t="s">
        <v>537</v>
      </c>
      <c r="D408" s="254" t="s">
        <v>340</v>
      </c>
      <c r="E408" s="255" t="s">
        <v>3925</v>
      </c>
      <c r="F408" s="256" t="s">
        <v>3926</v>
      </c>
      <c r="G408" s="257" t="s">
        <v>674</v>
      </c>
      <c r="H408" s="258">
        <v>5</v>
      </c>
      <c r="I408" s="259"/>
      <c r="J408" s="260">
        <f>ROUND(I408*H408,2)</f>
        <v>0</v>
      </c>
      <c r="K408" s="256" t="s">
        <v>1</v>
      </c>
      <c r="L408" s="261"/>
      <c r="M408" s="262" t="s">
        <v>1</v>
      </c>
      <c r="N408" s="263" t="s">
        <v>40</v>
      </c>
      <c r="O408" s="72"/>
      <c r="P408" s="201">
        <f>O408*H408</f>
        <v>0</v>
      </c>
      <c r="Q408" s="201">
        <v>8.9999999999999998E-4</v>
      </c>
      <c r="R408" s="201">
        <f>Q408*H408</f>
        <v>4.4999999999999997E-3</v>
      </c>
      <c r="S408" s="201">
        <v>0</v>
      </c>
      <c r="T408" s="20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3" t="s">
        <v>319</v>
      </c>
      <c r="AT408" s="203" t="s">
        <v>340</v>
      </c>
      <c r="AU408" s="203" t="s">
        <v>86</v>
      </c>
      <c r="AY408" s="18" t="s">
        <v>239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8" t="s">
        <v>83</v>
      </c>
      <c r="BK408" s="204">
        <f>ROUND(I408*H408,2)</f>
        <v>0</v>
      </c>
      <c r="BL408" s="18" t="s">
        <v>246</v>
      </c>
      <c r="BM408" s="203" t="s">
        <v>3927</v>
      </c>
    </row>
    <row r="409" spans="1:65" s="13" customFormat="1" ht="11.25">
      <c r="B409" s="210"/>
      <c r="C409" s="211"/>
      <c r="D409" s="212" t="s">
        <v>250</v>
      </c>
      <c r="E409" s="213" t="s">
        <v>1</v>
      </c>
      <c r="F409" s="214" t="s">
        <v>3928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250</v>
      </c>
      <c r="AU409" s="220" t="s">
        <v>86</v>
      </c>
      <c r="AV409" s="13" t="s">
        <v>83</v>
      </c>
      <c r="AW409" s="13" t="s">
        <v>31</v>
      </c>
      <c r="AX409" s="13" t="s">
        <v>75</v>
      </c>
      <c r="AY409" s="220" t="s">
        <v>239</v>
      </c>
    </row>
    <row r="410" spans="1:65" s="14" customFormat="1" ht="11.25">
      <c r="B410" s="221"/>
      <c r="C410" s="222"/>
      <c r="D410" s="212" t="s">
        <v>250</v>
      </c>
      <c r="E410" s="223" t="s">
        <v>1</v>
      </c>
      <c r="F410" s="224" t="s">
        <v>288</v>
      </c>
      <c r="G410" s="222"/>
      <c r="H410" s="225">
        <v>5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250</v>
      </c>
      <c r="AU410" s="231" t="s">
        <v>86</v>
      </c>
      <c r="AV410" s="14" t="s">
        <v>86</v>
      </c>
      <c r="AW410" s="14" t="s">
        <v>31</v>
      </c>
      <c r="AX410" s="14" t="s">
        <v>83</v>
      </c>
      <c r="AY410" s="231" t="s">
        <v>239</v>
      </c>
    </row>
    <row r="411" spans="1:65" s="2" customFormat="1" ht="33" customHeight="1">
      <c r="A411" s="35"/>
      <c r="B411" s="36"/>
      <c r="C411" s="192" t="s">
        <v>541</v>
      </c>
      <c r="D411" s="192" t="s">
        <v>241</v>
      </c>
      <c r="E411" s="193" t="s">
        <v>3929</v>
      </c>
      <c r="F411" s="194" t="s">
        <v>3930</v>
      </c>
      <c r="G411" s="195" t="s">
        <v>674</v>
      </c>
      <c r="H411" s="196">
        <v>7</v>
      </c>
      <c r="I411" s="197"/>
      <c r="J411" s="198">
        <f>ROUND(I411*H411,2)</f>
        <v>0</v>
      </c>
      <c r="K411" s="194" t="s">
        <v>245</v>
      </c>
      <c r="L411" s="40"/>
      <c r="M411" s="199" t="s">
        <v>1</v>
      </c>
      <c r="N411" s="200" t="s">
        <v>40</v>
      </c>
      <c r="O411" s="72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3" t="s">
        <v>246</v>
      </c>
      <c r="AT411" s="203" t="s">
        <v>241</v>
      </c>
      <c r="AU411" s="203" t="s">
        <v>86</v>
      </c>
      <c r="AY411" s="18" t="s">
        <v>239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8" t="s">
        <v>83</v>
      </c>
      <c r="BK411" s="204">
        <f>ROUND(I411*H411,2)</f>
        <v>0</v>
      </c>
      <c r="BL411" s="18" t="s">
        <v>246</v>
      </c>
      <c r="BM411" s="203" t="s">
        <v>3931</v>
      </c>
    </row>
    <row r="412" spans="1:65" s="2" customFormat="1" ht="11.25">
      <c r="A412" s="35"/>
      <c r="B412" s="36"/>
      <c r="C412" s="37"/>
      <c r="D412" s="205" t="s">
        <v>248</v>
      </c>
      <c r="E412" s="37"/>
      <c r="F412" s="206" t="s">
        <v>3932</v>
      </c>
      <c r="G412" s="37"/>
      <c r="H412" s="37"/>
      <c r="I412" s="207"/>
      <c r="J412" s="37"/>
      <c r="K412" s="37"/>
      <c r="L412" s="40"/>
      <c r="M412" s="208"/>
      <c r="N412" s="209"/>
      <c r="O412" s="72"/>
      <c r="P412" s="72"/>
      <c r="Q412" s="72"/>
      <c r="R412" s="72"/>
      <c r="S412" s="72"/>
      <c r="T412" s="73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248</v>
      </c>
      <c r="AU412" s="18" t="s">
        <v>86</v>
      </c>
    </row>
    <row r="413" spans="1:65" s="13" customFormat="1" ht="11.25">
      <c r="B413" s="210"/>
      <c r="C413" s="211"/>
      <c r="D413" s="212" t="s">
        <v>250</v>
      </c>
      <c r="E413" s="213" t="s">
        <v>1</v>
      </c>
      <c r="F413" s="214" t="s">
        <v>3933</v>
      </c>
      <c r="G413" s="211"/>
      <c r="H413" s="213" t="s">
        <v>1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250</v>
      </c>
      <c r="AU413" s="220" t="s">
        <v>86</v>
      </c>
      <c r="AV413" s="13" t="s">
        <v>83</v>
      </c>
      <c r="AW413" s="13" t="s">
        <v>31</v>
      </c>
      <c r="AX413" s="13" t="s">
        <v>75</v>
      </c>
      <c r="AY413" s="220" t="s">
        <v>239</v>
      </c>
    </row>
    <row r="414" spans="1:65" s="13" customFormat="1" ht="11.25">
      <c r="B414" s="210"/>
      <c r="C414" s="211"/>
      <c r="D414" s="212" t="s">
        <v>250</v>
      </c>
      <c r="E414" s="213" t="s">
        <v>1</v>
      </c>
      <c r="F414" s="214" t="s">
        <v>3864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250</v>
      </c>
      <c r="AU414" s="220" t="s">
        <v>86</v>
      </c>
      <c r="AV414" s="13" t="s">
        <v>83</v>
      </c>
      <c r="AW414" s="13" t="s">
        <v>31</v>
      </c>
      <c r="AX414" s="13" t="s">
        <v>75</v>
      </c>
      <c r="AY414" s="220" t="s">
        <v>239</v>
      </c>
    </row>
    <row r="415" spans="1:65" s="14" customFormat="1" ht="11.25">
      <c r="B415" s="221"/>
      <c r="C415" s="222"/>
      <c r="D415" s="212" t="s">
        <v>250</v>
      </c>
      <c r="E415" s="223" t="s">
        <v>1</v>
      </c>
      <c r="F415" s="224" t="s">
        <v>83</v>
      </c>
      <c r="G415" s="222"/>
      <c r="H415" s="225">
        <v>1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250</v>
      </c>
      <c r="AU415" s="231" t="s">
        <v>86</v>
      </c>
      <c r="AV415" s="14" t="s">
        <v>86</v>
      </c>
      <c r="AW415" s="14" t="s">
        <v>31</v>
      </c>
      <c r="AX415" s="14" t="s">
        <v>75</v>
      </c>
      <c r="AY415" s="231" t="s">
        <v>239</v>
      </c>
    </row>
    <row r="416" spans="1:65" s="13" customFormat="1" ht="11.25">
      <c r="B416" s="210"/>
      <c r="C416" s="211"/>
      <c r="D416" s="212" t="s">
        <v>250</v>
      </c>
      <c r="E416" s="213" t="s">
        <v>1</v>
      </c>
      <c r="F416" s="214" t="s">
        <v>3934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250</v>
      </c>
      <c r="AU416" s="220" t="s">
        <v>86</v>
      </c>
      <c r="AV416" s="13" t="s">
        <v>83</v>
      </c>
      <c r="AW416" s="13" t="s">
        <v>31</v>
      </c>
      <c r="AX416" s="13" t="s">
        <v>75</v>
      </c>
      <c r="AY416" s="220" t="s">
        <v>239</v>
      </c>
    </row>
    <row r="417" spans="1:65" s="14" customFormat="1" ht="11.25">
      <c r="B417" s="221"/>
      <c r="C417" s="222"/>
      <c r="D417" s="212" t="s">
        <v>250</v>
      </c>
      <c r="E417" s="223" t="s">
        <v>1</v>
      </c>
      <c r="F417" s="224" t="s">
        <v>3935</v>
      </c>
      <c r="G417" s="222"/>
      <c r="H417" s="225">
        <v>6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250</v>
      </c>
      <c r="AU417" s="231" t="s">
        <v>86</v>
      </c>
      <c r="AV417" s="14" t="s">
        <v>86</v>
      </c>
      <c r="AW417" s="14" t="s">
        <v>31</v>
      </c>
      <c r="AX417" s="14" t="s">
        <v>75</v>
      </c>
      <c r="AY417" s="231" t="s">
        <v>239</v>
      </c>
    </row>
    <row r="418" spans="1:65" s="16" customFormat="1" ht="11.25">
      <c r="B418" s="243"/>
      <c r="C418" s="244"/>
      <c r="D418" s="212" t="s">
        <v>250</v>
      </c>
      <c r="E418" s="245" t="s">
        <v>1</v>
      </c>
      <c r="F418" s="246" t="s">
        <v>264</v>
      </c>
      <c r="G418" s="244"/>
      <c r="H418" s="247">
        <v>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AT418" s="253" t="s">
        <v>250</v>
      </c>
      <c r="AU418" s="253" t="s">
        <v>86</v>
      </c>
      <c r="AV418" s="16" t="s">
        <v>246</v>
      </c>
      <c r="AW418" s="16" t="s">
        <v>31</v>
      </c>
      <c r="AX418" s="16" t="s">
        <v>83</v>
      </c>
      <c r="AY418" s="253" t="s">
        <v>239</v>
      </c>
    </row>
    <row r="419" spans="1:65" s="2" customFormat="1" ht="16.5" customHeight="1">
      <c r="A419" s="35"/>
      <c r="B419" s="36"/>
      <c r="C419" s="254" t="s">
        <v>546</v>
      </c>
      <c r="D419" s="254" t="s">
        <v>340</v>
      </c>
      <c r="E419" s="255" t="s">
        <v>3936</v>
      </c>
      <c r="F419" s="256" t="s">
        <v>3937</v>
      </c>
      <c r="G419" s="257" t="s">
        <v>674</v>
      </c>
      <c r="H419" s="258">
        <v>7</v>
      </c>
      <c r="I419" s="259"/>
      <c r="J419" s="260">
        <f>ROUND(I419*H419,2)</f>
        <v>0</v>
      </c>
      <c r="K419" s="256" t="s">
        <v>245</v>
      </c>
      <c r="L419" s="261"/>
      <c r="M419" s="262" t="s">
        <v>1</v>
      </c>
      <c r="N419" s="263" t="s">
        <v>40</v>
      </c>
      <c r="O419" s="72"/>
      <c r="P419" s="201">
        <f>O419*H419</f>
        <v>0</v>
      </c>
      <c r="Q419" s="201">
        <v>5.0000000000000001E-4</v>
      </c>
      <c r="R419" s="201">
        <f>Q419*H419</f>
        <v>3.5000000000000001E-3</v>
      </c>
      <c r="S419" s="201">
        <v>0</v>
      </c>
      <c r="T419" s="202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3" t="s">
        <v>319</v>
      </c>
      <c r="AT419" s="203" t="s">
        <v>340</v>
      </c>
      <c r="AU419" s="203" t="s">
        <v>86</v>
      </c>
      <c r="AY419" s="18" t="s">
        <v>239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8" t="s">
        <v>83</v>
      </c>
      <c r="BK419" s="204">
        <f>ROUND(I419*H419,2)</f>
        <v>0</v>
      </c>
      <c r="BL419" s="18" t="s">
        <v>246</v>
      </c>
      <c r="BM419" s="203" t="s">
        <v>3938</v>
      </c>
    </row>
    <row r="420" spans="1:65" s="13" customFormat="1" ht="11.25">
      <c r="B420" s="210"/>
      <c r="C420" s="211"/>
      <c r="D420" s="212" t="s">
        <v>250</v>
      </c>
      <c r="E420" s="213" t="s">
        <v>1</v>
      </c>
      <c r="F420" s="214" t="s">
        <v>3939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250</v>
      </c>
      <c r="AU420" s="220" t="s">
        <v>86</v>
      </c>
      <c r="AV420" s="13" t="s">
        <v>83</v>
      </c>
      <c r="AW420" s="13" t="s">
        <v>31</v>
      </c>
      <c r="AX420" s="13" t="s">
        <v>75</v>
      </c>
      <c r="AY420" s="220" t="s">
        <v>239</v>
      </c>
    </row>
    <row r="421" spans="1:65" s="14" customFormat="1" ht="11.25">
      <c r="B421" s="221"/>
      <c r="C421" s="222"/>
      <c r="D421" s="212" t="s">
        <v>250</v>
      </c>
      <c r="E421" s="223" t="s">
        <v>1</v>
      </c>
      <c r="F421" s="224" t="s">
        <v>309</v>
      </c>
      <c r="G421" s="222"/>
      <c r="H421" s="225">
        <v>7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250</v>
      </c>
      <c r="AU421" s="231" t="s">
        <v>86</v>
      </c>
      <c r="AV421" s="14" t="s">
        <v>86</v>
      </c>
      <c r="AW421" s="14" t="s">
        <v>31</v>
      </c>
      <c r="AX421" s="14" t="s">
        <v>83</v>
      </c>
      <c r="AY421" s="231" t="s">
        <v>239</v>
      </c>
    </row>
    <row r="422" spans="1:65" s="12" customFormat="1" ht="22.9" customHeight="1">
      <c r="B422" s="176"/>
      <c r="C422" s="177"/>
      <c r="D422" s="178" t="s">
        <v>74</v>
      </c>
      <c r="E422" s="190" t="s">
        <v>1034</v>
      </c>
      <c r="F422" s="190" t="s">
        <v>3940</v>
      </c>
      <c r="G422" s="177"/>
      <c r="H422" s="177"/>
      <c r="I422" s="180"/>
      <c r="J422" s="191">
        <f>BK422</f>
        <v>0</v>
      </c>
      <c r="K422" s="177"/>
      <c r="L422" s="182"/>
      <c r="M422" s="183"/>
      <c r="N422" s="184"/>
      <c r="O422" s="184"/>
      <c r="P422" s="185">
        <f>SUM(P423:P484)</f>
        <v>0</v>
      </c>
      <c r="Q422" s="184"/>
      <c r="R422" s="185">
        <f>SUM(R423:R484)</f>
        <v>16.704699999999999</v>
      </c>
      <c r="S422" s="184"/>
      <c r="T422" s="186">
        <f>SUM(T423:T484)</f>
        <v>0</v>
      </c>
      <c r="AR422" s="187" t="s">
        <v>83</v>
      </c>
      <c r="AT422" s="188" t="s">
        <v>74</v>
      </c>
      <c r="AU422" s="188" t="s">
        <v>83</v>
      </c>
      <c r="AY422" s="187" t="s">
        <v>239</v>
      </c>
      <c r="BK422" s="189">
        <f>SUM(BK423:BK484)</f>
        <v>0</v>
      </c>
    </row>
    <row r="423" spans="1:65" s="2" customFormat="1" ht="24.2" customHeight="1">
      <c r="A423" s="35"/>
      <c r="B423" s="36"/>
      <c r="C423" s="192" t="s">
        <v>553</v>
      </c>
      <c r="D423" s="192" t="s">
        <v>241</v>
      </c>
      <c r="E423" s="193" t="s">
        <v>3941</v>
      </c>
      <c r="F423" s="194" t="s">
        <v>3942</v>
      </c>
      <c r="G423" s="195" t="s">
        <v>674</v>
      </c>
      <c r="H423" s="196">
        <v>5</v>
      </c>
      <c r="I423" s="197"/>
      <c r="J423" s="198">
        <f>ROUND(I423*H423,2)</f>
        <v>0</v>
      </c>
      <c r="K423" s="194" t="s">
        <v>245</v>
      </c>
      <c r="L423" s="40"/>
      <c r="M423" s="199" t="s">
        <v>1</v>
      </c>
      <c r="N423" s="200" t="s">
        <v>40</v>
      </c>
      <c r="O423" s="72"/>
      <c r="P423" s="201">
        <f>O423*H423</f>
        <v>0</v>
      </c>
      <c r="Q423" s="201">
        <v>1.92726</v>
      </c>
      <c r="R423" s="201">
        <f>Q423*H423</f>
        <v>9.6363000000000003</v>
      </c>
      <c r="S423" s="201">
        <v>0</v>
      </c>
      <c r="T423" s="202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3" t="s">
        <v>246</v>
      </c>
      <c r="AT423" s="203" t="s">
        <v>241</v>
      </c>
      <c r="AU423" s="203" t="s">
        <v>86</v>
      </c>
      <c r="AY423" s="18" t="s">
        <v>239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8" t="s">
        <v>83</v>
      </c>
      <c r="BK423" s="204">
        <f>ROUND(I423*H423,2)</f>
        <v>0</v>
      </c>
      <c r="BL423" s="18" t="s">
        <v>246</v>
      </c>
      <c r="BM423" s="203" t="s">
        <v>3943</v>
      </c>
    </row>
    <row r="424" spans="1:65" s="2" customFormat="1" ht="11.25">
      <c r="A424" s="35"/>
      <c r="B424" s="36"/>
      <c r="C424" s="37"/>
      <c r="D424" s="205" t="s">
        <v>248</v>
      </c>
      <c r="E424" s="37"/>
      <c r="F424" s="206" t="s">
        <v>3944</v>
      </c>
      <c r="G424" s="37"/>
      <c r="H424" s="37"/>
      <c r="I424" s="207"/>
      <c r="J424" s="37"/>
      <c r="K424" s="37"/>
      <c r="L424" s="40"/>
      <c r="M424" s="208"/>
      <c r="N424" s="209"/>
      <c r="O424" s="72"/>
      <c r="P424" s="72"/>
      <c r="Q424" s="72"/>
      <c r="R424" s="72"/>
      <c r="S424" s="72"/>
      <c r="T424" s="73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248</v>
      </c>
      <c r="AU424" s="18" t="s">
        <v>86</v>
      </c>
    </row>
    <row r="425" spans="1:65" s="13" customFormat="1" ht="11.25">
      <c r="B425" s="210"/>
      <c r="C425" s="211"/>
      <c r="D425" s="212" t="s">
        <v>250</v>
      </c>
      <c r="E425" s="213" t="s">
        <v>1</v>
      </c>
      <c r="F425" s="214" t="s">
        <v>3864</v>
      </c>
      <c r="G425" s="211"/>
      <c r="H425" s="213" t="s">
        <v>1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250</v>
      </c>
      <c r="AU425" s="220" t="s">
        <v>86</v>
      </c>
      <c r="AV425" s="13" t="s">
        <v>83</v>
      </c>
      <c r="AW425" s="13" t="s">
        <v>31</v>
      </c>
      <c r="AX425" s="13" t="s">
        <v>75</v>
      </c>
      <c r="AY425" s="220" t="s">
        <v>239</v>
      </c>
    </row>
    <row r="426" spans="1:65" s="14" customFormat="1" ht="11.25">
      <c r="B426" s="221"/>
      <c r="C426" s="222"/>
      <c r="D426" s="212" t="s">
        <v>250</v>
      </c>
      <c r="E426" s="223" t="s">
        <v>1</v>
      </c>
      <c r="F426" s="224" t="s">
        <v>83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250</v>
      </c>
      <c r="AU426" s="231" t="s">
        <v>86</v>
      </c>
      <c r="AV426" s="14" t="s">
        <v>86</v>
      </c>
      <c r="AW426" s="14" t="s">
        <v>31</v>
      </c>
      <c r="AX426" s="14" t="s">
        <v>75</v>
      </c>
      <c r="AY426" s="231" t="s">
        <v>239</v>
      </c>
    </row>
    <row r="427" spans="1:65" s="13" customFormat="1" ht="11.25">
      <c r="B427" s="210"/>
      <c r="C427" s="211"/>
      <c r="D427" s="212" t="s">
        <v>250</v>
      </c>
      <c r="E427" s="213" t="s">
        <v>1</v>
      </c>
      <c r="F427" s="214" t="s">
        <v>3934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250</v>
      </c>
      <c r="AU427" s="220" t="s">
        <v>86</v>
      </c>
      <c r="AV427" s="13" t="s">
        <v>83</v>
      </c>
      <c r="AW427" s="13" t="s">
        <v>31</v>
      </c>
      <c r="AX427" s="13" t="s">
        <v>75</v>
      </c>
      <c r="AY427" s="220" t="s">
        <v>239</v>
      </c>
    </row>
    <row r="428" spans="1:65" s="14" customFormat="1" ht="11.25">
      <c r="B428" s="221"/>
      <c r="C428" s="222"/>
      <c r="D428" s="212" t="s">
        <v>250</v>
      </c>
      <c r="E428" s="223" t="s">
        <v>1</v>
      </c>
      <c r="F428" s="224" t="s">
        <v>3945</v>
      </c>
      <c r="G428" s="222"/>
      <c r="H428" s="225">
        <v>4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250</v>
      </c>
      <c r="AU428" s="231" t="s">
        <v>86</v>
      </c>
      <c r="AV428" s="14" t="s">
        <v>86</v>
      </c>
      <c r="AW428" s="14" t="s">
        <v>31</v>
      </c>
      <c r="AX428" s="14" t="s">
        <v>75</v>
      </c>
      <c r="AY428" s="231" t="s">
        <v>239</v>
      </c>
    </row>
    <row r="429" spans="1:65" s="16" customFormat="1" ht="11.25">
      <c r="B429" s="243"/>
      <c r="C429" s="244"/>
      <c r="D429" s="212" t="s">
        <v>250</v>
      </c>
      <c r="E429" s="245" t="s">
        <v>1</v>
      </c>
      <c r="F429" s="246" t="s">
        <v>264</v>
      </c>
      <c r="G429" s="244"/>
      <c r="H429" s="247">
        <v>5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AT429" s="253" t="s">
        <v>250</v>
      </c>
      <c r="AU429" s="253" t="s">
        <v>86</v>
      </c>
      <c r="AV429" s="16" t="s">
        <v>246</v>
      </c>
      <c r="AW429" s="16" t="s">
        <v>31</v>
      </c>
      <c r="AX429" s="16" t="s">
        <v>83</v>
      </c>
      <c r="AY429" s="253" t="s">
        <v>239</v>
      </c>
    </row>
    <row r="430" spans="1:65" s="2" customFormat="1" ht="16.5" customHeight="1">
      <c r="A430" s="35"/>
      <c r="B430" s="36"/>
      <c r="C430" s="192" t="s">
        <v>568</v>
      </c>
      <c r="D430" s="192" t="s">
        <v>241</v>
      </c>
      <c r="E430" s="193" t="s">
        <v>3946</v>
      </c>
      <c r="F430" s="194" t="s">
        <v>3947</v>
      </c>
      <c r="G430" s="195" t="s">
        <v>674</v>
      </c>
      <c r="H430" s="196">
        <v>3</v>
      </c>
      <c r="I430" s="197"/>
      <c r="J430" s="198">
        <f>ROUND(I430*H430,2)</f>
        <v>0</v>
      </c>
      <c r="K430" s="194" t="s">
        <v>245</v>
      </c>
      <c r="L430" s="40"/>
      <c r="M430" s="199" t="s">
        <v>1</v>
      </c>
      <c r="N430" s="200" t="s">
        <v>40</v>
      </c>
      <c r="O430" s="72"/>
      <c r="P430" s="201">
        <f>O430*H430</f>
        <v>0</v>
      </c>
      <c r="Q430" s="201">
        <v>3.5729999999999998E-2</v>
      </c>
      <c r="R430" s="201">
        <f>Q430*H430</f>
        <v>0.10718999999999999</v>
      </c>
      <c r="S430" s="201">
        <v>0</v>
      </c>
      <c r="T430" s="20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3" t="s">
        <v>246</v>
      </c>
      <c r="AT430" s="203" t="s">
        <v>241</v>
      </c>
      <c r="AU430" s="203" t="s">
        <v>86</v>
      </c>
      <c r="AY430" s="18" t="s">
        <v>239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8" t="s">
        <v>83</v>
      </c>
      <c r="BK430" s="204">
        <f>ROUND(I430*H430,2)</f>
        <v>0</v>
      </c>
      <c r="BL430" s="18" t="s">
        <v>246</v>
      </c>
      <c r="BM430" s="203" t="s">
        <v>3948</v>
      </c>
    </row>
    <row r="431" spans="1:65" s="2" customFormat="1" ht="11.25">
      <c r="A431" s="35"/>
      <c r="B431" s="36"/>
      <c r="C431" s="37"/>
      <c r="D431" s="205" t="s">
        <v>248</v>
      </c>
      <c r="E431" s="37"/>
      <c r="F431" s="206" t="s">
        <v>3949</v>
      </c>
      <c r="G431" s="37"/>
      <c r="H431" s="37"/>
      <c r="I431" s="207"/>
      <c r="J431" s="37"/>
      <c r="K431" s="37"/>
      <c r="L431" s="40"/>
      <c r="M431" s="208"/>
      <c r="N431" s="209"/>
      <c r="O431" s="72"/>
      <c r="P431" s="72"/>
      <c r="Q431" s="72"/>
      <c r="R431" s="72"/>
      <c r="S431" s="72"/>
      <c r="T431" s="73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248</v>
      </c>
      <c r="AU431" s="18" t="s">
        <v>86</v>
      </c>
    </row>
    <row r="432" spans="1:65" s="13" customFormat="1" ht="11.25">
      <c r="B432" s="210"/>
      <c r="C432" s="211"/>
      <c r="D432" s="212" t="s">
        <v>250</v>
      </c>
      <c r="E432" s="213" t="s">
        <v>1</v>
      </c>
      <c r="F432" s="214" t="s">
        <v>3864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250</v>
      </c>
      <c r="AU432" s="220" t="s">
        <v>86</v>
      </c>
      <c r="AV432" s="13" t="s">
        <v>83</v>
      </c>
      <c r="AW432" s="13" t="s">
        <v>31</v>
      </c>
      <c r="AX432" s="13" t="s">
        <v>75</v>
      </c>
      <c r="AY432" s="220" t="s">
        <v>239</v>
      </c>
    </row>
    <row r="433" spans="1:65" s="14" customFormat="1" ht="11.25">
      <c r="B433" s="221"/>
      <c r="C433" s="222"/>
      <c r="D433" s="212" t="s">
        <v>250</v>
      </c>
      <c r="E433" s="223" t="s">
        <v>1</v>
      </c>
      <c r="F433" s="224" t="s">
        <v>86</v>
      </c>
      <c r="G433" s="222"/>
      <c r="H433" s="225">
        <v>2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250</v>
      </c>
      <c r="AU433" s="231" t="s">
        <v>86</v>
      </c>
      <c r="AV433" s="14" t="s">
        <v>86</v>
      </c>
      <c r="AW433" s="14" t="s">
        <v>31</v>
      </c>
      <c r="AX433" s="14" t="s">
        <v>75</v>
      </c>
      <c r="AY433" s="231" t="s">
        <v>239</v>
      </c>
    </row>
    <row r="434" spans="1:65" s="13" customFormat="1" ht="11.25">
      <c r="B434" s="210"/>
      <c r="C434" s="211"/>
      <c r="D434" s="212" t="s">
        <v>250</v>
      </c>
      <c r="E434" s="213" t="s">
        <v>1</v>
      </c>
      <c r="F434" s="214" t="s">
        <v>3950</v>
      </c>
      <c r="G434" s="211"/>
      <c r="H434" s="213" t="s">
        <v>1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250</v>
      </c>
      <c r="AU434" s="220" t="s">
        <v>86</v>
      </c>
      <c r="AV434" s="13" t="s">
        <v>83</v>
      </c>
      <c r="AW434" s="13" t="s">
        <v>31</v>
      </c>
      <c r="AX434" s="13" t="s">
        <v>75</v>
      </c>
      <c r="AY434" s="220" t="s">
        <v>239</v>
      </c>
    </row>
    <row r="435" spans="1:65" s="14" customFormat="1" ht="11.25">
      <c r="B435" s="221"/>
      <c r="C435" s="222"/>
      <c r="D435" s="212" t="s">
        <v>250</v>
      </c>
      <c r="E435" s="223" t="s">
        <v>1</v>
      </c>
      <c r="F435" s="224" t="s">
        <v>83</v>
      </c>
      <c r="G435" s="222"/>
      <c r="H435" s="225">
        <v>1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250</v>
      </c>
      <c r="AU435" s="231" t="s">
        <v>86</v>
      </c>
      <c r="AV435" s="14" t="s">
        <v>86</v>
      </c>
      <c r="AW435" s="14" t="s">
        <v>31</v>
      </c>
      <c r="AX435" s="14" t="s">
        <v>75</v>
      </c>
      <c r="AY435" s="231" t="s">
        <v>239</v>
      </c>
    </row>
    <row r="436" spans="1:65" s="16" customFormat="1" ht="11.25">
      <c r="B436" s="243"/>
      <c r="C436" s="244"/>
      <c r="D436" s="212" t="s">
        <v>250</v>
      </c>
      <c r="E436" s="245" t="s">
        <v>1</v>
      </c>
      <c r="F436" s="246" t="s">
        <v>264</v>
      </c>
      <c r="G436" s="244"/>
      <c r="H436" s="247">
        <v>3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AT436" s="253" t="s">
        <v>250</v>
      </c>
      <c r="AU436" s="253" t="s">
        <v>86</v>
      </c>
      <c r="AV436" s="16" t="s">
        <v>246</v>
      </c>
      <c r="AW436" s="16" t="s">
        <v>31</v>
      </c>
      <c r="AX436" s="16" t="s">
        <v>83</v>
      </c>
      <c r="AY436" s="253" t="s">
        <v>239</v>
      </c>
    </row>
    <row r="437" spans="1:65" s="2" customFormat="1" ht="24.2" customHeight="1">
      <c r="A437" s="35"/>
      <c r="B437" s="36"/>
      <c r="C437" s="254" t="s">
        <v>578</v>
      </c>
      <c r="D437" s="254" t="s">
        <v>340</v>
      </c>
      <c r="E437" s="255" t="s">
        <v>3951</v>
      </c>
      <c r="F437" s="256" t="s">
        <v>3952</v>
      </c>
      <c r="G437" s="257" t="s">
        <v>674</v>
      </c>
      <c r="H437" s="258">
        <v>5</v>
      </c>
      <c r="I437" s="259"/>
      <c r="J437" s="260">
        <f>ROUND(I437*H437,2)</f>
        <v>0</v>
      </c>
      <c r="K437" s="256" t="s">
        <v>245</v>
      </c>
      <c r="L437" s="261"/>
      <c r="M437" s="262" t="s">
        <v>1</v>
      </c>
      <c r="N437" s="263" t="s">
        <v>40</v>
      </c>
      <c r="O437" s="72"/>
      <c r="P437" s="201">
        <f>O437*H437</f>
        <v>0</v>
      </c>
      <c r="Q437" s="201">
        <v>0.54800000000000004</v>
      </c>
      <c r="R437" s="201">
        <f>Q437*H437</f>
        <v>2.74</v>
      </c>
      <c r="S437" s="201">
        <v>0</v>
      </c>
      <c r="T437" s="202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3" t="s">
        <v>319</v>
      </c>
      <c r="AT437" s="203" t="s">
        <v>340</v>
      </c>
      <c r="AU437" s="203" t="s">
        <v>86</v>
      </c>
      <c r="AY437" s="18" t="s">
        <v>239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8" t="s">
        <v>83</v>
      </c>
      <c r="BK437" s="204">
        <f>ROUND(I437*H437,2)</f>
        <v>0</v>
      </c>
      <c r="BL437" s="18" t="s">
        <v>246</v>
      </c>
      <c r="BM437" s="203" t="s">
        <v>3953</v>
      </c>
    </row>
    <row r="438" spans="1:65" s="13" customFormat="1" ht="11.25">
      <c r="B438" s="210"/>
      <c r="C438" s="211"/>
      <c r="D438" s="212" t="s">
        <v>250</v>
      </c>
      <c r="E438" s="213" t="s">
        <v>1</v>
      </c>
      <c r="F438" s="214" t="s">
        <v>3954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250</v>
      </c>
      <c r="AU438" s="220" t="s">
        <v>86</v>
      </c>
      <c r="AV438" s="13" t="s">
        <v>83</v>
      </c>
      <c r="AW438" s="13" t="s">
        <v>31</v>
      </c>
      <c r="AX438" s="13" t="s">
        <v>75</v>
      </c>
      <c r="AY438" s="220" t="s">
        <v>239</v>
      </c>
    </row>
    <row r="439" spans="1:65" s="13" customFormat="1" ht="11.25">
      <c r="B439" s="210"/>
      <c r="C439" s="211"/>
      <c r="D439" s="212" t="s">
        <v>250</v>
      </c>
      <c r="E439" s="213" t="s">
        <v>1</v>
      </c>
      <c r="F439" s="214" t="s">
        <v>3864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250</v>
      </c>
      <c r="AU439" s="220" t="s">
        <v>86</v>
      </c>
      <c r="AV439" s="13" t="s">
        <v>83</v>
      </c>
      <c r="AW439" s="13" t="s">
        <v>31</v>
      </c>
      <c r="AX439" s="13" t="s">
        <v>75</v>
      </c>
      <c r="AY439" s="220" t="s">
        <v>239</v>
      </c>
    </row>
    <row r="440" spans="1:65" s="14" customFormat="1" ht="11.25">
      <c r="B440" s="221"/>
      <c r="C440" s="222"/>
      <c r="D440" s="212" t="s">
        <v>250</v>
      </c>
      <c r="E440" s="223" t="s">
        <v>1</v>
      </c>
      <c r="F440" s="224" t="s">
        <v>83</v>
      </c>
      <c r="G440" s="222"/>
      <c r="H440" s="225">
        <v>1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250</v>
      </c>
      <c r="AU440" s="231" t="s">
        <v>86</v>
      </c>
      <c r="AV440" s="14" t="s">
        <v>86</v>
      </c>
      <c r="AW440" s="14" t="s">
        <v>31</v>
      </c>
      <c r="AX440" s="14" t="s">
        <v>75</v>
      </c>
      <c r="AY440" s="231" t="s">
        <v>239</v>
      </c>
    </row>
    <row r="441" spans="1:65" s="13" customFormat="1" ht="11.25">
      <c r="B441" s="210"/>
      <c r="C441" s="211"/>
      <c r="D441" s="212" t="s">
        <v>250</v>
      </c>
      <c r="E441" s="213" t="s">
        <v>1</v>
      </c>
      <c r="F441" s="214" t="s">
        <v>3934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250</v>
      </c>
      <c r="AU441" s="220" t="s">
        <v>86</v>
      </c>
      <c r="AV441" s="13" t="s">
        <v>83</v>
      </c>
      <c r="AW441" s="13" t="s">
        <v>31</v>
      </c>
      <c r="AX441" s="13" t="s">
        <v>75</v>
      </c>
      <c r="AY441" s="220" t="s">
        <v>239</v>
      </c>
    </row>
    <row r="442" spans="1:65" s="14" customFormat="1" ht="11.25">
      <c r="B442" s="221"/>
      <c r="C442" s="222"/>
      <c r="D442" s="212" t="s">
        <v>250</v>
      </c>
      <c r="E442" s="223" t="s">
        <v>1</v>
      </c>
      <c r="F442" s="224" t="s">
        <v>3945</v>
      </c>
      <c r="G442" s="222"/>
      <c r="H442" s="225">
        <v>4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250</v>
      </c>
      <c r="AU442" s="231" t="s">
        <v>86</v>
      </c>
      <c r="AV442" s="14" t="s">
        <v>86</v>
      </c>
      <c r="AW442" s="14" t="s">
        <v>31</v>
      </c>
      <c r="AX442" s="14" t="s">
        <v>75</v>
      </c>
      <c r="AY442" s="231" t="s">
        <v>239</v>
      </c>
    </row>
    <row r="443" spans="1:65" s="16" customFormat="1" ht="11.25">
      <c r="B443" s="243"/>
      <c r="C443" s="244"/>
      <c r="D443" s="212" t="s">
        <v>250</v>
      </c>
      <c r="E443" s="245" t="s">
        <v>1</v>
      </c>
      <c r="F443" s="246" t="s">
        <v>264</v>
      </c>
      <c r="G443" s="244"/>
      <c r="H443" s="247">
        <v>5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AT443" s="253" t="s">
        <v>250</v>
      </c>
      <c r="AU443" s="253" t="s">
        <v>86</v>
      </c>
      <c r="AV443" s="16" t="s">
        <v>246</v>
      </c>
      <c r="AW443" s="16" t="s">
        <v>31</v>
      </c>
      <c r="AX443" s="16" t="s">
        <v>83</v>
      </c>
      <c r="AY443" s="253" t="s">
        <v>239</v>
      </c>
    </row>
    <row r="444" spans="1:65" s="2" customFormat="1" ht="16.5" customHeight="1">
      <c r="A444" s="35"/>
      <c r="B444" s="36"/>
      <c r="C444" s="254" t="s">
        <v>590</v>
      </c>
      <c r="D444" s="254" t="s">
        <v>340</v>
      </c>
      <c r="E444" s="255" t="s">
        <v>3955</v>
      </c>
      <c r="F444" s="256" t="s">
        <v>3956</v>
      </c>
      <c r="G444" s="257" t="s">
        <v>674</v>
      </c>
      <c r="H444" s="258">
        <v>8</v>
      </c>
      <c r="I444" s="259"/>
      <c r="J444" s="260">
        <f>ROUND(I444*H444,2)</f>
        <v>0</v>
      </c>
      <c r="K444" s="256" t="s">
        <v>245</v>
      </c>
      <c r="L444" s="261"/>
      <c r="M444" s="262" t="s">
        <v>1</v>
      </c>
      <c r="N444" s="263" t="s">
        <v>40</v>
      </c>
      <c r="O444" s="72"/>
      <c r="P444" s="201">
        <f>O444*H444</f>
        <v>0</v>
      </c>
      <c r="Q444" s="201">
        <v>0.26200000000000001</v>
      </c>
      <c r="R444" s="201">
        <f>Q444*H444</f>
        <v>2.0960000000000001</v>
      </c>
      <c r="S444" s="201">
        <v>0</v>
      </c>
      <c r="T444" s="202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03" t="s">
        <v>319</v>
      </c>
      <c r="AT444" s="203" t="s">
        <v>340</v>
      </c>
      <c r="AU444" s="203" t="s">
        <v>86</v>
      </c>
      <c r="AY444" s="18" t="s">
        <v>239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8" t="s">
        <v>83</v>
      </c>
      <c r="BK444" s="204">
        <f>ROUND(I444*H444,2)</f>
        <v>0</v>
      </c>
      <c r="BL444" s="18" t="s">
        <v>246</v>
      </c>
      <c r="BM444" s="203" t="s">
        <v>3957</v>
      </c>
    </row>
    <row r="445" spans="1:65" s="13" customFormat="1" ht="11.25">
      <c r="B445" s="210"/>
      <c r="C445" s="211"/>
      <c r="D445" s="212" t="s">
        <v>250</v>
      </c>
      <c r="E445" s="213" t="s">
        <v>1</v>
      </c>
      <c r="F445" s="214" t="s">
        <v>3954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250</v>
      </c>
      <c r="AU445" s="220" t="s">
        <v>86</v>
      </c>
      <c r="AV445" s="13" t="s">
        <v>83</v>
      </c>
      <c r="AW445" s="13" t="s">
        <v>31</v>
      </c>
      <c r="AX445" s="13" t="s">
        <v>75</v>
      </c>
      <c r="AY445" s="220" t="s">
        <v>239</v>
      </c>
    </row>
    <row r="446" spans="1:65" s="13" customFormat="1" ht="11.25">
      <c r="B446" s="210"/>
      <c r="C446" s="211"/>
      <c r="D446" s="212" t="s">
        <v>250</v>
      </c>
      <c r="E446" s="213" t="s">
        <v>1</v>
      </c>
      <c r="F446" s="214" t="s">
        <v>3864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250</v>
      </c>
      <c r="AU446" s="220" t="s">
        <v>86</v>
      </c>
      <c r="AV446" s="13" t="s">
        <v>83</v>
      </c>
      <c r="AW446" s="13" t="s">
        <v>31</v>
      </c>
      <c r="AX446" s="13" t="s">
        <v>75</v>
      </c>
      <c r="AY446" s="220" t="s">
        <v>239</v>
      </c>
    </row>
    <row r="447" spans="1:65" s="14" customFormat="1" ht="11.25">
      <c r="B447" s="221"/>
      <c r="C447" s="222"/>
      <c r="D447" s="212" t="s">
        <v>250</v>
      </c>
      <c r="E447" s="223" t="s">
        <v>1</v>
      </c>
      <c r="F447" s="224" t="s">
        <v>255</v>
      </c>
      <c r="G447" s="222"/>
      <c r="H447" s="225">
        <v>3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250</v>
      </c>
      <c r="AU447" s="231" t="s">
        <v>86</v>
      </c>
      <c r="AV447" s="14" t="s">
        <v>86</v>
      </c>
      <c r="AW447" s="14" t="s">
        <v>31</v>
      </c>
      <c r="AX447" s="14" t="s">
        <v>75</v>
      </c>
      <c r="AY447" s="231" t="s">
        <v>239</v>
      </c>
    </row>
    <row r="448" spans="1:65" s="13" customFormat="1" ht="11.25">
      <c r="B448" s="210"/>
      <c r="C448" s="211"/>
      <c r="D448" s="212" t="s">
        <v>250</v>
      </c>
      <c r="E448" s="213" t="s">
        <v>1</v>
      </c>
      <c r="F448" s="214" t="s">
        <v>3958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250</v>
      </c>
      <c r="AU448" s="220" t="s">
        <v>86</v>
      </c>
      <c r="AV448" s="13" t="s">
        <v>83</v>
      </c>
      <c r="AW448" s="13" t="s">
        <v>31</v>
      </c>
      <c r="AX448" s="13" t="s">
        <v>75</v>
      </c>
      <c r="AY448" s="220" t="s">
        <v>239</v>
      </c>
    </row>
    <row r="449" spans="1:65" s="14" customFormat="1" ht="11.25">
      <c r="B449" s="221"/>
      <c r="C449" s="222"/>
      <c r="D449" s="212" t="s">
        <v>250</v>
      </c>
      <c r="E449" s="223" t="s">
        <v>1</v>
      </c>
      <c r="F449" s="224" t="s">
        <v>3959</v>
      </c>
      <c r="G449" s="222"/>
      <c r="H449" s="225">
        <v>5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250</v>
      </c>
      <c r="AU449" s="231" t="s">
        <v>86</v>
      </c>
      <c r="AV449" s="14" t="s">
        <v>86</v>
      </c>
      <c r="AW449" s="14" t="s">
        <v>31</v>
      </c>
      <c r="AX449" s="14" t="s">
        <v>75</v>
      </c>
      <c r="AY449" s="231" t="s">
        <v>239</v>
      </c>
    </row>
    <row r="450" spans="1:65" s="16" customFormat="1" ht="11.25">
      <c r="B450" s="243"/>
      <c r="C450" s="244"/>
      <c r="D450" s="212" t="s">
        <v>250</v>
      </c>
      <c r="E450" s="245" t="s">
        <v>1</v>
      </c>
      <c r="F450" s="246" t="s">
        <v>264</v>
      </c>
      <c r="G450" s="244"/>
      <c r="H450" s="247">
        <v>8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AT450" s="253" t="s">
        <v>250</v>
      </c>
      <c r="AU450" s="253" t="s">
        <v>86</v>
      </c>
      <c r="AV450" s="16" t="s">
        <v>246</v>
      </c>
      <c r="AW450" s="16" t="s">
        <v>31</v>
      </c>
      <c r="AX450" s="16" t="s">
        <v>83</v>
      </c>
      <c r="AY450" s="253" t="s">
        <v>239</v>
      </c>
    </row>
    <row r="451" spans="1:65" s="2" customFormat="1" ht="24.2" customHeight="1">
      <c r="A451" s="35"/>
      <c r="B451" s="36"/>
      <c r="C451" s="254" t="s">
        <v>604</v>
      </c>
      <c r="D451" s="254" t="s">
        <v>340</v>
      </c>
      <c r="E451" s="255" t="s">
        <v>3960</v>
      </c>
      <c r="F451" s="256" t="s">
        <v>3961</v>
      </c>
      <c r="G451" s="257" t="s">
        <v>674</v>
      </c>
      <c r="H451" s="258">
        <v>12</v>
      </c>
      <c r="I451" s="259"/>
      <c r="J451" s="260">
        <f>ROUND(I451*H451,2)</f>
        <v>0</v>
      </c>
      <c r="K451" s="256" t="s">
        <v>245</v>
      </c>
      <c r="L451" s="261"/>
      <c r="M451" s="262" t="s">
        <v>1</v>
      </c>
      <c r="N451" s="263" t="s">
        <v>40</v>
      </c>
      <c r="O451" s="72"/>
      <c r="P451" s="201">
        <f>O451*H451</f>
        <v>0</v>
      </c>
      <c r="Q451" s="201">
        <v>2E-3</v>
      </c>
      <c r="R451" s="201">
        <f>Q451*H451</f>
        <v>2.4E-2</v>
      </c>
      <c r="S451" s="201">
        <v>0</v>
      </c>
      <c r="T451" s="202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3" t="s">
        <v>319</v>
      </c>
      <c r="AT451" s="203" t="s">
        <v>340</v>
      </c>
      <c r="AU451" s="203" t="s">
        <v>86</v>
      </c>
      <c r="AY451" s="18" t="s">
        <v>239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8" t="s">
        <v>83</v>
      </c>
      <c r="BK451" s="204">
        <f>ROUND(I451*H451,2)</f>
        <v>0</v>
      </c>
      <c r="BL451" s="18" t="s">
        <v>246</v>
      </c>
      <c r="BM451" s="203" t="s">
        <v>3962</v>
      </c>
    </row>
    <row r="452" spans="1:65" s="2" customFormat="1" ht="33" customHeight="1">
      <c r="A452" s="35"/>
      <c r="B452" s="36"/>
      <c r="C452" s="192" t="s">
        <v>611</v>
      </c>
      <c r="D452" s="192" t="s">
        <v>241</v>
      </c>
      <c r="E452" s="193" t="s">
        <v>3907</v>
      </c>
      <c r="F452" s="194" t="s">
        <v>3908</v>
      </c>
      <c r="G452" s="195" t="s">
        <v>674</v>
      </c>
      <c r="H452" s="196">
        <v>5</v>
      </c>
      <c r="I452" s="197"/>
      <c r="J452" s="198">
        <f>ROUND(I452*H452,2)</f>
        <v>0</v>
      </c>
      <c r="K452" s="194" t="s">
        <v>245</v>
      </c>
      <c r="L452" s="40"/>
      <c r="M452" s="199" t="s">
        <v>1</v>
      </c>
      <c r="N452" s="200" t="s">
        <v>40</v>
      </c>
      <c r="O452" s="72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3" t="s">
        <v>246</v>
      </c>
      <c r="AT452" s="203" t="s">
        <v>241</v>
      </c>
      <c r="AU452" s="203" t="s">
        <v>86</v>
      </c>
      <c r="AY452" s="18" t="s">
        <v>239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8" t="s">
        <v>83</v>
      </c>
      <c r="BK452" s="204">
        <f>ROUND(I452*H452,2)</f>
        <v>0</v>
      </c>
      <c r="BL452" s="18" t="s">
        <v>246</v>
      </c>
      <c r="BM452" s="203" t="s">
        <v>3963</v>
      </c>
    </row>
    <row r="453" spans="1:65" s="2" customFormat="1" ht="11.25">
      <c r="A453" s="35"/>
      <c r="B453" s="36"/>
      <c r="C453" s="37"/>
      <c r="D453" s="205" t="s">
        <v>248</v>
      </c>
      <c r="E453" s="37"/>
      <c r="F453" s="206" t="s">
        <v>3910</v>
      </c>
      <c r="G453" s="37"/>
      <c r="H453" s="37"/>
      <c r="I453" s="207"/>
      <c r="J453" s="37"/>
      <c r="K453" s="37"/>
      <c r="L453" s="40"/>
      <c r="M453" s="208"/>
      <c r="N453" s="209"/>
      <c r="O453" s="72"/>
      <c r="P453" s="72"/>
      <c r="Q453" s="72"/>
      <c r="R453" s="72"/>
      <c r="S453" s="72"/>
      <c r="T453" s="73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248</v>
      </c>
      <c r="AU453" s="18" t="s">
        <v>86</v>
      </c>
    </row>
    <row r="454" spans="1:65" s="13" customFormat="1" ht="11.25">
      <c r="B454" s="210"/>
      <c r="C454" s="211"/>
      <c r="D454" s="212" t="s">
        <v>250</v>
      </c>
      <c r="E454" s="213" t="s">
        <v>1</v>
      </c>
      <c r="F454" s="214" t="s">
        <v>3915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250</v>
      </c>
      <c r="AU454" s="220" t="s">
        <v>86</v>
      </c>
      <c r="AV454" s="13" t="s">
        <v>83</v>
      </c>
      <c r="AW454" s="13" t="s">
        <v>31</v>
      </c>
      <c r="AX454" s="13" t="s">
        <v>75</v>
      </c>
      <c r="AY454" s="220" t="s">
        <v>239</v>
      </c>
    </row>
    <row r="455" spans="1:65" s="13" customFormat="1" ht="11.25">
      <c r="B455" s="210"/>
      <c r="C455" s="211"/>
      <c r="D455" s="212" t="s">
        <v>250</v>
      </c>
      <c r="E455" s="213" t="s">
        <v>1</v>
      </c>
      <c r="F455" s="214" t="s">
        <v>3864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250</v>
      </c>
      <c r="AU455" s="220" t="s">
        <v>86</v>
      </c>
      <c r="AV455" s="13" t="s">
        <v>83</v>
      </c>
      <c r="AW455" s="13" t="s">
        <v>31</v>
      </c>
      <c r="AX455" s="13" t="s">
        <v>75</v>
      </c>
      <c r="AY455" s="220" t="s">
        <v>239</v>
      </c>
    </row>
    <row r="456" spans="1:65" s="14" customFormat="1" ht="11.25">
      <c r="B456" s="221"/>
      <c r="C456" s="222"/>
      <c r="D456" s="212" t="s">
        <v>250</v>
      </c>
      <c r="E456" s="223" t="s">
        <v>1</v>
      </c>
      <c r="F456" s="224" t="s">
        <v>86</v>
      </c>
      <c r="G456" s="222"/>
      <c r="H456" s="225">
        <v>2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250</v>
      </c>
      <c r="AU456" s="231" t="s">
        <v>86</v>
      </c>
      <c r="AV456" s="14" t="s">
        <v>86</v>
      </c>
      <c r="AW456" s="14" t="s">
        <v>31</v>
      </c>
      <c r="AX456" s="14" t="s">
        <v>75</v>
      </c>
      <c r="AY456" s="231" t="s">
        <v>239</v>
      </c>
    </row>
    <row r="457" spans="1:65" s="13" customFormat="1" ht="11.25">
      <c r="B457" s="210"/>
      <c r="C457" s="211"/>
      <c r="D457" s="212" t="s">
        <v>250</v>
      </c>
      <c r="E457" s="213" t="s">
        <v>1</v>
      </c>
      <c r="F457" s="214" t="s">
        <v>3916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250</v>
      </c>
      <c r="AU457" s="220" t="s">
        <v>86</v>
      </c>
      <c r="AV457" s="13" t="s">
        <v>83</v>
      </c>
      <c r="AW457" s="13" t="s">
        <v>31</v>
      </c>
      <c r="AX457" s="13" t="s">
        <v>75</v>
      </c>
      <c r="AY457" s="220" t="s">
        <v>239</v>
      </c>
    </row>
    <row r="458" spans="1:65" s="14" customFormat="1" ht="11.25">
      <c r="B458" s="221"/>
      <c r="C458" s="222"/>
      <c r="D458" s="212" t="s">
        <v>250</v>
      </c>
      <c r="E458" s="223" t="s">
        <v>1</v>
      </c>
      <c r="F458" s="224" t="s">
        <v>3867</v>
      </c>
      <c r="G458" s="222"/>
      <c r="H458" s="225">
        <v>3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250</v>
      </c>
      <c r="AU458" s="231" t="s">
        <v>86</v>
      </c>
      <c r="AV458" s="14" t="s">
        <v>86</v>
      </c>
      <c r="AW458" s="14" t="s">
        <v>31</v>
      </c>
      <c r="AX458" s="14" t="s">
        <v>75</v>
      </c>
      <c r="AY458" s="231" t="s">
        <v>239</v>
      </c>
    </row>
    <row r="459" spans="1:65" s="16" customFormat="1" ht="11.25">
      <c r="B459" s="243"/>
      <c r="C459" s="244"/>
      <c r="D459" s="212" t="s">
        <v>250</v>
      </c>
      <c r="E459" s="245" t="s">
        <v>1</v>
      </c>
      <c r="F459" s="246" t="s">
        <v>264</v>
      </c>
      <c r="G459" s="244"/>
      <c r="H459" s="247">
        <v>5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AT459" s="253" t="s">
        <v>250</v>
      </c>
      <c r="AU459" s="253" t="s">
        <v>86</v>
      </c>
      <c r="AV459" s="16" t="s">
        <v>246</v>
      </c>
      <c r="AW459" s="16" t="s">
        <v>31</v>
      </c>
      <c r="AX459" s="16" t="s">
        <v>83</v>
      </c>
      <c r="AY459" s="253" t="s">
        <v>239</v>
      </c>
    </row>
    <row r="460" spans="1:65" s="2" customFormat="1" ht="16.5" customHeight="1">
      <c r="A460" s="35"/>
      <c r="B460" s="36"/>
      <c r="C460" s="254" t="s">
        <v>627</v>
      </c>
      <c r="D460" s="254" t="s">
        <v>340</v>
      </c>
      <c r="E460" s="255" t="s">
        <v>3925</v>
      </c>
      <c r="F460" s="256" t="s">
        <v>3926</v>
      </c>
      <c r="G460" s="257" t="s">
        <v>674</v>
      </c>
      <c r="H460" s="258">
        <v>5</v>
      </c>
      <c r="I460" s="259"/>
      <c r="J460" s="260">
        <f>ROUND(I460*H460,2)</f>
        <v>0</v>
      </c>
      <c r="K460" s="256" t="s">
        <v>1</v>
      </c>
      <c r="L460" s="261"/>
      <c r="M460" s="262" t="s">
        <v>1</v>
      </c>
      <c r="N460" s="263" t="s">
        <v>40</v>
      </c>
      <c r="O460" s="72"/>
      <c r="P460" s="201">
        <f>O460*H460</f>
        <v>0</v>
      </c>
      <c r="Q460" s="201">
        <v>8.9999999999999998E-4</v>
      </c>
      <c r="R460" s="201">
        <f>Q460*H460</f>
        <v>4.4999999999999997E-3</v>
      </c>
      <c r="S460" s="201">
        <v>0</v>
      </c>
      <c r="T460" s="20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3" t="s">
        <v>319</v>
      </c>
      <c r="AT460" s="203" t="s">
        <v>340</v>
      </c>
      <c r="AU460" s="203" t="s">
        <v>86</v>
      </c>
      <c r="AY460" s="18" t="s">
        <v>239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8" t="s">
        <v>83</v>
      </c>
      <c r="BK460" s="204">
        <f>ROUND(I460*H460,2)</f>
        <v>0</v>
      </c>
      <c r="BL460" s="18" t="s">
        <v>246</v>
      </c>
      <c r="BM460" s="203" t="s">
        <v>3964</v>
      </c>
    </row>
    <row r="461" spans="1:65" s="13" customFormat="1" ht="11.25">
      <c r="B461" s="210"/>
      <c r="C461" s="211"/>
      <c r="D461" s="212" t="s">
        <v>250</v>
      </c>
      <c r="E461" s="213" t="s">
        <v>1</v>
      </c>
      <c r="F461" s="214" t="s">
        <v>3965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250</v>
      </c>
      <c r="AU461" s="220" t="s">
        <v>86</v>
      </c>
      <c r="AV461" s="13" t="s">
        <v>83</v>
      </c>
      <c r="AW461" s="13" t="s">
        <v>31</v>
      </c>
      <c r="AX461" s="13" t="s">
        <v>75</v>
      </c>
      <c r="AY461" s="220" t="s">
        <v>239</v>
      </c>
    </row>
    <row r="462" spans="1:65" s="14" customFormat="1" ht="11.25">
      <c r="B462" s="221"/>
      <c r="C462" s="222"/>
      <c r="D462" s="212" t="s">
        <v>250</v>
      </c>
      <c r="E462" s="223" t="s">
        <v>1</v>
      </c>
      <c r="F462" s="224" t="s">
        <v>288</v>
      </c>
      <c r="G462" s="222"/>
      <c r="H462" s="225">
        <v>5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250</v>
      </c>
      <c r="AU462" s="231" t="s">
        <v>86</v>
      </c>
      <c r="AV462" s="14" t="s">
        <v>86</v>
      </c>
      <c r="AW462" s="14" t="s">
        <v>31</v>
      </c>
      <c r="AX462" s="14" t="s">
        <v>83</v>
      </c>
      <c r="AY462" s="231" t="s">
        <v>239</v>
      </c>
    </row>
    <row r="463" spans="1:65" s="2" customFormat="1" ht="24.2" customHeight="1">
      <c r="A463" s="35"/>
      <c r="B463" s="36"/>
      <c r="C463" s="192" t="s">
        <v>643</v>
      </c>
      <c r="D463" s="192" t="s">
        <v>241</v>
      </c>
      <c r="E463" s="193" t="s">
        <v>3966</v>
      </c>
      <c r="F463" s="194" t="s">
        <v>3967</v>
      </c>
      <c r="G463" s="195" t="s">
        <v>674</v>
      </c>
      <c r="H463" s="196">
        <v>5</v>
      </c>
      <c r="I463" s="197"/>
      <c r="J463" s="198">
        <f>ROUND(I463*H463,2)</f>
        <v>0</v>
      </c>
      <c r="K463" s="194" t="s">
        <v>245</v>
      </c>
      <c r="L463" s="40"/>
      <c r="M463" s="199" t="s">
        <v>1</v>
      </c>
      <c r="N463" s="200" t="s">
        <v>40</v>
      </c>
      <c r="O463" s="72"/>
      <c r="P463" s="201">
        <f>O463*H463</f>
        <v>0</v>
      </c>
      <c r="Q463" s="201">
        <v>0.21734000000000001</v>
      </c>
      <c r="R463" s="201">
        <f>Q463*H463</f>
        <v>1.0867</v>
      </c>
      <c r="S463" s="201">
        <v>0</v>
      </c>
      <c r="T463" s="202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3" t="s">
        <v>246</v>
      </c>
      <c r="AT463" s="203" t="s">
        <v>241</v>
      </c>
      <c r="AU463" s="203" t="s">
        <v>86</v>
      </c>
      <c r="AY463" s="18" t="s">
        <v>239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8" t="s">
        <v>83</v>
      </c>
      <c r="BK463" s="204">
        <f>ROUND(I463*H463,2)</f>
        <v>0</v>
      </c>
      <c r="BL463" s="18" t="s">
        <v>246</v>
      </c>
      <c r="BM463" s="203" t="s">
        <v>3968</v>
      </c>
    </row>
    <row r="464" spans="1:65" s="2" customFormat="1" ht="11.25">
      <c r="A464" s="35"/>
      <c r="B464" s="36"/>
      <c r="C464" s="37"/>
      <c r="D464" s="205" t="s">
        <v>248</v>
      </c>
      <c r="E464" s="37"/>
      <c r="F464" s="206" t="s">
        <v>3969</v>
      </c>
      <c r="G464" s="37"/>
      <c r="H464" s="37"/>
      <c r="I464" s="207"/>
      <c r="J464" s="37"/>
      <c r="K464" s="37"/>
      <c r="L464" s="40"/>
      <c r="M464" s="208"/>
      <c r="N464" s="209"/>
      <c r="O464" s="72"/>
      <c r="P464" s="72"/>
      <c r="Q464" s="72"/>
      <c r="R464" s="72"/>
      <c r="S464" s="72"/>
      <c r="T464" s="73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248</v>
      </c>
      <c r="AU464" s="18" t="s">
        <v>86</v>
      </c>
    </row>
    <row r="465" spans="1:65" s="13" customFormat="1" ht="11.25">
      <c r="B465" s="210"/>
      <c r="C465" s="211"/>
      <c r="D465" s="212" t="s">
        <v>250</v>
      </c>
      <c r="E465" s="213" t="s">
        <v>1</v>
      </c>
      <c r="F465" s="214" t="s">
        <v>3864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250</v>
      </c>
      <c r="AU465" s="220" t="s">
        <v>86</v>
      </c>
      <c r="AV465" s="13" t="s">
        <v>83</v>
      </c>
      <c r="AW465" s="13" t="s">
        <v>31</v>
      </c>
      <c r="AX465" s="13" t="s">
        <v>75</v>
      </c>
      <c r="AY465" s="220" t="s">
        <v>239</v>
      </c>
    </row>
    <row r="466" spans="1:65" s="14" customFormat="1" ht="11.25">
      <c r="B466" s="221"/>
      <c r="C466" s="222"/>
      <c r="D466" s="212" t="s">
        <v>250</v>
      </c>
      <c r="E466" s="223" t="s">
        <v>1</v>
      </c>
      <c r="F466" s="224" t="s">
        <v>83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250</v>
      </c>
      <c r="AU466" s="231" t="s">
        <v>86</v>
      </c>
      <c r="AV466" s="14" t="s">
        <v>86</v>
      </c>
      <c r="AW466" s="14" t="s">
        <v>31</v>
      </c>
      <c r="AX466" s="14" t="s">
        <v>75</v>
      </c>
      <c r="AY466" s="231" t="s">
        <v>239</v>
      </c>
    </row>
    <row r="467" spans="1:65" s="13" customFormat="1" ht="11.25">
      <c r="B467" s="210"/>
      <c r="C467" s="211"/>
      <c r="D467" s="212" t="s">
        <v>250</v>
      </c>
      <c r="E467" s="213" t="s">
        <v>1</v>
      </c>
      <c r="F467" s="214" t="s">
        <v>3934</v>
      </c>
      <c r="G467" s="211"/>
      <c r="H467" s="213" t="s">
        <v>1</v>
      </c>
      <c r="I467" s="215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250</v>
      </c>
      <c r="AU467" s="220" t="s">
        <v>86</v>
      </c>
      <c r="AV467" s="13" t="s">
        <v>83</v>
      </c>
      <c r="AW467" s="13" t="s">
        <v>31</v>
      </c>
      <c r="AX467" s="13" t="s">
        <v>75</v>
      </c>
      <c r="AY467" s="220" t="s">
        <v>239</v>
      </c>
    </row>
    <row r="468" spans="1:65" s="14" customFormat="1" ht="11.25">
      <c r="B468" s="221"/>
      <c r="C468" s="222"/>
      <c r="D468" s="212" t="s">
        <v>250</v>
      </c>
      <c r="E468" s="223" t="s">
        <v>1</v>
      </c>
      <c r="F468" s="224" t="s">
        <v>3945</v>
      </c>
      <c r="G468" s="222"/>
      <c r="H468" s="225">
        <v>4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AT468" s="231" t="s">
        <v>250</v>
      </c>
      <c r="AU468" s="231" t="s">
        <v>86</v>
      </c>
      <c r="AV468" s="14" t="s">
        <v>86</v>
      </c>
      <c r="AW468" s="14" t="s">
        <v>31</v>
      </c>
      <c r="AX468" s="14" t="s">
        <v>75</v>
      </c>
      <c r="AY468" s="231" t="s">
        <v>239</v>
      </c>
    </row>
    <row r="469" spans="1:65" s="16" customFormat="1" ht="11.25">
      <c r="B469" s="243"/>
      <c r="C469" s="244"/>
      <c r="D469" s="212" t="s">
        <v>250</v>
      </c>
      <c r="E469" s="245" t="s">
        <v>1</v>
      </c>
      <c r="F469" s="246" t="s">
        <v>264</v>
      </c>
      <c r="G469" s="244"/>
      <c r="H469" s="247">
        <v>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AT469" s="253" t="s">
        <v>250</v>
      </c>
      <c r="AU469" s="253" t="s">
        <v>86</v>
      </c>
      <c r="AV469" s="16" t="s">
        <v>246</v>
      </c>
      <c r="AW469" s="16" t="s">
        <v>31</v>
      </c>
      <c r="AX469" s="16" t="s">
        <v>83</v>
      </c>
      <c r="AY469" s="253" t="s">
        <v>239</v>
      </c>
    </row>
    <row r="470" spans="1:65" s="2" customFormat="1" ht="21.75" customHeight="1">
      <c r="A470" s="35"/>
      <c r="B470" s="36"/>
      <c r="C470" s="254" t="s">
        <v>651</v>
      </c>
      <c r="D470" s="254" t="s">
        <v>340</v>
      </c>
      <c r="E470" s="255" t="s">
        <v>3970</v>
      </c>
      <c r="F470" s="256" t="s">
        <v>3971</v>
      </c>
      <c r="G470" s="257" t="s">
        <v>674</v>
      </c>
      <c r="H470" s="258">
        <v>5</v>
      </c>
      <c r="I470" s="259"/>
      <c r="J470" s="260">
        <f>ROUND(I470*H470,2)</f>
        <v>0</v>
      </c>
      <c r="K470" s="256" t="s">
        <v>245</v>
      </c>
      <c r="L470" s="261"/>
      <c r="M470" s="262" t="s">
        <v>1</v>
      </c>
      <c r="N470" s="263" t="s">
        <v>40</v>
      </c>
      <c r="O470" s="72"/>
      <c r="P470" s="201">
        <f>O470*H470</f>
        <v>0</v>
      </c>
      <c r="Q470" s="201">
        <v>0.19600000000000001</v>
      </c>
      <c r="R470" s="201">
        <f>Q470*H470</f>
        <v>0.98</v>
      </c>
      <c r="S470" s="201">
        <v>0</v>
      </c>
      <c r="T470" s="202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03" t="s">
        <v>319</v>
      </c>
      <c r="AT470" s="203" t="s">
        <v>340</v>
      </c>
      <c r="AU470" s="203" t="s">
        <v>86</v>
      </c>
      <c r="AY470" s="18" t="s">
        <v>239</v>
      </c>
      <c r="BE470" s="204">
        <f>IF(N470="základní",J470,0)</f>
        <v>0</v>
      </c>
      <c r="BF470" s="204">
        <f>IF(N470="snížená",J470,0)</f>
        <v>0</v>
      </c>
      <c r="BG470" s="204">
        <f>IF(N470="zákl. přenesená",J470,0)</f>
        <v>0</v>
      </c>
      <c r="BH470" s="204">
        <f>IF(N470="sníž. přenesená",J470,0)</f>
        <v>0</v>
      </c>
      <c r="BI470" s="204">
        <f>IF(N470="nulová",J470,0)</f>
        <v>0</v>
      </c>
      <c r="BJ470" s="18" t="s">
        <v>83</v>
      </c>
      <c r="BK470" s="204">
        <f>ROUND(I470*H470,2)</f>
        <v>0</v>
      </c>
      <c r="BL470" s="18" t="s">
        <v>246</v>
      </c>
      <c r="BM470" s="203" t="s">
        <v>3972</v>
      </c>
    </row>
    <row r="471" spans="1:65" s="13" customFormat="1" ht="11.25">
      <c r="B471" s="210"/>
      <c r="C471" s="211"/>
      <c r="D471" s="212" t="s">
        <v>250</v>
      </c>
      <c r="E471" s="213" t="s">
        <v>1</v>
      </c>
      <c r="F471" s="214" t="s">
        <v>3973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250</v>
      </c>
      <c r="AU471" s="220" t="s">
        <v>86</v>
      </c>
      <c r="AV471" s="13" t="s">
        <v>83</v>
      </c>
      <c r="AW471" s="13" t="s">
        <v>31</v>
      </c>
      <c r="AX471" s="13" t="s">
        <v>75</v>
      </c>
      <c r="AY471" s="220" t="s">
        <v>239</v>
      </c>
    </row>
    <row r="472" spans="1:65" s="14" customFormat="1" ht="11.25">
      <c r="B472" s="221"/>
      <c r="C472" s="222"/>
      <c r="D472" s="212" t="s">
        <v>250</v>
      </c>
      <c r="E472" s="223" t="s">
        <v>1</v>
      </c>
      <c r="F472" s="224" t="s">
        <v>288</v>
      </c>
      <c r="G472" s="222"/>
      <c r="H472" s="225">
        <v>5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AT472" s="231" t="s">
        <v>250</v>
      </c>
      <c r="AU472" s="231" t="s">
        <v>86</v>
      </c>
      <c r="AV472" s="14" t="s">
        <v>86</v>
      </c>
      <c r="AW472" s="14" t="s">
        <v>31</v>
      </c>
      <c r="AX472" s="14" t="s">
        <v>83</v>
      </c>
      <c r="AY472" s="231" t="s">
        <v>239</v>
      </c>
    </row>
    <row r="473" spans="1:65" s="2" customFormat="1" ht="24.2" customHeight="1">
      <c r="A473" s="35"/>
      <c r="B473" s="36"/>
      <c r="C473" s="192" t="s">
        <v>655</v>
      </c>
      <c r="D473" s="192" t="s">
        <v>241</v>
      </c>
      <c r="E473" s="193" t="s">
        <v>3974</v>
      </c>
      <c r="F473" s="194" t="s">
        <v>3975</v>
      </c>
      <c r="G473" s="195" t="s">
        <v>3976</v>
      </c>
      <c r="H473" s="196">
        <v>18</v>
      </c>
      <c r="I473" s="197"/>
      <c r="J473" s="198">
        <f>ROUND(I473*H473,2)</f>
        <v>0</v>
      </c>
      <c r="K473" s="194" t="s">
        <v>245</v>
      </c>
      <c r="L473" s="40"/>
      <c r="M473" s="199" t="s">
        <v>1</v>
      </c>
      <c r="N473" s="200" t="s">
        <v>40</v>
      </c>
      <c r="O473" s="72"/>
      <c r="P473" s="201">
        <f>O473*H473</f>
        <v>0</v>
      </c>
      <c r="Q473" s="201">
        <v>1E-4</v>
      </c>
      <c r="R473" s="201">
        <f>Q473*H473</f>
        <v>1.8000000000000002E-3</v>
      </c>
      <c r="S473" s="201">
        <v>0</v>
      </c>
      <c r="T473" s="202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3" t="s">
        <v>246</v>
      </c>
      <c r="AT473" s="203" t="s">
        <v>241</v>
      </c>
      <c r="AU473" s="203" t="s">
        <v>86</v>
      </c>
      <c r="AY473" s="18" t="s">
        <v>239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8" t="s">
        <v>83</v>
      </c>
      <c r="BK473" s="204">
        <f>ROUND(I473*H473,2)</f>
        <v>0</v>
      </c>
      <c r="BL473" s="18" t="s">
        <v>246</v>
      </c>
      <c r="BM473" s="203" t="s">
        <v>3977</v>
      </c>
    </row>
    <row r="474" spans="1:65" s="2" customFormat="1" ht="11.25">
      <c r="A474" s="35"/>
      <c r="B474" s="36"/>
      <c r="C474" s="37"/>
      <c r="D474" s="205" t="s">
        <v>248</v>
      </c>
      <c r="E474" s="37"/>
      <c r="F474" s="206" t="s">
        <v>3978</v>
      </c>
      <c r="G474" s="37"/>
      <c r="H474" s="37"/>
      <c r="I474" s="207"/>
      <c r="J474" s="37"/>
      <c r="K474" s="37"/>
      <c r="L474" s="40"/>
      <c r="M474" s="208"/>
      <c r="N474" s="209"/>
      <c r="O474" s="72"/>
      <c r="P474" s="72"/>
      <c r="Q474" s="72"/>
      <c r="R474" s="72"/>
      <c r="S474" s="72"/>
      <c r="T474" s="73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248</v>
      </c>
      <c r="AU474" s="18" t="s">
        <v>86</v>
      </c>
    </row>
    <row r="475" spans="1:65" s="2" customFormat="1" ht="21.75" customHeight="1">
      <c r="A475" s="35"/>
      <c r="B475" s="36"/>
      <c r="C475" s="192" t="s">
        <v>665</v>
      </c>
      <c r="D475" s="192" t="s">
        <v>241</v>
      </c>
      <c r="E475" s="193" t="s">
        <v>3979</v>
      </c>
      <c r="F475" s="194" t="s">
        <v>3980</v>
      </c>
      <c r="G475" s="195" t="s">
        <v>519</v>
      </c>
      <c r="H475" s="196">
        <v>217</v>
      </c>
      <c r="I475" s="197"/>
      <c r="J475" s="198">
        <f>ROUND(I475*H475,2)</f>
        <v>0</v>
      </c>
      <c r="K475" s="194" t="s">
        <v>245</v>
      </c>
      <c r="L475" s="40"/>
      <c r="M475" s="199" t="s">
        <v>1</v>
      </c>
      <c r="N475" s="200" t="s">
        <v>40</v>
      </c>
      <c r="O475" s="72"/>
      <c r="P475" s="201">
        <f>O475*H475</f>
        <v>0</v>
      </c>
      <c r="Q475" s="201">
        <v>1.2999999999999999E-4</v>
      </c>
      <c r="R475" s="201">
        <f>Q475*H475</f>
        <v>2.8209999999999999E-2</v>
      </c>
      <c r="S475" s="201">
        <v>0</v>
      </c>
      <c r="T475" s="202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3" t="s">
        <v>246</v>
      </c>
      <c r="AT475" s="203" t="s">
        <v>241</v>
      </c>
      <c r="AU475" s="203" t="s">
        <v>86</v>
      </c>
      <c r="AY475" s="18" t="s">
        <v>239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8" t="s">
        <v>83</v>
      </c>
      <c r="BK475" s="204">
        <f>ROUND(I475*H475,2)</f>
        <v>0</v>
      </c>
      <c r="BL475" s="18" t="s">
        <v>246</v>
      </c>
      <c r="BM475" s="203" t="s">
        <v>3981</v>
      </c>
    </row>
    <row r="476" spans="1:65" s="2" customFormat="1" ht="11.25">
      <c r="A476" s="35"/>
      <c r="B476" s="36"/>
      <c r="C476" s="37"/>
      <c r="D476" s="205" t="s">
        <v>248</v>
      </c>
      <c r="E476" s="37"/>
      <c r="F476" s="206" t="s">
        <v>3982</v>
      </c>
      <c r="G476" s="37"/>
      <c r="H476" s="37"/>
      <c r="I476" s="207"/>
      <c r="J476" s="37"/>
      <c r="K476" s="37"/>
      <c r="L476" s="40"/>
      <c r="M476" s="208"/>
      <c r="N476" s="209"/>
      <c r="O476" s="72"/>
      <c r="P476" s="72"/>
      <c r="Q476" s="72"/>
      <c r="R476" s="72"/>
      <c r="S476" s="72"/>
      <c r="T476" s="73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248</v>
      </c>
      <c r="AU476" s="18" t="s">
        <v>86</v>
      </c>
    </row>
    <row r="477" spans="1:65" s="13" customFormat="1" ht="11.25">
      <c r="B477" s="210"/>
      <c r="C477" s="211"/>
      <c r="D477" s="212" t="s">
        <v>250</v>
      </c>
      <c r="E477" s="213" t="s">
        <v>1</v>
      </c>
      <c r="F477" s="214" t="s">
        <v>3802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250</v>
      </c>
      <c r="AU477" s="220" t="s">
        <v>86</v>
      </c>
      <c r="AV477" s="13" t="s">
        <v>83</v>
      </c>
      <c r="AW477" s="13" t="s">
        <v>31</v>
      </c>
      <c r="AX477" s="13" t="s">
        <v>75</v>
      </c>
      <c r="AY477" s="220" t="s">
        <v>239</v>
      </c>
    </row>
    <row r="478" spans="1:65" s="14" customFormat="1" ht="11.25">
      <c r="B478" s="221"/>
      <c r="C478" s="222"/>
      <c r="D478" s="212" t="s">
        <v>250</v>
      </c>
      <c r="E478" s="223" t="s">
        <v>1</v>
      </c>
      <c r="F478" s="224" t="s">
        <v>3983</v>
      </c>
      <c r="G478" s="222"/>
      <c r="H478" s="225">
        <v>182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250</v>
      </c>
      <c r="AU478" s="231" t="s">
        <v>86</v>
      </c>
      <c r="AV478" s="14" t="s">
        <v>86</v>
      </c>
      <c r="AW478" s="14" t="s">
        <v>31</v>
      </c>
      <c r="AX478" s="14" t="s">
        <v>75</v>
      </c>
      <c r="AY478" s="231" t="s">
        <v>239</v>
      </c>
    </row>
    <row r="479" spans="1:65" s="13" customFormat="1" ht="11.25">
      <c r="B479" s="210"/>
      <c r="C479" s="211"/>
      <c r="D479" s="212" t="s">
        <v>250</v>
      </c>
      <c r="E479" s="213" t="s">
        <v>1</v>
      </c>
      <c r="F479" s="214" t="s">
        <v>3806</v>
      </c>
      <c r="G479" s="211"/>
      <c r="H479" s="213" t="s">
        <v>1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250</v>
      </c>
      <c r="AU479" s="220" t="s">
        <v>86</v>
      </c>
      <c r="AV479" s="13" t="s">
        <v>83</v>
      </c>
      <c r="AW479" s="13" t="s">
        <v>31</v>
      </c>
      <c r="AX479" s="13" t="s">
        <v>75</v>
      </c>
      <c r="AY479" s="220" t="s">
        <v>239</v>
      </c>
    </row>
    <row r="480" spans="1:65" s="14" customFormat="1" ht="11.25">
      <c r="B480" s="221"/>
      <c r="C480" s="222"/>
      <c r="D480" s="212" t="s">
        <v>250</v>
      </c>
      <c r="E480" s="223" t="s">
        <v>1</v>
      </c>
      <c r="F480" s="224" t="s">
        <v>909</v>
      </c>
      <c r="G480" s="222"/>
      <c r="H480" s="225">
        <v>12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250</v>
      </c>
      <c r="AU480" s="231" t="s">
        <v>86</v>
      </c>
      <c r="AV480" s="14" t="s">
        <v>86</v>
      </c>
      <c r="AW480" s="14" t="s">
        <v>31</v>
      </c>
      <c r="AX480" s="14" t="s">
        <v>75</v>
      </c>
      <c r="AY480" s="231" t="s">
        <v>239</v>
      </c>
    </row>
    <row r="481" spans="1:65" s="13" customFormat="1" ht="11.25">
      <c r="B481" s="210"/>
      <c r="C481" s="211"/>
      <c r="D481" s="212" t="s">
        <v>250</v>
      </c>
      <c r="E481" s="213" t="s">
        <v>1</v>
      </c>
      <c r="F481" s="214" t="s">
        <v>3984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250</v>
      </c>
      <c r="AU481" s="220" t="s">
        <v>86</v>
      </c>
      <c r="AV481" s="13" t="s">
        <v>83</v>
      </c>
      <c r="AW481" s="13" t="s">
        <v>31</v>
      </c>
      <c r="AX481" s="13" t="s">
        <v>75</v>
      </c>
      <c r="AY481" s="220" t="s">
        <v>239</v>
      </c>
    </row>
    <row r="482" spans="1:65" s="14" customFormat="1" ht="11.25">
      <c r="B482" s="221"/>
      <c r="C482" s="222"/>
      <c r="D482" s="212" t="s">
        <v>250</v>
      </c>
      <c r="E482" s="223" t="s">
        <v>1</v>
      </c>
      <c r="F482" s="224" t="s">
        <v>909</v>
      </c>
      <c r="G482" s="222"/>
      <c r="H482" s="225">
        <v>12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250</v>
      </c>
      <c r="AU482" s="231" t="s">
        <v>86</v>
      </c>
      <c r="AV482" s="14" t="s">
        <v>86</v>
      </c>
      <c r="AW482" s="14" t="s">
        <v>31</v>
      </c>
      <c r="AX482" s="14" t="s">
        <v>75</v>
      </c>
      <c r="AY482" s="231" t="s">
        <v>239</v>
      </c>
    </row>
    <row r="483" spans="1:65" s="14" customFormat="1" ht="11.25">
      <c r="B483" s="221"/>
      <c r="C483" s="222"/>
      <c r="D483" s="212" t="s">
        <v>250</v>
      </c>
      <c r="E483" s="223" t="s">
        <v>1</v>
      </c>
      <c r="F483" s="224" t="s">
        <v>3985</v>
      </c>
      <c r="G483" s="222"/>
      <c r="H483" s="225">
        <v>11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250</v>
      </c>
      <c r="AU483" s="231" t="s">
        <v>86</v>
      </c>
      <c r="AV483" s="14" t="s">
        <v>86</v>
      </c>
      <c r="AW483" s="14" t="s">
        <v>31</v>
      </c>
      <c r="AX483" s="14" t="s">
        <v>75</v>
      </c>
      <c r="AY483" s="231" t="s">
        <v>239</v>
      </c>
    </row>
    <row r="484" spans="1:65" s="16" customFormat="1" ht="11.25">
      <c r="B484" s="243"/>
      <c r="C484" s="244"/>
      <c r="D484" s="212" t="s">
        <v>250</v>
      </c>
      <c r="E484" s="245" t="s">
        <v>1</v>
      </c>
      <c r="F484" s="246" t="s">
        <v>264</v>
      </c>
      <c r="G484" s="244"/>
      <c r="H484" s="247">
        <v>217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AT484" s="253" t="s">
        <v>250</v>
      </c>
      <c r="AU484" s="253" t="s">
        <v>86</v>
      </c>
      <c r="AV484" s="16" t="s">
        <v>246</v>
      </c>
      <c r="AW484" s="16" t="s">
        <v>31</v>
      </c>
      <c r="AX484" s="16" t="s">
        <v>83</v>
      </c>
      <c r="AY484" s="253" t="s">
        <v>239</v>
      </c>
    </row>
    <row r="485" spans="1:65" s="12" customFormat="1" ht="22.9" customHeight="1">
      <c r="B485" s="176"/>
      <c r="C485" s="177"/>
      <c r="D485" s="178" t="s">
        <v>74</v>
      </c>
      <c r="E485" s="190" t="s">
        <v>1133</v>
      </c>
      <c r="F485" s="190" t="s">
        <v>3986</v>
      </c>
      <c r="G485" s="177"/>
      <c r="H485" s="177"/>
      <c r="I485" s="180"/>
      <c r="J485" s="191">
        <f>BK485</f>
        <v>0</v>
      </c>
      <c r="K485" s="177"/>
      <c r="L485" s="182"/>
      <c r="M485" s="183"/>
      <c r="N485" s="184"/>
      <c r="O485" s="184"/>
      <c r="P485" s="185">
        <f>SUM(P486:P491)</f>
        <v>0</v>
      </c>
      <c r="Q485" s="184"/>
      <c r="R485" s="185">
        <f>SUM(R486:R491)</f>
        <v>0</v>
      </c>
      <c r="S485" s="184"/>
      <c r="T485" s="186">
        <f>SUM(T486:T491)</f>
        <v>0</v>
      </c>
      <c r="AR485" s="187" t="s">
        <v>83</v>
      </c>
      <c r="AT485" s="188" t="s">
        <v>74</v>
      </c>
      <c r="AU485" s="188" t="s">
        <v>83</v>
      </c>
      <c r="AY485" s="187" t="s">
        <v>239</v>
      </c>
      <c r="BK485" s="189">
        <f>SUM(BK486:BK491)</f>
        <v>0</v>
      </c>
    </row>
    <row r="486" spans="1:65" s="2" customFormat="1" ht="24.2" customHeight="1">
      <c r="A486" s="35"/>
      <c r="B486" s="36"/>
      <c r="C486" s="192" t="s">
        <v>671</v>
      </c>
      <c r="D486" s="192" t="s">
        <v>241</v>
      </c>
      <c r="E486" s="193" t="s">
        <v>3987</v>
      </c>
      <c r="F486" s="194" t="s">
        <v>3988</v>
      </c>
      <c r="G486" s="195" t="s">
        <v>343</v>
      </c>
      <c r="H486" s="196">
        <v>21</v>
      </c>
      <c r="I486" s="197"/>
      <c r="J486" s="198">
        <f>ROUND(I486*H486,2)</f>
        <v>0</v>
      </c>
      <c r="K486" s="194" t="s">
        <v>245</v>
      </c>
      <c r="L486" s="40"/>
      <c r="M486" s="199" t="s">
        <v>1</v>
      </c>
      <c r="N486" s="200" t="s">
        <v>40</v>
      </c>
      <c r="O486" s="72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3" t="s">
        <v>246</v>
      </c>
      <c r="AT486" s="203" t="s">
        <v>241</v>
      </c>
      <c r="AU486" s="203" t="s">
        <v>86</v>
      </c>
      <c r="AY486" s="18" t="s">
        <v>239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8" t="s">
        <v>83</v>
      </c>
      <c r="BK486" s="204">
        <f>ROUND(I486*H486,2)</f>
        <v>0</v>
      </c>
      <c r="BL486" s="18" t="s">
        <v>246</v>
      </c>
      <c r="BM486" s="203" t="s">
        <v>3989</v>
      </c>
    </row>
    <row r="487" spans="1:65" s="2" customFormat="1" ht="11.25">
      <c r="A487" s="35"/>
      <c r="B487" s="36"/>
      <c r="C487" s="37"/>
      <c r="D487" s="205" t="s">
        <v>248</v>
      </c>
      <c r="E487" s="37"/>
      <c r="F487" s="206" t="s">
        <v>3990</v>
      </c>
      <c r="G487" s="37"/>
      <c r="H487" s="37"/>
      <c r="I487" s="207"/>
      <c r="J487" s="37"/>
      <c r="K487" s="37"/>
      <c r="L487" s="40"/>
      <c r="M487" s="208"/>
      <c r="N487" s="209"/>
      <c r="O487" s="72"/>
      <c r="P487" s="72"/>
      <c r="Q487" s="72"/>
      <c r="R487" s="72"/>
      <c r="S487" s="72"/>
      <c r="T487" s="73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248</v>
      </c>
      <c r="AU487" s="18" t="s">
        <v>86</v>
      </c>
    </row>
    <row r="488" spans="1:65" s="14" customFormat="1" ht="11.25">
      <c r="B488" s="221"/>
      <c r="C488" s="222"/>
      <c r="D488" s="212" t="s">
        <v>250</v>
      </c>
      <c r="E488" s="223" t="s">
        <v>1</v>
      </c>
      <c r="F488" s="224" t="s">
        <v>7</v>
      </c>
      <c r="G488" s="222"/>
      <c r="H488" s="225">
        <v>21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250</v>
      </c>
      <c r="AU488" s="231" t="s">
        <v>86</v>
      </c>
      <c r="AV488" s="14" t="s">
        <v>86</v>
      </c>
      <c r="AW488" s="14" t="s">
        <v>31</v>
      </c>
      <c r="AX488" s="14" t="s">
        <v>83</v>
      </c>
      <c r="AY488" s="231" t="s">
        <v>239</v>
      </c>
    </row>
    <row r="489" spans="1:65" s="13" customFormat="1" ht="11.25">
      <c r="B489" s="210"/>
      <c r="C489" s="211"/>
      <c r="D489" s="212" t="s">
        <v>250</v>
      </c>
      <c r="E489" s="213" t="s">
        <v>1</v>
      </c>
      <c r="F489" s="214" t="s">
        <v>1569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250</v>
      </c>
      <c r="AU489" s="220" t="s">
        <v>86</v>
      </c>
      <c r="AV489" s="13" t="s">
        <v>83</v>
      </c>
      <c r="AW489" s="13" t="s">
        <v>31</v>
      </c>
      <c r="AX489" s="13" t="s">
        <v>75</v>
      </c>
      <c r="AY489" s="220" t="s">
        <v>239</v>
      </c>
    </row>
    <row r="490" spans="1:65" s="13" customFormat="1" ht="22.5">
      <c r="B490" s="210"/>
      <c r="C490" s="211"/>
      <c r="D490" s="212" t="s">
        <v>250</v>
      </c>
      <c r="E490" s="213" t="s">
        <v>1</v>
      </c>
      <c r="F490" s="214" t="s">
        <v>3991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250</v>
      </c>
      <c r="AU490" s="220" t="s">
        <v>86</v>
      </c>
      <c r="AV490" s="13" t="s">
        <v>83</v>
      </c>
      <c r="AW490" s="13" t="s">
        <v>31</v>
      </c>
      <c r="AX490" s="13" t="s">
        <v>75</v>
      </c>
      <c r="AY490" s="220" t="s">
        <v>239</v>
      </c>
    </row>
    <row r="491" spans="1:65" s="13" customFormat="1" ht="11.25">
      <c r="B491" s="210"/>
      <c r="C491" s="211"/>
      <c r="D491" s="212" t="s">
        <v>250</v>
      </c>
      <c r="E491" s="213" t="s">
        <v>1</v>
      </c>
      <c r="F491" s="214" t="s">
        <v>3992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250</v>
      </c>
      <c r="AU491" s="220" t="s">
        <v>86</v>
      </c>
      <c r="AV491" s="13" t="s">
        <v>83</v>
      </c>
      <c r="AW491" s="13" t="s">
        <v>31</v>
      </c>
      <c r="AX491" s="13" t="s">
        <v>75</v>
      </c>
      <c r="AY491" s="220" t="s">
        <v>239</v>
      </c>
    </row>
    <row r="492" spans="1:65" s="12" customFormat="1" ht="25.9" customHeight="1">
      <c r="B492" s="176"/>
      <c r="C492" s="177"/>
      <c r="D492" s="178" t="s">
        <v>74</v>
      </c>
      <c r="E492" s="179" t="s">
        <v>1815</v>
      </c>
      <c r="F492" s="179" t="s">
        <v>1816</v>
      </c>
      <c r="G492" s="177"/>
      <c r="H492" s="177"/>
      <c r="I492" s="180"/>
      <c r="J492" s="181">
        <f>BK492</f>
        <v>0</v>
      </c>
      <c r="K492" s="177"/>
      <c r="L492" s="182"/>
      <c r="M492" s="183"/>
      <c r="N492" s="184"/>
      <c r="O492" s="184"/>
      <c r="P492" s="185">
        <f>P493+P549+P683+P745+P752</f>
        <v>0</v>
      </c>
      <c r="Q492" s="184"/>
      <c r="R492" s="185">
        <f>R493+R549+R683+R745+R752</f>
        <v>1.9220799999999998</v>
      </c>
      <c r="S492" s="184"/>
      <c r="T492" s="186">
        <f>T493+T549+T683+T745+T752</f>
        <v>0</v>
      </c>
      <c r="AR492" s="187" t="s">
        <v>86</v>
      </c>
      <c r="AT492" s="188" t="s">
        <v>74</v>
      </c>
      <c r="AU492" s="188" t="s">
        <v>75</v>
      </c>
      <c r="AY492" s="187" t="s">
        <v>239</v>
      </c>
      <c r="BK492" s="189">
        <f>BK493+BK549+BK683+BK745+BK752</f>
        <v>0</v>
      </c>
    </row>
    <row r="493" spans="1:65" s="12" customFormat="1" ht="22.9" customHeight="1">
      <c r="B493" s="176"/>
      <c r="C493" s="177"/>
      <c r="D493" s="178" t="s">
        <v>74</v>
      </c>
      <c r="E493" s="190" t="s">
        <v>3993</v>
      </c>
      <c r="F493" s="190" t="s">
        <v>3994</v>
      </c>
      <c r="G493" s="177"/>
      <c r="H493" s="177"/>
      <c r="I493" s="180"/>
      <c r="J493" s="191">
        <f>BK493</f>
        <v>0</v>
      </c>
      <c r="K493" s="177"/>
      <c r="L493" s="182"/>
      <c r="M493" s="183"/>
      <c r="N493" s="184"/>
      <c r="O493" s="184"/>
      <c r="P493" s="185">
        <f>SUM(P494:P548)</f>
        <v>0</v>
      </c>
      <c r="Q493" s="184"/>
      <c r="R493" s="185">
        <f>SUM(R494:R548)</f>
        <v>0.86304000000000014</v>
      </c>
      <c r="S493" s="184"/>
      <c r="T493" s="186">
        <f>SUM(T494:T548)</f>
        <v>0</v>
      </c>
      <c r="AR493" s="187" t="s">
        <v>86</v>
      </c>
      <c r="AT493" s="188" t="s">
        <v>74</v>
      </c>
      <c r="AU493" s="188" t="s">
        <v>83</v>
      </c>
      <c r="AY493" s="187" t="s">
        <v>239</v>
      </c>
      <c r="BK493" s="189">
        <f>SUM(BK494:BK548)</f>
        <v>0</v>
      </c>
    </row>
    <row r="494" spans="1:65" s="2" customFormat="1" ht="21.75" customHeight="1">
      <c r="A494" s="35"/>
      <c r="B494" s="36"/>
      <c r="C494" s="192" t="s">
        <v>677</v>
      </c>
      <c r="D494" s="192" t="s">
        <v>241</v>
      </c>
      <c r="E494" s="193" t="s">
        <v>3995</v>
      </c>
      <c r="F494" s="194" t="s">
        <v>3996</v>
      </c>
      <c r="G494" s="195" t="s">
        <v>519</v>
      </c>
      <c r="H494" s="196">
        <v>30</v>
      </c>
      <c r="I494" s="197"/>
      <c r="J494" s="198">
        <f>ROUND(I494*H494,2)</f>
        <v>0</v>
      </c>
      <c r="K494" s="194" t="s">
        <v>245</v>
      </c>
      <c r="L494" s="40"/>
      <c r="M494" s="199" t="s">
        <v>1</v>
      </c>
      <c r="N494" s="200" t="s">
        <v>40</v>
      </c>
      <c r="O494" s="72"/>
      <c r="P494" s="201">
        <f>O494*H494</f>
        <v>0</v>
      </c>
      <c r="Q494" s="201">
        <v>1.42E-3</v>
      </c>
      <c r="R494" s="201">
        <f>Q494*H494</f>
        <v>4.2599999999999999E-2</v>
      </c>
      <c r="S494" s="201">
        <v>0</v>
      </c>
      <c r="T494" s="202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3" t="s">
        <v>169</v>
      </c>
      <c r="AT494" s="203" t="s">
        <v>241</v>
      </c>
      <c r="AU494" s="203" t="s">
        <v>86</v>
      </c>
      <c r="AY494" s="18" t="s">
        <v>239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8" t="s">
        <v>83</v>
      </c>
      <c r="BK494" s="204">
        <f>ROUND(I494*H494,2)</f>
        <v>0</v>
      </c>
      <c r="BL494" s="18" t="s">
        <v>169</v>
      </c>
      <c r="BM494" s="203" t="s">
        <v>3997</v>
      </c>
    </row>
    <row r="495" spans="1:65" s="2" customFormat="1" ht="11.25">
      <c r="A495" s="35"/>
      <c r="B495" s="36"/>
      <c r="C495" s="37"/>
      <c r="D495" s="205" t="s">
        <v>248</v>
      </c>
      <c r="E495" s="37"/>
      <c r="F495" s="206" t="s">
        <v>3998</v>
      </c>
      <c r="G495" s="37"/>
      <c r="H495" s="37"/>
      <c r="I495" s="207"/>
      <c r="J495" s="37"/>
      <c r="K495" s="37"/>
      <c r="L495" s="40"/>
      <c r="M495" s="208"/>
      <c r="N495" s="209"/>
      <c r="O495" s="72"/>
      <c r="P495" s="72"/>
      <c r="Q495" s="72"/>
      <c r="R495" s="72"/>
      <c r="S495" s="72"/>
      <c r="T495" s="73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248</v>
      </c>
      <c r="AU495" s="18" t="s">
        <v>86</v>
      </c>
    </row>
    <row r="496" spans="1:65" s="13" customFormat="1" ht="11.25">
      <c r="B496" s="210"/>
      <c r="C496" s="211"/>
      <c r="D496" s="212" t="s">
        <v>250</v>
      </c>
      <c r="E496" s="213" t="s">
        <v>1</v>
      </c>
      <c r="F496" s="214" t="s">
        <v>3999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250</v>
      </c>
      <c r="AU496" s="220" t="s">
        <v>86</v>
      </c>
      <c r="AV496" s="13" t="s">
        <v>83</v>
      </c>
      <c r="AW496" s="13" t="s">
        <v>31</v>
      </c>
      <c r="AX496" s="13" t="s">
        <v>75</v>
      </c>
      <c r="AY496" s="220" t="s">
        <v>239</v>
      </c>
    </row>
    <row r="497" spans="1:65" s="14" customFormat="1" ht="11.25">
      <c r="B497" s="221"/>
      <c r="C497" s="222"/>
      <c r="D497" s="212" t="s">
        <v>250</v>
      </c>
      <c r="E497" s="223" t="s">
        <v>1</v>
      </c>
      <c r="F497" s="224" t="s">
        <v>4000</v>
      </c>
      <c r="G497" s="222"/>
      <c r="H497" s="225">
        <v>30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250</v>
      </c>
      <c r="AU497" s="231" t="s">
        <v>86</v>
      </c>
      <c r="AV497" s="14" t="s">
        <v>86</v>
      </c>
      <c r="AW497" s="14" t="s">
        <v>31</v>
      </c>
      <c r="AX497" s="14" t="s">
        <v>83</v>
      </c>
      <c r="AY497" s="231" t="s">
        <v>239</v>
      </c>
    </row>
    <row r="498" spans="1:65" s="2" customFormat="1" ht="21.75" customHeight="1">
      <c r="A498" s="35"/>
      <c r="B498" s="36"/>
      <c r="C498" s="192" t="s">
        <v>682</v>
      </c>
      <c r="D498" s="192" t="s">
        <v>241</v>
      </c>
      <c r="E498" s="193" t="s">
        <v>4001</v>
      </c>
      <c r="F498" s="194" t="s">
        <v>4002</v>
      </c>
      <c r="G498" s="195" t="s">
        <v>519</v>
      </c>
      <c r="H498" s="196">
        <v>90</v>
      </c>
      <c r="I498" s="197"/>
      <c r="J498" s="198">
        <f>ROUND(I498*H498,2)</f>
        <v>0</v>
      </c>
      <c r="K498" s="194" t="s">
        <v>245</v>
      </c>
      <c r="L498" s="40"/>
      <c r="M498" s="199" t="s">
        <v>1</v>
      </c>
      <c r="N498" s="200" t="s">
        <v>40</v>
      </c>
      <c r="O498" s="72"/>
      <c r="P498" s="201">
        <f>O498*H498</f>
        <v>0</v>
      </c>
      <c r="Q498" s="201">
        <v>7.4400000000000004E-3</v>
      </c>
      <c r="R498" s="201">
        <f>Q498*H498</f>
        <v>0.66960000000000008</v>
      </c>
      <c r="S498" s="201">
        <v>0</v>
      </c>
      <c r="T498" s="202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3" t="s">
        <v>169</v>
      </c>
      <c r="AT498" s="203" t="s">
        <v>241</v>
      </c>
      <c r="AU498" s="203" t="s">
        <v>86</v>
      </c>
      <c r="AY498" s="18" t="s">
        <v>239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8" t="s">
        <v>83</v>
      </c>
      <c r="BK498" s="204">
        <f>ROUND(I498*H498,2)</f>
        <v>0</v>
      </c>
      <c r="BL498" s="18" t="s">
        <v>169</v>
      </c>
      <c r="BM498" s="203" t="s">
        <v>4003</v>
      </c>
    </row>
    <row r="499" spans="1:65" s="2" customFormat="1" ht="11.25">
      <c r="A499" s="35"/>
      <c r="B499" s="36"/>
      <c r="C499" s="37"/>
      <c r="D499" s="205" t="s">
        <v>248</v>
      </c>
      <c r="E499" s="37"/>
      <c r="F499" s="206" t="s">
        <v>4004</v>
      </c>
      <c r="G499" s="37"/>
      <c r="H499" s="37"/>
      <c r="I499" s="207"/>
      <c r="J499" s="37"/>
      <c r="K499" s="37"/>
      <c r="L499" s="40"/>
      <c r="M499" s="208"/>
      <c r="N499" s="209"/>
      <c r="O499" s="72"/>
      <c r="P499" s="72"/>
      <c r="Q499" s="72"/>
      <c r="R499" s="72"/>
      <c r="S499" s="72"/>
      <c r="T499" s="73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248</v>
      </c>
      <c r="AU499" s="18" t="s">
        <v>86</v>
      </c>
    </row>
    <row r="500" spans="1:65" s="13" customFormat="1" ht="11.25">
      <c r="B500" s="210"/>
      <c r="C500" s="211"/>
      <c r="D500" s="212" t="s">
        <v>250</v>
      </c>
      <c r="E500" s="213" t="s">
        <v>1</v>
      </c>
      <c r="F500" s="214" t="s">
        <v>3999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250</v>
      </c>
      <c r="AU500" s="220" t="s">
        <v>86</v>
      </c>
      <c r="AV500" s="13" t="s">
        <v>83</v>
      </c>
      <c r="AW500" s="13" t="s">
        <v>31</v>
      </c>
      <c r="AX500" s="13" t="s">
        <v>75</v>
      </c>
      <c r="AY500" s="220" t="s">
        <v>239</v>
      </c>
    </row>
    <row r="501" spans="1:65" s="14" customFormat="1" ht="11.25">
      <c r="B501" s="221"/>
      <c r="C501" s="222"/>
      <c r="D501" s="212" t="s">
        <v>250</v>
      </c>
      <c r="E501" s="223" t="s">
        <v>1</v>
      </c>
      <c r="F501" s="224" t="s">
        <v>4005</v>
      </c>
      <c r="G501" s="222"/>
      <c r="H501" s="225">
        <v>90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250</v>
      </c>
      <c r="AU501" s="231" t="s">
        <v>86</v>
      </c>
      <c r="AV501" s="14" t="s">
        <v>86</v>
      </c>
      <c r="AW501" s="14" t="s">
        <v>31</v>
      </c>
      <c r="AX501" s="14" t="s">
        <v>83</v>
      </c>
      <c r="AY501" s="231" t="s">
        <v>239</v>
      </c>
    </row>
    <row r="502" spans="1:65" s="2" customFormat="1" ht="16.5" customHeight="1">
      <c r="A502" s="35"/>
      <c r="B502" s="36"/>
      <c r="C502" s="192" t="s">
        <v>687</v>
      </c>
      <c r="D502" s="192" t="s">
        <v>241</v>
      </c>
      <c r="E502" s="193" t="s">
        <v>4006</v>
      </c>
      <c r="F502" s="194" t="s">
        <v>4007</v>
      </c>
      <c r="G502" s="195" t="s">
        <v>519</v>
      </c>
      <c r="H502" s="196">
        <v>40</v>
      </c>
      <c r="I502" s="197"/>
      <c r="J502" s="198">
        <f>ROUND(I502*H502,2)</f>
        <v>0</v>
      </c>
      <c r="K502" s="194" t="s">
        <v>245</v>
      </c>
      <c r="L502" s="40"/>
      <c r="M502" s="199" t="s">
        <v>1</v>
      </c>
      <c r="N502" s="200" t="s">
        <v>40</v>
      </c>
      <c r="O502" s="72"/>
      <c r="P502" s="201">
        <f>O502*H502</f>
        <v>0</v>
      </c>
      <c r="Q502" s="201">
        <v>2.0100000000000001E-3</v>
      </c>
      <c r="R502" s="201">
        <f>Q502*H502</f>
        <v>8.0399999999999999E-2</v>
      </c>
      <c r="S502" s="201">
        <v>0</v>
      </c>
      <c r="T502" s="202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3" t="s">
        <v>169</v>
      </c>
      <c r="AT502" s="203" t="s">
        <v>241</v>
      </c>
      <c r="AU502" s="203" t="s">
        <v>86</v>
      </c>
      <c r="AY502" s="18" t="s">
        <v>239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8" t="s">
        <v>83</v>
      </c>
      <c r="BK502" s="204">
        <f>ROUND(I502*H502,2)</f>
        <v>0</v>
      </c>
      <c r="BL502" s="18" t="s">
        <v>169</v>
      </c>
      <c r="BM502" s="203" t="s">
        <v>4008</v>
      </c>
    </row>
    <row r="503" spans="1:65" s="2" customFormat="1" ht="11.25">
      <c r="A503" s="35"/>
      <c r="B503" s="36"/>
      <c r="C503" s="37"/>
      <c r="D503" s="205" t="s">
        <v>248</v>
      </c>
      <c r="E503" s="37"/>
      <c r="F503" s="206" t="s">
        <v>4009</v>
      </c>
      <c r="G503" s="37"/>
      <c r="H503" s="37"/>
      <c r="I503" s="207"/>
      <c r="J503" s="37"/>
      <c r="K503" s="37"/>
      <c r="L503" s="40"/>
      <c r="M503" s="208"/>
      <c r="N503" s="209"/>
      <c r="O503" s="72"/>
      <c r="P503" s="72"/>
      <c r="Q503" s="72"/>
      <c r="R503" s="72"/>
      <c r="S503" s="72"/>
      <c r="T503" s="73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248</v>
      </c>
      <c r="AU503" s="18" t="s">
        <v>86</v>
      </c>
    </row>
    <row r="504" spans="1:65" s="13" customFormat="1" ht="11.25">
      <c r="B504" s="210"/>
      <c r="C504" s="211"/>
      <c r="D504" s="212" t="s">
        <v>250</v>
      </c>
      <c r="E504" s="213" t="s">
        <v>1</v>
      </c>
      <c r="F504" s="214" t="s">
        <v>4010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250</v>
      </c>
      <c r="AU504" s="220" t="s">
        <v>86</v>
      </c>
      <c r="AV504" s="13" t="s">
        <v>83</v>
      </c>
      <c r="AW504" s="13" t="s">
        <v>31</v>
      </c>
      <c r="AX504" s="13" t="s">
        <v>75</v>
      </c>
      <c r="AY504" s="220" t="s">
        <v>239</v>
      </c>
    </row>
    <row r="505" spans="1:65" s="14" customFormat="1" ht="11.25">
      <c r="B505" s="221"/>
      <c r="C505" s="222"/>
      <c r="D505" s="212" t="s">
        <v>250</v>
      </c>
      <c r="E505" s="223" t="s">
        <v>1</v>
      </c>
      <c r="F505" s="224" t="s">
        <v>4011</v>
      </c>
      <c r="G505" s="222"/>
      <c r="H505" s="225">
        <v>40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250</v>
      </c>
      <c r="AU505" s="231" t="s">
        <v>86</v>
      </c>
      <c r="AV505" s="14" t="s">
        <v>86</v>
      </c>
      <c r="AW505" s="14" t="s">
        <v>31</v>
      </c>
      <c r="AX505" s="14" t="s">
        <v>83</v>
      </c>
      <c r="AY505" s="231" t="s">
        <v>239</v>
      </c>
    </row>
    <row r="506" spans="1:65" s="2" customFormat="1" ht="16.5" customHeight="1">
      <c r="A506" s="35"/>
      <c r="B506" s="36"/>
      <c r="C506" s="192" t="s">
        <v>692</v>
      </c>
      <c r="D506" s="192" t="s">
        <v>241</v>
      </c>
      <c r="E506" s="193" t="s">
        <v>4012</v>
      </c>
      <c r="F506" s="194" t="s">
        <v>4013</v>
      </c>
      <c r="G506" s="195" t="s">
        <v>519</v>
      </c>
      <c r="H506" s="196">
        <v>30</v>
      </c>
      <c r="I506" s="197"/>
      <c r="J506" s="198">
        <f>ROUND(I506*H506,2)</f>
        <v>0</v>
      </c>
      <c r="K506" s="194" t="s">
        <v>1</v>
      </c>
      <c r="L506" s="40"/>
      <c r="M506" s="199" t="s">
        <v>1</v>
      </c>
      <c r="N506" s="200" t="s">
        <v>40</v>
      </c>
      <c r="O506" s="72"/>
      <c r="P506" s="201">
        <f>O506*H506</f>
        <v>0</v>
      </c>
      <c r="Q506" s="201">
        <v>4.0999999999999999E-4</v>
      </c>
      <c r="R506" s="201">
        <f>Q506*H506</f>
        <v>1.23E-2</v>
      </c>
      <c r="S506" s="201">
        <v>0</v>
      </c>
      <c r="T506" s="202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3" t="s">
        <v>169</v>
      </c>
      <c r="AT506" s="203" t="s">
        <v>241</v>
      </c>
      <c r="AU506" s="203" t="s">
        <v>86</v>
      </c>
      <c r="AY506" s="18" t="s">
        <v>239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8" t="s">
        <v>83</v>
      </c>
      <c r="BK506" s="204">
        <f>ROUND(I506*H506,2)</f>
        <v>0</v>
      </c>
      <c r="BL506" s="18" t="s">
        <v>169</v>
      </c>
      <c r="BM506" s="203" t="s">
        <v>4014</v>
      </c>
    </row>
    <row r="507" spans="1:65" s="13" customFormat="1" ht="11.25">
      <c r="B507" s="210"/>
      <c r="C507" s="211"/>
      <c r="D507" s="212" t="s">
        <v>250</v>
      </c>
      <c r="E507" s="213" t="s">
        <v>1</v>
      </c>
      <c r="F507" s="214" t="s">
        <v>4015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250</v>
      </c>
      <c r="AU507" s="220" t="s">
        <v>86</v>
      </c>
      <c r="AV507" s="13" t="s">
        <v>83</v>
      </c>
      <c r="AW507" s="13" t="s">
        <v>31</v>
      </c>
      <c r="AX507" s="13" t="s">
        <v>75</v>
      </c>
      <c r="AY507" s="220" t="s">
        <v>239</v>
      </c>
    </row>
    <row r="508" spans="1:65" s="13" customFormat="1" ht="11.25">
      <c r="B508" s="210"/>
      <c r="C508" s="211"/>
      <c r="D508" s="212" t="s">
        <v>250</v>
      </c>
      <c r="E508" s="213" t="s">
        <v>1</v>
      </c>
      <c r="F508" s="214" t="s">
        <v>4016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250</v>
      </c>
      <c r="AU508" s="220" t="s">
        <v>86</v>
      </c>
      <c r="AV508" s="13" t="s">
        <v>83</v>
      </c>
      <c r="AW508" s="13" t="s">
        <v>31</v>
      </c>
      <c r="AX508" s="13" t="s">
        <v>75</v>
      </c>
      <c r="AY508" s="220" t="s">
        <v>239</v>
      </c>
    </row>
    <row r="509" spans="1:65" s="14" customFormat="1" ht="11.25">
      <c r="B509" s="221"/>
      <c r="C509" s="222"/>
      <c r="D509" s="212" t="s">
        <v>250</v>
      </c>
      <c r="E509" s="223" t="s">
        <v>1</v>
      </c>
      <c r="F509" s="224" t="s">
        <v>4000</v>
      </c>
      <c r="G509" s="222"/>
      <c r="H509" s="225">
        <v>30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250</v>
      </c>
      <c r="AU509" s="231" t="s">
        <v>86</v>
      </c>
      <c r="AV509" s="14" t="s">
        <v>86</v>
      </c>
      <c r="AW509" s="14" t="s">
        <v>31</v>
      </c>
      <c r="AX509" s="14" t="s">
        <v>83</v>
      </c>
      <c r="AY509" s="231" t="s">
        <v>239</v>
      </c>
    </row>
    <row r="510" spans="1:65" s="2" customFormat="1" ht="16.5" customHeight="1">
      <c r="A510" s="35"/>
      <c r="B510" s="36"/>
      <c r="C510" s="192" t="s">
        <v>697</v>
      </c>
      <c r="D510" s="192" t="s">
        <v>241</v>
      </c>
      <c r="E510" s="193" t="s">
        <v>4017</v>
      </c>
      <c r="F510" s="194" t="s">
        <v>4018</v>
      </c>
      <c r="G510" s="195" t="s">
        <v>519</v>
      </c>
      <c r="H510" s="196">
        <v>5</v>
      </c>
      <c r="I510" s="197"/>
      <c r="J510" s="198">
        <f>ROUND(I510*H510,2)</f>
        <v>0</v>
      </c>
      <c r="K510" s="194" t="s">
        <v>245</v>
      </c>
      <c r="L510" s="40"/>
      <c r="M510" s="199" t="s">
        <v>1</v>
      </c>
      <c r="N510" s="200" t="s">
        <v>40</v>
      </c>
      <c r="O510" s="72"/>
      <c r="P510" s="201">
        <f>O510*H510</f>
        <v>0</v>
      </c>
      <c r="Q510" s="201">
        <v>4.0999999999999999E-4</v>
      </c>
      <c r="R510" s="201">
        <f>Q510*H510</f>
        <v>2.0499999999999997E-3</v>
      </c>
      <c r="S510" s="201">
        <v>0</v>
      </c>
      <c r="T510" s="202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3" t="s">
        <v>169</v>
      </c>
      <c r="AT510" s="203" t="s">
        <v>241</v>
      </c>
      <c r="AU510" s="203" t="s">
        <v>86</v>
      </c>
      <c r="AY510" s="18" t="s">
        <v>239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8" t="s">
        <v>83</v>
      </c>
      <c r="BK510" s="204">
        <f>ROUND(I510*H510,2)</f>
        <v>0</v>
      </c>
      <c r="BL510" s="18" t="s">
        <v>169</v>
      </c>
      <c r="BM510" s="203" t="s">
        <v>4019</v>
      </c>
    </row>
    <row r="511" spans="1:65" s="2" customFormat="1" ht="11.25">
      <c r="A511" s="35"/>
      <c r="B511" s="36"/>
      <c r="C511" s="37"/>
      <c r="D511" s="205" t="s">
        <v>248</v>
      </c>
      <c r="E511" s="37"/>
      <c r="F511" s="206" t="s">
        <v>4020</v>
      </c>
      <c r="G511" s="37"/>
      <c r="H511" s="37"/>
      <c r="I511" s="207"/>
      <c r="J511" s="37"/>
      <c r="K511" s="37"/>
      <c r="L511" s="40"/>
      <c r="M511" s="208"/>
      <c r="N511" s="209"/>
      <c r="O511" s="72"/>
      <c r="P511" s="72"/>
      <c r="Q511" s="72"/>
      <c r="R511" s="72"/>
      <c r="S511" s="72"/>
      <c r="T511" s="73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248</v>
      </c>
      <c r="AU511" s="18" t="s">
        <v>86</v>
      </c>
    </row>
    <row r="512" spans="1:65" s="13" customFormat="1" ht="11.25">
      <c r="B512" s="210"/>
      <c r="C512" s="211"/>
      <c r="D512" s="212" t="s">
        <v>250</v>
      </c>
      <c r="E512" s="213" t="s">
        <v>1</v>
      </c>
      <c r="F512" s="214" t="s">
        <v>4015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250</v>
      </c>
      <c r="AU512" s="220" t="s">
        <v>86</v>
      </c>
      <c r="AV512" s="13" t="s">
        <v>83</v>
      </c>
      <c r="AW512" s="13" t="s">
        <v>31</v>
      </c>
      <c r="AX512" s="13" t="s">
        <v>75</v>
      </c>
      <c r="AY512" s="220" t="s">
        <v>239</v>
      </c>
    </row>
    <row r="513" spans="1:65" s="14" customFormat="1" ht="11.25">
      <c r="B513" s="221"/>
      <c r="C513" s="222"/>
      <c r="D513" s="212" t="s">
        <v>250</v>
      </c>
      <c r="E513" s="223" t="s">
        <v>1</v>
      </c>
      <c r="F513" s="224" t="s">
        <v>1005</v>
      </c>
      <c r="G513" s="222"/>
      <c r="H513" s="225">
        <v>5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250</v>
      </c>
      <c r="AU513" s="231" t="s">
        <v>86</v>
      </c>
      <c r="AV513" s="14" t="s">
        <v>86</v>
      </c>
      <c r="AW513" s="14" t="s">
        <v>31</v>
      </c>
      <c r="AX513" s="14" t="s">
        <v>83</v>
      </c>
      <c r="AY513" s="231" t="s">
        <v>239</v>
      </c>
    </row>
    <row r="514" spans="1:65" s="2" customFormat="1" ht="16.5" customHeight="1">
      <c r="A514" s="35"/>
      <c r="B514" s="36"/>
      <c r="C514" s="192" t="s">
        <v>702</v>
      </c>
      <c r="D514" s="192" t="s">
        <v>241</v>
      </c>
      <c r="E514" s="193" t="s">
        <v>4021</v>
      </c>
      <c r="F514" s="194" t="s">
        <v>4022</v>
      </c>
      <c r="G514" s="195" t="s">
        <v>519</v>
      </c>
      <c r="H514" s="196">
        <v>10</v>
      </c>
      <c r="I514" s="197"/>
      <c r="J514" s="198">
        <f>ROUND(I514*H514,2)</f>
        <v>0</v>
      </c>
      <c r="K514" s="194" t="s">
        <v>245</v>
      </c>
      <c r="L514" s="40"/>
      <c r="M514" s="199" t="s">
        <v>1</v>
      </c>
      <c r="N514" s="200" t="s">
        <v>40</v>
      </c>
      <c r="O514" s="72"/>
      <c r="P514" s="201">
        <f>O514*H514</f>
        <v>0</v>
      </c>
      <c r="Q514" s="201">
        <v>4.8000000000000001E-4</v>
      </c>
      <c r="R514" s="201">
        <f>Q514*H514</f>
        <v>4.8000000000000004E-3</v>
      </c>
      <c r="S514" s="201">
        <v>0</v>
      </c>
      <c r="T514" s="202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3" t="s">
        <v>169</v>
      </c>
      <c r="AT514" s="203" t="s">
        <v>241</v>
      </c>
      <c r="AU514" s="203" t="s">
        <v>86</v>
      </c>
      <c r="AY514" s="18" t="s">
        <v>239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8" t="s">
        <v>83</v>
      </c>
      <c r="BK514" s="204">
        <f>ROUND(I514*H514,2)</f>
        <v>0</v>
      </c>
      <c r="BL514" s="18" t="s">
        <v>169</v>
      </c>
      <c r="BM514" s="203" t="s">
        <v>4023</v>
      </c>
    </row>
    <row r="515" spans="1:65" s="2" customFormat="1" ht="11.25">
      <c r="A515" s="35"/>
      <c r="B515" s="36"/>
      <c r="C515" s="37"/>
      <c r="D515" s="205" t="s">
        <v>248</v>
      </c>
      <c r="E515" s="37"/>
      <c r="F515" s="206" t="s">
        <v>4024</v>
      </c>
      <c r="G515" s="37"/>
      <c r="H515" s="37"/>
      <c r="I515" s="207"/>
      <c r="J515" s="37"/>
      <c r="K515" s="37"/>
      <c r="L515" s="40"/>
      <c r="M515" s="208"/>
      <c r="N515" s="209"/>
      <c r="O515" s="72"/>
      <c r="P515" s="72"/>
      <c r="Q515" s="72"/>
      <c r="R515" s="72"/>
      <c r="S515" s="72"/>
      <c r="T515" s="73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248</v>
      </c>
      <c r="AU515" s="18" t="s">
        <v>86</v>
      </c>
    </row>
    <row r="516" spans="1:65" s="13" customFormat="1" ht="11.25">
      <c r="B516" s="210"/>
      <c r="C516" s="211"/>
      <c r="D516" s="212" t="s">
        <v>250</v>
      </c>
      <c r="E516" s="213" t="s">
        <v>1</v>
      </c>
      <c r="F516" s="214" t="s">
        <v>4015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250</v>
      </c>
      <c r="AU516" s="220" t="s">
        <v>86</v>
      </c>
      <c r="AV516" s="13" t="s">
        <v>83</v>
      </c>
      <c r="AW516" s="13" t="s">
        <v>31</v>
      </c>
      <c r="AX516" s="13" t="s">
        <v>75</v>
      </c>
      <c r="AY516" s="220" t="s">
        <v>239</v>
      </c>
    </row>
    <row r="517" spans="1:65" s="14" customFormat="1" ht="11.25">
      <c r="B517" s="221"/>
      <c r="C517" s="222"/>
      <c r="D517" s="212" t="s">
        <v>250</v>
      </c>
      <c r="E517" s="223" t="s">
        <v>1</v>
      </c>
      <c r="F517" s="224" t="s">
        <v>527</v>
      </c>
      <c r="G517" s="222"/>
      <c r="H517" s="225">
        <v>10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250</v>
      </c>
      <c r="AU517" s="231" t="s">
        <v>86</v>
      </c>
      <c r="AV517" s="14" t="s">
        <v>86</v>
      </c>
      <c r="AW517" s="14" t="s">
        <v>31</v>
      </c>
      <c r="AX517" s="14" t="s">
        <v>83</v>
      </c>
      <c r="AY517" s="231" t="s">
        <v>239</v>
      </c>
    </row>
    <row r="518" spans="1:65" s="2" customFormat="1" ht="16.5" customHeight="1">
      <c r="A518" s="35"/>
      <c r="B518" s="36"/>
      <c r="C518" s="192" t="s">
        <v>707</v>
      </c>
      <c r="D518" s="192" t="s">
        <v>241</v>
      </c>
      <c r="E518" s="193" t="s">
        <v>4025</v>
      </c>
      <c r="F518" s="194" t="s">
        <v>4026</v>
      </c>
      <c r="G518" s="195" t="s">
        <v>519</v>
      </c>
      <c r="H518" s="196">
        <v>20</v>
      </c>
      <c r="I518" s="197"/>
      <c r="J518" s="198">
        <f>ROUND(I518*H518,2)</f>
        <v>0</v>
      </c>
      <c r="K518" s="194" t="s">
        <v>245</v>
      </c>
      <c r="L518" s="40"/>
      <c r="M518" s="199" t="s">
        <v>1</v>
      </c>
      <c r="N518" s="200" t="s">
        <v>40</v>
      </c>
      <c r="O518" s="72"/>
      <c r="P518" s="201">
        <f>O518*H518</f>
        <v>0</v>
      </c>
      <c r="Q518" s="201">
        <v>7.1000000000000002E-4</v>
      </c>
      <c r="R518" s="201">
        <f>Q518*H518</f>
        <v>1.4200000000000001E-2</v>
      </c>
      <c r="S518" s="201">
        <v>0</v>
      </c>
      <c r="T518" s="202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3" t="s">
        <v>169</v>
      </c>
      <c r="AT518" s="203" t="s">
        <v>241</v>
      </c>
      <c r="AU518" s="203" t="s">
        <v>86</v>
      </c>
      <c r="AY518" s="18" t="s">
        <v>239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8" t="s">
        <v>83</v>
      </c>
      <c r="BK518" s="204">
        <f>ROUND(I518*H518,2)</f>
        <v>0</v>
      </c>
      <c r="BL518" s="18" t="s">
        <v>169</v>
      </c>
      <c r="BM518" s="203" t="s">
        <v>4027</v>
      </c>
    </row>
    <row r="519" spans="1:65" s="2" customFormat="1" ht="11.25">
      <c r="A519" s="35"/>
      <c r="B519" s="36"/>
      <c r="C519" s="37"/>
      <c r="D519" s="205" t="s">
        <v>248</v>
      </c>
      <c r="E519" s="37"/>
      <c r="F519" s="206" t="s">
        <v>4028</v>
      </c>
      <c r="G519" s="37"/>
      <c r="H519" s="37"/>
      <c r="I519" s="207"/>
      <c r="J519" s="37"/>
      <c r="K519" s="37"/>
      <c r="L519" s="40"/>
      <c r="M519" s="208"/>
      <c r="N519" s="209"/>
      <c r="O519" s="72"/>
      <c r="P519" s="72"/>
      <c r="Q519" s="72"/>
      <c r="R519" s="72"/>
      <c r="S519" s="72"/>
      <c r="T519" s="73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248</v>
      </c>
      <c r="AU519" s="18" t="s">
        <v>86</v>
      </c>
    </row>
    <row r="520" spans="1:65" s="13" customFormat="1" ht="11.25">
      <c r="B520" s="210"/>
      <c r="C520" s="211"/>
      <c r="D520" s="212" t="s">
        <v>250</v>
      </c>
      <c r="E520" s="213" t="s">
        <v>1</v>
      </c>
      <c r="F520" s="214" t="s">
        <v>4015</v>
      </c>
      <c r="G520" s="211"/>
      <c r="H520" s="213" t="s">
        <v>1</v>
      </c>
      <c r="I520" s="215"/>
      <c r="J520" s="211"/>
      <c r="K520" s="211"/>
      <c r="L520" s="216"/>
      <c r="M520" s="217"/>
      <c r="N520" s="218"/>
      <c r="O520" s="218"/>
      <c r="P520" s="218"/>
      <c r="Q520" s="218"/>
      <c r="R520" s="218"/>
      <c r="S520" s="218"/>
      <c r="T520" s="219"/>
      <c r="AT520" s="220" t="s">
        <v>250</v>
      </c>
      <c r="AU520" s="220" t="s">
        <v>86</v>
      </c>
      <c r="AV520" s="13" t="s">
        <v>83</v>
      </c>
      <c r="AW520" s="13" t="s">
        <v>31</v>
      </c>
      <c r="AX520" s="13" t="s">
        <v>75</v>
      </c>
      <c r="AY520" s="220" t="s">
        <v>239</v>
      </c>
    </row>
    <row r="521" spans="1:65" s="14" customFormat="1" ht="11.25">
      <c r="B521" s="221"/>
      <c r="C521" s="222"/>
      <c r="D521" s="212" t="s">
        <v>250</v>
      </c>
      <c r="E521" s="223" t="s">
        <v>1</v>
      </c>
      <c r="F521" s="224" t="s">
        <v>1251</v>
      </c>
      <c r="G521" s="222"/>
      <c r="H521" s="225">
        <v>20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250</v>
      </c>
      <c r="AU521" s="231" t="s">
        <v>86</v>
      </c>
      <c r="AV521" s="14" t="s">
        <v>86</v>
      </c>
      <c r="AW521" s="14" t="s">
        <v>31</v>
      </c>
      <c r="AX521" s="14" t="s">
        <v>83</v>
      </c>
      <c r="AY521" s="231" t="s">
        <v>239</v>
      </c>
    </row>
    <row r="522" spans="1:65" s="2" customFormat="1" ht="24.2" customHeight="1">
      <c r="A522" s="35"/>
      <c r="B522" s="36"/>
      <c r="C522" s="192" t="s">
        <v>712</v>
      </c>
      <c r="D522" s="192" t="s">
        <v>241</v>
      </c>
      <c r="E522" s="193" t="s">
        <v>4029</v>
      </c>
      <c r="F522" s="194" t="s">
        <v>4030</v>
      </c>
      <c r="G522" s="195" t="s">
        <v>674</v>
      </c>
      <c r="H522" s="196">
        <v>10</v>
      </c>
      <c r="I522" s="197"/>
      <c r="J522" s="198">
        <f>ROUND(I522*H522,2)</f>
        <v>0</v>
      </c>
      <c r="K522" s="194" t="s">
        <v>245</v>
      </c>
      <c r="L522" s="40"/>
      <c r="M522" s="199" t="s">
        <v>1</v>
      </c>
      <c r="N522" s="200" t="s">
        <v>40</v>
      </c>
      <c r="O522" s="72"/>
      <c r="P522" s="201">
        <f>O522*H522</f>
        <v>0</v>
      </c>
      <c r="Q522" s="201">
        <v>1.01E-3</v>
      </c>
      <c r="R522" s="201">
        <f>Q522*H522</f>
        <v>1.0100000000000001E-2</v>
      </c>
      <c r="S522" s="201">
        <v>0</v>
      </c>
      <c r="T522" s="202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3" t="s">
        <v>169</v>
      </c>
      <c r="AT522" s="203" t="s">
        <v>241</v>
      </c>
      <c r="AU522" s="203" t="s">
        <v>86</v>
      </c>
      <c r="AY522" s="18" t="s">
        <v>239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8" t="s">
        <v>83</v>
      </c>
      <c r="BK522" s="204">
        <f>ROUND(I522*H522,2)</f>
        <v>0</v>
      </c>
      <c r="BL522" s="18" t="s">
        <v>169</v>
      </c>
      <c r="BM522" s="203" t="s">
        <v>4031</v>
      </c>
    </row>
    <row r="523" spans="1:65" s="2" customFormat="1" ht="11.25">
      <c r="A523" s="35"/>
      <c r="B523" s="36"/>
      <c r="C523" s="37"/>
      <c r="D523" s="205" t="s">
        <v>248</v>
      </c>
      <c r="E523" s="37"/>
      <c r="F523" s="206" t="s">
        <v>4032</v>
      </c>
      <c r="G523" s="37"/>
      <c r="H523" s="37"/>
      <c r="I523" s="207"/>
      <c r="J523" s="37"/>
      <c r="K523" s="37"/>
      <c r="L523" s="40"/>
      <c r="M523" s="208"/>
      <c r="N523" s="209"/>
      <c r="O523" s="72"/>
      <c r="P523" s="72"/>
      <c r="Q523" s="72"/>
      <c r="R523" s="72"/>
      <c r="S523" s="72"/>
      <c r="T523" s="73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8" t="s">
        <v>248</v>
      </c>
      <c r="AU523" s="18" t="s">
        <v>86</v>
      </c>
    </row>
    <row r="524" spans="1:65" s="2" customFormat="1" ht="37.9" customHeight="1">
      <c r="A524" s="35"/>
      <c r="B524" s="36"/>
      <c r="C524" s="192" t="s">
        <v>717</v>
      </c>
      <c r="D524" s="192" t="s">
        <v>241</v>
      </c>
      <c r="E524" s="193" t="s">
        <v>4033</v>
      </c>
      <c r="F524" s="194" t="s">
        <v>4034</v>
      </c>
      <c r="G524" s="195" t="s">
        <v>674</v>
      </c>
      <c r="H524" s="196">
        <v>1</v>
      </c>
      <c r="I524" s="197"/>
      <c r="J524" s="198">
        <f>ROUND(I524*H524,2)</f>
        <v>0</v>
      </c>
      <c r="K524" s="194" t="s">
        <v>1</v>
      </c>
      <c r="L524" s="40"/>
      <c r="M524" s="199" t="s">
        <v>1</v>
      </c>
      <c r="N524" s="200" t="s">
        <v>40</v>
      </c>
      <c r="O524" s="72"/>
      <c r="P524" s="201">
        <f>O524*H524</f>
        <v>0</v>
      </c>
      <c r="Q524" s="201">
        <v>1.48E-3</v>
      </c>
      <c r="R524" s="201">
        <f>Q524*H524</f>
        <v>1.48E-3</v>
      </c>
      <c r="S524" s="201">
        <v>0</v>
      </c>
      <c r="T524" s="202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3" t="s">
        <v>169</v>
      </c>
      <c r="AT524" s="203" t="s">
        <v>241</v>
      </c>
      <c r="AU524" s="203" t="s">
        <v>86</v>
      </c>
      <c r="AY524" s="18" t="s">
        <v>239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8" t="s">
        <v>83</v>
      </c>
      <c r="BK524" s="204">
        <f>ROUND(I524*H524,2)</f>
        <v>0</v>
      </c>
      <c r="BL524" s="18" t="s">
        <v>169</v>
      </c>
      <c r="BM524" s="203" t="s">
        <v>4035</v>
      </c>
    </row>
    <row r="525" spans="1:65" s="2" customFormat="1" ht="21.75" customHeight="1">
      <c r="A525" s="35"/>
      <c r="B525" s="36"/>
      <c r="C525" s="192" t="s">
        <v>722</v>
      </c>
      <c r="D525" s="192" t="s">
        <v>241</v>
      </c>
      <c r="E525" s="193" t="s">
        <v>4036</v>
      </c>
      <c r="F525" s="194" t="s">
        <v>4037</v>
      </c>
      <c r="G525" s="195" t="s">
        <v>674</v>
      </c>
      <c r="H525" s="196">
        <v>1</v>
      </c>
      <c r="I525" s="197"/>
      <c r="J525" s="198">
        <f>ROUND(I525*H525,2)</f>
        <v>0</v>
      </c>
      <c r="K525" s="194" t="s">
        <v>1</v>
      </c>
      <c r="L525" s="40"/>
      <c r="M525" s="199" t="s">
        <v>1</v>
      </c>
      <c r="N525" s="200" t="s">
        <v>40</v>
      </c>
      <c r="O525" s="72"/>
      <c r="P525" s="201">
        <f>O525*H525</f>
        <v>0</v>
      </c>
      <c r="Q525" s="201">
        <v>3.4000000000000002E-4</v>
      </c>
      <c r="R525" s="201">
        <f>Q525*H525</f>
        <v>3.4000000000000002E-4</v>
      </c>
      <c r="S525" s="201">
        <v>0</v>
      </c>
      <c r="T525" s="202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3" t="s">
        <v>169</v>
      </c>
      <c r="AT525" s="203" t="s">
        <v>241</v>
      </c>
      <c r="AU525" s="203" t="s">
        <v>86</v>
      </c>
      <c r="AY525" s="18" t="s">
        <v>239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8" t="s">
        <v>83</v>
      </c>
      <c r="BK525" s="204">
        <f>ROUND(I525*H525,2)</f>
        <v>0</v>
      </c>
      <c r="BL525" s="18" t="s">
        <v>169</v>
      </c>
      <c r="BM525" s="203" t="s">
        <v>4038</v>
      </c>
    </row>
    <row r="526" spans="1:65" s="13" customFormat="1" ht="11.25">
      <c r="B526" s="210"/>
      <c r="C526" s="211"/>
      <c r="D526" s="212" t="s">
        <v>250</v>
      </c>
      <c r="E526" s="213" t="s">
        <v>1</v>
      </c>
      <c r="F526" s="214" t="s">
        <v>4016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250</v>
      </c>
      <c r="AU526" s="220" t="s">
        <v>86</v>
      </c>
      <c r="AV526" s="13" t="s">
        <v>83</v>
      </c>
      <c r="AW526" s="13" t="s">
        <v>31</v>
      </c>
      <c r="AX526" s="13" t="s">
        <v>75</v>
      </c>
      <c r="AY526" s="220" t="s">
        <v>239</v>
      </c>
    </row>
    <row r="527" spans="1:65" s="14" customFormat="1" ht="11.25">
      <c r="B527" s="221"/>
      <c r="C527" s="222"/>
      <c r="D527" s="212" t="s">
        <v>250</v>
      </c>
      <c r="E527" s="223" t="s">
        <v>1</v>
      </c>
      <c r="F527" s="224" t="s">
        <v>83</v>
      </c>
      <c r="G527" s="222"/>
      <c r="H527" s="225">
        <v>1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250</v>
      </c>
      <c r="AU527" s="231" t="s">
        <v>86</v>
      </c>
      <c r="AV527" s="14" t="s">
        <v>86</v>
      </c>
      <c r="AW527" s="14" t="s">
        <v>31</v>
      </c>
      <c r="AX527" s="14" t="s">
        <v>83</v>
      </c>
      <c r="AY527" s="231" t="s">
        <v>239</v>
      </c>
    </row>
    <row r="528" spans="1:65" s="2" customFormat="1" ht="21.75" customHeight="1">
      <c r="A528" s="35"/>
      <c r="B528" s="36"/>
      <c r="C528" s="192" t="s">
        <v>727</v>
      </c>
      <c r="D528" s="192" t="s">
        <v>241</v>
      </c>
      <c r="E528" s="193" t="s">
        <v>4039</v>
      </c>
      <c r="F528" s="194" t="s">
        <v>4040</v>
      </c>
      <c r="G528" s="195" t="s">
        <v>674</v>
      </c>
      <c r="H528" s="196">
        <v>1</v>
      </c>
      <c r="I528" s="197"/>
      <c r="J528" s="198">
        <f>ROUND(I528*H528,2)</f>
        <v>0</v>
      </c>
      <c r="K528" s="194" t="s">
        <v>245</v>
      </c>
      <c r="L528" s="40"/>
      <c r="M528" s="199" t="s">
        <v>1</v>
      </c>
      <c r="N528" s="200" t="s">
        <v>40</v>
      </c>
      <c r="O528" s="72"/>
      <c r="P528" s="201">
        <f>O528*H528</f>
        <v>0</v>
      </c>
      <c r="Q528" s="201">
        <v>1.4999999999999999E-4</v>
      </c>
      <c r="R528" s="201">
        <f>Q528*H528</f>
        <v>1.4999999999999999E-4</v>
      </c>
      <c r="S528" s="201">
        <v>0</v>
      </c>
      <c r="T528" s="202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03" t="s">
        <v>169</v>
      </c>
      <c r="AT528" s="203" t="s">
        <v>241</v>
      </c>
      <c r="AU528" s="203" t="s">
        <v>86</v>
      </c>
      <c r="AY528" s="18" t="s">
        <v>239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8" t="s">
        <v>83</v>
      </c>
      <c r="BK528" s="204">
        <f>ROUND(I528*H528,2)</f>
        <v>0</v>
      </c>
      <c r="BL528" s="18" t="s">
        <v>169</v>
      </c>
      <c r="BM528" s="203" t="s">
        <v>4041</v>
      </c>
    </row>
    <row r="529" spans="1:65" s="2" customFormat="1" ht="11.25">
      <c r="A529" s="35"/>
      <c r="B529" s="36"/>
      <c r="C529" s="37"/>
      <c r="D529" s="205" t="s">
        <v>248</v>
      </c>
      <c r="E529" s="37"/>
      <c r="F529" s="206" t="s">
        <v>4042</v>
      </c>
      <c r="G529" s="37"/>
      <c r="H529" s="37"/>
      <c r="I529" s="207"/>
      <c r="J529" s="37"/>
      <c r="K529" s="37"/>
      <c r="L529" s="40"/>
      <c r="M529" s="208"/>
      <c r="N529" s="209"/>
      <c r="O529" s="72"/>
      <c r="P529" s="72"/>
      <c r="Q529" s="72"/>
      <c r="R529" s="72"/>
      <c r="S529" s="72"/>
      <c r="T529" s="73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248</v>
      </c>
      <c r="AU529" s="18" t="s">
        <v>86</v>
      </c>
    </row>
    <row r="530" spans="1:65" s="2" customFormat="1" ht="16.5" customHeight="1">
      <c r="A530" s="35"/>
      <c r="B530" s="36"/>
      <c r="C530" s="192" t="s">
        <v>737</v>
      </c>
      <c r="D530" s="192" t="s">
        <v>241</v>
      </c>
      <c r="E530" s="193" t="s">
        <v>4043</v>
      </c>
      <c r="F530" s="194" t="s">
        <v>4044</v>
      </c>
      <c r="G530" s="195" t="s">
        <v>674</v>
      </c>
      <c r="H530" s="196">
        <v>17</v>
      </c>
      <c r="I530" s="197"/>
      <c r="J530" s="198">
        <f>ROUND(I530*H530,2)</f>
        <v>0</v>
      </c>
      <c r="K530" s="194" t="s">
        <v>245</v>
      </c>
      <c r="L530" s="40"/>
      <c r="M530" s="199" t="s">
        <v>1</v>
      </c>
      <c r="N530" s="200" t="s">
        <v>40</v>
      </c>
      <c r="O530" s="72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3" t="s">
        <v>169</v>
      </c>
      <c r="AT530" s="203" t="s">
        <v>241</v>
      </c>
      <c r="AU530" s="203" t="s">
        <v>86</v>
      </c>
      <c r="AY530" s="18" t="s">
        <v>239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8" t="s">
        <v>83</v>
      </c>
      <c r="BK530" s="204">
        <f>ROUND(I530*H530,2)</f>
        <v>0</v>
      </c>
      <c r="BL530" s="18" t="s">
        <v>169</v>
      </c>
      <c r="BM530" s="203" t="s">
        <v>4045</v>
      </c>
    </row>
    <row r="531" spans="1:65" s="2" customFormat="1" ht="11.25">
      <c r="A531" s="35"/>
      <c r="B531" s="36"/>
      <c r="C531" s="37"/>
      <c r="D531" s="205" t="s">
        <v>248</v>
      </c>
      <c r="E531" s="37"/>
      <c r="F531" s="206" t="s">
        <v>4046</v>
      </c>
      <c r="G531" s="37"/>
      <c r="H531" s="37"/>
      <c r="I531" s="207"/>
      <c r="J531" s="37"/>
      <c r="K531" s="37"/>
      <c r="L531" s="40"/>
      <c r="M531" s="208"/>
      <c r="N531" s="209"/>
      <c r="O531" s="72"/>
      <c r="P531" s="72"/>
      <c r="Q531" s="72"/>
      <c r="R531" s="72"/>
      <c r="S531" s="72"/>
      <c r="T531" s="73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248</v>
      </c>
      <c r="AU531" s="18" t="s">
        <v>86</v>
      </c>
    </row>
    <row r="532" spans="1:65" s="2" customFormat="1" ht="33" customHeight="1">
      <c r="A532" s="35"/>
      <c r="B532" s="36"/>
      <c r="C532" s="192" t="s">
        <v>745</v>
      </c>
      <c r="D532" s="192" t="s">
        <v>241</v>
      </c>
      <c r="E532" s="193" t="s">
        <v>4047</v>
      </c>
      <c r="F532" s="194" t="s">
        <v>4048</v>
      </c>
      <c r="G532" s="195" t="s">
        <v>674</v>
      </c>
      <c r="H532" s="196">
        <v>2</v>
      </c>
      <c r="I532" s="197"/>
      <c r="J532" s="198">
        <f>ROUND(I532*H532,2)</f>
        <v>0</v>
      </c>
      <c r="K532" s="194" t="s">
        <v>1</v>
      </c>
      <c r="L532" s="40"/>
      <c r="M532" s="199" t="s">
        <v>1</v>
      </c>
      <c r="N532" s="200" t="s">
        <v>40</v>
      </c>
      <c r="O532" s="72"/>
      <c r="P532" s="201">
        <f>O532*H532</f>
        <v>0</v>
      </c>
      <c r="Q532" s="201">
        <v>2.2000000000000001E-4</v>
      </c>
      <c r="R532" s="201">
        <f>Q532*H532</f>
        <v>4.4000000000000002E-4</v>
      </c>
      <c r="S532" s="201">
        <v>0</v>
      </c>
      <c r="T532" s="202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3" t="s">
        <v>169</v>
      </c>
      <c r="AT532" s="203" t="s">
        <v>241</v>
      </c>
      <c r="AU532" s="203" t="s">
        <v>86</v>
      </c>
      <c r="AY532" s="18" t="s">
        <v>239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8" t="s">
        <v>83</v>
      </c>
      <c r="BK532" s="204">
        <f>ROUND(I532*H532,2)</f>
        <v>0</v>
      </c>
      <c r="BL532" s="18" t="s">
        <v>169</v>
      </c>
      <c r="BM532" s="203" t="s">
        <v>4049</v>
      </c>
    </row>
    <row r="533" spans="1:65" s="13" customFormat="1" ht="11.25">
      <c r="B533" s="210"/>
      <c r="C533" s="211"/>
      <c r="D533" s="212" t="s">
        <v>250</v>
      </c>
      <c r="E533" s="213" t="s">
        <v>1</v>
      </c>
      <c r="F533" s="214" t="s">
        <v>4016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250</v>
      </c>
      <c r="AU533" s="220" t="s">
        <v>86</v>
      </c>
      <c r="AV533" s="13" t="s">
        <v>83</v>
      </c>
      <c r="AW533" s="13" t="s">
        <v>31</v>
      </c>
      <c r="AX533" s="13" t="s">
        <v>75</v>
      </c>
      <c r="AY533" s="220" t="s">
        <v>239</v>
      </c>
    </row>
    <row r="534" spans="1:65" s="14" customFormat="1" ht="11.25">
      <c r="B534" s="221"/>
      <c r="C534" s="222"/>
      <c r="D534" s="212" t="s">
        <v>250</v>
      </c>
      <c r="E534" s="223" t="s">
        <v>1</v>
      </c>
      <c r="F534" s="224" t="s">
        <v>86</v>
      </c>
      <c r="G534" s="222"/>
      <c r="H534" s="225">
        <v>2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250</v>
      </c>
      <c r="AU534" s="231" t="s">
        <v>86</v>
      </c>
      <c r="AV534" s="14" t="s">
        <v>86</v>
      </c>
      <c r="AW534" s="14" t="s">
        <v>31</v>
      </c>
      <c r="AX534" s="14" t="s">
        <v>83</v>
      </c>
      <c r="AY534" s="231" t="s">
        <v>239</v>
      </c>
    </row>
    <row r="535" spans="1:65" s="2" customFormat="1" ht="21.75" customHeight="1">
      <c r="A535" s="35"/>
      <c r="B535" s="36"/>
      <c r="C535" s="192" t="s">
        <v>754</v>
      </c>
      <c r="D535" s="192" t="s">
        <v>241</v>
      </c>
      <c r="E535" s="193" t="s">
        <v>4050</v>
      </c>
      <c r="F535" s="194" t="s">
        <v>4051</v>
      </c>
      <c r="G535" s="195" t="s">
        <v>4052</v>
      </c>
      <c r="H535" s="196">
        <v>1</v>
      </c>
      <c r="I535" s="197"/>
      <c r="J535" s="198">
        <f>ROUND(I535*H535,2)</f>
        <v>0</v>
      </c>
      <c r="K535" s="194" t="s">
        <v>1</v>
      </c>
      <c r="L535" s="40"/>
      <c r="M535" s="199" t="s">
        <v>1</v>
      </c>
      <c r="N535" s="200" t="s">
        <v>40</v>
      </c>
      <c r="O535" s="72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3" t="s">
        <v>169</v>
      </c>
      <c r="AT535" s="203" t="s">
        <v>241</v>
      </c>
      <c r="AU535" s="203" t="s">
        <v>86</v>
      </c>
      <c r="AY535" s="18" t="s">
        <v>239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8" t="s">
        <v>83</v>
      </c>
      <c r="BK535" s="204">
        <f>ROUND(I535*H535,2)</f>
        <v>0</v>
      </c>
      <c r="BL535" s="18" t="s">
        <v>169</v>
      </c>
      <c r="BM535" s="203" t="s">
        <v>4053</v>
      </c>
    </row>
    <row r="536" spans="1:65" s="13" customFormat="1" ht="11.25">
      <c r="B536" s="210"/>
      <c r="C536" s="211"/>
      <c r="D536" s="212" t="s">
        <v>250</v>
      </c>
      <c r="E536" s="213" t="s">
        <v>1</v>
      </c>
      <c r="F536" s="214" t="s">
        <v>4054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250</v>
      </c>
      <c r="AU536" s="220" t="s">
        <v>86</v>
      </c>
      <c r="AV536" s="13" t="s">
        <v>83</v>
      </c>
      <c r="AW536" s="13" t="s">
        <v>31</v>
      </c>
      <c r="AX536" s="13" t="s">
        <v>75</v>
      </c>
      <c r="AY536" s="220" t="s">
        <v>239</v>
      </c>
    </row>
    <row r="537" spans="1:65" s="14" customFormat="1" ht="11.25">
      <c r="B537" s="221"/>
      <c r="C537" s="222"/>
      <c r="D537" s="212" t="s">
        <v>250</v>
      </c>
      <c r="E537" s="223" t="s">
        <v>1</v>
      </c>
      <c r="F537" s="224" t="s">
        <v>83</v>
      </c>
      <c r="G537" s="222"/>
      <c r="H537" s="225">
        <v>1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250</v>
      </c>
      <c r="AU537" s="231" t="s">
        <v>86</v>
      </c>
      <c r="AV537" s="14" t="s">
        <v>86</v>
      </c>
      <c r="AW537" s="14" t="s">
        <v>31</v>
      </c>
      <c r="AX537" s="14" t="s">
        <v>83</v>
      </c>
      <c r="AY537" s="231" t="s">
        <v>239</v>
      </c>
    </row>
    <row r="538" spans="1:65" s="2" customFormat="1" ht="24.2" customHeight="1">
      <c r="A538" s="35"/>
      <c r="B538" s="36"/>
      <c r="C538" s="192" t="s">
        <v>761</v>
      </c>
      <c r="D538" s="192" t="s">
        <v>241</v>
      </c>
      <c r="E538" s="193" t="s">
        <v>4055</v>
      </c>
      <c r="F538" s="194" t="s">
        <v>4056</v>
      </c>
      <c r="G538" s="195" t="s">
        <v>674</v>
      </c>
      <c r="H538" s="196">
        <v>16</v>
      </c>
      <c r="I538" s="197"/>
      <c r="J538" s="198">
        <f>ROUND(I538*H538,2)</f>
        <v>0</v>
      </c>
      <c r="K538" s="194" t="s">
        <v>245</v>
      </c>
      <c r="L538" s="40"/>
      <c r="M538" s="199" t="s">
        <v>1</v>
      </c>
      <c r="N538" s="200" t="s">
        <v>40</v>
      </c>
      <c r="O538" s="72"/>
      <c r="P538" s="201">
        <f>O538*H538</f>
        <v>0</v>
      </c>
      <c r="Q538" s="201">
        <v>1.5E-3</v>
      </c>
      <c r="R538" s="201">
        <f>Q538*H538</f>
        <v>2.4E-2</v>
      </c>
      <c r="S538" s="201">
        <v>0</v>
      </c>
      <c r="T538" s="202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3" t="s">
        <v>169</v>
      </c>
      <c r="AT538" s="203" t="s">
        <v>241</v>
      </c>
      <c r="AU538" s="203" t="s">
        <v>86</v>
      </c>
      <c r="AY538" s="18" t="s">
        <v>239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8" t="s">
        <v>83</v>
      </c>
      <c r="BK538" s="204">
        <f>ROUND(I538*H538,2)</f>
        <v>0</v>
      </c>
      <c r="BL538" s="18" t="s">
        <v>169</v>
      </c>
      <c r="BM538" s="203" t="s">
        <v>4057</v>
      </c>
    </row>
    <row r="539" spans="1:65" s="2" customFormat="1" ht="11.25">
      <c r="A539" s="35"/>
      <c r="B539" s="36"/>
      <c r="C539" s="37"/>
      <c r="D539" s="205" t="s">
        <v>248</v>
      </c>
      <c r="E539" s="37"/>
      <c r="F539" s="206" t="s">
        <v>4058</v>
      </c>
      <c r="G539" s="37"/>
      <c r="H539" s="37"/>
      <c r="I539" s="207"/>
      <c r="J539" s="37"/>
      <c r="K539" s="37"/>
      <c r="L539" s="40"/>
      <c r="M539" s="208"/>
      <c r="N539" s="209"/>
      <c r="O539" s="72"/>
      <c r="P539" s="72"/>
      <c r="Q539" s="72"/>
      <c r="R539" s="72"/>
      <c r="S539" s="72"/>
      <c r="T539" s="73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248</v>
      </c>
      <c r="AU539" s="18" t="s">
        <v>86</v>
      </c>
    </row>
    <row r="540" spans="1:65" s="13" customFormat="1" ht="22.5">
      <c r="B540" s="210"/>
      <c r="C540" s="211"/>
      <c r="D540" s="212" t="s">
        <v>250</v>
      </c>
      <c r="E540" s="213" t="s">
        <v>1</v>
      </c>
      <c r="F540" s="214" t="s">
        <v>4059</v>
      </c>
      <c r="G540" s="211"/>
      <c r="H540" s="213" t="s">
        <v>1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250</v>
      </c>
      <c r="AU540" s="220" t="s">
        <v>86</v>
      </c>
      <c r="AV540" s="13" t="s">
        <v>83</v>
      </c>
      <c r="AW540" s="13" t="s">
        <v>31</v>
      </c>
      <c r="AX540" s="13" t="s">
        <v>75</v>
      </c>
      <c r="AY540" s="220" t="s">
        <v>239</v>
      </c>
    </row>
    <row r="541" spans="1:65" s="14" customFormat="1" ht="11.25">
      <c r="B541" s="221"/>
      <c r="C541" s="222"/>
      <c r="D541" s="212" t="s">
        <v>250</v>
      </c>
      <c r="E541" s="223" t="s">
        <v>1</v>
      </c>
      <c r="F541" s="224" t="s">
        <v>169</v>
      </c>
      <c r="G541" s="222"/>
      <c r="H541" s="225">
        <v>16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250</v>
      </c>
      <c r="AU541" s="231" t="s">
        <v>86</v>
      </c>
      <c r="AV541" s="14" t="s">
        <v>86</v>
      </c>
      <c r="AW541" s="14" t="s">
        <v>31</v>
      </c>
      <c r="AX541" s="14" t="s">
        <v>83</v>
      </c>
      <c r="AY541" s="231" t="s">
        <v>239</v>
      </c>
    </row>
    <row r="542" spans="1:65" s="2" customFormat="1" ht="16.5" customHeight="1">
      <c r="A542" s="35"/>
      <c r="B542" s="36"/>
      <c r="C542" s="192" t="s">
        <v>769</v>
      </c>
      <c r="D542" s="192" t="s">
        <v>241</v>
      </c>
      <c r="E542" s="193" t="s">
        <v>4060</v>
      </c>
      <c r="F542" s="194" t="s">
        <v>4061</v>
      </c>
      <c r="G542" s="195" t="s">
        <v>674</v>
      </c>
      <c r="H542" s="196">
        <v>2</v>
      </c>
      <c r="I542" s="197"/>
      <c r="J542" s="198">
        <f>ROUND(I542*H542,2)</f>
        <v>0</v>
      </c>
      <c r="K542" s="194" t="s">
        <v>245</v>
      </c>
      <c r="L542" s="40"/>
      <c r="M542" s="199" t="s">
        <v>1</v>
      </c>
      <c r="N542" s="200" t="s">
        <v>40</v>
      </c>
      <c r="O542" s="72"/>
      <c r="P542" s="201">
        <f>O542*H542</f>
        <v>0</v>
      </c>
      <c r="Q542" s="201">
        <v>2.9E-4</v>
      </c>
      <c r="R542" s="201">
        <f>Q542*H542</f>
        <v>5.8E-4</v>
      </c>
      <c r="S542" s="201">
        <v>0</v>
      </c>
      <c r="T542" s="202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3" t="s">
        <v>169</v>
      </c>
      <c r="AT542" s="203" t="s">
        <v>241</v>
      </c>
      <c r="AU542" s="203" t="s">
        <v>86</v>
      </c>
      <c r="AY542" s="18" t="s">
        <v>239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8" t="s">
        <v>83</v>
      </c>
      <c r="BK542" s="204">
        <f>ROUND(I542*H542,2)</f>
        <v>0</v>
      </c>
      <c r="BL542" s="18" t="s">
        <v>169</v>
      </c>
      <c r="BM542" s="203" t="s">
        <v>4062</v>
      </c>
    </row>
    <row r="543" spans="1:65" s="2" customFormat="1" ht="11.25">
      <c r="A543" s="35"/>
      <c r="B543" s="36"/>
      <c r="C543" s="37"/>
      <c r="D543" s="205" t="s">
        <v>248</v>
      </c>
      <c r="E543" s="37"/>
      <c r="F543" s="206" t="s">
        <v>4063</v>
      </c>
      <c r="G543" s="37"/>
      <c r="H543" s="37"/>
      <c r="I543" s="207"/>
      <c r="J543" s="37"/>
      <c r="K543" s="37"/>
      <c r="L543" s="40"/>
      <c r="M543" s="208"/>
      <c r="N543" s="209"/>
      <c r="O543" s="72"/>
      <c r="P543" s="72"/>
      <c r="Q543" s="72"/>
      <c r="R543" s="72"/>
      <c r="S543" s="72"/>
      <c r="T543" s="73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248</v>
      </c>
      <c r="AU543" s="18" t="s">
        <v>86</v>
      </c>
    </row>
    <row r="544" spans="1:65" s="2" customFormat="1" ht="21.75" customHeight="1">
      <c r="A544" s="35"/>
      <c r="B544" s="36"/>
      <c r="C544" s="192" t="s">
        <v>780</v>
      </c>
      <c r="D544" s="192" t="s">
        <v>241</v>
      </c>
      <c r="E544" s="193" t="s">
        <v>4064</v>
      </c>
      <c r="F544" s="194" t="s">
        <v>4065</v>
      </c>
      <c r="G544" s="195" t="s">
        <v>519</v>
      </c>
      <c r="H544" s="196">
        <v>225</v>
      </c>
      <c r="I544" s="197"/>
      <c r="J544" s="198">
        <f>ROUND(I544*H544,2)</f>
        <v>0</v>
      </c>
      <c r="K544" s="194" t="s">
        <v>245</v>
      </c>
      <c r="L544" s="40"/>
      <c r="M544" s="199" t="s">
        <v>1</v>
      </c>
      <c r="N544" s="200" t="s">
        <v>40</v>
      </c>
      <c r="O544" s="72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03" t="s">
        <v>169</v>
      </c>
      <c r="AT544" s="203" t="s">
        <v>241</v>
      </c>
      <c r="AU544" s="203" t="s">
        <v>86</v>
      </c>
      <c r="AY544" s="18" t="s">
        <v>239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8" t="s">
        <v>83</v>
      </c>
      <c r="BK544" s="204">
        <f>ROUND(I544*H544,2)</f>
        <v>0</v>
      </c>
      <c r="BL544" s="18" t="s">
        <v>169</v>
      </c>
      <c r="BM544" s="203" t="s">
        <v>4066</v>
      </c>
    </row>
    <row r="545" spans="1:65" s="2" customFormat="1" ht="11.25">
      <c r="A545" s="35"/>
      <c r="B545" s="36"/>
      <c r="C545" s="37"/>
      <c r="D545" s="205" t="s">
        <v>248</v>
      </c>
      <c r="E545" s="37"/>
      <c r="F545" s="206" t="s">
        <v>4067</v>
      </c>
      <c r="G545" s="37"/>
      <c r="H545" s="37"/>
      <c r="I545" s="207"/>
      <c r="J545" s="37"/>
      <c r="K545" s="37"/>
      <c r="L545" s="40"/>
      <c r="M545" s="208"/>
      <c r="N545" s="209"/>
      <c r="O545" s="72"/>
      <c r="P545" s="72"/>
      <c r="Q545" s="72"/>
      <c r="R545" s="72"/>
      <c r="S545" s="72"/>
      <c r="T545" s="73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248</v>
      </c>
      <c r="AU545" s="18" t="s">
        <v>86</v>
      </c>
    </row>
    <row r="546" spans="1:65" s="14" customFormat="1" ht="11.25">
      <c r="B546" s="221"/>
      <c r="C546" s="222"/>
      <c r="D546" s="212" t="s">
        <v>250</v>
      </c>
      <c r="E546" s="223" t="s">
        <v>1</v>
      </c>
      <c r="F546" s="224" t="s">
        <v>4068</v>
      </c>
      <c r="G546" s="222"/>
      <c r="H546" s="225">
        <v>225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250</v>
      </c>
      <c r="AU546" s="231" t="s">
        <v>86</v>
      </c>
      <c r="AV546" s="14" t="s">
        <v>86</v>
      </c>
      <c r="AW546" s="14" t="s">
        <v>31</v>
      </c>
      <c r="AX546" s="14" t="s">
        <v>83</v>
      </c>
      <c r="AY546" s="231" t="s">
        <v>239</v>
      </c>
    </row>
    <row r="547" spans="1:65" s="2" customFormat="1" ht="24.2" customHeight="1">
      <c r="A547" s="35"/>
      <c r="B547" s="36"/>
      <c r="C547" s="192" t="s">
        <v>786</v>
      </c>
      <c r="D547" s="192" t="s">
        <v>241</v>
      </c>
      <c r="E547" s="193" t="s">
        <v>4069</v>
      </c>
      <c r="F547" s="194" t="s">
        <v>4070</v>
      </c>
      <c r="G547" s="195" t="s">
        <v>343</v>
      </c>
      <c r="H547" s="196">
        <v>0.86</v>
      </c>
      <c r="I547" s="197"/>
      <c r="J547" s="198">
        <f>ROUND(I547*H547,2)</f>
        <v>0</v>
      </c>
      <c r="K547" s="194" t="s">
        <v>245</v>
      </c>
      <c r="L547" s="40"/>
      <c r="M547" s="199" t="s">
        <v>1</v>
      </c>
      <c r="N547" s="200" t="s">
        <v>40</v>
      </c>
      <c r="O547" s="72"/>
      <c r="P547" s="201">
        <f>O547*H547</f>
        <v>0</v>
      </c>
      <c r="Q547" s="201">
        <v>0</v>
      </c>
      <c r="R547" s="201">
        <f>Q547*H547</f>
        <v>0</v>
      </c>
      <c r="S547" s="201">
        <v>0</v>
      </c>
      <c r="T547" s="202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03" t="s">
        <v>169</v>
      </c>
      <c r="AT547" s="203" t="s">
        <v>241</v>
      </c>
      <c r="AU547" s="203" t="s">
        <v>86</v>
      </c>
      <c r="AY547" s="18" t="s">
        <v>239</v>
      </c>
      <c r="BE547" s="204">
        <f>IF(N547="základní",J547,0)</f>
        <v>0</v>
      </c>
      <c r="BF547" s="204">
        <f>IF(N547="snížená",J547,0)</f>
        <v>0</v>
      </c>
      <c r="BG547" s="204">
        <f>IF(N547="zákl. přenesená",J547,0)</f>
        <v>0</v>
      </c>
      <c r="BH547" s="204">
        <f>IF(N547="sníž. přenesená",J547,0)</f>
        <v>0</v>
      </c>
      <c r="BI547" s="204">
        <f>IF(N547="nulová",J547,0)</f>
        <v>0</v>
      </c>
      <c r="BJ547" s="18" t="s">
        <v>83</v>
      </c>
      <c r="BK547" s="204">
        <f>ROUND(I547*H547,2)</f>
        <v>0</v>
      </c>
      <c r="BL547" s="18" t="s">
        <v>169</v>
      </c>
      <c r="BM547" s="203" t="s">
        <v>4071</v>
      </c>
    </row>
    <row r="548" spans="1:65" s="2" customFormat="1" ht="11.25">
      <c r="A548" s="35"/>
      <c r="B548" s="36"/>
      <c r="C548" s="37"/>
      <c r="D548" s="205" t="s">
        <v>248</v>
      </c>
      <c r="E548" s="37"/>
      <c r="F548" s="206" t="s">
        <v>4072</v>
      </c>
      <c r="G548" s="37"/>
      <c r="H548" s="37"/>
      <c r="I548" s="207"/>
      <c r="J548" s="37"/>
      <c r="K548" s="37"/>
      <c r="L548" s="40"/>
      <c r="M548" s="208"/>
      <c r="N548" s="209"/>
      <c r="O548" s="72"/>
      <c r="P548" s="72"/>
      <c r="Q548" s="72"/>
      <c r="R548" s="72"/>
      <c r="S548" s="72"/>
      <c r="T548" s="73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8" t="s">
        <v>248</v>
      </c>
      <c r="AU548" s="18" t="s">
        <v>86</v>
      </c>
    </row>
    <row r="549" spans="1:65" s="12" customFormat="1" ht="22.9" customHeight="1">
      <c r="B549" s="176"/>
      <c r="C549" s="177"/>
      <c r="D549" s="178" t="s">
        <v>74</v>
      </c>
      <c r="E549" s="190" t="s">
        <v>4073</v>
      </c>
      <c r="F549" s="190" t="s">
        <v>4074</v>
      </c>
      <c r="G549" s="177"/>
      <c r="H549" s="177"/>
      <c r="I549" s="180"/>
      <c r="J549" s="191">
        <f>BK549</f>
        <v>0</v>
      </c>
      <c r="K549" s="177"/>
      <c r="L549" s="182"/>
      <c r="M549" s="183"/>
      <c r="N549" s="184"/>
      <c r="O549" s="184"/>
      <c r="P549" s="185">
        <f>SUM(P550:P682)</f>
        <v>0</v>
      </c>
      <c r="Q549" s="184"/>
      <c r="R549" s="185">
        <f>SUM(R550:R682)</f>
        <v>0.67835999999999974</v>
      </c>
      <c r="S549" s="184"/>
      <c r="T549" s="186">
        <f>SUM(T550:T682)</f>
        <v>0</v>
      </c>
      <c r="AR549" s="187" t="s">
        <v>86</v>
      </c>
      <c r="AT549" s="188" t="s">
        <v>74</v>
      </c>
      <c r="AU549" s="188" t="s">
        <v>83</v>
      </c>
      <c r="AY549" s="187" t="s">
        <v>239</v>
      </c>
      <c r="BK549" s="189">
        <f>SUM(BK550:BK682)</f>
        <v>0</v>
      </c>
    </row>
    <row r="550" spans="1:65" s="2" customFormat="1" ht="24.2" customHeight="1">
      <c r="A550" s="35"/>
      <c r="B550" s="36"/>
      <c r="C550" s="192" t="s">
        <v>793</v>
      </c>
      <c r="D550" s="192" t="s">
        <v>241</v>
      </c>
      <c r="E550" s="193" t="s">
        <v>4075</v>
      </c>
      <c r="F550" s="194" t="s">
        <v>4076</v>
      </c>
      <c r="G550" s="195" t="s">
        <v>519</v>
      </c>
      <c r="H550" s="196">
        <v>2</v>
      </c>
      <c r="I550" s="197"/>
      <c r="J550" s="198">
        <f>ROUND(I550*H550,2)</f>
        <v>0</v>
      </c>
      <c r="K550" s="194" t="s">
        <v>245</v>
      </c>
      <c r="L550" s="40"/>
      <c r="M550" s="199" t="s">
        <v>1</v>
      </c>
      <c r="N550" s="200" t="s">
        <v>40</v>
      </c>
      <c r="O550" s="72"/>
      <c r="P550" s="201">
        <f>O550*H550</f>
        <v>0</v>
      </c>
      <c r="Q550" s="201">
        <v>3.0899999999999999E-3</v>
      </c>
      <c r="R550" s="201">
        <f>Q550*H550</f>
        <v>6.1799999999999997E-3</v>
      </c>
      <c r="S550" s="201">
        <v>0</v>
      </c>
      <c r="T550" s="202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03" t="s">
        <v>169</v>
      </c>
      <c r="AT550" s="203" t="s">
        <v>241</v>
      </c>
      <c r="AU550" s="203" t="s">
        <v>86</v>
      </c>
      <c r="AY550" s="18" t="s">
        <v>239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8" t="s">
        <v>83</v>
      </c>
      <c r="BK550" s="204">
        <f>ROUND(I550*H550,2)</f>
        <v>0</v>
      </c>
      <c r="BL550" s="18" t="s">
        <v>169</v>
      </c>
      <c r="BM550" s="203" t="s">
        <v>4077</v>
      </c>
    </row>
    <row r="551" spans="1:65" s="2" customFormat="1" ht="11.25">
      <c r="A551" s="35"/>
      <c r="B551" s="36"/>
      <c r="C551" s="37"/>
      <c r="D551" s="205" t="s">
        <v>248</v>
      </c>
      <c r="E551" s="37"/>
      <c r="F551" s="206" t="s">
        <v>4078</v>
      </c>
      <c r="G551" s="37"/>
      <c r="H551" s="37"/>
      <c r="I551" s="207"/>
      <c r="J551" s="37"/>
      <c r="K551" s="37"/>
      <c r="L551" s="40"/>
      <c r="M551" s="208"/>
      <c r="N551" s="209"/>
      <c r="O551" s="72"/>
      <c r="P551" s="72"/>
      <c r="Q551" s="72"/>
      <c r="R551" s="72"/>
      <c r="S551" s="72"/>
      <c r="T551" s="73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248</v>
      </c>
      <c r="AU551" s="18" t="s">
        <v>86</v>
      </c>
    </row>
    <row r="552" spans="1:65" s="13" customFormat="1" ht="11.25">
      <c r="B552" s="210"/>
      <c r="C552" s="211"/>
      <c r="D552" s="212" t="s">
        <v>250</v>
      </c>
      <c r="E552" s="213" t="s">
        <v>1</v>
      </c>
      <c r="F552" s="214" t="s">
        <v>4079</v>
      </c>
      <c r="G552" s="211"/>
      <c r="H552" s="213" t="s">
        <v>1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250</v>
      </c>
      <c r="AU552" s="220" t="s">
        <v>86</v>
      </c>
      <c r="AV552" s="13" t="s">
        <v>83</v>
      </c>
      <c r="AW552" s="13" t="s">
        <v>31</v>
      </c>
      <c r="AX552" s="13" t="s">
        <v>75</v>
      </c>
      <c r="AY552" s="220" t="s">
        <v>239</v>
      </c>
    </row>
    <row r="553" spans="1:65" s="14" customFormat="1" ht="11.25">
      <c r="B553" s="221"/>
      <c r="C553" s="222"/>
      <c r="D553" s="212" t="s">
        <v>250</v>
      </c>
      <c r="E553" s="223" t="s">
        <v>1</v>
      </c>
      <c r="F553" s="224" t="s">
        <v>826</v>
      </c>
      <c r="G553" s="222"/>
      <c r="H553" s="225">
        <v>2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250</v>
      </c>
      <c r="AU553" s="231" t="s">
        <v>86</v>
      </c>
      <c r="AV553" s="14" t="s">
        <v>86</v>
      </c>
      <c r="AW553" s="14" t="s">
        <v>31</v>
      </c>
      <c r="AX553" s="14" t="s">
        <v>83</v>
      </c>
      <c r="AY553" s="231" t="s">
        <v>239</v>
      </c>
    </row>
    <row r="554" spans="1:65" s="2" customFormat="1" ht="24.2" customHeight="1">
      <c r="A554" s="35"/>
      <c r="B554" s="36"/>
      <c r="C554" s="192" t="s">
        <v>799</v>
      </c>
      <c r="D554" s="192" t="s">
        <v>241</v>
      </c>
      <c r="E554" s="193" t="s">
        <v>4080</v>
      </c>
      <c r="F554" s="194" t="s">
        <v>4081</v>
      </c>
      <c r="G554" s="195" t="s">
        <v>519</v>
      </c>
      <c r="H554" s="196">
        <v>30</v>
      </c>
      <c r="I554" s="197"/>
      <c r="J554" s="198">
        <f>ROUND(I554*H554,2)</f>
        <v>0</v>
      </c>
      <c r="K554" s="194" t="s">
        <v>245</v>
      </c>
      <c r="L554" s="40"/>
      <c r="M554" s="199" t="s">
        <v>1</v>
      </c>
      <c r="N554" s="200" t="s">
        <v>40</v>
      </c>
      <c r="O554" s="72"/>
      <c r="P554" s="201">
        <f>O554*H554</f>
        <v>0</v>
      </c>
      <c r="Q554" s="201">
        <v>4.5100000000000001E-3</v>
      </c>
      <c r="R554" s="201">
        <f>Q554*H554</f>
        <v>0.1353</v>
      </c>
      <c r="S554" s="201">
        <v>0</v>
      </c>
      <c r="T554" s="202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3" t="s">
        <v>169</v>
      </c>
      <c r="AT554" s="203" t="s">
        <v>241</v>
      </c>
      <c r="AU554" s="203" t="s">
        <v>86</v>
      </c>
      <c r="AY554" s="18" t="s">
        <v>239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8" t="s">
        <v>83</v>
      </c>
      <c r="BK554" s="204">
        <f>ROUND(I554*H554,2)</f>
        <v>0</v>
      </c>
      <c r="BL554" s="18" t="s">
        <v>169</v>
      </c>
      <c r="BM554" s="203" t="s">
        <v>4082</v>
      </c>
    </row>
    <row r="555" spans="1:65" s="2" customFormat="1" ht="11.25">
      <c r="A555" s="35"/>
      <c r="B555" s="36"/>
      <c r="C555" s="37"/>
      <c r="D555" s="205" t="s">
        <v>248</v>
      </c>
      <c r="E555" s="37"/>
      <c r="F555" s="206" t="s">
        <v>4083</v>
      </c>
      <c r="G555" s="37"/>
      <c r="H555" s="37"/>
      <c r="I555" s="207"/>
      <c r="J555" s="37"/>
      <c r="K555" s="37"/>
      <c r="L555" s="40"/>
      <c r="M555" s="208"/>
      <c r="N555" s="209"/>
      <c r="O555" s="72"/>
      <c r="P555" s="72"/>
      <c r="Q555" s="72"/>
      <c r="R555" s="72"/>
      <c r="S555" s="72"/>
      <c r="T555" s="73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248</v>
      </c>
      <c r="AU555" s="18" t="s">
        <v>86</v>
      </c>
    </row>
    <row r="556" spans="1:65" s="13" customFormat="1" ht="11.25">
      <c r="B556" s="210"/>
      <c r="C556" s="211"/>
      <c r="D556" s="212" t="s">
        <v>250</v>
      </c>
      <c r="E556" s="213" t="s">
        <v>1</v>
      </c>
      <c r="F556" s="214" t="s">
        <v>4079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250</v>
      </c>
      <c r="AU556" s="220" t="s">
        <v>86</v>
      </c>
      <c r="AV556" s="13" t="s">
        <v>83</v>
      </c>
      <c r="AW556" s="13" t="s">
        <v>31</v>
      </c>
      <c r="AX556" s="13" t="s">
        <v>75</v>
      </c>
      <c r="AY556" s="220" t="s">
        <v>239</v>
      </c>
    </row>
    <row r="557" spans="1:65" s="14" customFormat="1" ht="11.25">
      <c r="B557" s="221"/>
      <c r="C557" s="222"/>
      <c r="D557" s="212" t="s">
        <v>250</v>
      </c>
      <c r="E557" s="223" t="s">
        <v>1</v>
      </c>
      <c r="F557" s="224" t="s">
        <v>4000</v>
      </c>
      <c r="G557" s="222"/>
      <c r="H557" s="225">
        <v>30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250</v>
      </c>
      <c r="AU557" s="231" t="s">
        <v>86</v>
      </c>
      <c r="AV557" s="14" t="s">
        <v>86</v>
      </c>
      <c r="AW557" s="14" t="s">
        <v>31</v>
      </c>
      <c r="AX557" s="14" t="s">
        <v>83</v>
      </c>
      <c r="AY557" s="231" t="s">
        <v>239</v>
      </c>
    </row>
    <row r="558" spans="1:65" s="2" customFormat="1" ht="24.2" customHeight="1">
      <c r="A558" s="35"/>
      <c r="B558" s="36"/>
      <c r="C558" s="192" t="s">
        <v>804</v>
      </c>
      <c r="D558" s="192" t="s">
        <v>241</v>
      </c>
      <c r="E558" s="193" t="s">
        <v>4084</v>
      </c>
      <c r="F558" s="194" t="s">
        <v>4085</v>
      </c>
      <c r="G558" s="195" t="s">
        <v>519</v>
      </c>
      <c r="H558" s="196">
        <v>2</v>
      </c>
      <c r="I558" s="197"/>
      <c r="J558" s="198">
        <f>ROUND(I558*H558,2)</f>
        <v>0</v>
      </c>
      <c r="K558" s="194" t="s">
        <v>245</v>
      </c>
      <c r="L558" s="40"/>
      <c r="M558" s="199" t="s">
        <v>1</v>
      </c>
      <c r="N558" s="200" t="s">
        <v>40</v>
      </c>
      <c r="O558" s="72"/>
      <c r="P558" s="201">
        <f>O558*H558</f>
        <v>0</v>
      </c>
      <c r="Q558" s="201">
        <v>6.4000000000000003E-3</v>
      </c>
      <c r="R558" s="201">
        <f>Q558*H558</f>
        <v>1.2800000000000001E-2</v>
      </c>
      <c r="S558" s="201">
        <v>0</v>
      </c>
      <c r="T558" s="202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3" t="s">
        <v>169</v>
      </c>
      <c r="AT558" s="203" t="s">
        <v>241</v>
      </c>
      <c r="AU558" s="203" t="s">
        <v>86</v>
      </c>
      <c r="AY558" s="18" t="s">
        <v>239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8" t="s">
        <v>83</v>
      </c>
      <c r="BK558" s="204">
        <f>ROUND(I558*H558,2)</f>
        <v>0</v>
      </c>
      <c r="BL558" s="18" t="s">
        <v>169</v>
      </c>
      <c r="BM558" s="203" t="s">
        <v>4086</v>
      </c>
    </row>
    <row r="559" spans="1:65" s="2" customFormat="1" ht="11.25">
      <c r="A559" s="35"/>
      <c r="B559" s="36"/>
      <c r="C559" s="37"/>
      <c r="D559" s="205" t="s">
        <v>248</v>
      </c>
      <c r="E559" s="37"/>
      <c r="F559" s="206" t="s">
        <v>4087</v>
      </c>
      <c r="G559" s="37"/>
      <c r="H559" s="37"/>
      <c r="I559" s="207"/>
      <c r="J559" s="37"/>
      <c r="K559" s="37"/>
      <c r="L559" s="40"/>
      <c r="M559" s="208"/>
      <c r="N559" s="209"/>
      <c r="O559" s="72"/>
      <c r="P559" s="72"/>
      <c r="Q559" s="72"/>
      <c r="R559" s="72"/>
      <c r="S559" s="72"/>
      <c r="T559" s="73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248</v>
      </c>
      <c r="AU559" s="18" t="s">
        <v>86</v>
      </c>
    </row>
    <row r="560" spans="1:65" s="13" customFormat="1" ht="11.25">
      <c r="B560" s="210"/>
      <c r="C560" s="211"/>
      <c r="D560" s="212" t="s">
        <v>250</v>
      </c>
      <c r="E560" s="213" t="s">
        <v>1</v>
      </c>
      <c r="F560" s="214" t="s">
        <v>4079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250</v>
      </c>
      <c r="AU560" s="220" t="s">
        <v>86</v>
      </c>
      <c r="AV560" s="13" t="s">
        <v>83</v>
      </c>
      <c r="AW560" s="13" t="s">
        <v>31</v>
      </c>
      <c r="AX560" s="13" t="s">
        <v>75</v>
      </c>
      <c r="AY560" s="220" t="s">
        <v>239</v>
      </c>
    </row>
    <row r="561" spans="1:65" s="14" customFormat="1" ht="11.25">
      <c r="B561" s="221"/>
      <c r="C561" s="222"/>
      <c r="D561" s="212" t="s">
        <v>250</v>
      </c>
      <c r="E561" s="223" t="s">
        <v>1</v>
      </c>
      <c r="F561" s="224" t="s">
        <v>826</v>
      </c>
      <c r="G561" s="222"/>
      <c r="H561" s="225">
        <v>2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250</v>
      </c>
      <c r="AU561" s="231" t="s">
        <v>86</v>
      </c>
      <c r="AV561" s="14" t="s">
        <v>86</v>
      </c>
      <c r="AW561" s="14" t="s">
        <v>31</v>
      </c>
      <c r="AX561" s="14" t="s">
        <v>83</v>
      </c>
      <c r="AY561" s="231" t="s">
        <v>239</v>
      </c>
    </row>
    <row r="562" spans="1:65" s="2" customFormat="1" ht="24.2" customHeight="1">
      <c r="A562" s="35"/>
      <c r="B562" s="36"/>
      <c r="C562" s="192" t="s">
        <v>811</v>
      </c>
      <c r="D562" s="192" t="s">
        <v>241</v>
      </c>
      <c r="E562" s="193" t="s">
        <v>4088</v>
      </c>
      <c r="F562" s="194" t="s">
        <v>4089</v>
      </c>
      <c r="G562" s="195" t="s">
        <v>519</v>
      </c>
      <c r="H562" s="196">
        <v>30</v>
      </c>
      <c r="I562" s="197"/>
      <c r="J562" s="198">
        <f>ROUND(I562*H562,2)</f>
        <v>0</v>
      </c>
      <c r="K562" s="194" t="s">
        <v>245</v>
      </c>
      <c r="L562" s="40"/>
      <c r="M562" s="199" t="s">
        <v>1</v>
      </c>
      <c r="N562" s="200" t="s">
        <v>40</v>
      </c>
      <c r="O562" s="72"/>
      <c r="P562" s="201">
        <f>O562*H562</f>
        <v>0</v>
      </c>
      <c r="Q562" s="201">
        <v>8.4000000000000003E-4</v>
      </c>
      <c r="R562" s="201">
        <f>Q562*H562</f>
        <v>2.52E-2</v>
      </c>
      <c r="S562" s="201">
        <v>0</v>
      </c>
      <c r="T562" s="202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03" t="s">
        <v>169</v>
      </c>
      <c r="AT562" s="203" t="s">
        <v>241</v>
      </c>
      <c r="AU562" s="203" t="s">
        <v>86</v>
      </c>
      <c r="AY562" s="18" t="s">
        <v>239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8" t="s">
        <v>83</v>
      </c>
      <c r="BK562" s="204">
        <f>ROUND(I562*H562,2)</f>
        <v>0</v>
      </c>
      <c r="BL562" s="18" t="s">
        <v>169</v>
      </c>
      <c r="BM562" s="203" t="s">
        <v>4090</v>
      </c>
    </row>
    <row r="563" spans="1:65" s="2" customFormat="1" ht="11.25">
      <c r="A563" s="35"/>
      <c r="B563" s="36"/>
      <c r="C563" s="37"/>
      <c r="D563" s="205" t="s">
        <v>248</v>
      </c>
      <c r="E563" s="37"/>
      <c r="F563" s="206" t="s">
        <v>4091</v>
      </c>
      <c r="G563" s="37"/>
      <c r="H563" s="37"/>
      <c r="I563" s="207"/>
      <c r="J563" s="37"/>
      <c r="K563" s="37"/>
      <c r="L563" s="40"/>
      <c r="M563" s="208"/>
      <c r="N563" s="209"/>
      <c r="O563" s="72"/>
      <c r="P563" s="72"/>
      <c r="Q563" s="72"/>
      <c r="R563" s="72"/>
      <c r="S563" s="72"/>
      <c r="T563" s="73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8" t="s">
        <v>248</v>
      </c>
      <c r="AU563" s="18" t="s">
        <v>86</v>
      </c>
    </row>
    <row r="564" spans="1:65" s="13" customFormat="1" ht="11.25">
      <c r="B564" s="210"/>
      <c r="C564" s="211"/>
      <c r="D564" s="212" t="s">
        <v>250</v>
      </c>
      <c r="E564" s="213" t="s">
        <v>1</v>
      </c>
      <c r="F564" s="214" t="s">
        <v>4092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250</v>
      </c>
      <c r="AU564" s="220" t="s">
        <v>86</v>
      </c>
      <c r="AV564" s="13" t="s">
        <v>83</v>
      </c>
      <c r="AW564" s="13" t="s">
        <v>31</v>
      </c>
      <c r="AX564" s="13" t="s">
        <v>75</v>
      </c>
      <c r="AY564" s="220" t="s">
        <v>239</v>
      </c>
    </row>
    <row r="565" spans="1:65" s="14" customFormat="1" ht="11.25">
      <c r="B565" s="221"/>
      <c r="C565" s="222"/>
      <c r="D565" s="212" t="s">
        <v>250</v>
      </c>
      <c r="E565" s="223" t="s">
        <v>1</v>
      </c>
      <c r="F565" s="224" t="s">
        <v>4000</v>
      </c>
      <c r="G565" s="222"/>
      <c r="H565" s="225">
        <v>30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250</v>
      </c>
      <c r="AU565" s="231" t="s">
        <v>86</v>
      </c>
      <c r="AV565" s="14" t="s">
        <v>86</v>
      </c>
      <c r="AW565" s="14" t="s">
        <v>31</v>
      </c>
      <c r="AX565" s="14" t="s">
        <v>83</v>
      </c>
      <c r="AY565" s="231" t="s">
        <v>239</v>
      </c>
    </row>
    <row r="566" spans="1:65" s="2" customFormat="1" ht="24.2" customHeight="1">
      <c r="A566" s="35"/>
      <c r="B566" s="36"/>
      <c r="C566" s="192" t="s">
        <v>766</v>
      </c>
      <c r="D566" s="192" t="s">
        <v>241</v>
      </c>
      <c r="E566" s="193" t="s">
        <v>4093</v>
      </c>
      <c r="F566" s="194" t="s">
        <v>4094</v>
      </c>
      <c r="G566" s="195" t="s">
        <v>519</v>
      </c>
      <c r="H566" s="196">
        <v>60</v>
      </c>
      <c r="I566" s="197"/>
      <c r="J566" s="198">
        <f>ROUND(I566*H566,2)</f>
        <v>0</v>
      </c>
      <c r="K566" s="194" t="s">
        <v>245</v>
      </c>
      <c r="L566" s="40"/>
      <c r="M566" s="199" t="s">
        <v>1</v>
      </c>
      <c r="N566" s="200" t="s">
        <v>40</v>
      </c>
      <c r="O566" s="72"/>
      <c r="P566" s="201">
        <f>O566*H566</f>
        <v>0</v>
      </c>
      <c r="Q566" s="201">
        <v>1.16E-3</v>
      </c>
      <c r="R566" s="201">
        <f>Q566*H566</f>
        <v>6.9599999999999995E-2</v>
      </c>
      <c r="S566" s="201">
        <v>0</v>
      </c>
      <c r="T566" s="202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3" t="s">
        <v>169</v>
      </c>
      <c r="AT566" s="203" t="s">
        <v>241</v>
      </c>
      <c r="AU566" s="203" t="s">
        <v>86</v>
      </c>
      <c r="AY566" s="18" t="s">
        <v>239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8" t="s">
        <v>83</v>
      </c>
      <c r="BK566" s="204">
        <f>ROUND(I566*H566,2)</f>
        <v>0</v>
      </c>
      <c r="BL566" s="18" t="s">
        <v>169</v>
      </c>
      <c r="BM566" s="203" t="s">
        <v>4095</v>
      </c>
    </row>
    <row r="567" spans="1:65" s="2" customFormat="1" ht="11.25">
      <c r="A567" s="35"/>
      <c r="B567" s="36"/>
      <c r="C567" s="37"/>
      <c r="D567" s="205" t="s">
        <v>248</v>
      </c>
      <c r="E567" s="37"/>
      <c r="F567" s="206" t="s">
        <v>4096</v>
      </c>
      <c r="G567" s="37"/>
      <c r="H567" s="37"/>
      <c r="I567" s="207"/>
      <c r="J567" s="37"/>
      <c r="K567" s="37"/>
      <c r="L567" s="40"/>
      <c r="M567" s="208"/>
      <c r="N567" s="209"/>
      <c r="O567" s="72"/>
      <c r="P567" s="72"/>
      <c r="Q567" s="72"/>
      <c r="R567" s="72"/>
      <c r="S567" s="72"/>
      <c r="T567" s="73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8" t="s">
        <v>248</v>
      </c>
      <c r="AU567" s="18" t="s">
        <v>86</v>
      </c>
    </row>
    <row r="568" spans="1:65" s="13" customFormat="1" ht="11.25">
      <c r="B568" s="210"/>
      <c r="C568" s="211"/>
      <c r="D568" s="212" t="s">
        <v>250</v>
      </c>
      <c r="E568" s="213" t="s">
        <v>1</v>
      </c>
      <c r="F568" s="214" t="s">
        <v>4092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250</v>
      </c>
      <c r="AU568" s="220" t="s">
        <v>86</v>
      </c>
      <c r="AV568" s="13" t="s">
        <v>83</v>
      </c>
      <c r="AW568" s="13" t="s">
        <v>31</v>
      </c>
      <c r="AX568" s="13" t="s">
        <v>75</v>
      </c>
      <c r="AY568" s="220" t="s">
        <v>239</v>
      </c>
    </row>
    <row r="569" spans="1:65" s="14" customFormat="1" ht="11.25">
      <c r="B569" s="221"/>
      <c r="C569" s="222"/>
      <c r="D569" s="212" t="s">
        <v>250</v>
      </c>
      <c r="E569" s="223" t="s">
        <v>1</v>
      </c>
      <c r="F569" s="224" t="s">
        <v>2904</v>
      </c>
      <c r="G569" s="222"/>
      <c r="H569" s="225">
        <v>60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250</v>
      </c>
      <c r="AU569" s="231" t="s">
        <v>86</v>
      </c>
      <c r="AV569" s="14" t="s">
        <v>86</v>
      </c>
      <c r="AW569" s="14" t="s">
        <v>31</v>
      </c>
      <c r="AX569" s="14" t="s">
        <v>83</v>
      </c>
      <c r="AY569" s="231" t="s">
        <v>239</v>
      </c>
    </row>
    <row r="570" spans="1:65" s="2" customFormat="1" ht="24.2" customHeight="1">
      <c r="A570" s="35"/>
      <c r="B570" s="36"/>
      <c r="C570" s="192" t="s">
        <v>827</v>
      </c>
      <c r="D570" s="192" t="s">
        <v>241</v>
      </c>
      <c r="E570" s="193" t="s">
        <v>4097</v>
      </c>
      <c r="F570" s="194" t="s">
        <v>4098</v>
      </c>
      <c r="G570" s="195" t="s">
        <v>519</v>
      </c>
      <c r="H570" s="196">
        <v>150</v>
      </c>
      <c r="I570" s="197"/>
      <c r="J570" s="198">
        <f>ROUND(I570*H570,2)</f>
        <v>0</v>
      </c>
      <c r="K570" s="194" t="s">
        <v>245</v>
      </c>
      <c r="L570" s="40"/>
      <c r="M570" s="199" t="s">
        <v>1</v>
      </c>
      <c r="N570" s="200" t="s">
        <v>40</v>
      </c>
      <c r="O570" s="72"/>
      <c r="P570" s="201">
        <f>O570*H570</f>
        <v>0</v>
      </c>
      <c r="Q570" s="201">
        <v>3.8999999999999999E-4</v>
      </c>
      <c r="R570" s="201">
        <f>Q570*H570</f>
        <v>5.8499999999999996E-2</v>
      </c>
      <c r="S570" s="201">
        <v>0</v>
      </c>
      <c r="T570" s="202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3" t="s">
        <v>169</v>
      </c>
      <c r="AT570" s="203" t="s">
        <v>241</v>
      </c>
      <c r="AU570" s="203" t="s">
        <v>86</v>
      </c>
      <c r="AY570" s="18" t="s">
        <v>239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8" t="s">
        <v>83</v>
      </c>
      <c r="BK570" s="204">
        <f>ROUND(I570*H570,2)</f>
        <v>0</v>
      </c>
      <c r="BL570" s="18" t="s">
        <v>169</v>
      </c>
      <c r="BM570" s="203" t="s">
        <v>4099</v>
      </c>
    </row>
    <row r="571" spans="1:65" s="2" customFormat="1" ht="11.25">
      <c r="A571" s="35"/>
      <c r="B571" s="36"/>
      <c r="C571" s="37"/>
      <c r="D571" s="205" t="s">
        <v>248</v>
      </c>
      <c r="E571" s="37"/>
      <c r="F571" s="206" t="s">
        <v>4100</v>
      </c>
      <c r="G571" s="37"/>
      <c r="H571" s="37"/>
      <c r="I571" s="207"/>
      <c r="J571" s="37"/>
      <c r="K571" s="37"/>
      <c r="L571" s="40"/>
      <c r="M571" s="208"/>
      <c r="N571" s="209"/>
      <c r="O571" s="72"/>
      <c r="P571" s="72"/>
      <c r="Q571" s="72"/>
      <c r="R571" s="72"/>
      <c r="S571" s="72"/>
      <c r="T571" s="73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248</v>
      </c>
      <c r="AU571" s="18" t="s">
        <v>86</v>
      </c>
    </row>
    <row r="572" spans="1:65" s="13" customFormat="1" ht="22.5">
      <c r="B572" s="210"/>
      <c r="C572" s="211"/>
      <c r="D572" s="212" t="s">
        <v>250</v>
      </c>
      <c r="E572" s="213" t="s">
        <v>1</v>
      </c>
      <c r="F572" s="214" t="s">
        <v>4101</v>
      </c>
      <c r="G572" s="211"/>
      <c r="H572" s="213" t="s">
        <v>1</v>
      </c>
      <c r="I572" s="215"/>
      <c r="J572" s="211"/>
      <c r="K572" s="211"/>
      <c r="L572" s="216"/>
      <c r="M572" s="217"/>
      <c r="N572" s="218"/>
      <c r="O572" s="218"/>
      <c r="P572" s="218"/>
      <c r="Q572" s="218"/>
      <c r="R572" s="218"/>
      <c r="S572" s="218"/>
      <c r="T572" s="219"/>
      <c r="AT572" s="220" t="s">
        <v>250</v>
      </c>
      <c r="AU572" s="220" t="s">
        <v>86</v>
      </c>
      <c r="AV572" s="13" t="s">
        <v>83</v>
      </c>
      <c r="AW572" s="13" t="s">
        <v>31</v>
      </c>
      <c r="AX572" s="13" t="s">
        <v>75</v>
      </c>
      <c r="AY572" s="220" t="s">
        <v>239</v>
      </c>
    </row>
    <row r="573" spans="1:65" s="13" customFormat="1" ht="11.25">
      <c r="B573" s="210"/>
      <c r="C573" s="211"/>
      <c r="D573" s="212" t="s">
        <v>250</v>
      </c>
      <c r="E573" s="213" t="s">
        <v>1</v>
      </c>
      <c r="F573" s="214" t="s">
        <v>4102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250</v>
      </c>
      <c r="AU573" s="220" t="s">
        <v>86</v>
      </c>
      <c r="AV573" s="13" t="s">
        <v>83</v>
      </c>
      <c r="AW573" s="13" t="s">
        <v>31</v>
      </c>
      <c r="AX573" s="13" t="s">
        <v>75</v>
      </c>
      <c r="AY573" s="220" t="s">
        <v>239</v>
      </c>
    </row>
    <row r="574" spans="1:65" s="14" customFormat="1" ht="11.25">
      <c r="B574" s="221"/>
      <c r="C574" s="222"/>
      <c r="D574" s="212" t="s">
        <v>250</v>
      </c>
      <c r="E574" s="223" t="s">
        <v>1</v>
      </c>
      <c r="F574" s="224" t="s">
        <v>4103</v>
      </c>
      <c r="G574" s="222"/>
      <c r="H574" s="225">
        <v>150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250</v>
      </c>
      <c r="AU574" s="231" t="s">
        <v>86</v>
      </c>
      <c r="AV574" s="14" t="s">
        <v>86</v>
      </c>
      <c r="AW574" s="14" t="s">
        <v>31</v>
      </c>
      <c r="AX574" s="14" t="s">
        <v>83</v>
      </c>
      <c r="AY574" s="231" t="s">
        <v>239</v>
      </c>
    </row>
    <row r="575" spans="1:65" s="2" customFormat="1" ht="24.2" customHeight="1">
      <c r="A575" s="35"/>
      <c r="B575" s="36"/>
      <c r="C575" s="192" t="s">
        <v>843</v>
      </c>
      <c r="D575" s="192" t="s">
        <v>241</v>
      </c>
      <c r="E575" s="193" t="s">
        <v>4104</v>
      </c>
      <c r="F575" s="194" t="s">
        <v>4105</v>
      </c>
      <c r="G575" s="195" t="s">
        <v>519</v>
      </c>
      <c r="H575" s="196">
        <v>60</v>
      </c>
      <c r="I575" s="197"/>
      <c r="J575" s="198">
        <f>ROUND(I575*H575,2)</f>
        <v>0</v>
      </c>
      <c r="K575" s="194" t="s">
        <v>245</v>
      </c>
      <c r="L575" s="40"/>
      <c r="M575" s="199" t="s">
        <v>1</v>
      </c>
      <c r="N575" s="200" t="s">
        <v>40</v>
      </c>
      <c r="O575" s="72"/>
      <c r="P575" s="201">
        <f>O575*H575</f>
        <v>0</v>
      </c>
      <c r="Q575" s="201">
        <v>5.9000000000000003E-4</v>
      </c>
      <c r="R575" s="201">
        <f>Q575*H575</f>
        <v>3.5400000000000001E-2</v>
      </c>
      <c r="S575" s="201">
        <v>0</v>
      </c>
      <c r="T575" s="202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3" t="s">
        <v>169</v>
      </c>
      <c r="AT575" s="203" t="s">
        <v>241</v>
      </c>
      <c r="AU575" s="203" t="s">
        <v>86</v>
      </c>
      <c r="AY575" s="18" t="s">
        <v>239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8" t="s">
        <v>83</v>
      </c>
      <c r="BK575" s="204">
        <f>ROUND(I575*H575,2)</f>
        <v>0</v>
      </c>
      <c r="BL575" s="18" t="s">
        <v>169</v>
      </c>
      <c r="BM575" s="203" t="s">
        <v>4106</v>
      </c>
    </row>
    <row r="576" spans="1:65" s="2" customFormat="1" ht="11.25">
      <c r="A576" s="35"/>
      <c r="B576" s="36"/>
      <c r="C576" s="37"/>
      <c r="D576" s="205" t="s">
        <v>248</v>
      </c>
      <c r="E576" s="37"/>
      <c r="F576" s="206" t="s">
        <v>4107</v>
      </c>
      <c r="G576" s="37"/>
      <c r="H576" s="37"/>
      <c r="I576" s="207"/>
      <c r="J576" s="37"/>
      <c r="K576" s="37"/>
      <c r="L576" s="40"/>
      <c r="M576" s="208"/>
      <c r="N576" s="209"/>
      <c r="O576" s="72"/>
      <c r="P576" s="72"/>
      <c r="Q576" s="72"/>
      <c r="R576" s="72"/>
      <c r="S576" s="72"/>
      <c r="T576" s="73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8" t="s">
        <v>248</v>
      </c>
      <c r="AU576" s="18" t="s">
        <v>86</v>
      </c>
    </row>
    <row r="577" spans="1:65" s="13" customFormat="1" ht="22.5">
      <c r="B577" s="210"/>
      <c r="C577" s="211"/>
      <c r="D577" s="212" t="s">
        <v>250</v>
      </c>
      <c r="E577" s="213" t="s">
        <v>1</v>
      </c>
      <c r="F577" s="214" t="s">
        <v>4108</v>
      </c>
      <c r="G577" s="211"/>
      <c r="H577" s="213" t="s">
        <v>1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250</v>
      </c>
      <c r="AU577" s="220" t="s">
        <v>86</v>
      </c>
      <c r="AV577" s="13" t="s">
        <v>83</v>
      </c>
      <c r="AW577" s="13" t="s">
        <v>31</v>
      </c>
      <c r="AX577" s="13" t="s">
        <v>75</v>
      </c>
      <c r="AY577" s="220" t="s">
        <v>239</v>
      </c>
    </row>
    <row r="578" spans="1:65" s="13" customFormat="1" ht="11.25">
      <c r="B578" s="210"/>
      <c r="C578" s="211"/>
      <c r="D578" s="212" t="s">
        <v>250</v>
      </c>
      <c r="E578" s="213" t="s">
        <v>1</v>
      </c>
      <c r="F578" s="214" t="s">
        <v>4102</v>
      </c>
      <c r="G578" s="211"/>
      <c r="H578" s="213" t="s">
        <v>1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250</v>
      </c>
      <c r="AU578" s="220" t="s">
        <v>86</v>
      </c>
      <c r="AV578" s="13" t="s">
        <v>83</v>
      </c>
      <c r="AW578" s="13" t="s">
        <v>31</v>
      </c>
      <c r="AX578" s="13" t="s">
        <v>75</v>
      </c>
      <c r="AY578" s="220" t="s">
        <v>239</v>
      </c>
    </row>
    <row r="579" spans="1:65" s="14" customFormat="1" ht="11.25">
      <c r="B579" s="221"/>
      <c r="C579" s="222"/>
      <c r="D579" s="212" t="s">
        <v>250</v>
      </c>
      <c r="E579" s="223" t="s">
        <v>1</v>
      </c>
      <c r="F579" s="224" t="s">
        <v>2904</v>
      </c>
      <c r="G579" s="222"/>
      <c r="H579" s="225">
        <v>60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250</v>
      </c>
      <c r="AU579" s="231" t="s">
        <v>86</v>
      </c>
      <c r="AV579" s="14" t="s">
        <v>86</v>
      </c>
      <c r="AW579" s="14" t="s">
        <v>31</v>
      </c>
      <c r="AX579" s="14" t="s">
        <v>83</v>
      </c>
      <c r="AY579" s="231" t="s">
        <v>239</v>
      </c>
    </row>
    <row r="580" spans="1:65" s="2" customFormat="1" ht="24.2" customHeight="1">
      <c r="A580" s="35"/>
      <c r="B580" s="36"/>
      <c r="C580" s="192" t="s">
        <v>853</v>
      </c>
      <c r="D580" s="192" t="s">
        <v>241</v>
      </c>
      <c r="E580" s="193" t="s">
        <v>4109</v>
      </c>
      <c r="F580" s="194" t="s">
        <v>4110</v>
      </c>
      <c r="G580" s="195" t="s">
        <v>519</v>
      </c>
      <c r="H580" s="196">
        <v>35</v>
      </c>
      <c r="I580" s="197"/>
      <c r="J580" s="198">
        <f>ROUND(I580*H580,2)</f>
        <v>0</v>
      </c>
      <c r="K580" s="194" t="s">
        <v>245</v>
      </c>
      <c r="L580" s="40"/>
      <c r="M580" s="199" t="s">
        <v>1</v>
      </c>
      <c r="N580" s="200" t="s">
        <v>40</v>
      </c>
      <c r="O580" s="72"/>
      <c r="P580" s="201">
        <f>O580*H580</f>
        <v>0</v>
      </c>
      <c r="Q580" s="201">
        <v>8.7000000000000001E-4</v>
      </c>
      <c r="R580" s="201">
        <f>Q580*H580</f>
        <v>3.0450000000000001E-2</v>
      </c>
      <c r="S580" s="201">
        <v>0</v>
      </c>
      <c r="T580" s="202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3" t="s">
        <v>169</v>
      </c>
      <c r="AT580" s="203" t="s">
        <v>241</v>
      </c>
      <c r="AU580" s="203" t="s">
        <v>86</v>
      </c>
      <c r="AY580" s="18" t="s">
        <v>239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8" t="s">
        <v>83</v>
      </c>
      <c r="BK580" s="204">
        <f>ROUND(I580*H580,2)</f>
        <v>0</v>
      </c>
      <c r="BL580" s="18" t="s">
        <v>169</v>
      </c>
      <c r="BM580" s="203" t="s">
        <v>4111</v>
      </c>
    </row>
    <row r="581" spans="1:65" s="2" customFormat="1" ht="11.25">
      <c r="A581" s="35"/>
      <c r="B581" s="36"/>
      <c r="C581" s="37"/>
      <c r="D581" s="205" t="s">
        <v>248</v>
      </c>
      <c r="E581" s="37"/>
      <c r="F581" s="206" t="s">
        <v>4112</v>
      </c>
      <c r="G581" s="37"/>
      <c r="H581" s="37"/>
      <c r="I581" s="207"/>
      <c r="J581" s="37"/>
      <c r="K581" s="37"/>
      <c r="L581" s="40"/>
      <c r="M581" s="208"/>
      <c r="N581" s="209"/>
      <c r="O581" s="72"/>
      <c r="P581" s="72"/>
      <c r="Q581" s="72"/>
      <c r="R581" s="72"/>
      <c r="S581" s="72"/>
      <c r="T581" s="73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248</v>
      </c>
      <c r="AU581" s="18" t="s">
        <v>86</v>
      </c>
    </row>
    <row r="582" spans="1:65" s="13" customFormat="1" ht="22.5">
      <c r="B582" s="210"/>
      <c r="C582" s="211"/>
      <c r="D582" s="212" t="s">
        <v>250</v>
      </c>
      <c r="E582" s="213" t="s">
        <v>1</v>
      </c>
      <c r="F582" s="214" t="s">
        <v>4113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250</v>
      </c>
      <c r="AU582" s="220" t="s">
        <v>86</v>
      </c>
      <c r="AV582" s="13" t="s">
        <v>83</v>
      </c>
      <c r="AW582" s="13" t="s">
        <v>31</v>
      </c>
      <c r="AX582" s="13" t="s">
        <v>75</v>
      </c>
      <c r="AY582" s="220" t="s">
        <v>239</v>
      </c>
    </row>
    <row r="583" spans="1:65" s="13" customFormat="1" ht="11.25">
      <c r="B583" s="210"/>
      <c r="C583" s="211"/>
      <c r="D583" s="212" t="s">
        <v>250</v>
      </c>
      <c r="E583" s="213" t="s">
        <v>1</v>
      </c>
      <c r="F583" s="214" t="s">
        <v>4102</v>
      </c>
      <c r="G583" s="211"/>
      <c r="H583" s="213" t="s">
        <v>1</v>
      </c>
      <c r="I583" s="215"/>
      <c r="J583" s="211"/>
      <c r="K583" s="211"/>
      <c r="L583" s="216"/>
      <c r="M583" s="217"/>
      <c r="N583" s="218"/>
      <c r="O583" s="218"/>
      <c r="P583" s="218"/>
      <c r="Q583" s="218"/>
      <c r="R583" s="218"/>
      <c r="S583" s="218"/>
      <c r="T583" s="219"/>
      <c r="AT583" s="220" t="s">
        <v>250</v>
      </c>
      <c r="AU583" s="220" t="s">
        <v>86</v>
      </c>
      <c r="AV583" s="13" t="s">
        <v>83</v>
      </c>
      <c r="AW583" s="13" t="s">
        <v>31</v>
      </c>
      <c r="AX583" s="13" t="s">
        <v>75</v>
      </c>
      <c r="AY583" s="220" t="s">
        <v>239</v>
      </c>
    </row>
    <row r="584" spans="1:65" s="14" customFormat="1" ht="11.25">
      <c r="B584" s="221"/>
      <c r="C584" s="222"/>
      <c r="D584" s="212" t="s">
        <v>250</v>
      </c>
      <c r="E584" s="223" t="s">
        <v>1</v>
      </c>
      <c r="F584" s="224" t="s">
        <v>3105</v>
      </c>
      <c r="G584" s="222"/>
      <c r="H584" s="225">
        <v>35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250</v>
      </c>
      <c r="AU584" s="231" t="s">
        <v>86</v>
      </c>
      <c r="AV584" s="14" t="s">
        <v>86</v>
      </c>
      <c r="AW584" s="14" t="s">
        <v>31</v>
      </c>
      <c r="AX584" s="14" t="s">
        <v>83</v>
      </c>
      <c r="AY584" s="231" t="s">
        <v>239</v>
      </c>
    </row>
    <row r="585" spans="1:65" s="2" customFormat="1" ht="24.2" customHeight="1">
      <c r="A585" s="35"/>
      <c r="B585" s="36"/>
      <c r="C585" s="192" t="s">
        <v>858</v>
      </c>
      <c r="D585" s="192" t="s">
        <v>241</v>
      </c>
      <c r="E585" s="193" t="s">
        <v>4114</v>
      </c>
      <c r="F585" s="194" t="s">
        <v>4115</v>
      </c>
      <c r="G585" s="195" t="s">
        <v>519</v>
      </c>
      <c r="H585" s="196">
        <v>10</v>
      </c>
      <c r="I585" s="197"/>
      <c r="J585" s="198">
        <f>ROUND(I585*H585,2)</f>
        <v>0</v>
      </c>
      <c r="K585" s="194" t="s">
        <v>245</v>
      </c>
      <c r="L585" s="40"/>
      <c r="M585" s="199" t="s">
        <v>1</v>
      </c>
      <c r="N585" s="200" t="s">
        <v>40</v>
      </c>
      <c r="O585" s="72"/>
      <c r="P585" s="201">
        <f>O585*H585</f>
        <v>0</v>
      </c>
      <c r="Q585" s="201">
        <v>1.33E-3</v>
      </c>
      <c r="R585" s="201">
        <f>Q585*H585</f>
        <v>1.3299999999999999E-2</v>
      </c>
      <c r="S585" s="201">
        <v>0</v>
      </c>
      <c r="T585" s="202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3" t="s">
        <v>169</v>
      </c>
      <c r="AT585" s="203" t="s">
        <v>241</v>
      </c>
      <c r="AU585" s="203" t="s">
        <v>86</v>
      </c>
      <c r="AY585" s="18" t="s">
        <v>239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18" t="s">
        <v>83</v>
      </c>
      <c r="BK585" s="204">
        <f>ROUND(I585*H585,2)</f>
        <v>0</v>
      </c>
      <c r="BL585" s="18" t="s">
        <v>169</v>
      </c>
      <c r="BM585" s="203" t="s">
        <v>4116</v>
      </c>
    </row>
    <row r="586" spans="1:65" s="2" customFormat="1" ht="11.25">
      <c r="A586" s="35"/>
      <c r="B586" s="36"/>
      <c r="C586" s="37"/>
      <c r="D586" s="205" t="s">
        <v>248</v>
      </c>
      <c r="E586" s="37"/>
      <c r="F586" s="206" t="s">
        <v>4117</v>
      </c>
      <c r="G586" s="37"/>
      <c r="H586" s="37"/>
      <c r="I586" s="207"/>
      <c r="J586" s="37"/>
      <c r="K586" s="37"/>
      <c r="L586" s="40"/>
      <c r="M586" s="208"/>
      <c r="N586" s="209"/>
      <c r="O586" s="72"/>
      <c r="P586" s="72"/>
      <c r="Q586" s="72"/>
      <c r="R586" s="72"/>
      <c r="S586" s="72"/>
      <c r="T586" s="73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8" t="s">
        <v>248</v>
      </c>
      <c r="AU586" s="18" t="s">
        <v>86</v>
      </c>
    </row>
    <row r="587" spans="1:65" s="13" customFormat="1" ht="22.5">
      <c r="B587" s="210"/>
      <c r="C587" s="211"/>
      <c r="D587" s="212" t="s">
        <v>250</v>
      </c>
      <c r="E587" s="213" t="s">
        <v>1</v>
      </c>
      <c r="F587" s="214" t="s">
        <v>4118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250</v>
      </c>
      <c r="AU587" s="220" t="s">
        <v>86</v>
      </c>
      <c r="AV587" s="13" t="s">
        <v>83</v>
      </c>
      <c r="AW587" s="13" t="s">
        <v>31</v>
      </c>
      <c r="AX587" s="13" t="s">
        <v>75</v>
      </c>
      <c r="AY587" s="220" t="s">
        <v>239</v>
      </c>
    </row>
    <row r="588" spans="1:65" s="13" customFormat="1" ht="11.25">
      <c r="B588" s="210"/>
      <c r="C588" s="211"/>
      <c r="D588" s="212" t="s">
        <v>250</v>
      </c>
      <c r="E588" s="213" t="s">
        <v>1</v>
      </c>
      <c r="F588" s="214" t="s">
        <v>4102</v>
      </c>
      <c r="G588" s="211"/>
      <c r="H588" s="213" t="s">
        <v>1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250</v>
      </c>
      <c r="AU588" s="220" t="s">
        <v>86</v>
      </c>
      <c r="AV588" s="13" t="s">
        <v>83</v>
      </c>
      <c r="AW588" s="13" t="s">
        <v>31</v>
      </c>
      <c r="AX588" s="13" t="s">
        <v>75</v>
      </c>
      <c r="AY588" s="220" t="s">
        <v>239</v>
      </c>
    </row>
    <row r="589" spans="1:65" s="14" customFormat="1" ht="11.25">
      <c r="B589" s="221"/>
      <c r="C589" s="222"/>
      <c r="D589" s="212" t="s">
        <v>250</v>
      </c>
      <c r="E589" s="223" t="s">
        <v>1</v>
      </c>
      <c r="F589" s="224" t="s">
        <v>527</v>
      </c>
      <c r="G589" s="222"/>
      <c r="H589" s="225">
        <v>10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250</v>
      </c>
      <c r="AU589" s="231" t="s">
        <v>86</v>
      </c>
      <c r="AV589" s="14" t="s">
        <v>86</v>
      </c>
      <c r="AW589" s="14" t="s">
        <v>31</v>
      </c>
      <c r="AX589" s="14" t="s">
        <v>83</v>
      </c>
      <c r="AY589" s="231" t="s">
        <v>239</v>
      </c>
    </row>
    <row r="590" spans="1:65" s="2" customFormat="1" ht="37.9" customHeight="1">
      <c r="A590" s="35"/>
      <c r="B590" s="36"/>
      <c r="C590" s="192" t="s">
        <v>875</v>
      </c>
      <c r="D590" s="192" t="s">
        <v>241</v>
      </c>
      <c r="E590" s="193" t="s">
        <v>4119</v>
      </c>
      <c r="F590" s="194" t="s">
        <v>4120</v>
      </c>
      <c r="G590" s="195" t="s">
        <v>519</v>
      </c>
      <c r="H590" s="196">
        <v>90</v>
      </c>
      <c r="I590" s="197"/>
      <c r="J590" s="198">
        <f>ROUND(I590*H590,2)</f>
        <v>0</v>
      </c>
      <c r="K590" s="194" t="s">
        <v>245</v>
      </c>
      <c r="L590" s="40"/>
      <c r="M590" s="199" t="s">
        <v>1</v>
      </c>
      <c r="N590" s="200" t="s">
        <v>40</v>
      </c>
      <c r="O590" s="72"/>
      <c r="P590" s="201">
        <f>O590*H590</f>
        <v>0</v>
      </c>
      <c r="Q590" s="201">
        <v>6.9999999999999994E-5</v>
      </c>
      <c r="R590" s="201">
        <f>Q590*H590</f>
        <v>6.2999999999999992E-3</v>
      </c>
      <c r="S590" s="201">
        <v>0</v>
      </c>
      <c r="T590" s="202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03" t="s">
        <v>169</v>
      </c>
      <c r="AT590" s="203" t="s">
        <v>241</v>
      </c>
      <c r="AU590" s="203" t="s">
        <v>86</v>
      </c>
      <c r="AY590" s="18" t="s">
        <v>239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8" t="s">
        <v>83</v>
      </c>
      <c r="BK590" s="204">
        <f>ROUND(I590*H590,2)</f>
        <v>0</v>
      </c>
      <c r="BL590" s="18" t="s">
        <v>169</v>
      </c>
      <c r="BM590" s="203" t="s">
        <v>4121</v>
      </c>
    </row>
    <row r="591" spans="1:65" s="2" customFormat="1" ht="11.25">
      <c r="A591" s="35"/>
      <c r="B591" s="36"/>
      <c r="C591" s="37"/>
      <c r="D591" s="205" t="s">
        <v>248</v>
      </c>
      <c r="E591" s="37"/>
      <c r="F591" s="206" t="s">
        <v>4122</v>
      </c>
      <c r="G591" s="37"/>
      <c r="H591" s="37"/>
      <c r="I591" s="207"/>
      <c r="J591" s="37"/>
      <c r="K591" s="37"/>
      <c r="L591" s="40"/>
      <c r="M591" s="208"/>
      <c r="N591" s="209"/>
      <c r="O591" s="72"/>
      <c r="P591" s="72"/>
      <c r="Q591" s="72"/>
      <c r="R591" s="72"/>
      <c r="S591" s="72"/>
      <c r="T591" s="73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8" t="s">
        <v>248</v>
      </c>
      <c r="AU591" s="18" t="s">
        <v>86</v>
      </c>
    </row>
    <row r="592" spans="1:65" s="13" customFormat="1" ht="11.25">
      <c r="B592" s="210"/>
      <c r="C592" s="211"/>
      <c r="D592" s="212" t="s">
        <v>250</v>
      </c>
      <c r="E592" s="213" t="s">
        <v>1</v>
      </c>
      <c r="F592" s="214" t="s">
        <v>4123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250</v>
      </c>
      <c r="AU592" s="220" t="s">
        <v>86</v>
      </c>
      <c r="AV592" s="13" t="s">
        <v>83</v>
      </c>
      <c r="AW592" s="13" t="s">
        <v>31</v>
      </c>
      <c r="AX592" s="13" t="s">
        <v>75</v>
      </c>
      <c r="AY592" s="220" t="s">
        <v>239</v>
      </c>
    </row>
    <row r="593" spans="1:65" s="14" customFormat="1" ht="11.25">
      <c r="B593" s="221"/>
      <c r="C593" s="222"/>
      <c r="D593" s="212" t="s">
        <v>250</v>
      </c>
      <c r="E593" s="223" t="s">
        <v>1</v>
      </c>
      <c r="F593" s="224" t="s">
        <v>4124</v>
      </c>
      <c r="G593" s="222"/>
      <c r="H593" s="225">
        <v>90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250</v>
      </c>
      <c r="AU593" s="231" t="s">
        <v>86</v>
      </c>
      <c r="AV593" s="14" t="s">
        <v>86</v>
      </c>
      <c r="AW593" s="14" t="s">
        <v>31</v>
      </c>
      <c r="AX593" s="14" t="s">
        <v>83</v>
      </c>
      <c r="AY593" s="231" t="s">
        <v>239</v>
      </c>
    </row>
    <row r="594" spans="1:65" s="2" customFormat="1" ht="37.9" customHeight="1">
      <c r="A594" s="35"/>
      <c r="B594" s="36"/>
      <c r="C594" s="192" t="s">
        <v>886</v>
      </c>
      <c r="D594" s="192" t="s">
        <v>241</v>
      </c>
      <c r="E594" s="193" t="s">
        <v>4125</v>
      </c>
      <c r="F594" s="194" t="s">
        <v>4126</v>
      </c>
      <c r="G594" s="195" t="s">
        <v>519</v>
      </c>
      <c r="H594" s="196">
        <v>2</v>
      </c>
      <c r="I594" s="197"/>
      <c r="J594" s="198">
        <f>ROUND(I594*H594,2)</f>
        <v>0</v>
      </c>
      <c r="K594" s="194" t="s">
        <v>245</v>
      </c>
      <c r="L594" s="40"/>
      <c r="M594" s="199" t="s">
        <v>1</v>
      </c>
      <c r="N594" s="200" t="s">
        <v>40</v>
      </c>
      <c r="O594" s="72"/>
      <c r="P594" s="201">
        <f>O594*H594</f>
        <v>0</v>
      </c>
      <c r="Q594" s="201">
        <v>9.0000000000000006E-5</v>
      </c>
      <c r="R594" s="201">
        <f>Q594*H594</f>
        <v>1.8000000000000001E-4</v>
      </c>
      <c r="S594" s="201">
        <v>0</v>
      </c>
      <c r="T594" s="202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3" t="s">
        <v>169</v>
      </c>
      <c r="AT594" s="203" t="s">
        <v>241</v>
      </c>
      <c r="AU594" s="203" t="s">
        <v>86</v>
      </c>
      <c r="AY594" s="18" t="s">
        <v>239</v>
      </c>
      <c r="BE594" s="204">
        <f>IF(N594="základní",J594,0)</f>
        <v>0</v>
      </c>
      <c r="BF594" s="204">
        <f>IF(N594="snížená",J594,0)</f>
        <v>0</v>
      </c>
      <c r="BG594" s="204">
        <f>IF(N594="zákl. přenesená",J594,0)</f>
        <v>0</v>
      </c>
      <c r="BH594" s="204">
        <f>IF(N594="sníž. přenesená",J594,0)</f>
        <v>0</v>
      </c>
      <c r="BI594" s="204">
        <f>IF(N594="nulová",J594,0)</f>
        <v>0</v>
      </c>
      <c r="BJ594" s="18" t="s">
        <v>83</v>
      </c>
      <c r="BK594" s="204">
        <f>ROUND(I594*H594,2)</f>
        <v>0</v>
      </c>
      <c r="BL594" s="18" t="s">
        <v>169</v>
      </c>
      <c r="BM594" s="203" t="s">
        <v>4127</v>
      </c>
    </row>
    <row r="595" spans="1:65" s="2" customFormat="1" ht="11.25">
      <c r="A595" s="35"/>
      <c r="B595" s="36"/>
      <c r="C595" s="37"/>
      <c r="D595" s="205" t="s">
        <v>248</v>
      </c>
      <c r="E595" s="37"/>
      <c r="F595" s="206" t="s">
        <v>4128</v>
      </c>
      <c r="G595" s="37"/>
      <c r="H595" s="37"/>
      <c r="I595" s="207"/>
      <c r="J595" s="37"/>
      <c r="K595" s="37"/>
      <c r="L595" s="40"/>
      <c r="M595" s="208"/>
      <c r="N595" s="209"/>
      <c r="O595" s="72"/>
      <c r="P595" s="72"/>
      <c r="Q595" s="72"/>
      <c r="R595" s="72"/>
      <c r="S595" s="72"/>
      <c r="T595" s="73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18" t="s">
        <v>248</v>
      </c>
      <c r="AU595" s="18" t="s">
        <v>86</v>
      </c>
    </row>
    <row r="596" spans="1:65" s="13" customFormat="1" ht="11.25">
      <c r="B596" s="210"/>
      <c r="C596" s="211"/>
      <c r="D596" s="212" t="s">
        <v>250</v>
      </c>
      <c r="E596" s="213" t="s">
        <v>1</v>
      </c>
      <c r="F596" s="214" t="s">
        <v>4129</v>
      </c>
      <c r="G596" s="211"/>
      <c r="H596" s="213" t="s">
        <v>1</v>
      </c>
      <c r="I596" s="215"/>
      <c r="J596" s="211"/>
      <c r="K596" s="211"/>
      <c r="L596" s="216"/>
      <c r="M596" s="217"/>
      <c r="N596" s="218"/>
      <c r="O596" s="218"/>
      <c r="P596" s="218"/>
      <c r="Q596" s="218"/>
      <c r="R596" s="218"/>
      <c r="S596" s="218"/>
      <c r="T596" s="219"/>
      <c r="AT596" s="220" t="s">
        <v>250</v>
      </c>
      <c r="AU596" s="220" t="s">
        <v>86</v>
      </c>
      <c r="AV596" s="13" t="s">
        <v>83</v>
      </c>
      <c r="AW596" s="13" t="s">
        <v>31</v>
      </c>
      <c r="AX596" s="13" t="s">
        <v>75</v>
      </c>
      <c r="AY596" s="220" t="s">
        <v>239</v>
      </c>
    </row>
    <row r="597" spans="1:65" s="14" customFormat="1" ht="11.25">
      <c r="B597" s="221"/>
      <c r="C597" s="222"/>
      <c r="D597" s="212" t="s">
        <v>250</v>
      </c>
      <c r="E597" s="223" t="s">
        <v>1</v>
      </c>
      <c r="F597" s="224" t="s">
        <v>826</v>
      </c>
      <c r="G597" s="222"/>
      <c r="H597" s="225">
        <v>2</v>
      </c>
      <c r="I597" s="226"/>
      <c r="J597" s="222"/>
      <c r="K597" s="222"/>
      <c r="L597" s="227"/>
      <c r="M597" s="228"/>
      <c r="N597" s="229"/>
      <c r="O597" s="229"/>
      <c r="P597" s="229"/>
      <c r="Q597" s="229"/>
      <c r="R597" s="229"/>
      <c r="S597" s="229"/>
      <c r="T597" s="230"/>
      <c r="AT597" s="231" t="s">
        <v>250</v>
      </c>
      <c r="AU597" s="231" t="s">
        <v>86</v>
      </c>
      <c r="AV597" s="14" t="s">
        <v>86</v>
      </c>
      <c r="AW597" s="14" t="s">
        <v>31</v>
      </c>
      <c r="AX597" s="14" t="s">
        <v>83</v>
      </c>
      <c r="AY597" s="231" t="s">
        <v>239</v>
      </c>
    </row>
    <row r="598" spans="1:65" s="2" customFormat="1" ht="37.9" customHeight="1">
      <c r="A598" s="35"/>
      <c r="B598" s="36"/>
      <c r="C598" s="192" t="s">
        <v>894</v>
      </c>
      <c r="D598" s="192" t="s">
        <v>241</v>
      </c>
      <c r="E598" s="193" t="s">
        <v>4130</v>
      </c>
      <c r="F598" s="194" t="s">
        <v>4131</v>
      </c>
      <c r="G598" s="195" t="s">
        <v>519</v>
      </c>
      <c r="H598" s="196">
        <v>150</v>
      </c>
      <c r="I598" s="197"/>
      <c r="J598" s="198">
        <f>ROUND(I598*H598,2)</f>
        <v>0</v>
      </c>
      <c r="K598" s="194" t="s">
        <v>245</v>
      </c>
      <c r="L598" s="40"/>
      <c r="M598" s="199" t="s">
        <v>1</v>
      </c>
      <c r="N598" s="200" t="s">
        <v>40</v>
      </c>
      <c r="O598" s="72"/>
      <c r="P598" s="201">
        <f>O598*H598</f>
        <v>0</v>
      </c>
      <c r="Q598" s="201">
        <v>2.0000000000000001E-4</v>
      </c>
      <c r="R598" s="201">
        <f>Q598*H598</f>
        <v>3.0000000000000002E-2</v>
      </c>
      <c r="S598" s="201">
        <v>0</v>
      </c>
      <c r="T598" s="202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3" t="s">
        <v>169</v>
      </c>
      <c r="AT598" s="203" t="s">
        <v>241</v>
      </c>
      <c r="AU598" s="203" t="s">
        <v>86</v>
      </c>
      <c r="AY598" s="18" t="s">
        <v>239</v>
      </c>
      <c r="BE598" s="204">
        <f>IF(N598="základní",J598,0)</f>
        <v>0</v>
      </c>
      <c r="BF598" s="204">
        <f>IF(N598="snížená",J598,0)</f>
        <v>0</v>
      </c>
      <c r="BG598" s="204">
        <f>IF(N598="zákl. přenesená",J598,0)</f>
        <v>0</v>
      </c>
      <c r="BH598" s="204">
        <f>IF(N598="sníž. přenesená",J598,0)</f>
        <v>0</v>
      </c>
      <c r="BI598" s="204">
        <f>IF(N598="nulová",J598,0)</f>
        <v>0</v>
      </c>
      <c r="BJ598" s="18" t="s">
        <v>83</v>
      </c>
      <c r="BK598" s="204">
        <f>ROUND(I598*H598,2)</f>
        <v>0</v>
      </c>
      <c r="BL598" s="18" t="s">
        <v>169</v>
      </c>
      <c r="BM598" s="203" t="s">
        <v>4132</v>
      </c>
    </row>
    <row r="599" spans="1:65" s="2" customFormat="1" ht="11.25">
      <c r="A599" s="35"/>
      <c r="B599" s="36"/>
      <c r="C599" s="37"/>
      <c r="D599" s="205" t="s">
        <v>248</v>
      </c>
      <c r="E599" s="37"/>
      <c r="F599" s="206" t="s">
        <v>4133</v>
      </c>
      <c r="G599" s="37"/>
      <c r="H599" s="37"/>
      <c r="I599" s="207"/>
      <c r="J599" s="37"/>
      <c r="K599" s="37"/>
      <c r="L599" s="40"/>
      <c r="M599" s="208"/>
      <c r="N599" s="209"/>
      <c r="O599" s="72"/>
      <c r="P599" s="72"/>
      <c r="Q599" s="72"/>
      <c r="R599" s="72"/>
      <c r="S599" s="72"/>
      <c r="T599" s="73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248</v>
      </c>
      <c r="AU599" s="18" t="s">
        <v>86</v>
      </c>
    </row>
    <row r="600" spans="1:65" s="13" customFormat="1" ht="11.25">
      <c r="B600" s="210"/>
      <c r="C600" s="211"/>
      <c r="D600" s="212" t="s">
        <v>250</v>
      </c>
      <c r="E600" s="213" t="s">
        <v>1</v>
      </c>
      <c r="F600" s="214" t="s">
        <v>4134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250</v>
      </c>
      <c r="AU600" s="220" t="s">
        <v>86</v>
      </c>
      <c r="AV600" s="13" t="s">
        <v>83</v>
      </c>
      <c r="AW600" s="13" t="s">
        <v>31</v>
      </c>
      <c r="AX600" s="13" t="s">
        <v>75</v>
      </c>
      <c r="AY600" s="220" t="s">
        <v>239</v>
      </c>
    </row>
    <row r="601" spans="1:65" s="14" customFormat="1" ht="11.25">
      <c r="B601" s="221"/>
      <c r="C601" s="222"/>
      <c r="D601" s="212" t="s">
        <v>250</v>
      </c>
      <c r="E601" s="223" t="s">
        <v>1</v>
      </c>
      <c r="F601" s="224" t="s">
        <v>4103</v>
      </c>
      <c r="G601" s="222"/>
      <c r="H601" s="225">
        <v>150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250</v>
      </c>
      <c r="AU601" s="231" t="s">
        <v>86</v>
      </c>
      <c r="AV601" s="14" t="s">
        <v>86</v>
      </c>
      <c r="AW601" s="14" t="s">
        <v>31</v>
      </c>
      <c r="AX601" s="14" t="s">
        <v>83</v>
      </c>
      <c r="AY601" s="231" t="s">
        <v>239</v>
      </c>
    </row>
    <row r="602" spans="1:65" s="2" customFormat="1" ht="37.9" customHeight="1">
      <c r="A602" s="35"/>
      <c r="B602" s="36"/>
      <c r="C602" s="192" t="s">
        <v>903</v>
      </c>
      <c r="D602" s="192" t="s">
        <v>241</v>
      </c>
      <c r="E602" s="193" t="s">
        <v>4135</v>
      </c>
      <c r="F602" s="194" t="s">
        <v>4136</v>
      </c>
      <c r="G602" s="195" t="s">
        <v>519</v>
      </c>
      <c r="H602" s="196">
        <v>135</v>
      </c>
      <c r="I602" s="197"/>
      <c r="J602" s="198">
        <f>ROUND(I602*H602,2)</f>
        <v>0</v>
      </c>
      <c r="K602" s="194" t="s">
        <v>245</v>
      </c>
      <c r="L602" s="40"/>
      <c r="M602" s="199" t="s">
        <v>1</v>
      </c>
      <c r="N602" s="200" t="s">
        <v>40</v>
      </c>
      <c r="O602" s="72"/>
      <c r="P602" s="201">
        <f>O602*H602</f>
        <v>0</v>
      </c>
      <c r="Q602" s="201">
        <v>2.4000000000000001E-4</v>
      </c>
      <c r="R602" s="201">
        <f>Q602*H602</f>
        <v>3.2399999999999998E-2</v>
      </c>
      <c r="S602" s="201">
        <v>0</v>
      </c>
      <c r="T602" s="202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3" t="s">
        <v>169</v>
      </c>
      <c r="AT602" s="203" t="s">
        <v>241</v>
      </c>
      <c r="AU602" s="203" t="s">
        <v>86</v>
      </c>
      <c r="AY602" s="18" t="s">
        <v>239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8" t="s">
        <v>83</v>
      </c>
      <c r="BK602" s="204">
        <f>ROUND(I602*H602,2)</f>
        <v>0</v>
      </c>
      <c r="BL602" s="18" t="s">
        <v>169</v>
      </c>
      <c r="BM602" s="203" t="s">
        <v>4137</v>
      </c>
    </row>
    <row r="603" spans="1:65" s="2" customFormat="1" ht="11.25">
      <c r="A603" s="35"/>
      <c r="B603" s="36"/>
      <c r="C603" s="37"/>
      <c r="D603" s="205" t="s">
        <v>248</v>
      </c>
      <c r="E603" s="37"/>
      <c r="F603" s="206" t="s">
        <v>4138</v>
      </c>
      <c r="G603" s="37"/>
      <c r="H603" s="37"/>
      <c r="I603" s="207"/>
      <c r="J603" s="37"/>
      <c r="K603" s="37"/>
      <c r="L603" s="40"/>
      <c r="M603" s="208"/>
      <c r="N603" s="209"/>
      <c r="O603" s="72"/>
      <c r="P603" s="72"/>
      <c r="Q603" s="72"/>
      <c r="R603" s="72"/>
      <c r="S603" s="72"/>
      <c r="T603" s="73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248</v>
      </c>
      <c r="AU603" s="18" t="s">
        <v>86</v>
      </c>
    </row>
    <row r="604" spans="1:65" s="13" customFormat="1" ht="11.25">
      <c r="B604" s="210"/>
      <c r="C604" s="211"/>
      <c r="D604" s="212" t="s">
        <v>250</v>
      </c>
      <c r="E604" s="213" t="s">
        <v>1</v>
      </c>
      <c r="F604" s="214" t="s">
        <v>4139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250</v>
      </c>
      <c r="AU604" s="220" t="s">
        <v>86</v>
      </c>
      <c r="AV604" s="13" t="s">
        <v>83</v>
      </c>
      <c r="AW604" s="13" t="s">
        <v>31</v>
      </c>
      <c r="AX604" s="13" t="s">
        <v>75</v>
      </c>
      <c r="AY604" s="220" t="s">
        <v>239</v>
      </c>
    </row>
    <row r="605" spans="1:65" s="14" customFormat="1" ht="11.25">
      <c r="B605" s="221"/>
      <c r="C605" s="222"/>
      <c r="D605" s="212" t="s">
        <v>250</v>
      </c>
      <c r="E605" s="223" t="s">
        <v>1</v>
      </c>
      <c r="F605" s="224" t="s">
        <v>4000</v>
      </c>
      <c r="G605" s="222"/>
      <c r="H605" s="225">
        <v>30</v>
      </c>
      <c r="I605" s="226"/>
      <c r="J605" s="222"/>
      <c r="K605" s="222"/>
      <c r="L605" s="227"/>
      <c r="M605" s="228"/>
      <c r="N605" s="229"/>
      <c r="O605" s="229"/>
      <c r="P605" s="229"/>
      <c r="Q605" s="229"/>
      <c r="R605" s="229"/>
      <c r="S605" s="229"/>
      <c r="T605" s="230"/>
      <c r="AT605" s="231" t="s">
        <v>250</v>
      </c>
      <c r="AU605" s="231" t="s">
        <v>86</v>
      </c>
      <c r="AV605" s="14" t="s">
        <v>86</v>
      </c>
      <c r="AW605" s="14" t="s">
        <v>31</v>
      </c>
      <c r="AX605" s="14" t="s">
        <v>75</v>
      </c>
      <c r="AY605" s="231" t="s">
        <v>239</v>
      </c>
    </row>
    <row r="606" spans="1:65" s="13" customFormat="1" ht="11.25">
      <c r="B606" s="210"/>
      <c r="C606" s="211"/>
      <c r="D606" s="212" t="s">
        <v>250</v>
      </c>
      <c r="E606" s="213" t="s">
        <v>1</v>
      </c>
      <c r="F606" s="214" t="s">
        <v>4140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250</v>
      </c>
      <c r="AU606" s="220" t="s">
        <v>86</v>
      </c>
      <c r="AV606" s="13" t="s">
        <v>83</v>
      </c>
      <c r="AW606" s="13" t="s">
        <v>31</v>
      </c>
      <c r="AX606" s="13" t="s">
        <v>75</v>
      </c>
      <c r="AY606" s="220" t="s">
        <v>239</v>
      </c>
    </row>
    <row r="607" spans="1:65" s="14" customFormat="1" ht="11.25">
      <c r="B607" s="221"/>
      <c r="C607" s="222"/>
      <c r="D607" s="212" t="s">
        <v>250</v>
      </c>
      <c r="E607" s="223" t="s">
        <v>1</v>
      </c>
      <c r="F607" s="224" t="s">
        <v>4141</v>
      </c>
      <c r="G607" s="222"/>
      <c r="H607" s="225">
        <v>105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250</v>
      </c>
      <c r="AU607" s="231" t="s">
        <v>86</v>
      </c>
      <c r="AV607" s="14" t="s">
        <v>86</v>
      </c>
      <c r="AW607" s="14" t="s">
        <v>31</v>
      </c>
      <c r="AX607" s="14" t="s">
        <v>75</v>
      </c>
      <c r="AY607" s="231" t="s">
        <v>239</v>
      </c>
    </row>
    <row r="608" spans="1:65" s="16" customFormat="1" ht="11.25">
      <c r="B608" s="243"/>
      <c r="C608" s="244"/>
      <c r="D608" s="212" t="s">
        <v>250</v>
      </c>
      <c r="E608" s="245" t="s">
        <v>1</v>
      </c>
      <c r="F608" s="246" t="s">
        <v>264</v>
      </c>
      <c r="G608" s="244"/>
      <c r="H608" s="247">
        <v>135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AT608" s="253" t="s">
        <v>250</v>
      </c>
      <c r="AU608" s="253" t="s">
        <v>86</v>
      </c>
      <c r="AV608" s="16" t="s">
        <v>246</v>
      </c>
      <c r="AW608" s="16" t="s">
        <v>31</v>
      </c>
      <c r="AX608" s="16" t="s">
        <v>83</v>
      </c>
      <c r="AY608" s="253" t="s">
        <v>239</v>
      </c>
    </row>
    <row r="609" spans="1:65" s="2" customFormat="1" ht="37.9" customHeight="1">
      <c r="A609" s="35"/>
      <c r="B609" s="36"/>
      <c r="C609" s="192" t="s">
        <v>910</v>
      </c>
      <c r="D609" s="192" t="s">
        <v>241</v>
      </c>
      <c r="E609" s="193" t="s">
        <v>4142</v>
      </c>
      <c r="F609" s="194" t="s">
        <v>4143</v>
      </c>
      <c r="G609" s="195" t="s">
        <v>519</v>
      </c>
      <c r="H609" s="196">
        <v>2</v>
      </c>
      <c r="I609" s="197"/>
      <c r="J609" s="198">
        <f>ROUND(I609*H609,2)</f>
        <v>0</v>
      </c>
      <c r="K609" s="194" t="s">
        <v>245</v>
      </c>
      <c r="L609" s="40"/>
      <c r="M609" s="199" t="s">
        <v>1</v>
      </c>
      <c r="N609" s="200" t="s">
        <v>40</v>
      </c>
      <c r="O609" s="72"/>
      <c r="P609" s="201">
        <f>O609*H609</f>
        <v>0</v>
      </c>
      <c r="Q609" s="201">
        <v>2.7E-4</v>
      </c>
      <c r="R609" s="201">
        <f>Q609*H609</f>
        <v>5.4000000000000001E-4</v>
      </c>
      <c r="S609" s="201">
        <v>0</v>
      </c>
      <c r="T609" s="202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03" t="s">
        <v>169</v>
      </c>
      <c r="AT609" s="203" t="s">
        <v>241</v>
      </c>
      <c r="AU609" s="203" t="s">
        <v>86</v>
      </c>
      <c r="AY609" s="18" t="s">
        <v>239</v>
      </c>
      <c r="BE609" s="204">
        <f>IF(N609="základní",J609,0)</f>
        <v>0</v>
      </c>
      <c r="BF609" s="204">
        <f>IF(N609="snížená",J609,0)</f>
        <v>0</v>
      </c>
      <c r="BG609" s="204">
        <f>IF(N609="zákl. přenesená",J609,0)</f>
        <v>0</v>
      </c>
      <c r="BH609" s="204">
        <f>IF(N609="sníž. přenesená",J609,0)</f>
        <v>0</v>
      </c>
      <c r="BI609" s="204">
        <f>IF(N609="nulová",J609,0)</f>
        <v>0</v>
      </c>
      <c r="BJ609" s="18" t="s">
        <v>83</v>
      </c>
      <c r="BK609" s="204">
        <f>ROUND(I609*H609,2)</f>
        <v>0</v>
      </c>
      <c r="BL609" s="18" t="s">
        <v>169</v>
      </c>
      <c r="BM609" s="203" t="s">
        <v>4144</v>
      </c>
    </row>
    <row r="610" spans="1:65" s="2" customFormat="1" ht="11.25">
      <c r="A610" s="35"/>
      <c r="B610" s="36"/>
      <c r="C610" s="37"/>
      <c r="D610" s="205" t="s">
        <v>248</v>
      </c>
      <c r="E610" s="37"/>
      <c r="F610" s="206" t="s">
        <v>4145</v>
      </c>
      <c r="G610" s="37"/>
      <c r="H610" s="37"/>
      <c r="I610" s="207"/>
      <c r="J610" s="37"/>
      <c r="K610" s="37"/>
      <c r="L610" s="40"/>
      <c r="M610" s="208"/>
      <c r="N610" s="209"/>
      <c r="O610" s="72"/>
      <c r="P610" s="72"/>
      <c r="Q610" s="72"/>
      <c r="R610" s="72"/>
      <c r="S610" s="72"/>
      <c r="T610" s="73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8" t="s">
        <v>248</v>
      </c>
      <c r="AU610" s="18" t="s">
        <v>86</v>
      </c>
    </row>
    <row r="611" spans="1:65" s="13" customFormat="1" ht="11.25">
      <c r="B611" s="210"/>
      <c r="C611" s="211"/>
      <c r="D611" s="212" t="s">
        <v>250</v>
      </c>
      <c r="E611" s="213" t="s">
        <v>1</v>
      </c>
      <c r="F611" s="214" t="s">
        <v>4146</v>
      </c>
      <c r="G611" s="211"/>
      <c r="H611" s="213" t="s">
        <v>1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250</v>
      </c>
      <c r="AU611" s="220" t="s">
        <v>86</v>
      </c>
      <c r="AV611" s="13" t="s">
        <v>83</v>
      </c>
      <c r="AW611" s="13" t="s">
        <v>31</v>
      </c>
      <c r="AX611" s="13" t="s">
        <v>75</v>
      </c>
      <c r="AY611" s="220" t="s">
        <v>239</v>
      </c>
    </row>
    <row r="612" spans="1:65" s="14" customFormat="1" ht="11.25">
      <c r="B612" s="221"/>
      <c r="C612" s="222"/>
      <c r="D612" s="212" t="s">
        <v>250</v>
      </c>
      <c r="E612" s="223" t="s">
        <v>1</v>
      </c>
      <c r="F612" s="224" t="s">
        <v>826</v>
      </c>
      <c r="G612" s="222"/>
      <c r="H612" s="225">
        <v>2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250</v>
      </c>
      <c r="AU612" s="231" t="s">
        <v>86</v>
      </c>
      <c r="AV612" s="14" t="s">
        <v>86</v>
      </c>
      <c r="AW612" s="14" t="s">
        <v>31</v>
      </c>
      <c r="AX612" s="14" t="s">
        <v>83</v>
      </c>
      <c r="AY612" s="231" t="s">
        <v>239</v>
      </c>
    </row>
    <row r="613" spans="1:65" s="2" customFormat="1" ht="16.5" customHeight="1">
      <c r="A613" s="35"/>
      <c r="B613" s="36"/>
      <c r="C613" s="192" t="s">
        <v>918</v>
      </c>
      <c r="D613" s="192" t="s">
        <v>241</v>
      </c>
      <c r="E613" s="193" t="s">
        <v>4147</v>
      </c>
      <c r="F613" s="194" t="s">
        <v>4148</v>
      </c>
      <c r="G613" s="195" t="s">
        <v>674</v>
      </c>
      <c r="H613" s="196">
        <v>21</v>
      </c>
      <c r="I613" s="197"/>
      <c r="J613" s="198">
        <f>ROUND(I613*H613,2)</f>
        <v>0</v>
      </c>
      <c r="K613" s="194" t="s">
        <v>245</v>
      </c>
      <c r="L613" s="40"/>
      <c r="M613" s="199" t="s">
        <v>1</v>
      </c>
      <c r="N613" s="200" t="s">
        <v>40</v>
      </c>
      <c r="O613" s="72"/>
      <c r="P613" s="201">
        <f>O613*H613</f>
        <v>0</v>
      </c>
      <c r="Q613" s="201">
        <v>5.6999999999999998E-4</v>
      </c>
      <c r="R613" s="201">
        <f>Q613*H613</f>
        <v>1.197E-2</v>
      </c>
      <c r="S613" s="201">
        <v>0</v>
      </c>
      <c r="T613" s="202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3" t="s">
        <v>169</v>
      </c>
      <c r="AT613" s="203" t="s">
        <v>241</v>
      </c>
      <c r="AU613" s="203" t="s">
        <v>86</v>
      </c>
      <c r="AY613" s="18" t="s">
        <v>239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8" t="s">
        <v>83</v>
      </c>
      <c r="BK613" s="204">
        <f>ROUND(I613*H613,2)</f>
        <v>0</v>
      </c>
      <c r="BL613" s="18" t="s">
        <v>169</v>
      </c>
      <c r="BM613" s="203" t="s">
        <v>4149</v>
      </c>
    </row>
    <row r="614" spans="1:65" s="2" customFormat="1" ht="11.25">
      <c r="A614" s="35"/>
      <c r="B614" s="36"/>
      <c r="C614" s="37"/>
      <c r="D614" s="205" t="s">
        <v>248</v>
      </c>
      <c r="E614" s="37"/>
      <c r="F614" s="206" t="s">
        <v>4150</v>
      </c>
      <c r="G614" s="37"/>
      <c r="H614" s="37"/>
      <c r="I614" s="207"/>
      <c r="J614" s="37"/>
      <c r="K614" s="37"/>
      <c r="L614" s="40"/>
      <c r="M614" s="208"/>
      <c r="N614" s="209"/>
      <c r="O614" s="72"/>
      <c r="P614" s="72"/>
      <c r="Q614" s="72"/>
      <c r="R614" s="72"/>
      <c r="S614" s="72"/>
      <c r="T614" s="73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248</v>
      </c>
      <c r="AU614" s="18" t="s">
        <v>86</v>
      </c>
    </row>
    <row r="615" spans="1:65" s="13" customFormat="1" ht="11.25">
      <c r="B615" s="210"/>
      <c r="C615" s="211"/>
      <c r="D615" s="212" t="s">
        <v>250</v>
      </c>
      <c r="E615" s="213" t="s">
        <v>1</v>
      </c>
      <c r="F615" s="214" t="s">
        <v>4151</v>
      </c>
      <c r="G615" s="211"/>
      <c r="H615" s="213" t="s">
        <v>1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250</v>
      </c>
      <c r="AU615" s="220" t="s">
        <v>86</v>
      </c>
      <c r="AV615" s="13" t="s">
        <v>83</v>
      </c>
      <c r="AW615" s="13" t="s">
        <v>31</v>
      </c>
      <c r="AX615" s="13" t="s">
        <v>75</v>
      </c>
      <c r="AY615" s="220" t="s">
        <v>239</v>
      </c>
    </row>
    <row r="616" spans="1:65" s="14" customFormat="1" ht="11.25">
      <c r="B616" s="221"/>
      <c r="C616" s="222"/>
      <c r="D616" s="212" t="s">
        <v>250</v>
      </c>
      <c r="E616" s="223" t="s">
        <v>1</v>
      </c>
      <c r="F616" s="224" t="s">
        <v>7</v>
      </c>
      <c r="G616" s="222"/>
      <c r="H616" s="225">
        <v>21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250</v>
      </c>
      <c r="AU616" s="231" t="s">
        <v>86</v>
      </c>
      <c r="AV616" s="14" t="s">
        <v>86</v>
      </c>
      <c r="AW616" s="14" t="s">
        <v>31</v>
      </c>
      <c r="AX616" s="14" t="s">
        <v>83</v>
      </c>
      <c r="AY616" s="231" t="s">
        <v>239</v>
      </c>
    </row>
    <row r="617" spans="1:65" s="2" customFormat="1" ht="16.5" customHeight="1">
      <c r="A617" s="35"/>
      <c r="B617" s="36"/>
      <c r="C617" s="192" t="s">
        <v>925</v>
      </c>
      <c r="D617" s="192" t="s">
        <v>241</v>
      </c>
      <c r="E617" s="193" t="s">
        <v>4152</v>
      </c>
      <c r="F617" s="194" t="s">
        <v>4153</v>
      </c>
      <c r="G617" s="195" t="s">
        <v>674</v>
      </c>
      <c r="H617" s="196">
        <v>5</v>
      </c>
      <c r="I617" s="197"/>
      <c r="J617" s="198">
        <f>ROUND(I617*H617,2)</f>
        <v>0</v>
      </c>
      <c r="K617" s="194" t="s">
        <v>245</v>
      </c>
      <c r="L617" s="40"/>
      <c r="M617" s="199" t="s">
        <v>1</v>
      </c>
      <c r="N617" s="200" t="s">
        <v>40</v>
      </c>
      <c r="O617" s="72"/>
      <c r="P617" s="201">
        <f>O617*H617</f>
        <v>0</v>
      </c>
      <c r="Q617" s="201">
        <v>7.2000000000000005E-4</v>
      </c>
      <c r="R617" s="201">
        <f>Q617*H617</f>
        <v>3.6000000000000003E-3</v>
      </c>
      <c r="S617" s="201">
        <v>0</v>
      </c>
      <c r="T617" s="202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3" t="s">
        <v>169</v>
      </c>
      <c r="AT617" s="203" t="s">
        <v>241</v>
      </c>
      <c r="AU617" s="203" t="s">
        <v>86</v>
      </c>
      <c r="AY617" s="18" t="s">
        <v>239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8" t="s">
        <v>83</v>
      </c>
      <c r="BK617" s="204">
        <f>ROUND(I617*H617,2)</f>
        <v>0</v>
      </c>
      <c r="BL617" s="18" t="s">
        <v>169</v>
      </c>
      <c r="BM617" s="203" t="s">
        <v>4154</v>
      </c>
    </row>
    <row r="618" spans="1:65" s="2" customFormat="1" ht="11.25">
      <c r="A618" s="35"/>
      <c r="B618" s="36"/>
      <c r="C618" s="37"/>
      <c r="D618" s="205" t="s">
        <v>248</v>
      </c>
      <c r="E618" s="37"/>
      <c r="F618" s="206" t="s">
        <v>4155</v>
      </c>
      <c r="G618" s="37"/>
      <c r="H618" s="37"/>
      <c r="I618" s="207"/>
      <c r="J618" s="37"/>
      <c r="K618" s="37"/>
      <c r="L618" s="40"/>
      <c r="M618" s="208"/>
      <c r="N618" s="209"/>
      <c r="O618" s="72"/>
      <c r="P618" s="72"/>
      <c r="Q618" s="72"/>
      <c r="R618" s="72"/>
      <c r="S618" s="72"/>
      <c r="T618" s="73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8" t="s">
        <v>248</v>
      </c>
      <c r="AU618" s="18" t="s">
        <v>86</v>
      </c>
    </row>
    <row r="619" spans="1:65" s="13" customFormat="1" ht="11.25">
      <c r="B619" s="210"/>
      <c r="C619" s="211"/>
      <c r="D619" s="212" t="s">
        <v>250</v>
      </c>
      <c r="E619" s="213" t="s">
        <v>1</v>
      </c>
      <c r="F619" s="214" t="s">
        <v>4156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250</v>
      </c>
      <c r="AU619" s="220" t="s">
        <v>86</v>
      </c>
      <c r="AV619" s="13" t="s">
        <v>83</v>
      </c>
      <c r="AW619" s="13" t="s">
        <v>31</v>
      </c>
      <c r="AX619" s="13" t="s">
        <v>75</v>
      </c>
      <c r="AY619" s="220" t="s">
        <v>239</v>
      </c>
    </row>
    <row r="620" spans="1:65" s="14" customFormat="1" ht="11.25">
      <c r="B620" s="221"/>
      <c r="C620" s="222"/>
      <c r="D620" s="212" t="s">
        <v>250</v>
      </c>
      <c r="E620" s="223" t="s">
        <v>1</v>
      </c>
      <c r="F620" s="224" t="s">
        <v>288</v>
      </c>
      <c r="G620" s="222"/>
      <c r="H620" s="225">
        <v>5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250</v>
      </c>
      <c r="AU620" s="231" t="s">
        <v>86</v>
      </c>
      <c r="AV620" s="14" t="s">
        <v>86</v>
      </c>
      <c r="AW620" s="14" t="s">
        <v>31</v>
      </c>
      <c r="AX620" s="14" t="s">
        <v>83</v>
      </c>
      <c r="AY620" s="231" t="s">
        <v>239</v>
      </c>
    </row>
    <row r="621" spans="1:65" s="2" customFormat="1" ht="16.5" customHeight="1">
      <c r="A621" s="35"/>
      <c r="B621" s="36"/>
      <c r="C621" s="192" t="s">
        <v>976</v>
      </c>
      <c r="D621" s="192" t="s">
        <v>241</v>
      </c>
      <c r="E621" s="193" t="s">
        <v>4157</v>
      </c>
      <c r="F621" s="194" t="s">
        <v>4158</v>
      </c>
      <c r="G621" s="195" t="s">
        <v>674</v>
      </c>
      <c r="H621" s="196">
        <v>6</v>
      </c>
      <c r="I621" s="197"/>
      <c r="J621" s="198">
        <f>ROUND(I621*H621,2)</f>
        <v>0</v>
      </c>
      <c r="K621" s="194" t="s">
        <v>245</v>
      </c>
      <c r="L621" s="40"/>
      <c r="M621" s="199" t="s">
        <v>1</v>
      </c>
      <c r="N621" s="200" t="s">
        <v>40</v>
      </c>
      <c r="O621" s="72"/>
      <c r="P621" s="201">
        <f>O621*H621</f>
        <v>0</v>
      </c>
      <c r="Q621" s="201">
        <v>1.32E-3</v>
      </c>
      <c r="R621" s="201">
        <f>Q621*H621</f>
        <v>7.92E-3</v>
      </c>
      <c r="S621" s="201">
        <v>0</v>
      </c>
      <c r="T621" s="202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3" t="s">
        <v>169</v>
      </c>
      <c r="AT621" s="203" t="s">
        <v>241</v>
      </c>
      <c r="AU621" s="203" t="s">
        <v>86</v>
      </c>
      <c r="AY621" s="18" t="s">
        <v>239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8" t="s">
        <v>83</v>
      </c>
      <c r="BK621" s="204">
        <f>ROUND(I621*H621,2)</f>
        <v>0</v>
      </c>
      <c r="BL621" s="18" t="s">
        <v>169</v>
      </c>
      <c r="BM621" s="203" t="s">
        <v>4159</v>
      </c>
    </row>
    <row r="622" spans="1:65" s="2" customFormat="1" ht="11.25">
      <c r="A622" s="35"/>
      <c r="B622" s="36"/>
      <c r="C622" s="37"/>
      <c r="D622" s="205" t="s">
        <v>248</v>
      </c>
      <c r="E622" s="37"/>
      <c r="F622" s="206" t="s">
        <v>4160</v>
      </c>
      <c r="G622" s="37"/>
      <c r="H622" s="37"/>
      <c r="I622" s="207"/>
      <c r="J622" s="37"/>
      <c r="K622" s="37"/>
      <c r="L622" s="40"/>
      <c r="M622" s="208"/>
      <c r="N622" s="209"/>
      <c r="O622" s="72"/>
      <c r="P622" s="72"/>
      <c r="Q622" s="72"/>
      <c r="R622" s="72"/>
      <c r="S622" s="72"/>
      <c r="T622" s="73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8" t="s">
        <v>248</v>
      </c>
      <c r="AU622" s="18" t="s">
        <v>86</v>
      </c>
    </row>
    <row r="623" spans="1:65" s="13" customFormat="1" ht="11.25">
      <c r="B623" s="210"/>
      <c r="C623" s="211"/>
      <c r="D623" s="212" t="s">
        <v>250</v>
      </c>
      <c r="E623" s="213" t="s">
        <v>1</v>
      </c>
      <c r="F623" s="214" t="s">
        <v>4161</v>
      </c>
      <c r="G623" s="211"/>
      <c r="H623" s="213" t="s">
        <v>1</v>
      </c>
      <c r="I623" s="215"/>
      <c r="J623" s="211"/>
      <c r="K623" s="211"/>
      <c r="L623" s="216"/>
      <c r="M623" s="217"/>
      <c r="N623" s="218"/>
      <c r="O623" s="218"/>
      <c r="P623" s="218"/>
      <c r="Q623" s="218"/>
      <c r="R623" s="218"/>
      <c r="S623" s="218"/>
      <c r="T623" s="219"/>
      <c r="AT623" s="220" t="s">
        <v>250</v>
      </c>
      <c r="AU623" s="220" t="s">
        <v>86</v>
      </c>
      <c r="AV623" s="13" t="s">
        <v>83</v>
      </c>
      <c r="AW623" s="13" t="s">
        <v>31</v>
      </c>
      <c r="AX623" s="13" t="s">
        <v>75</v>
      </c>
      <c r="AY623" s="220" t="s">
        <v>239</v>
      </c>
    </row>
    <row r="624" spans="1:65" s="14" customFormat="1" ht="11.25">
      <c r="B624" s="221"/>
      <c r="C624" s="222"/>
      <c r="D624" s="212" t="s">
        <v>250</v>
      </c>
      <c r="E624" s="223" t="s">
        <v>1</v>
      </c>
      <c r="F624" s="224" t="s">
        <v>299</v>
      </c>
      <c r="G624" s="222"/>
      <c r="H624" s="225">
        <v>6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250</v>
      </c>
      <c r="AU624" s="231" t="s">
        <v>86</v>
      </c>
      <c r="AV624" s="14" t="s">
        <v>86</v>
      </c>
      <c r="AW624" s="14" t="s">
        <v>31</v>
      </c>
      <c r="AX624" s="14" t="s">
        <v>83</v>
      </c>
      <c r="AY624" s="231" t="s">
        <v>239</v>
      </c>
    </row>
    <row r="625" spans="1:65" s="2" customFormat="1" ht="16.5" customHeight="1">
      <c r="A625" s="35"/>
      <c r="B625" s="36"/>
      <c r="C625" s="192" t="s">
        <v>984</v>
      </c>
      <c r="D625" s="192" t="s">
        <v>241</v>
      </c>
      <c r="E625" s="193" t="s">
        <v>4162</v>
      </c>
      <c r="F625" s="194" t="s">
        <v>4163</v>
      </c>
      <c r="G625" s="195" t="s">
        <v>674</v>
      </c>
      <c r="H625" s="196">
        <v>1</v>
      </c>
      <c r="I625" s="197"/>
      <c r="J625" s="198">
        <f>ROUND(I625*H625,2)</f>
        <v>0</v>
      </c>
      <c r="K625" s="194" t="s">
        <v>245</v>
      </c>
      <c r="L625" s="40"/>
      <c r="M625" s="199" t="s">
        <v>1</v>
      </c>
      <c r="N625" s="200" t="s">
        <v>40</v>
      </c>
      <c r="O625" s="72"/>
      <c r="P625" s="201">
        <f>O625*H625</f>
        <v>0</v>
      </c>
      <c r="Q625" s="201">
        <v>2.6199999999999999E-3</v>
      </c>
      <c r="R625" s="201">
        <f>Q625*H625</f>
        <v>2.6199999999999999E-3</v>
      </c>
      <c r="S625" s="201">
        <v>0</v>
      </c>
      <c r="T625" s="202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03" t="s">
        <v>169</v>
      </c>
      <c r="AT625" s="203" t="s">
        <v>241</v>
      </c>
      <c r="AU625" s="203" t="s">
        <v>86</v>
      </c>
      <c r="AY625" s="18" t="s">
        <v>239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8" t="s">
        <v>83</v>
      </c>
      <c r="BK625" s="204">
        <f>ROUND(I625*H625,2)</f>
        <v>0</v>
      </c>
      <c r="BL625" s="18" t="s">
        <v>169</v>
      </c>
      <c r="BM625" s="203" t="s">
        <v>4164</v>
      </c>
    </row>
    <row r="626" spans="1:65" s="2" customFormat="1" ht="11.25">
      <c r="A626" s="35"/>
      <c r="B626" s="36"/>
      <c r="C626" s="37"/>
      <c r="D626" s="205" t="s">
        <v>248</v>
      </c>
      <c r="E626" s="37"/>
      <c r="F626" s="206" t="s">
        <v>4165</v>
      </c>
      <c r="G626" s="37"/>
      <c r="H626" s="37"/>
      <c r="I626" s="207"/>
      <c r="J626" s="37"/>
      <c r="K626" s="37"/>
      <c r="L626" s="40"/>
      <c r="M626" s="208"/>
      <c r="N626" s="209"/>
      <c r="O626" s="72"/>
      <c r="P626" s="72"/>
      <c r="Q626" s="72"/>
      <c r="R626" s="72"/>
      <c r="S626" s="72"/>
      <c r="T626" s="73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248</v>
      </c>
      <c r="AU626" s="18" t="s">
        <v>86</v>
      </c>
    </row>
    <row r="627" spans="1:65" s="13" customFormat="1" ht="11.25">
      <c r="B627" s="210"/>
      <c r="C627" s="211"/>
      <c r="D627" s="212" t="s">
        <v>250</v>
      </c>
      <c r="E627" s="213" t="s">
        <v>1</v>
      </c>
      <c r="F627" s="214" t="s">
        <v>4166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250</v>
      </c>
      <c r="AU627" s="220" t="s">
        <v>86</v>
      </c>
      <c r="AV627" s="13" t="s">
        <v>83</v>
      </c>
      <c r="AW627" s="13" t="s">
        <v>31</v>
      </c>
      <c r="AX627" s="13" t="s">
        <v>75</v>
      </c>
      <c r="AY627" s="220" t="s">
        <v>239</v>
      </c>
    </row>
    <row r="628" spans="1:65" s="14" customFormat="1" ht="11.25">
      <c r="B628" s="221"/>
      <c r="C628" s="222"/>
      <c r="D628" s="212" t="s">
        <v>250</v>
      </c>
      <c r="E628" s="223" t="s">
        <v>1</v>
      </c>
      <c r="F628" s="224" t="s">
        <v>83</v>
      </c>
      <c r="G628" s="222"/>
      <c r="H628" s="225">
        <v>1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AT628" s="231" t="s">
        <v>250</v>
      </c>
      <c r="AU628" s="231" t="s">
        <v>86</v>
      </c>
      <c r="AV628" s="14" t="s">
        <v>86</v>
      </c>
      <c r="AW628" s="14" t="s">
        <v>31</v>
      </c>
      <c r="AX628" s="14" t="s">
        <v>83</v>
      </c>
      <c r="AY628" s="231" t="s">
        <v>239</v>
      </c>
    </row>
    <row r="629" spans="1:65" s="2" customFormat="1" ht="21.75" customHeight="1">
      <c r="A629" s="35"/>
      <c r="B629" s="36"/>
      <c r="C629" s="192" t="s">
        <v>998</v>
      </c>
      <c r="D629" s="192" t="s">
        <v>241</v>
      </c>
      <c r="E629" s="193" t="s">
        <v>4167</v>
      </c>
      <c r="F629" s="194" t="s">
        <v>4168</v>
      </c>
      <c r="G629" s="195" t="s">
        <v>674</v>
      </c>
      <c r="H629" s="196">
        <v>1</v>
      </c>
      <c r="I629" s="197"/>
      <c r="J629" s="198">
        <f>ROUND(I629*H629,2)</f>
        <v>0</v>
      </c>
      <c r="K629" s="194" t="s">
        <v>245</v>
      </c>
      <c r="L629" s="40"/>
      <c r="M629" s="199" t="s">
        <v>1</v>
      </c>
      <c r="N629" s="200" t="s">
        <v>40</v>
      </c>
      <c r="O629" s="72"/>
      <c r="P629" s="201">
        <f>O629*H629</f>
        <v>0</v>
      </c>
      <c r="Q629" s="201">
        <v>5.6999999999999998E-4</v>
      </c>
      <c r="R629" s="201">
        <f>Q629*H629</f>
        <v>5.6999999999999998E-4</v>
      </c>
      <c r="S629" s="201">
        <v>0</v>
      </c>
      <c r="T629" s="202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3" t="s">
        <v>169</v>
      </c>
      <c r="AT629" s="203" t="s">
        <v>241</v>
      </c>
      <c r="AU629" s="203" t="s">
        <v>86</v>
      </c>
      <c r="AY629" s="18" t="s">
        <v>239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8" t="s">
        <v>83</v>
      </c>
      <c r="BK629" s="204">
        <f>ROUND(I629*H629,2)</f>
        <v>0</v>
      </c>
      <c r="BL629" s="18" t="s">
        <v>169</v>
      </c>
      <c r="BM629" s="203" t="s">
        <v>4169</v>
      </c>
    </row>
    <row r="630" spans="1:65" s="2" customFormat="1" ht="11.25">
      <c r="A630" s="35"/>
      <c r="B630" s="36"/>
      <c r="C630" s="37"/>
      <c r="D630" s="205" t="s">
        <v>248</v>
      </c>
      <c r="E630" s="37"/>
      <c r="F630" s="206" t="s">
        <v>4170</v>
      </c>
      <c r="G630" s="37"/>
      <c r="H630" s="37"/>
      <c r="I630" s="207"/>
      <c r="J630" s="37"/>
      <c r="K630" s="37"/>
      <c r="L630" s="40"/>
      <c r="M630" s="208"/>
      <c r="N630" s="209"/>
      <c r="O630" s="72"/>
      <c r="P630" s="72"/>
      <c r="Q630" s="72"/>
      <c r="R630" s="72"/>
      <c r="S630" s="72"/>
      <c r="T630" s="73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248</v>
      </c>
      <c r="AU630" s="18" t="s">
        <v>86</v>
      </c>
    </row>
    <row r="631" spans="1:65" s="13" customFormat="1" ht="11.25">
      <c r="B631" s="210"/>
      <c r="C631" s="211"/>
      <c r="D631" s="212" t="s">
        <v>250</v>
      </c>
      <c r="E631" s="213" t="s">
        <v>1</v>
      </c>
      <c r="F631" s="214" t="s">
        <v>4171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250</v>
      </c>
      <c r="AU631" s="220" t="s">
        <v>86</v>
      </c>
      <c r="AV631" s="13" t="s">
        <v>83</v>
      </c>
      <c r="AW631" s="13" t="s">
        <v>31</v>
      </c>
      <c r="AX631" s="13" t="s">
        <v>75</v>
      </c>
      <c r="AY631" s="220" t="s">
        <v>239</v>
      </c>
    </row>
    <row r="632" spans="1:65" s="14" customFormat="1" ht="11.25">
      <c r="B632" s="221"/>
      <c r="C632" s="222"/>
      <c r="D632" s="212" t="s">
        <v>250</v>
      </c>
      <c r="E632" s="223" t="s">
        <v>1</v>
      </c>
      <c r="F632" s="224" t="s">
        <v>83</v>
      </c>
      <c r="G632" s="222"/>
      <c r="H632" s="225">
        <v>1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250</v>
      </c>
      <c r="AU632" s="231" t="s">
        <v>86</v>
      </c>
      <c r="AV632" s="14" t="s">
        <v>86</v>
      </c>
      <c r="AW632" s="14" t="s">
        <v>31</v>
      </c>
      <c r="AX632" s="14" t="s">
        <v>83</v>
      </c>
      <c r="AY632" s="231" t="s">
        <v>239</v>
      </c>
    </row>
    <row r="633" spans="1:65" s="2" customFormat="1" ht="21.75" customHeight="1">
      <c r="A633" s="35"/>
      <c r="B633" s="36"/>
      <c r="C633" s="192" t="s">
        <v>1010</v>
      </c>
      <c r="D633" s="192" t="s">
        <v>241</v>
      </c>
      <c r="E633" s="193" t="s">
        <v>4172</v>
      </c>
      <c r="F633" s="194" t="s">
        <v>4173</v>
      </c>
      <c r="G633" s="195" t="s">
        <v>674</v>
      </c>
      <c r="H633" s="196">
        <v>1</v>
      </c>
      <c r="I633" s="197"/>
      <c r="J633" s="198">
        <f>ROUND(I633*H633,2)</f>
        <v>0</v>
      </c>
      <c r="K633" s="194" t="s">
        <v>245</v>
      </c>
      <c r="L633" s="40"/>
      <c r="M633" s="199" t="s">
        <v>1</v>
      </c>
      <c r="N633" s="200" t="s">
        <v>40</v>
      </c>
      <c r="O633" s="72"/>
      <c r="P633" s="201">
        <f>O633*H633</f>
        <v>0</v>
      </c>
      <c r="Q633" s="201">
        <v>1.32E-3</v>
      </c>
      <c r="R633" s="201">
        <f>Q633*H633</f>
        <v>1.32E-3</v>
      </c>
      <c r="S633" s="201">
        <v>0</v>
      </c>
      <c r="T633" s="202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3" t="s">
        <v>169</v>
      </c>
      <c r="AT633" s="203" t="s">
        <v>241</v>
      </c>
      <c r="AU633" s="203" t="s">
        <v>86</v>
      </c>
      <c r="AY633" s="18" t="s">
        <v>239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8" t="s">
        <v>83</v>
      </c>
      <c r="BK633" s="204">
        <f>ROUND(I633*H633,2)</f>
        <v>0</v>
      </c>
      <c r="BL633" s="18" t="s">
        <v>169</v>
      </c>
      <c r="BM633" s="203" t="s">
        <v>4174</v>
      </c>
    </row>
    <row r="634" spans="1:65" s="2" customFormat="1" ht="11.25">
      <c r="A634" s="35"/>
      <c r="B634" s="36"/>
      <c r="C634" s="37"/>
      <c r="D634" s="205" t="s">
        <v>248</v>
      </c>
      <c r="E634" s="37"/>
      <c r="F634" s="206" t="s">
        <v>4175</v>
      </c>
      <c r="G634" s="37"/>
      <c r="H634" s="37"/>
      <c r="I634" s="207"/>
      <c r="J634" s="37"/>
      <c r="K634" s="37"/>
      <c r="L634" s="40"/>
      <c r="M634" s="208"/>
      <c r="N634" s="209"/>
      <c r="O634" s="72"/>
      <c r="P634" s="72"/>
      <c r="Q634" s="72"/>
      <c r="R634" s="72"/>
      <c r="S634" s="72"/>
      <c r="T634" s="73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T634" s="18" t="s">
        <v>248</v>
      </c>
      <c r="AU634" s="18" t="s">
        <v>86</v>
      </c>
    </row>
    <row r="635" spans="1:65" s="13" customFormat="1" ht="11.25">
      <c r="B635" s="210"/>
      <c r="C635" s="211"/>
      <c r="D635" s="212" t="s">
        <v>250</v>
      </c>
      <c r="E635" s="213" t="s">
        <v>1</v>
      </c>
      <c r="F635" s="214" t="s">
        <v>4176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250</v>
      </c>
      <c r="AU635" s="220" t="s">
        <v>86</v>
      </c>
      <c r="AV635" s="13" t="s">
        <v>83</v>
      </c>
      <c r="AW635" s="13" t="s">
        <v>31</v>
      </c>
      <c r="AX635" s="13" t="s">
        <v>75</v>
      </c>
      <c r="AY635" s="220" t="s">
        <v>239</v>
      </c>
    </row>
    <row r="636" spans="1:65" s="14" customFormat="1" ht="11.25">
      <c r="B636" s="221"/>
      <c r="C636" s="222"/>
      <c r="D636" s="212" t="s">
        <v>250</v>
      </c>
      <c r="E636" s="223" t="s">
        <v>1</v>
      </c>
      <c r="F636" s="224" t="s">
        <v>83</v>
      </c>
      <c r="G636" s="222"/>
      <c r="H636" s="225">
        <v>1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250</v>
      </c>
      <c r="AU636" s="231" t="s">
        <v>86</v>
      </c>
      <c r="AV636" s="14" t="s">
        <v>86</v>
      </c>
      <c r="AW636" s="14" t="s">
        <v>31</v>
      </c>
      <c r="AX636" s="14" t="s">
        <v>83</v>
      </c>
      <c r="AY636" s="231" t="s">
        <v>239</v>
      </c>
    </row>
    <row r="637" spans="1:65" s="2" customFormat="1" ht="16.5" customHeight="1">
      <c r="A637" s="35"/>
      <c r="B637" s="36"/>
      <c r="C637" s="192" t="s">
        <v>1015</v>
      </c>
      <c r="D637" s="192" t="s">
        <v>241</v>
      </c>
      <c r="E637" s="193" t="s">
        <v>4177</v>
      </c>
      <c r="F637" s="194" t="s">
        <v>4178</v>
      </c>
      <c r="G637" s="195" t="s">
        <v>4179</v>
      </c>
      <c r="H637" s="196">
        <v>8</v>
      </c>
      <c r="I637" s="197"/>
      <c r="J637" s="198">
        <f>ROUND(I637*H637,2)</f>
        <v>0</v>
      </c>
      <c r="K637" s="194" t="s">
        <v>1</v>
      </c>
      <c r="L637" s="40"/>
      <c r="M637" s="199" t="s">
        <v>1</v>
      </c>
      <c r="N637" s="200" t="s">
        <v>40</v>
      </c>
      <c r="O637" s="72"/>
      <c r="P637" s="201">
        <f>O637*H637</f>
        <v>0</v>
      </c>
      <c r="Q637" s="201">
        <v>5.6999999999999998E-4</v>
      </c>
      <c r="R637" s="201">
        <f>Q637*H637</f>
        <v>4.5599999999999998E-3</v>
      </c>
      <c r="S637" s="201">
        <v>0</v>
      </c>
      <c r="T637" s="202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03" t="s">
        <v>169</v>
      </c>
      <c r="AT637" s="203" t="s">
        <v>241</v>
      </c>
      <c r="AU637" s="203" t="s">
        <v>86</v>
      </c>
      <c r="AY637" s="18" t="s">
        <v>239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8" t="s">
        <v>83</v>
      </c>
      <c r="BK637" s="204">
        <f>ROUND(I637*H637,2)</f>
        <v>0</v>
      </c>
      <c r="BL637" s="18" t="s">
        <v>169</v>
      </c>
      <c r="BM637" s="203" t="s">
        <v>4180</v>
      </c>
    </row>
    <row r="638" spans="1:65" s="2" customFormat="1" ht="16.5" customHeight="1">
      <c r="A638" s="35"/>
      <c r="B638" s="36"/>
      <c r="C638" s="192" t="s">
        <v>1023</v>
      </c>
      <c r="D638" s="192" t="s">
        <v>241</v>
      </c>
      <c r="E638" s="193" t="s">
        <v>4181</v>
      </c>
      <c r="F638" s="194" t="s">
        <v>4182</v>
      </c>
      <c r="G638" s="195" t="s">
        <v>4179</v>
      </c>
      <c r="H638" s="196">
        <v>2</v>
      </c>
      <c r="I638" s="197"/>
      <c r="J638" s="198">
        <f>ROUND(I638*H638,2)</f>
        <v>0</v>
      </c>
      <c r="K638" s="194" t="s">
        <v>1</v>
      </c>
      <c r="L638" s="40"/>
      <c r="M638" s="199" t="s">
        <v>1</v>
      </c>
      <c r="N638" s="200" t="s">
        <v>40</v>
      </c>
      <c r="O638" s="72"/>
      <c r="P638" s="201">
        <f>O638*H638</f>
        <v>0</v>
      </c>
      <c r="Q638" s="201">
        <v>8.9999999999999998E-4</v>
      </c>
      <c r="R638" s="201">
        <f>Q638*H638</f>
        <v>1.8E-3</v>
      </c>
      <c r="S638" s="201">
        <v>0</v>
      </c>
      <c r="T638" s="202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3" t="s">
        <v>169</v>
      </c>
      <c r="AT638" s="203" t="s">
        <v>241</v>
      </c>
      <c r="AU638" s="203" t="s">
        <v>86</v>
      </c>
      <c r="AY638" s="18" t="s">
        <v>239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18" t="s">
        <v>83</v>
      </c>
      <c r="BK638" s="204">
        <f>ROUND(I638*H638,2)</f>
        <v>0</v>
      </c>
      <c r="BL638" s="18" t="s">
        <v>169</v>
      </c>
      <c r="BM638" s="203" t="s">
        <v>4183</v>
      </c>
    </row>
    <row r="639" spans="1:65" s="2" customFormat="1" ht="24.2" customHeight="1">
      <c r="A639" s="35"/>
      <c r="B639" s="36"/>
      <c r="C639" s="192" t="s">
        <v>1027</v>
      </c>
      <c r="D639" s="192" t="s">
        <v>241</v>
      </c>
      <c r="E639" s="193" t="s">
        <v>4184</v>
      </c>
      <c r="F639" s="194" t="s">
        <v>4185</v>
      </c>
      <c r="G639" s="195" t="s">
        <v>674</v>
      </c>
      <c r="H639" s="196">
        <v>1</v>
      </c>
      <c r="I639" s="197"/>
      <c r="J639" s="198">
        <f>ROUND(I639*H639,2)</f>
        <v>0</v>
      </c>
      <c r="K639" s="194" t="s">
        <v>245</v>
      </c>
      <c r="L639" s="40"/>
      <c r="M639" s="199" t="s">
        <v>1</v>
      </c>
      <c r="N639" s="200" t="s">
        <v>40</v>
      </c>
      <c r="O639" s="72"/>
      <c r="P639" s="201">
        <f>O639*H639</f>
        <v>0</v>
      </c>
      <c r="Q639" s="201">
        <v>1.7000000000000001E-4</v>
      </c>
      <c r="R639" s="201">
        <f>Q639*H639</f>
        <v>1.7000000000000001E-4</v>
      </c>
      <c r="S639" s="201">
        <v>0</v>
      </c>
      <c r="T639" s="202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3" t="s">
        <v>169</v>
      </c>
      <c r="AT639" s="203" t="s">
        <v>241</v>
      </c>
      <c r="AU639" s="203" t="s">
        <v>86</v>
      </c>
      <c r="AY639" s="18" t="s">
        <v>239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8" t="s">
        <v>83</v>
      </c>
      <c r="BK639" s="204">
        <f>ROUND(I639*H639,2)</f>
        <v>0</v>
      </c>
      <c r="BL639" s="18" t="s">
        <v>169</v>
      </c>
      <c r="BM639" s="203" t="s">
        <v>4186</v>
      </c>
    </row>
    <row r="640" spans="1:65" s="2" customFormat="1" ht="11.25">
      <c r="A640" s="35"/>
      <c r="B640" s="36"/>
      <c r="C640" s="37"/>
      <c r="D640" s="205" t="s">
        <v>248</v>
      </c>
      <c r="E640" s="37"/>
      <c r="F640" s="206" t="s">
        <v>4187</v>
      </c>
      <c r="G640" s="37"/>
      <c r="H640" s="37"/>
      <c r="I640" s="207"/>
      <c r="J640" s="37"/>
      <c r="K640" s="37"/>
      <c r="L640" s="40"/>
      <c r="M640" s="208"/>
      <c r="N640" s="209"/>
      <c r="O640" s="72"/>
      <c r="P640" s="72"/>
      <c r="Q640" s="72"/>
      <c r="R640" s="72"/>
      <c r="S640" s="72"/>
      <c r="T640" s="73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T640" s="18" t="s">
        <v>248</v>
      </c>
      <c r="AU640" s="18" t="s">
        <v>86</v>
      </c>
    </row>
    <row r="641" spans="1:65" s="2" customFormat="1" ht="16.5" customHeight="1">
      <c r="A641" s="35"/>
      <c r="B641" s="36"/>
      <c r="C641" s="192" t="s">
        <v>1034</v>
      </c>
      <c r="D641" s="192" t="s">
        <v>241</v>
      </c>
      <c r="E641" s="193" t="s">
        <v>4188</v>
      </c>
      <c r="F641" s="194" t="s">
        <v>4189</v>
      </c>
      <c r="G641" s="195" t="s">
        <v>674</v>
      </c>
      <c r="H641" s="196">
        <v>1</v>
      </c>
      <c r="I641" s="197"/>
      <c r="J641" s="198">
        <f>ROUND(I641*H641,2)</f>
        <v>0</v>
      </c>
      <c r="K641" s="194" t="s">
        <v>1</v>
      </c>
      <c r="L641" s="40"/>
      <c r="M641" s="199" t="s">
        <v>1</v>
      </c>
      <c r="N641" s="200" t="s">
        <v>40</v>
      </c>
      <c r="O641" s="72"/>
      <c r="P641" s="201">
        <f>O641*H641</f>
        <v>0</v>
      </c>
      <c r="Q641" s="201">
        <v>2.4000000000000001E-4</v>
      </c>
      <c r="R641" s="201">
        <f>Q641*H641</f>
        <v>2.4000000000000001E-4</v>
      </c>
      <c r="S641" s="201">
        <v>0</v>
      </c>
      <c r="T641" s="202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3" t="s">
        <v>169</v>
      </c>
      <c r="AT641" s="203" t="s">
        <v>241</v>
      </c>
      <c r="AU641" s="203" t="s">
        <v>86</v>
      </c>
      <c r="AY641" s="18" t="s">
        <v>239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8" t="s">
        <v>83</v>
      </c>
      <c r="BK641" s="204">
        <f>ROUND(I641*H641,2)</f>
        <v>0</v>
      </c>
      <c r="BL641" s="18" t="s">
        <v>169</v>
      </c>
      <c r="BM641" s="203" t="s">
        <v>4190</v>
      </c>
    </row>
    <row r="642" spans="1:65" s="13" customFormat="1" ht="11.25">
      <c r="B642" s="210"/>
      <c r="C642" s="211"/>
      <c r="D642" s="212" t="s">
        <v>250</v>
      </c>
      <c r="E642" s="213" t="s">
        <v>1</v>
      </c>
      <c r="F642" s="214" t="s">
        <v>4016</v>
      </c>
      <c r="G642" s="211"/>
      <c r="H642" s="213" t="s">
        <v>1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250</v>
      </c>
      <c r="AU642" s="220" t="s">
        <v>86</v>
      </c>
      <c r="AV642" s="13" t="s">
        <v>83</v>
      </c>
      <c r="AW642" s="13" t="s">
        <v>31</v>
      </c>
      <c r="AX642" s="13" t="s">
        <v>75</v>
      </c>
      <c r="AY642" s="220" t="s">
        <v>239</v>
      </c>
    </row>
    <row r="643" spans="1:65" s="14" customFormat="1" ht="11.25">
      <c r="B643" s="221"/>
      <c r="C643" s="222"/>
      <c r="D643" s="212" t="s">
        <v>250</v>
      </c>
      <c r="E643" s="223" t="s">
        <v>1</v>
      </c>
      <c r="F643" s="224" t="s">
        <v>83</v>
      </c>
      <c r="G643" s="222"/>
      <c r="H643" s="225">
        <v>1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250</v>
      </c>
      <c r="AU643" s="231" t="s">
        <v>86</v>
      </c>
      <c r="AV643" s="14" t="s">
        <v>86</v>
      </c>
      <c r="AW643" s="14" t="s">
        <v>31</v>
      </c>
      <c r="AX643" s="14" t="s">
        <v>83</v>
      </c>
      <c r="AY643" s="231" t="s">
        <v>239</v>
      </c>
    </row>
    <row r="644" spans="1:65" s="2" customFormat="1" ht="16.5" customHeight="1">
      <c r="A644" s="35"/>
      <c r="B644" s="36"/>
      <c r="C644" s="192" t="s">
        <v>1045</v>
      </c>
      <c r="D644" s="192" t="s">
        <v>241</v>
      </c>
      <c r="E644" s="193" t="s">
        <v>4191</v>
      </c>
      <c r="F644" s="194" t="s">
        <v>4192</v>
      </c>
      <c r="G644" s="195" t="s">
        <v>674</v>
      </c>
      <c r="H644" s="196">
        <v>2</v>
      </c>
      <c r="I644" s="197"/>
      <c r="J644" s="198">
        <f>ROUND(I644*H644,2)</f>
        <v>0</v>
      </c>
      <c r="K644" s="194" t="s">
        <v>1</v>
      </c>
      <c r="L644" s="40"/>
      <c r="M644" s="199" t="s">
        <v>1</v>
      </c>
      <c r="N644" s="200" t="s">
        <v>40</v>
      </c>
      <c r="O644" s="72"/>
      <c r="P644" s="201">
        <f>O644*H644</f>
        <v>0</v>
      </c>
      <c r="Q644" s="201">
        <v>3.6000000000000002E-4</v>
      </c>
      <c r="R644" s="201">
        <f>Q644*H644</f>
        <v>7.2000000000000005E-4</v>
      </c>
      <c r="S644" s="201">
        <v>0</v>
      </c>
      <c r="T644" s="202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03" t="s">
        <v>169</v>
      </c>
      <c r="AT644" s="203" t="s">
        <v>241</v>
      </c>
      <c r="AU644" s="203" t="s">
        <v>86</v>
      </c>
      <c r="AY644" s="18" t="s">
        <v>239</v>
      </c>
      <c r="BE644" s="204">
        <f>IF(N644="základní",J644,0)</f>
        <v>0</v>
      </c>
      <c r="BF644" s="204">
        <f>IF(N644="snížená",J644,0)</f>
        <v>0</v>
      </c>
      <c r="BG644" s="204">
        <f>IF(N644="zákl. přenesená",J644,0)</f>
        <v>0</v>
      </c>
      <c r="BH644" s="204">
        <f>IF(N644="sníž. přenesená",J644,0)</f>
        <v>0</v>
      </c>
      <c r="BI644" s="204">
        <f>IF(N644="nulová",J644,0)</f>
        <v>0</v>
      </c>
      <c r="BJ644" s="18" t="s">
        <v>83</v>
      </c>
      <c r="BK644" s="204">
        <f>ROUND(I644*H644,2)</f>
        <v>0</v>
      </c>
      <c r="BL644" s="18" t="s">
        <v>169</v>
      </c>
      <c r="BM644" s="203" t="s">
        <v>4193</v>
      </c>
    </row>
    <row r="645" spans="1:65" s="13" customFormat="1" ht="11.25">
      <c r="B645" s="210"/>
      <c r="C645" s="211"/>
      <c r="D645" s="212" t="s">
        <v>250</v>
      </c>
      <c r="E645" s="213" t="s">
        <v>1</v>
      </c>
      <c r="F645" s="214" t="s">
        <v>4016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250</v>
      </c>
      <c r="AU645" s="220" t="s">
        <v>86</v>
      </c>
      <c r="AV645" s="13" t="s">
        <v>83</v>
      </c>
      <c r="AW645" s="13" t="s">
        <v>31</v>
      </c>
      <c r="AX645" s="13" t="s">
        <v>75</v>
      </c>
      <c r="AY645" s="220" t="s">
        <v>239</v>
      </c>
    </row>
    <row r="646" spans="1:65" s="14" customFormat="1" ht="11.25">
      <c r="B646" s="221"/>
      <c r="C646" s="222"/>
      <c r="D646" s="212" t="s">
        <v>250</v>
      </c>
      <c r="E646" s="223" t="s">
        <v>1</v>
      </c>
      <c r="F646" s="224" t="s">
        <v>86</v>
      </c>
      <c r="G646" s="222"/>
      <c r="H646" s="225">
        <v>2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250</v>
      </c>
      <c r="AU646" s="231" t="s">
        <v>86</v>
      </c>
      <c r="AV646" s="14" t="s">
        <v>86</v>
      </c>
      <c r="AW646" s="14" t="s">
        <v>31</v>
      </c>
      <c r="AX646" s="14" t="s">
        <v>83</v>
      </c>
      <c r="AY646" s="231" t="s">
        <v>239</v>
      </c>
    </row>
    <row r="647" spans="1:65" s="2" customFormat="1" ht="24.2" customHeight="1">
      <c r="A647" s="35"/>
      <c r="B647" s="36"/>
      <c r="C647" s="192" t="s">
        <v>1053</v>
      </c>
      <c r="D647" s="192" t="s">
        <v>241</v>
      </c>
      <c r="E647" s="193" t="s">
        <v>4194</v>
      </c>
      <c r="F647" s="194" t="s">
        <v>4195</v>
      </c>
      <c r="G647" s="195" t="s">
        <v>4179</v>
      </c>
      <c r="H647" s="196">
        <v>1</v>
      </c>
      <c r="I647" s="197"/>
      <c r="J647" s="198">
        <f>ROUND(I647*H647,2)</f>
        <v>0</v>
      </c>
      <c r="K647" s="194" t="s">
        <v>245</v>
      </c>
      <c r="L647" s="40"/>
      <c r="M647" s="199" t="s">
        <v>1</v>
      </c>
      <c r="N647" s="200" t="s">
        <v>40</v>
      </c>
      <c r="O647" s="72"/>
      <c r="P647" s="201">
        <f>O647*H647</f>
        <v>0</v>
      </c>
      <c r="Q647" s="201">
        <v>2.8199999999999999E-2</v>
      </c>
      <c r="R647" s="201">
        <f>Q647*H647</f>
        <v>2.8199999999999999E-2</v>
      </c>
      <c r="S647" s="201">
        <v>0</v>
      </c>
      <c r="T647" s="202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3" t="s">
        <v>169</v>
      </c>
      <c r="AT647" s="203" t="s">
        <v>241</v>
      </c>
      <c r="AU647" s="203" t="s">
        <v>86</v>
      </c>
      <c r="AY647" s="18" t="s">
        <v>239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8" t="s">
        <v>83</v>
      </c>
      <c r="BK647" s="204">
        <f>ROUND(I647*H647,2)</f>
        <v>0</v>
      </c>
      <c r="BL647" s="18" t="s">
        <v>169</v>
      </c>
      <c r="BM647" s="203" t="s">
        <v>4196</v>
      </c>
    </row>
    <row r="648" spans="1:65" s="2" customFormat="1" ht="11.25">
      <c r="A648" s="35"/>
      <c r="B648" s="36"/>
      <c r="C648" s="37"/>
      <c r="D648" s="205" t="s">
        <v>248</v>
      </c>
      <c r="E648" s="37"/>
      <c r="F648" s="206" t="s">
        <v>4197</v>
      </c>
      <c r="G648" s="37"/>
      <c r="H648" s="37"/>
      <c r="I648" s="207"/>
      <c r="J648" s="37"/>
      <c r="K648" s="37"/>
      <c r="L648" s="40"/>
      <c r="M648" s="208"/>
      <c r="N648" s="209"/>
      <c r="O648" s="72"/>
      <c r="P648" s="72"/>
      <c r="Q648" s="72"/>
      <c r="R648" s="72"/>
      <c r="S648" s="72"/>
      <c r="T648" s="73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8" t="s">
        <v>248</v>
      </c>
      <c r="AU648" s="18" t="s">
        <v>86</v>
      </c>
    </row>
    <row r="649" spans="1:65" s="13" customFormat="1" ht="11.25">
      <c r="B649" s="210"/>
      <c r="C649" s="211"/>
      <c r="D649" s="212" t="s">
        <v>250</v>
      </c>
      <c r="E649" s="213" t="s">
        <v>1</v>
      </c>
      <c r="F649" s="214" t="s">
        <v>4198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250</v>
      </c>
      <c r="AU649" s="220" t="s">
        <v>86</v>
      </c>
      <c r="AV649" s="13" t="s">
        <v>83</v>
      </c>
      <c r="AW649" s="13" t="s">
        <v>31</v>
      </c>
      <c r="AX649" s="13" t="s">
        <v>75</v>
      </c>
      <c r="AY649" s="220" t="s">
        <v>239</v>
      </c>
    </row>
    <row r="650" spans="1:65" s="14" customFormat="1" ht="11.25">
      <c r="B650" s="221"/>
      <c r="C650" s="222"/>
      <c r="D650" s="212" t="s">
        <v>250</v>
      </c>
      <c r="E650" s="223" t="s">
        <v>1</v>
      </c>
      <c r="F650" s="224" t="s">
        <v>83</v>
      </c>
      <c r="G650" s="222"/>
      <c r="H650" s="225">
        <v>1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250</v>
      </c>
      <c r="AU650" s="231" t="s">
        <v>86</v>
      </c>
      <c r="AV650" s="14" t="s">
        <v>86</v>
      </c>
      <c r="AW650" s="14" t="s">
        <v>31</v>
      </c>
      <c r="AX650" s="14" t="s">
        <v>83</v>
      </c>
      <c r="AY650" s="231" t="s">
        <v>239</v>
      </c>
    </row>
    <row r="651" spans="1:65" s="2" customFormat="1" ht="24.2" customHeight="1">
      <c r="A651" s="35"/>
      <c r="B651" s="36"/>
      <c r="C651" s="192" t="s">
        <v>1059</v>
      </c>
      <c r="D651" s="192" t="s">
        <v>241</v>
      </c>
      <c r="E651" s="193" t="s">
        <v>4199</v>
      </c>
      <c r="F651" s="194" t="s">
        <v>4200</v>
      </c>
      <c r="G651" s="195" t="s">
        <v>519</v>
      </c>
      <c r="H651" s="196">
        <v>345</v>
      </c>
      <c r="I651" s="197"/>
      <c r="J651" s="198">
        <f>ROUND(I651*H651,2)</f>
        <v>0</v>
      </c>
      <c r="K651" s="194" t="s">
        <v>245</v>
      </c>
      <c r="L651" s="40"/>
      <c r="M651" s="199" t="s">
        <v>1</v>
      </c>
      <c r="N651" s="200" t="s">
        <v>40</v>
      </c>
      <c r="O651" s="72"/>
      <c r="P651" s="201">
        <f>O651*H651</f>
        <v>0</v>
      </c>
      <c r="Q651" s="201">
        <v>4.0000000000000002E-4</v>
      </c>
      <c r="R651" s="201">
        <f>Q651*H651</f>
        <v>0.13800000000000001</v>
      </c>
      <c r="S651" s="201">
        <v>0</v>
      </c>
      <c r="T651" s="202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3" t="s">
        <v>169</v>
      </c>
      <c r="AT651" s="203" t="s">
        <v>241</v>
      </c>
      <c r="AU651" s="203" t="s">
        <v>86</v>
      </c>
      <c r="AY651" s="18" t="s">
        <v>239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8" t="s">
        <v>83</v>
      </c>
      <c r="BK651" s="204">
        <f>ROUND(I651*H651,2)</f>
        <v>0</v>
      </c>
      <c r="BL651" s="18" t="s">
        <v>169</v>
      </c>
      <c r="BM651" s="203" t="s">
        <v>4201</v>
      </c>
    </row>
    <row r="652" spans="1:65" s="2" customFormat="1" ht="11.25">
      <c r="A652" s="35"/>
      <c r="B652" s="36"/>
      <c r="C652" s="37"/>
      <c r="D652" s="205" t="s">
        <v>248</v>
      </c>
      <c r="E652" s="37"/>
      <c r="F652" s="206" t="s">
        <v>4202</v>
      </c>
      <c r="G652" s="37"/>
      <c r="H652" s="37"/>
      <c r="I652" s="207"/>
      <c r="J652" s="37"/>
      <c r="K652" s="37"/>
      <c r="L652" s="40"/>
      <c r="M652" s="208"/>
      <c r="N652" s="209"/>
      <c r="O652" s="72"/>
      <c r="P652" s="72"/>
      <c r="Q652" s="72"/>
      <c r="R652" s="72"/>
      <c r="S652" s="72"/>
      <c r="T652" s="73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248</v>
      </c>
      <c r="AU652" s="18" t="s">
        <v>86</v>
      </c>
    </row>
    <row r="653" spans="1:65" s="13" customFormat="1" ht="11.25">
      <c r="B653" s="210"/>
      <c r="C653" s="211"/>
      <c r="D653" s="212" t="s">
        <v>250</v>
      </c>
      <c r="E653" s="213" t="s">
        <v>1</v>
      </c>
      <c r="F653" s="214" t="s">
        <v>4203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250</v>
      </c>
      <c r="AU653" s="220" t="s">
        <v>86</v>
      </c>
      <c r="AV653" s="13" t="s">
        <v>83</v>
      </c>
      <c r="AW653" s="13" t="s">
        <v>31</v>
      </c>
      <c r="AX653" s="13" t="s">
        <v>75</v>
      </c>
      <c r="AY653" s="220" t="s">
        <v>239</v>
      </c>
    </row>
    <row r="654" spans="1:65" s="14" customFormat="1" ht="11.25">
      <c r="B654" s="221"/>
      <c r="C654" s="222"/>
      <c r="D654" s="212" t="s">
        <v>250</v>
      </c>
      <c r="E654" s="223" t="s">
        <v>1</v>
      </c>
      <c r="F654" s="224" t="s">
        <v>4204</v>
      </c>
      <c r="G654" s="222"/>
      <c r="H654" s="225">
        <v>345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250</v>
      </c>
      <c r="AU654" s="231" t="s">
        <v>86</v>
      </c>
      <c r="AV654" s="14" t="s">
        <v>86</v>
      </c>
      <c r="AW654" s="14" t="s">
        <v>31</v>
      </c>
      <c r="AX654" s="14" t="s">
        <v>83</v>
      </c>
      <c r="AY654" s="231" t="s">
        <v>239</v>
      </c>
    </row>
    <row r="655" spans="1:65" s="2" customFormat="1" ht="24.2" customHeight="1">
      <c r="A655" s="35"/>
      <c r="B655" s="36"/>
      <c r="C655" s="192" t="s">
        <v>1081</v>
      </c>
      <c r="D655" s="192" t="s">
        <v>241</v>
      </c>
      <c r="E655" s="193" t="s">
        <v>4205</v>
      </c>
      <c r="F655" s="194" t="s">
        <v>4206</v>
      </c>
      <c r="G655" s="195" t="s">
        <v>519</v>
      </c>
      <c r="H655" s="196">
        <v>34</v>
      </c>
      <c r="I655" s="197"/>
      <c r="J655" s="198">
        <f>ROUND(I655*H655,2)</f>
        <v>0</v>
      </c>
      <c r="K655" s="194" t="s">
        <v>245</v>
      </c>
      <c r="L655" s="40"/>
      <c r="M655" s="199" t="s">
        <v>1</v>
      </c>
      <c r="N655" s="200" t="s">
        <v>40</v>
      </c>
      <c r="O655" s="72"/>
      <c r="P655" s="201">
        <f>O655*H655</f>
        <v>0</v>
      </c>
      <c r="Q655" s="201">
        <v>1.9000000000000001E-4</v>
      </c>
      <c r="R655" s="201">
        <f>Q655*H655</f>
        <v>6.4600000000000005E-3</v>
      </c>
      <c r="S655" s="201">
        <v>0</v>
      </c>
      <c r="T655" s="202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03" t="s">
        <v>169</v>
      </c>
      <c r="AT655" s="203" t="s">
        <v>241</v>
      </c>
      <c r="AU655" s="203" t="s">
        <v>86</v>
      </c>
      <c r="AY655" s="18" t="s">
        <v>239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8" t="s">
        <v>83</v>
      </c>
      <c r="BK655" s="204">
        <f>ROUND(I655*H655,2)</f>
        <v>0</v>
      </c>
      <c r="BL655" s="18" t="s">
        <v>169</v>
      </c>
      <c r="BM655" s="203" t="s">
        <v>4207</v>
      </c>
    </row>
    <row r="656" spans="1:65" s="2" customFormat="1" ht="11.25">
      <c r="A656" s="35"/>
      <c r="B656" s="36"/>
      <c r="C656" s="37"/>
      <c r="D656" s="205" t="s">
        <v>248</v>
      </c>
      <c r="E656" s="37"/>
      <c r="F656" s="206" t="s">
        <v>4208</v>
      </c>
      <c r="G656" s="37"/>
      <c r="H656" s="37"/>
      <c r="I656" s="207"/>
      <c r="J656" s="37"/>
      <c r="K656" s="37"/>
      <c r="L656" s="40"/>
      <c r="M656" s="208"/>
      <c r="N656" s="209"/>
      <c r="O656" s="72"/>
      <c r="P656" s="72"/>
      <c r="Q656" s="72"/>
      <c r="R656" s="72"/>
      <c r="S656" s="72"/>
      <c r="T656" s="73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T656" s="18" t="s">
        <v>248</v>
      </c>
      <c r="AU656" s="18" t="s">
        <v>86</v>
      </c>
    </row>
    <row r="657" spans="1:65" s="13" customFormat="1" ht="11.25">
      <c r="B657" s="210"/>
      <c r="C657" s="211"/>
      <c r="D657" s="212" t="s">
        <v>250</v>
      </c>
      <c r="E657" s="213" t="s">
        <v>1</v>
      </c>
      <c r="F657" s="214" t="s">
        <v>4209</v>
      </c>
      <c r="G657" s="211"/>
      <c r="H657" s="213" t="s">
        <v>1</v>
      </c>
      <c r="I657" s="215"/>
      <c r="J657" s="211"/>
      <c r="K657" s="211"/>
      <c r="L657" s="216"/>
      <c r="M657" s="217"/>
      <c r="N657" s="218"/>
      <c r="O657" s="218"/>
      <c r="P657" s="218"/>
      <c r="Q657" s="218"/>
      <c r="R657" s="218"/>
      <c r="S657" s="218"/>
      <c r="T657" s="219"/>
      <c r="AT657" s="220" t="s">
        <v>250</v>
      </c>
      <c r="AU657" s="220" t="s">
        <v>86</v>
      </c>
      <c r="AV657" s="13" t="s">
        <v>83</v>
      </c>
      <c r="AW657" s="13" t="s">
        <v>31</v>
      </c>
      <c r="AX657" s="13" t="s">
        <v>75</v>
      </c>
      <c r="AY657" s="220" t="s">
        <v>239</v>
      </c>
    </row>
    <row r="658" spans="1:65" s="14" customFormat="1" ht="11.25">
      <c r="B658" s="221"/>
      <c r="C658" s="222"/>
      <c r="D658" s="212" t="s">
        <v>250</v>
      </c>
      <c r="E658" s="223" t="s">
        <v>1</v>
      </c>
      <c r="F658" s="224" t="s">
        <v>4210</v>
      </c>
      <c r="G658" s="222"/>
      <c r="H658" s="225">
        <v>34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250</v>
      </c>
      <c r="AU658" s="231" t="s">
        <v>86</v>
      </c>
      <c r="AV658" s="14" t="s">
        <v>86</v>
      </c>
      <c r="AW658" s="14" t="s">
        <v>31</v>
      </c>
      <c r="AX658" s="14" t="s">
        <v>83</v>
      </c>
      <c r="AY658" s="231" t="s">
        <v>239</v>
      </c>
    </row>
    <row r="659" spans="1:65" s="2" customFormat="1" ht="21.75" customHeight="1">
      <c r="A659" s="35"/>
      <c r="B659" s="36"/>
      <c r="C659" s="192" t="s">
        <v>1087</v>
      </c>
      <c r="D659" s="192" t="s">
        <v>241</v>
      </c>
      <c r="E659" s="193" t="s">
        <v>4211</v>
      </c>
      <c r="F659" s="194" t="s">
        <v>4212</v>
      </c>
      <c r="G659" s="195" t="s">
        <v>519</v>
      </c>
      <c r="H659" s="196">
        <v>379</v>
      </c>
      <c r="I659" s="197"/>
      <c r="J659" s="198">
        <f>ROUND(I659*H659,2)</f>
        <v>0</v>
      </c>
      <c r="K659" s="194" t="s">
        <v>245</v>
      </c>
      <c r="L659" s="40"/>
      <c r="M659" s="199" t="s">
        <v>1</v>
      </c>
      <c r="N659" s="200" t="s">
        <v>40</v>
      </c>
      <c r="O659" s="72"/>
      <c r="P659" s="201">
        <f>O659*H659</f>
        <v>0</v>
      </c>
      <c r="Q659" s="201">
        <v>1.0000000000000001E-5</v>
      </c>
      <c r="R659" s="201">
        <f>Q659*H659</f>
        <v>3.7900000000000004E-3</v>
      </c>
      <c r="S659" s="201">
        <v>0</v>
      </c>
      <c r="T659" s="202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3" t="s">
        <v>169</v>
      </c>
      <c r="AT659" s="203" t="s">
        <v>241</v>
      </c>
      <c r="AU659" s="203" t="s">
        <v>86</v>
      </c>
      <c r="AY659" s="18" t="s">
        <v>239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8" t="s">
        <v>83</v>
      </c>
      <c r="BK659" s="204">
        <f>ROUND(I659*H659,2)</f>
        <v>0</v>
      </c>
      <c r="BL659" s="18" t="s">
        <v>169</v>
      </c>
      <c r="BM659" s="203" t="s">
        <v>4213</v>
      </c>
    </row>
    <row r="660" spans="1:65" s="2" customFormat="1" ht="11.25">
      <c r="A660" s="35"/>
      <c r="B660" s="36"/>
      <c r="C660" s="37"/>
      <c r="D660" s="205" t="s">
        <v>248</v>
      </c>
      <c r="E660" s="37"/>
      <c r="F660" s="206" t="s">
        <v>4214</v>
      </c>
      <c r="G660" s="37"/>
      <c r="H660" s="37"/>
      <c r="I660" s="207"/>
      <c r="J660" s="37"/>
      <c r="K660" s="37"/>
      <c r="L660" s="40"/>
      <c r="M660" s="208"/>
      <c r="N660" s="209"/>
      <c r="O660" s="72"/>
      <c r="P660" s="72"/>
      <c r="Q660" s="72"/>
      <c r="R660" s="72"/>
      <c r="S660" s="72"/>
      <c r="T660" s="73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248</v>
      </c>
      <c r="AU660" s="18" t="s">
        <v>86</v>
      </c>
    </row>
    <row r="661" spans="1:65" s="14" customFormat="1" ht="11.25">
      <c r="B661" s="221"/>
      <c r="C661" s="222"/>
      <c r="D661" s="212" t="s">
        <v>250</v>
      </c>
      <c r="E661" s="223" t="s">
        <v>1</v>
      </c>
      <c r="F661" s="224" t="s">
        <v>4215</v>
      </c>
      <c r="G661" s="222"/>
      <c r="H661" s="225">
        <v>379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250</v>
      </c>
      <c r="AU661" s="231" t="s">
        <v>86</v>
      </c>
      <c r="AV661" s="14" t="s">
        <v>86</v>
      </c>
      <c r="AW661" s="14" t="s">
        <v>31</v>
      </c>
      <c r="AX661" s="14" t="s">
        <v>83</v>
      </c>
      <c r="AY661" s="231" t="s">
        <v>239</v>
      </c>
    </row>
    <row r="662" spans="1:65" s="2" customFormat="1" ht="16.5" customHeight="1">
      <c r="A662" s="35"/>
      <c r="B662" s="36"/>
      <c r="C662" s="192" t="s">
        <v>1093</v>
      </c>
      <c r="D662" s="192" t="s">
        <v>241</v>
      </c>
      <c r="E662" s="193" t="s">
        <v>4216</v>
      </c>
      <c r="F662" s="194" t="s">
        <v>4217</v>
      </c>
      <c r="G662" s="195" t="s">
        <v>674</v>
      </c>
      <c r="H662" s="196">
        <v>1</v>
      </c>
      <c r="I662" s="197"/>
      <c r="J662" s="198">
        <f>ROUND(I662*H662,2)</f>
        <v>0</v>
      </c>
      <c r="K662" s="194" t="s">
        <v>245</v>
      </c>
      <c r="L662" s="40"/>
      <c r="M662" s="199" t="s">
        <v>1</v>
      </c>
      <c r="N662" s="200" t="s">
        <v>40</v>
      </c>
      <c r="O662" s="72"/>
      <c r="P662" s="201">
        <f>O662*H662</f>
        <v>0</v>
      </c>
      <c r="Q662" s="201">
        <v>2.9999999999999997E-4</v>
      </c>
      <c r="R662" s="201">
        <f>Q662*H662</f>
        <v>2.9999999999999997E-4</v>
      </c>
      <c r="S662" s="201">
        <v>0</v>
      </c>
      <c r="T662" s="202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3" t="s">
        <v>169</v>
      </c>
      <c r="AT662" s="203" t="s">
        <v>241</v>
      </c>
      <c r="AU662" s="203" t="s">
        <v>86</v>
      </c>
      <c r="AY662" s="18" t="s">
        <v>239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8" t="s">
        <v>83</v>
      </c>
      <c r="BK662" s="204">
        <f>ROUND(I662*H662,2)</f>
        <v>0</v>
      </c>
      <c r="BL662" s="18" t="s">
        <v>169</v>
      </c>
      <c r="BM662" s="203" t="s">
        <v>4218</v>
      </c>
    </row>
    <row r="663" spans="1:65" s="2" customFormat="1" ht="11.25">
      <c r="A663" s="35"/>
      <c r="B663" s="36"/>
      <c r="C663" s="37"/>
      <c r="D663" s="205" t="s">
        <v>248</v>
      </c>
      <c r="E663" s="37"/>
      <c r="F663" s="206" t="s">
        <v>4219</v>
      </c>
      <c r="G663" s="37"/>
      <c r="H663" s="37"/>
      <c r="I663" s="207"/>
      <c r="J663" s="37"/>
      <c r="K663" s="37"/>
      <c r="L663" s="40"/>
      <c r="M663" s="208"/>
      <c r="N663" s="209"/>
      <c r="O663" s="72"/>
      <c r="P663" s="72"/>
      <c r="Q663" s="72"/>
      <c r="R663" s="72"/>
      <c r="S663" s="72"/>
      <c r="T663" s="73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8" t="s">
        <v>248</v>
      </c>
      <c r="AU663" s="18" t="s">
        <v>86</v>
      </c>
    </row>
    <row r="664" spans="1:65" s="2" customFormat="1" ht="16.5" customHeight="1">
      <c r="A664" s="35"/>
      <c r="B664" s="36"/>
      <c r="C664" s="192" t="s">
        <v>1113</v>
      </c>
      <c r="D664" s="192" t="s">
        <v>241</v>
      </c>
      <c r="E664" s="193" t="s">
        <v>4220</v>
      </c>
      <c r="F664" s="194" t="s">
        <v>4221</v>
      </c>
      <c r="G664" s="195" t="s">
        <v>4222</v>
      </c>
      <c r="H664" s="196">
        <v>34</v>
      </c>
      <c r="I664" s="197"/>
      <c r="J664" s="198">
        <f>ROUND(I664*H664,2)</f>
        <v>0</v>
      </c>
      <c r="K664" s="194" t="s">
        <v>245</v>
      </c>
      <c r="L664" s="40"/>
      <c r="M664" s="199" t="s">
        <v>1</v>
      </c>
      <c r="N664" s="200" t="s">
        <v>40</v>
      </c>
      <c r="O664" s="72"/>
      <c r="P664" s="201">
        <f>O664*H664</f>
        <v>0</v>
      </c>
      <c r="Q664" s="201">
        <v>2.5000000000000001E-4</v>
      </c>
      <c r="R664" s="201">
        <f>Q664*H664</f>
        <v>8.5000000000000006E-3</v>
      </c>
      <c r="S664" s="201">
        <v>0</v>
      </c>
      <c r="T664" s="202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03" t="s">
        <v>169</v>
      </c>
      <c r="AT664" s="203" t="s">
        <v>241</v>
      </c>
      <c r="AU664" s="203" t="s">
        <v>86</v>
      </c>
      <c r="AY664" s="18" t="s">
        <v>239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8" t="s">
        <v>83</v>
      </c>
      <c r="BK664" s="204">
        <f>ROUND(I664*H664,2)</f>
        <v>0</v>
      </c>
      <c r="BL664" s="18" t="s">
        <v>169</v>
      </c>
      <c r="BM664" s="203" t="s">
        <v>4223</v>
      </c>
    </row>
    <row r="665" spans="1:65" s="2" customFormat="1" ht="11.25">
      <c r="A665" s="35"/>
      <c r="B665" s="36"/>
      <c r="C665" s="37"/>
      <c r="D665" s="205" t="s">
        <v>248</v>
      </c>
      <c r="E665" s="37"/>
      <c r="F665" s="206" t="s">
        <v>4224</v>
      </c>
      <c r="G665" s="37"/>
      <c r="H665" s="37"/>
      <c r="I665" s="207"/>
      <c r="J665" s="37"/>
      <c r="K665" s="37"/>
      <c r="L665" s="40"/>
      <c r="M665" s="208"/>
      <c r="N665" s="209"/>
      <c r="O665" s="72"/>
      <c r="P665" s="72"/>
      <c r="Q665" s="72"/>
      <c r="R665" s="72"/>
      <c r="S665" s="72"/>
      <c r="T665" s="73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8" t="s">
        <v>248</v>
      </c>
      <c r="AU665" s="18" t="s">
        <v>86</v>
      </c>
    </row>
    <row r="666" spans="1:65" s="13" customFormat="1" ht="11.25">
      <c r="B666" s="210"/>
      <c r="C666" s="211"/>
      <c r="D666" s="212" t="s">
        <v>250</v>
      </c>
      <c r="E666" s="213" t="s">
        <v>1</v>
      </c>
      <c r="F666" s="214" t="s">
        <v>4225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250</v>
      </c>
      <c r="AU666" s="220" t="s">
        <v>86</v>
      </c>
      <c r="AV666" s="13" t="s">
        <v>83</v>
      </c>
      <c r="AW666" s="13" t="s">
        <v>31</v>
      </c>
      <c r="AX666" s="13" t="s">
        <v>75</v>
      </c>
      <c r="AY666" s="220" t="s">
        <v>239</v>
      </c>
    </row>
    <row r="667" spans="1:65" s="14" customFormat="1" ht="11.25">
      <c r="B667" s="221"/>
      <c r="C667" s="222"/>
      <c r="D667" s="212" t="s">
        <v>250</v>
      </c>
      <c r="E667" s="223" t="s">
        <v>1</v>
      </c>
      <c r="F667" s="224" t="s">
        <v>4226</v>
      </c>
      <c r="G667" s="222"/>
      <c r="H667" s="225">
        <v>16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250</v>
      </c>
      <c r="AU667" s="231" t="s">
        <v>86</v>
      </c>
      <c r="AV667" s="14" t="s">
        <v>86</v>
      </c>
      <c r="AW667" s="14" t="s">
        <v>31</v>
      </c>
      <c r="AX667" s="14" t="s">
        <v>75</v>
      </c>
      <c r="AY667" s="231" t="s">
        <v>239</v>
      </c>
    </row>
    <row r="668" spans="1:65" s="13" customFormat="1" ht="11.25">
      <c r="B668" s="210"/>
      <c r="C668" s="211"/>
      <c r="D668" s="212" t="s">
        <v>250</v>
      </c>
      <c r="E668" s="213" t="s">
        <v>1</v>
      </c>
      <c r="F668" s="214" t="s">
        <v>4227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250</v>
      </c>
      <c r="AU668" s="220" t="s">
        <v>86</v>
      </c>
      <c r="AV668" s="13" t="s">
        <v>83</v>
      </c>
      <c r="AW668" s="13" t="s">
        <v>31</v>
      </c>
      <c r="AX668" s="13" t="s">
        <v>75</v>
      </c>
      <c r="AY668" s="220" t="s">
        <v>239</v>
      </c>
    </row>
    <row r="669" spans="1:65" s="14" customFormat="1" ht="11.25">
      <c r="B669" s="221"/>
      <c r="C669" s="222"/>
      <c r="D669" s="212" t="s">
        <v>250</v>
      </c>
      <c r="E669" s="223" t="s">
        <v>1</v>
      </c>
      <c r="F669" s="224" t="s">
        <v>4228</v>
      </c>
      <c r="G669" s="222"/>
      <c r="H669" s="225">
        <v>4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250</v>
      </c>
      <c r="AU669" s="231" t="s">
        <v>86</v>
      </c>
      <c r="AV669" s="14" t="s">
        <v>86</v>
      </c>
      <c r="AW669" s="14" t="s">
        <v>31</v>
      </c>
      <c r="AX669" s="14" t="s">
        <v>75</v>
      </c>
      <c r="AY669" s="231" t="s">
        <v>239</v>
      </c>
    </row>
    <row r="670" spans="1:65" s="13" customFormat="1" ht="11.25">
      <c r="B670" s="210"/>
      <c r="C670" s="211"/>
      <c r="D670" s="212" t="s">
        <v>250</v>
      </c>
      <c r="E670" s="213" t="s">
        <v>1</v>
      </c>
      <c r="F670" s="214" t="s">
        <v>4229</v>
      </c>
      <c r="G670" s="211"/>
      <c r="H670" s="213" t="s">
        <v>1</v>
      </c>
      <c r="I670" s="215"/>
      <c r="J670" s="211"/>
      <c r="K670" s="211"/>
      <c r="L670" s="216"/>
      <c r="M670" s="217"/>
      <c r="N670" s="218"/>
      <c r="O670" s="218"/>
      <c r="P670" s="218"/>
      <c r="Q670" s="218"/>
      <c r="R670" s="218"/>
      <c r="S670" s="218"/>
      <c r="T670" s="219"/>
      <c r="AT670" s="220" t="s">
        <v>250</v>
      </c>
      <c r="AU670" s="220" t="s">
        <v>86</v>
      </c>
      <c r="AV670" s="13" t="s">
        <v>83</v>
      </c>
      <c r="AW670" s="13" t="s">
        <v>31</v>
      </c>
      <c r="AX670" s="13" t="s">
        <v>75</v>
      </c>
      <c r="AY670" s="220" t="s">
        <v>239</v>
      </c>
    </row>
    <row r="671" spans="1:65" s="14" customFormat="1" ht="11.25">
      <c r="B671" s="221"/>
      <c r="C671" s="222"/>
      <c r="D671" s="212" t="s">
        <v>250</v>
      </c>
      <c r="E671" s="223" t="s">
        <v>1</v>
      </c>
      <c r="F671" s="224" t="s">
        <v>4228</v>
      </c>
      <c r="G671" s="222"/>
      <c r="H671" s="225">
        <v>4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250</v>
      </c>
      <c r="AU671" s="231" t="s">
        <v>86</v>
      </c>
      <c r="AV671" s="14" t="s">
        <v>86</v>
      </c>
      <c r="AW671" s="14" t="s">
        <v>31</v>
      </c>
      <c r="AX671" s="14" t="s">
        <v>75</v>
      </c>
      <c r="AY671" s="231" t="s">
        <v>239</v>
      </c>
    </row>
    <row r="672" spans="1:65" s="13" customFormat="1" ht="11.25">
      <c r="B672" s="210"/>
      <c r="C672" s="211"/>
      <c r="D672" s="212" t="s">
        <v>250</v>
      </c>
      <c r="E672" s="213" t="s">
        <v>1</v>
      </c>
      <c r="F672" s="214" t="s">
        <v>4230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250</v>
      </c>
      <c r="AU672" s="220" t="s">
        <v>86</v>
      </c>
      <c r="AV672" s="13" t="s">
        <v>83</v>
      </c>
      <c r="AW672" s="13" t="s">
        <v>31</v>
      </c>
      <c r="AX672" s="13" t="s">
        <v>75</v>
      </c>
      <c r="AY672" s="220" t="s">
        <v>239</v>
      </c>
    </row>
    <row r="673" spans="1:65" s="14" customFormat="1" ht="11.25">
      <c r="B673" s="221"/>
      <c r="C673" s="222"/>
      <c r="D673" s="212" t="s">
        <v>250</v>
      </c>
      <c r="E673" s="223" t="s">
        <v>1</v>
      </c>
      <c r="F673" s="224" t="s">
        <v>4228</v>
      </c>
      <c r="G673" s="222"/>
      <c r="H673" s="225">
        <v>4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250</v>
      </c>
      <c r="AU673" s="231" t="s">
        <v>86</v>
      </c>
      <c r="AV673" s="14" t="s">
        <v>86</v>
      </c>
      <c r="AW673" s="14" t="s">
        <v>31</v>
      </c>
      <c r="AX673" s="14" t="s">
        <v>75</v>
      </c>
      <c r="AY673" s="231" t="s">
        <v>239</v>
      </c>
    </row>
    <row r="674" spans="1:65" s="13" customFormat="1" ht="11.25">
      <c r="B674" s="210"/>
      <c r="C674" s="211"/>
      <c r="D674" s="212" t="s">
        <v>250</v>
      </c>
      <c r="E674" s="213" t="s">
        <v>1</v>
      </c>
      <c r="F674" s="214" t="s">
        <v>4231</v>
      </c>
      <c r="G674" s="211"/>
      <c r="H674" s="213" t="s">
        <v>1</v>
      </c>
      <c r="I674" s="215"/>
      <c r="J674" s="211"/>
      <c r="K674" s="211"/>
      <c r="L674" s="216"/>
      <c r="M674" s="217"/>
      <c r="N674" s="218"/>
      <c r="O674" s="218"/>
      <c r="P674" s="218"/>
      <c r="Q674" s="218"/>
      <c r="R674" s="218"/>
      <c r="S674" s="218"/>
      <c r="T674" s="219"/>
      <c r="AT674" s="220" t="s">
        <v>250</v>
      </c>
      <c r="AU674" s="220" t="s">
        <v>86</v>
      </c>
      <c r="AV674" s="13" t="s">
        <v>83</v>
      </c>
      <c r="AW674" s="13" t="s">
        <v>31</v>
      </c>
      <c r="AX674" s="13" t="s">
        <v>75</v>
      </c>
      <c r="AY674" s="220" t="s">
        <v>239</v>
      </c>
    </row>
    <row r="675" spans="1:65" s="14" customFormat="1" ht="11.25">
      <c r="B675" s="221"/>
      <c r="C675" s="222"/>
      <c r="D675" s="212" t="s">
        <v>250</v>
      </c>
      <c r="E675" s="223" t="s">
        <v>1</v>
      </c>
      <c r="F675" s="224" t="s">
        <v>4232</v>
      </c>
      <c r="G675" s="222"/>
      <c r="H675" s="225">
        <v>2</v>
      </c>
      <c r="I675" s="226"/>
      <c r="J675" s="222"/>
      <c r="K675" s="222"/>
      <c r="L675" s="227"/>
      <c r="M675" s="228"/>
      <c r="N675" s="229"/>
      <c r="O675" s="229"/>
      <c r="P675" s="229"/>
      <c r="Q675" s="229"/>
      <c r="R675" s="229"/>
      <c r="S675" s="229"/>
      <c r="T675" s="230"/>
      <c r="AT675" s="231" t="s">
        <v>250</v>
      </c>
      <c r="AU675" s="231" t="s">
        <v>86</v>
      </c>
      <c r="AV675" s="14" t="s">
        <v>86</v>
      </c>
      <c r="AW675" s="14" t="s">
        <v>31</v>
      </c>
      <c r="AX675" s="14" t="s">
        <v>75</v>
      </c>
      <c r="AY675" s="231" t="s">
        <v>239</v>
      </c>
    </row>
    <row r="676" spans="1:65" s="13" customFormat="1" ht="11.25">
      <c r="B676" s="210"/>
      <c r="C676" s="211"/>
      <c r="D676" s="212" t="s">
        <v>250</v>
      </c>
      <c r="E676" s="213" t="s">
        <v>1</v>
      </c>
      <c r="F676" s="214" t="s">
        <v>4233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250</v>
      </c>
      <c r="AU676" s="220" t="s">
        <v>86</v>
      </c>
      <c r="AV676" s="13" t="s">
        <v>83</v>
      </c>
      <c r="AW676" s="13" t="s">
        <v>31</v>
      </c>
      <c r="AX676" s="13" t="s">
        <v>75</v>
      </c>
      <c r="AY676" s="220" t="s">
        <v>239</v>
      </c>
    </row>
    <row r="677" spans="1:65" s="14" customFormat="1" ht="11.25">
      <c r="B677" s="221"/>
      <c r="C677" s="222"/>
      <c r="D677" s="212" t="s">
        <v>250</v>
      </c>
      <c r="E677" s="223" t="s">
        <v>1</v>
      </c>
      <c r="F677" s="224" t="s">
        <v>4228</v>
      </c>
      <c r="G677" s="222"/>
      <c r="H677" s="225">
        <v>4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250</v>
      </c>
      <c r="AU677" s="231" t="s">
        <v>86</v>
      </c>
      <c r="AV677" s="14" t="s">
        <v>86</v>
      </c>
      <c r="AW677" s="14" t="s">
        <v>31</v>
      </c>
      <c r="AX677" s="14" t="s">
        <v>75</v>
      </c>
      <c r="AY677" s="231" t="s">
        <v>239</v>
      </c>
    </row>
    <row r="678" spans="1:65" s="16" customFormat="1" ht="11.25">
      <c r="B678" s="243"/>
      <c r="C678" s="244"/>
      <c r="D678" s="212" t="s">
        <v>250</v>
      </c>
      <c r="E678" s="245" t="s">
        <v>1</v>
      </c>
      <c r="F678" s="246" t="s">
        <v>264</v>
      </c>
      <c r="G678" s="244"/>
      <c r="H678" s="247">
        <v>34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AT678" s="253" t="s">
        <v>250</v>
      </c>
      <c r="AU678" s="253" t="s">
        <v>86</v>
      </c>
      <c r="AV678" s="16" t="s">
        <v>246</v>
      </c>
      <c r="AW678" s="16" t="s">
        <v>31</v>
      </c>
      <c r="AX678" s="16" t="s">
        <v>83</v>
      </c>
      <c r="AY678" s="253" t="s">
        <v>239</v>
      </c>
    </row>
    <row r="679" spans="1:65" s="2" customFormat="1" ht="24.2" customHeight="1">
      <c r="A679" s="35"/>
      <c r="B679" s="36"/>
      <c r="C679" s="192" t="s">
        <v>1119</v>
      </c>
      <c r="D679" s="192" t="s">
        <v>241</v>
      </c>
      <c r="E679" s="193" t="s">
        <v>4234</v>
      </c>
      <c r="F679" s="194" t="s">
        <v>4235</v>
      </c>
      <c r="G679" s="195" t="s">
        <v>674</v>
      </c>
      <c r="H679" s="196">
        <v>1</v>
      </c>
      <c r="I679" s="197"/>
      <c r="J679" s="198">
        <f>ROUND(I679*H679,2)</f>
        <v>0</v>
      </c>
      <c r="K679" s="194" t="s">
        <v>245</v>
      </c>
      <c r="L679" s="40"/>
      <c r="M679" s="199" t="s">
        <v>1</v>
      </c>
      <c r="N679" s="200" t="s">
        <v>40</v>
      </c>
      <c r="O679" s="72"/>
      <c r="P679" s="201">
        <f>O679*H679</f>
        <v>0</v>
      </c>
      <c r="Q679" s="201">
        <v>1.47E-3</v>
      </c>
      <c r="R679" s="201">
        <f>Q679*H679</f>
        <v>1.47E-3</v>
      </c>
      <c r="S679" s="201">
        <v>0</v>
      </c>
      <c r="T679" s="202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3" t="s">
        <v>169</v>
      </c>
      <c r="AT679" s="203" t="s">
        <v>241</v>
      </c>
      <c r="AU679" s="203" t="s">
        <v>86</v>
      </c>
      <c r="AY679" s="18" t="s">
        <v>239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8" t="s">
        <v>83</v>
      </c>
      <c r="BK679" s="204">
        <f>ROUND(I679*H679,2)</f>
        <v>0</v>
      </c>
      <c r="BL679" s="18" t="s">
        <v>169</v>
      </c>
      <c r="BM679" s="203" t="s">
        <v>4236</v>
      </c>
    </row>
    <row r="680" spans="1:65" s="2" customFormat="1" ht="11.25">
      <c r="A680" s="35"/>
      <c r="B680" s="36"/>
      <c r="C680" s="37"/>
      <c r="D680" s="205" t="s">
        <v>248</v>
      </c>
      <c r="E680" s="37"/>
      <c r="F680" s="206" t="s">
        <v>4237</v>
      </c>
      <c r="G680" s="37"/>
      <c r="H680" s="37"/>
      <c r="I680" s="207"/>
      <c r="J680" s="37"/>
      <c r="K680" s="37"/>
      <c r="L680" s="40"/>
      <c r="M680" s="208"/>
      <c r="N680" s="209"/>
      <c r="O680" s="72"/>
      <c r="P680" s="72"/>
      <c r="Q680" s="72"/>
      <c r="R680" s="72"/>
      <c r="S680" s="72"/>
      <c r="T680" s="73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8" t="s">
        <v>248</v>
      </c>
      <c r="AU680" s="18" t="s">
        <v>86</v>
      </c>
    </row>
    <row r="681" spans="1:65" s="2" customFormat="1" ht="24.2" customHeight="1">
      <c r="A681" s="35"/>
      <c r="B681" s="36"/>
      <c r="C681" s="192" t="s">
        <v>1125</v>
      </c>
      <c r="D681" s="192" t="s">
        <v>241</v>
      </c>
      <c r="E681" s="193" t="s">
        <v>4238</v>
      </c>
      <c r="F681" s="194" t="s">
        <v>4239</v>
      </c>
      <c r="G681" s="195" t="s">
        <v>343</v>
      </c>
      <c r="H681" s="196">
        <v>0.67700000000000005</v>
      </c>
      <c r="I681" s="197"/>
      <c r="J681" s="198">
        <f>ROUND(I681*H681,2)</f>
        <v>0</v>
      </c>
      <c r="K681" s="194" t="s">
        <v>245</v>
      </c>
      <c r="L681" s="40"/>
      <c r="M681" s="199" t="s">
        <v>1</v>
      </c>
      <c r="N681" s="200" t="s">
        <v>40</v>
      </c>
      <c r="O681" s="72"/>
      <c r="P681" s="201">
        <f>O681*H681</f>
        <v>0</v>
      </c>
      <c r="Q681" s="201">
        <v>0</v>
      </c>
      <c r="R681" s="201">
        <f>Q681*H681</f>
        <v>0</v>
      </c>
      <c r="S681" s="201">
        <v>0</v>
      </c>
      <c r="T681" s="202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03" t="s">
        <v>169</v>
      </c>
      <c r="AT681" s="203" t="s">
        <v>241</v>
      </c>
      <c r="AU681" s="203" t="s">
        <v>86</v>
      </c>
      <c r="AY681" s="18" t="s">
        <v>239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8" t="s">
        <v>83</v>
      </c>
      <c r="BK681" s="204">
        <f>ROUND(I681*H681,2)</f>
        <v>0</v>
      </c>
      <c r="BL681" s="18" t="s">
        <v>169</v>
      </c>
      <c r="BM681" s="203" t="s">
        <v>4240</v>
      </c>
    </row>
    <row r="682" spans="1:65" s="2" customFormat="1" ht="11.25">
      <c r="A682" s="35"/>
      <c r="B682" s="36"/>
      <c r="C682" s="37"/>
      <c r="D682" s="205" t="s">
        <v>248</v>
      </c>
      <c r="E682" s="37"/>
      <c r="F682" s="206" t="s">
        <v>4241</v>
      </c>
      <c r="G682" s="37"/>
      <c r="H682" s="37"/>
      <c r="I682" s="207"/>
      <c r="J682" s="37"/>
      <c r="K682" s="37"/>
      <c r="L682" s="40"/>
      <c r="M682" s="208"/>
      <c r="N682" s="209"/>
      <c r="O682" s="72"/>
      <c r="P682" s="72"/>
      <c r="Q682" s="72"/>
      <c r="R682" s="72"/>
      <c r="S682" s="72"/>
      <c r="T682" s="73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8" t="s">
        <v>248</v>
      </c>
      <c r="AU682" s="18" t="s">
        <v>86</v>
      </c>
    </row>
    <row r="683" spans="1:65" s="12" customFormat="1" ht="22.9" customHeight="1">
      <c r="B683" s="176"/>
      <c r="C683" s="177"/>
      <c r="D683" s="178" t="s">
        <v>74</v>
      </c>
      <c r="E683" s="190" t="s">
        <v>4242</v>
      </c>
      <c r="F683" s="190" t="s">
        <v>4243</v>
      </c>
      <c r="G683" s="177"/>
      <c r="H683" s="177"/>
      <c r="I683" s="180"/>
      <c r="J683" s="191">
        <f>BK683</f>
        <v>0</v>
      </c>
      <c r="K683" s="177"/>
      <c r="L683" s="182"/>
      <c r="M683" s="183"/>
      <c r="N683" s="184"/>
      <c r="O683" s="184"/>
      <c r="P683" s="185">
        <f>SUM(P684:P744)</f>
        <v>0</v>
      </c>
      <c r="Q683" s="184"/>
      <c r="R683" s="185">
        <f>SUM(R684:R744)</f>
        <v>0.34783999999999998</v>
      </c>
      <c r="S683" s="184"/>
      <c r="T683" s="186">
        <f>SUM(T684:T744)</f>
        <v>0</v>
      </c>
      <c r="AR683" s="187" t="s">
        <v>86</v>
      </c>
      <c r="AT683" s="188" t="s">
        <v>74</v>
      </c>
      <c r="AU683" s="188" t="s">
        <v>83</v>
      </c>
      <c r="AY683" s="187" t="s">
        <v>239</v>
      </c>
      <c r="BK683" s="189">
        <f>SUM(BK684:BK744)</f>
        <v>0</v>
      </c>
    </row>
    <row r="684" spans="1:65" s="2" customFormat="1" ht="24.2" customHeight="1">
      <c r="A684" s="35"/>
      <c r="B684" s="36"/>
      <c r="C684" s="192" t="s">
        <v>1133</v>
      </c>
      <c r="D684" s="192" t="s">
        <v>241</v>
      </c>
      <c r="E684" s="193" t="s">
        <v>4244</v>
      </c>
      <c r="F684" s="194" t="s">
        <v>4245</v>
      </c>
      <c r="G684" s="195" t="s">
        <v>4179</v>
      </c>
      <c r="H684" s="196">
        <v>3</v>
      </c>
      <c r="I684" s="197"/>
      <c r="J684" s="198">
        <f>ROUND(I684*H684,2)</f>
        <v>0</v>
      </c>
      <c r="K684" s="194" t="s">
        <v>245</v>
      </c>
      <c r="L684" s="40"/>
      <c r="M684" s="199" t="s">
        <v>1</v>
      </c>
      <c r="N684" s="200" t="s">
        <v>40</v>
      </c>
      <c r="O684" s="72"/>
      <c r="P684" s="201">
        <f>O684*H684</f>
        <v>0</v>
      </c>
      <c r="Q684" s="201">
        <v>1.6969999999999999E-2</v>
      </c>
      <c r="R684" s="201">
        <f>Q684*H684</f>
        <v>5.0909999999999997E-2</v>
      </c>
      <c r="S684" s="201">
        <v>0</v>
      </c>
      <c r="T684" s="202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03" t="s">
        <v>169</v>
      </c>
      <c r="AT684" s="203" t="s">
        <v>241</v>
      </c>
      <c r="AU684" s="203" t="s">
        <v>86</v>
      </c>
      <c r="AY684" s="18" t="s">
        <v>239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18" t="s">
        <v>83</v>
      </c>
      <c r="BK684" s="204">
        <f>ROUND(I684*H684,2)</f>
        <v>0</v>
      </c>
      <c r="BL684" s="18" t="s">
        <v>169</v>
      </c>
      <c r="BM684" s="203" t="s">
        <v>4246</v>
      </c>
    </row>
    <row r="685" spans="1:65" s="2" customFormat="1" ht="11.25">
      <c r="A685" s="35"/>
      <c r="B685" s="36"/>
      <c r="C685" s="37"/>
      <c r="D685" s="205" t="s">
        <v>248</v>
      </c>
      <c r="E685" s="37"/>
      <c r="F685" s="206" t="s">
        <v>4247</v>
      </c>
      <c r="G685" s="37"/>
      <c r="H685" s="37"/>
      <c r="I685" s="207"/>
      <c r="J685" s="37"/>
      <c r="K685" s="37"/>
      <c r="L685" s="40"/>
      <c r="M685" s="208"/>
      <c r="N685" s="209"/>
      <c r="O685" s="72"/>
      <c r="P685" s="72"/>
      <c r="Q685" s="72"/>
      <c r="R685" s="72"/>
      <c r="S685" s="72"/>
      <c r="T685" s="73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8" t="s">
        <v>248</v>
      </c>
      <c r="AU685" s="18" t="s">
        <v>86</v>
      </c>
    </row>
    <row r="686" spans="1:65" s="2" customFormat="1" ht="24.2" customHeight="1">
      <c r="A686" s="35"/>
      <c r="B686" s="36"/>
      <c r="C686" s="192" t="s">
        <v>1139</v>
      </c>
      <c r="D686" s="192" t="s">
        <v>241</v>
      </c>
      <c r="E686" s="193" t="s">
        <v>4248</v>
      </c>
      <c r="F686" s="194" t="s">
        <v>4249</v>
      </c>
      <c r="G686" s="195" t="s">
        <v>4179</v>
      </c>
      <c r="H686" s="196">
        <v>2</v>
      </c>
      <c r="I686" s="197"/>
      <c r="J686" s="198">
        <f>ROUND(I686*H686,2)</f>
        <v>0</v>
      </c>
      <c r="K686" s="194" t="s">
        <v>245</v>
      </c>
      <c r="L686" s="40"/>
      <c r="M686" s="199" t="s">
        <v>1</v>
      </c>
      <c r="N686" s="200" t="s">
        <v>40</v>
      </c>
      <c r="O686" s="72"/>
      <c r="P686" s="201">
        <f>O686*H686</f>
        <v>0</v>
      </c>
      <c r="Q686" s="201">
        <v>1.8079999999999999E-2</v>
      </c>
      <c r="R686" s="201">
        <f>Q686*H686</f>
        <v>3.6159999999999998E-2</v>
      </c>
      <c r="S686" s="201">
        <v>0</v>
      </c>
      <c r="T686" s="202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03" t="s">
        <v>169</v>
      </c>
      <c r="AT686" s="203" t="s">
        <v>241</v>
      </c>
      <c r="AU686" s="203" t="s">
        <v>86</v>
      </c>
      <c r="AY686" s="18" t="s">
        <v>239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8" t="s">
        <v>83</v>
      </c>
      <c r="BK686" s="204">
        <f>ROUND(I686*H686,2)</f>
        <v>0</v>
      </c>
      <c r="BL686" s="18" t="s">
        <v>169</v>
      </c>
      <c r="BM686" s="203" t="s">
        <v>4250</v>
      </c>
    </row>
    <row r="687" spans="1:65" s="2" customFormat="1" ht="11.25">
      <c r="A687" s="35"/>
      <c r="B687" s="36"/>
      <c r="C687" s="37"/>
      <c r="D687" s="205" t="s">
        <v>248</v>
      </c>
      <c r="E687" s="37"/>
      <c r="F687" s="206" t="s">
        <v>4251</v>
      </c>
      <c r="G687" s="37"/>
      <c r="H687" s="37"/>
      <c r="I687" s="207"/>
      <c r="J687" s="37"/>
      <c r="K687" s="37"/>
      <c r="L687" s="40"/>
      <c r="M687" s="208"/>
      <c r="N687" s="209"/>
      <c r="O687" s="72"/>
      <c r="P687" s="72"/>
      <c r="Q687" s="72"/>
      <c r="R687" s="72"/>
      <c r="S687" s="72"/>
      <c r="T687" s="73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8" t="s">
        <v>248</v>
      </c>
      <c r="AU687" s="18" t="s">
        <v>86</v>
      </c>
    </row>
    <row r="688" spans="1:65" s="2" customFormat="1" ht="33" customHeight="1">
      <c r="A688" s="35"/>
      <c r="B688" s="36"/>
      <c r="C688" s="254" t="s">
        <v>1145</v>
      </c>
      <c r="D688" s="254" t="s">
        <v>340</v>
      </c>
      <c r="E688" s="255" t="s">
        <v>4252</v>
      </c>
      <c r="F688" s="256" t="s">
        <v>4253</v>
      </c>
      <c r="G688" s="257" t="s">
        <v>674</v>
      </c>
      <c r="H688" s="258">
        <v>1</v>
      </c>
      <c r="I688" s="259"/>
      <c r="J688" s="260">
        <f>ROUND(I688*H688,2)</f>
        <v>0</v>
      </c>
      <c r="K688" s="256" t="s">
        <v>245</v>
      </c>
      <c r="L688" s="261"/>
      <c r="M688" s="262" t="s">
        <v>1</v>
      </c>
      <c r="N688" s="263" t="s">
        <v>40</v>
      </c>
      <c r="O688" s="72"/>
      <c r="P688" s="201">
        <f>O688*H688</f>
        <v>0</v>
      </c>
      <c r="Q688" s="201">
        <v>1.8E-3</v>
      </c>
      <c r="R688" s="201">
        <f>Q688*H688</f>
        <v>1.8E-3</v>
      </c>
      <c r="S688" s="201">
        <v>0</v>
      </c>
      <c r="T688" s="202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03" t="s">
        <v>531</v>
      </c>
      <c r="AT688" s="203" t="s">
        <v>340</v>
      </c>
      <c r="AU688" s="203" t="s">
        <v>86</v>
      </c>
      <c r="AY688" s="18" t="s">
        <v>239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18" t="s">
        <v>83</v>
      </c>
      <c r="BK688" s="204">
        <f>ROUND(I688*H688,2)</f>
        <v>0</v>
      </c>
      <c r="BL688" s="18" t="s">
        <v>169</v>
      </c>
      <c r="BM688" s="203" t="s">
        <v>4254</v>
      </c>
    </row>
    <row r="689" spans="1:65" s="13" customFormat="1" ht="11.25">
      <c r="B689" s="210"/>
      <c r="C689" s="211"/>
      <c r="D689" s="212" t="s">
        <v>250</v>
      </c>
      <c r="E689" s="213" t="s">
        <v>1</v>
      </c>
      <c r="F689" s="214" t="s">
        <v>4255</v>
      </c>
      <c r="G689" s="211"/>
      <c r="H689" s="213" t="s">
        <v>1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250</v>
      </c>
      <c r="AU689" s="220" t="s">
        <v>86</v>
      </c>
      <c r="AV689" s="13" t="s">
        <v>83</v>
      </c>
      <c r="AW689" s="13" t="s">
        <v>31</v>
      </c>
      <c r="AX689" s="13" t="s">
        <v>75</v>
      </c>
      <c r="AY689" s="220" t="s">
        <v>239</v>
      </c>
    </row>
    <row r="690" spans="1:65" s="14" customFormat="1" ht="11.25">
      <c r="B690" s="221"/>
      <c r="C690" s="222"/>
      <c r="D690" s="212" t="s">
        <v>250</v>
      </c>
      <c r="E690" s="223" t="s">
        <v>1</v>
      </c>
      <c r="F690" s="224" t="s">
        <v>83</v>
      </c>
      <c r="G690" s="222"/>
      <c r="H690" s="225">
        <v>1</v>
      </c>
      <c r="I690" s="226"/>
      <c r="J690" s="222"/>
      <c r="K690" s="222"/>
      <c r="L690" s="227"/>
      <c r="M690" s="228"/>
      <c r="N690" s="229"/>
      <c r="O690" s="229"/>
      <c r="P690" s="229"/>
      <c r="Q690" s="229"/>
      <c r="R690" s="229"/>
      <c r="S690" s="229"/>
      <c r="T690" s="230"/>
      <c r="AT690" s="231" t="s">
        <v>250</v>
      </c>
      <c r="AU690" s="231" t="s">
        <v>86</v>
      </c>
      <c r="AV690" s="14" t="s">
        <v>86</v>
      </c>
      <c r="AW690" s="14" t="s">
        <v>31</v>
      </c>
      <c r="AX690" s="14" t="s">
        <v>83</v>
      </c>
      <c r="AY690" s="231" t="s">
        <v>239</v>
      </c>
    </row>
    <row r="691" spans="1:65" s="2" customFormat="1" ht="16.5" customHeight="1">
      <c r="A691" s="35"/>
      <c r="B691" s="36"/>
      <c r="C691" s="192" t="s">
        <v>1152</v>
      </c>
      <c r="D691" s="192" t="s">
        <v>241</v>
      </c>
      <c r="E691" s="193" t="s">
        <v>4256</v>
      </c>
      <c r="F691" s="194" t="s">
        <v>4257</v>
      </c>
      <c r="G691" s="195" t="s">
        <v>674</v>
      </c>
      <c r="H691" s="196">
        <v>2</v>
      </c>
      <c r="I691" s="197"/>
      <c r="J691" s="198">
        <f>ROUND(I691*H691,2)</f>
        <v>0</v>
      </c>
      <c r="K691" s="194" t="s">
        <v>245</v>
      </c>
      <c r="L691" s="40"/>
      <c r="M691" s="199" t="s">
        <v>1</v>
      </c>
      <c r="N691" s="200" t="s">
        <v>40</v>
      </c>
      <c r="O691" s="72"/>
      <c r="P691" s="201">
        <f>O691*H691</f>
        <v>0</v>
      </c>
      <c r="Q691" s="201">
        <v>2.7999999999999998E-4</v>
      </c>
      <c r="R691" s="201">
        <f>Q691*H691</f>
        <v>5.5999999999999995E-4</v>
      </c>
      <c r="S691" s="201">
        <v>0</v>
      </c>
      <c r="T691" s="202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03" t="s">
        <v>169</v>
      </c>
      <c r="AT691" s="203" t="s">
        <v>241</v>
      </c>
      <c r="AU691" s="203" t="s">
        <v>86</v>
      </c>
      <c r="AY691" s="18" t="s">
        <v>239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8" t="s">
        <v>83</v>
      </c>
      <c r="BK691" s="204">
        <f>ROUND(I691*H691,2)</f>
        <v>0</v>
      </c>
      <c r="BL691" s="18" t="s">
        <v>169</v>
      </c>
      <c r="BM691" s="203" t="s">
        <v>4258</v>
      </c>
    </row>
    <row r="692" spans="1:65" s="2" customFormat="1" ht="11.25">
      <c r="A692" s="35"/>
      <c r="B692" s="36"/>
      <c r="C692" s="37"/>
      <c r="D692" s="205" t="s">
        <v>248</v>
      </c>
      <c r="E692" s="37"/>
      <c r="F692" s="206" t="s">
        <v>4259</v>
      </c>
      <c r="G692" s="37"/>
      <c r="H692" s="37"/>
      <c r="I692" s="207"/>
      <c r="J692" s="37"/>
      <c r="K692" s="37"/>
      <c r="L692" s="40"/>
      <c r="M692" s="208"/>
      <c r="N692" s="209"/>
      <c r="O692" s="72"/>
      <c r="P692" s="72"/>
      <c r="Q692" s="72"/>
      <c r="R692" s="72"/>
      <c r="S692" s="72"/>
      <c r="T692" s="73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8" t="s">
        <v>248</v>
      </c>
      <c r="AU692" s="18" t="s">
        <v>86</v>
      </c>
    </row>
    <row r="693" spans="1:65" s="2" customFormat="1" ht="24.2" customHeight="1">
      <c r="A693" s="35"/>
      <c r="B693" s="36"/>
      <c r="C693" s="192" t="s">
        <v>1159</v>
      </c>
      <c r="D693" s="192" t="s">
        <v>241</v>
      </c>
      <c r="E693" s="193" t="s">
        <v>4260</v>
      </c>
      <c r="F693" s="194" t="s">
        <v>4261</v>
      </c>
      <c r="G693" s="195" t="s">
        <v>4179</v>
      </c>
      <c r="H693" s="196">
        <v>8</v>
      </c>
      <c r="I693" s="197"/>
      <c r="J693" s="198">
        <f>ROUND(I693*H693,2)</f>
        <v>0</v>
      </c>
      <c r="K693" s="194" t="s">
        <v>245</v>
      </c>
      <c r="L693" s="40"/>
      <c r="M693" s="199" t="s">
        <v>1</v>
      </c>
      <c r="N693" s="200" t="s">
        <v>40</v>
      </c>
      <c r="O693" s="72"/>
      <c r="P693" s="201">
        <f>O693*H693</f>
        <v>0</v>
      </c>
      <c r="Q693" s="201">
        <v>2.163E-2</v>
      </c>
      <c r="R693" s="201">
        <f>Q693*H693</f>
        <v>0.17304</v>
      </c>
      <c r="S693" s="201">
        <v>0</v>
      </c>
      <c r="T693" s="202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03" t="s">
        <v>169</v>
      </c>
      <c r="AT693" s="203" t="s">
        <v>241</v>
      </c>
      <c r="AU693" s="203" t="s">
        <v>86</v>
      </c>
      <c r="AY693" s="18" t="s">
        <v>239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8" t="s">
        <v>83</v>
      </c>
      <c r="BK693" s="204">
        <f>ROUND(I693*H693,2)</f>
        <v>0</v>
      </c>
      <c r="BL693" s="18" t="s">
        <v>169</v>
      </c>
      <c r="BM693" s="203" t="s">
        <v>4262</v>
      </c>
    </row>
    <row r="694" spans="1:65" s="2" customFormat="1" ht="11.25">
      <c r="A694" s="35"/>
      <c r="B694" s="36"/>
      <c r="C694" s="37"/>
      <c r="D694" s="205" t="s">
        <v>248</v>
      </c>
      <c r="E694" s="37"/>
      <c r="F694" s="206" t="s">
        <v>4263</v>
      </c>
      <c r="G694" s="37"/>
      <c r="H694" s="37"/>
      <c r="I694" s="207"/>
      <c r="J694" s="37"/>
      <c r="K694" s="37"/>
      <c r="L694" s="40"/>
      <c r="M694" s="208"/>
      <c r="N694" s="209"/>
      <c r="O694" s="72"/>
      <c r="P694" s="72"/>
      <c r="Q694" s="72"/>
      <c r="R694" s="72"/>
      <c r="S694" s="72"/>
      <c r="T694" s="73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T694" s="18" t="s">
        <v>248</v>
      </c>
      <c r="AU694" s="18" t="s">
        <v>86</v>
      </c>
    </row>
    <row r="695" spans="1:65" s="2" customFormat="1" ht="16.5" customHeight="1">
      <c r="A695" s="35"/>
      <c r="B695" s="36"/>
      <c r="C695" s="192" t="s">
        <v>1168</v>
      </c>
      <c r="D695" s="192" t="s">
        <v>241</v>
      </c>
      <c r="E695" s="193" t="s">
        <v>4264</v>
      </c>
      <c r="F695" s="194" t="s">
        <v>4265</v>
      </c>
      <c r="G695" s="195" t="s">
        <v>674</v>
      </c>
      <c r="H695" s="196">
        <v>8</v>
      </c>
      <c r="I695" s="197"/>
      <c r="J695" s="198">
        <f>ROUND(I695*H695,2)</f>
        <v>0</v>
      </c>
      <c r="K695" s="194" t="s">
        <v>245</v>
      </c>
      <c r="L695" s="40"/>
      <c r="M695" s="199" t="s">
        <v>1</v>
      </c>
      <c r="N695" s="200" t="s">
        <v>40</v>
      </c>
      <c r="O695" s="72"/>
      <c r="P695" s="201">
        <f>O695*H695</f>
        <v>0</v>
      </c>
      <c r="Q695" s="201">
        <v>2.3000000000000001E-4</v>
      </c>
      <c r="R695" s="201">
        <f>Q695*H695</f>
        <v>1.8400000000000001E-3</v>
      </c>
      <c r="S695" s="201">
        <v>0</v>
      </c>
      <c r="T695" s="202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03" t="s">
        <v>169</v>
      </c>
      <c r="AT695" s="203" t="s">
        <v>241</v>
      </c>
      <c r="AU695" s="203" t="s">
        <v>86</v>
      </c>
      <c r="AY695" s="18" t="s">
        <v>239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18" t="s">
        <v>83</v>
      </c>
      <c r="BK695" s="204">
        <f>ROUND(I695*H695,2)</f>
        <v>0</v>
      </c>
      <c r="BL695" s="18" t="s">
        <v>169</v>
      </c>
      <c r="BM695" s="203" t="s">
        <v>4266</v>
      </c>
    </row>
    <row r="696" spans="1:65" s="2" customFormat="1" ht="11.25">
      <c r="A696" s="35"/>
      <c r="B696" s="36"/>
      <c r="C696" s="37"/>
      <c r="D696" s="205" t="s">
        <v>248</v>
      </c>
      <c r="E696" s="37"/>
      <c r="F696" s="206" t="s">
        <v>4267</v>
      </c>
      <c r="G696" s="37"/>
      <c r="H696" s="37"/>
      <c r="I696" s="207"/>
      <c r="J696" s="37"/>
      <c r="K696" s="37"/>
      <c r="L696" s="40"/>
      <c r="M696" s="208"/>
      <c r="N696" s="209"/>
      <c r="O696" s="72"/>
      <c r="P696" s="72"/>
      <c r="Q696" s="72"/>
      <c r="R696" s="72"/>
      <c r="S696" s="72"/>
      <c r="T696" s="73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T696" s="18" t="s">
        <v>248</v>
      </c>
      <c r="AU696" s="18" t="s">
        <v>86</v>
      </c>
    </row>
    <row r="697" spans="1:65" s="2" customFormat="1" ht="33" customHeight="1">
      <c r="A697" s="35"/>
      <c r="B697" s="36"/>
      <c r="C697" s="192" t="s">
        <v>1194</v>
      </c>
      <c r="D697" s="192" t="s">
        <v>241</v>
      </c>
      <c r="E697" s="193" t="s">
        <v>4268</v>
      </c>
      <c r="F697" s="194" t="s">
        <v>4269</v>
      </c>
      <c r="G697" s="195" t="s">
        <v>4179</v>
      </c>
      <c r="H697" s="196">
        <v>2</v>
      </c>
      <c r="I697" s="197"/>
      <c r="J697" s="198">
        <f>ROUND(I697*H697,2)</f>
        <v>0</v>
      </c>
      <c r="K697" s="194" t="s">
        <v>245</v>
      </c>
      <c r="L697" s="40"/>
      <c r="M697" s="199" t="s">
        <v>1</v>
      </c>
      <c r="N697" s="200" t="s">
        <v>40</v>
      </c>
      <c r="O697" s="72"/>
      <c r="P697" s="201">
        <f>O697*H697</f>
        <v>0</v>
      </c>
      <c r="Q697" s="201">
        <v>7.5300000000000002E-3</v>
      </c>
      <c r="R697" s="201">
        <f>Q697*H697</f>
        <v>1.506E-2</v>
      </c>
      <c r="S697" s="201">
        <v>0</v>
      </c>
      <c r="T697" s="202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03" t="s">
        <v>169</v>
      </c>
      <c r="AT697" s="203" t="s">
        <v>241</v>
      </c>
      <c r="AU697" s="203" t="s">
        <v>86</v>
      </c>
      <c r="AY697" s="18" t="s">
        <v>239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18" t="s">
        <v>83</v>
      </c>
      <c r="BK697" s="204">
        <f>ROUND(I697*H697,2)</f>
        <v>0</v>
      </c>
      <c r="BL697" s="18" t="s">
        <v>169</v>
      </c>
      <c r="BM697" s="203" t="s">
        <v>4270</v>
      </c>
    </row>
    <row r="698" spans="1:65" s="2" customFormat="1" ht="11.25">
      <c r="A698" s="35"/>
      <c r="B698" s="36"/>
      <c r="C698" s="37"/>
      <c r="D698" s="205" t="s">
        <v>248</v>
      </c>
      <c r="E698" s="37"/>
      <c r="F698" s="206" t="s">
        <v>4271</v>
      </c>
      <c r="G698" s="37"/>
      <c r="H698" s="37"/>
      <c r="I698" s="207"/>
      <c r="J698" s="37"/>
      <c r="K698" s="37"/>
      <c r="L698" s="40"/>
      <c r="M698" s="208"/>
      <c r="N698" s="209"/>
      <c r="O698" s="72"/>
      <c r="P698" s="72"/>
      <c r="Q698" s="72"/>
      <c r="R698" s="72"/>
      <c r="S698" s="72"/>
      <c r="T698" s="73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T698" s="18" t="s">
        <v>248</v>
      </c>
      <c r="AU698" s="18" t="s">
        <v>86</v>
      </c>
    </row>
    <row r="699" spans="1:65" s="13" customFormat="1" ht="11.25">
      <c r="B699" s="210"/>
      <c r="C699" s="211"/>
      <c r="D699" s="212" t="s">
        <v>250</v>
      </c>
      <c r="E699" s="213" t="s">
        <v>1</v>
      </c>
      <c r="F699" s="214" t="s">
        <v>4272</v>
      </c>
      <c r="G699" s="211"/>
      <c r="H699" s="213" t="s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250</v>
      </c>
      <c r="AU699" s="220" t="s">
        <v>86</v>
      </c>
      <c r="AV699" s="13" t="s">
        <v>83</v>
      </c>
      <c r="AW699" s="13" t="s">
        <v>31</v>
      </c>
      <c r="AX699" s="13" t="s">
        <v>75</v>
      </c>
      <c r="AY699" s="220" t="s">
        <v>239</v>
      </c>
    </row>
    <row r="700" spans="1:65" s="14" customFormat="1" ht="11.25">
      <c r="B700" s="221"/>
      <c r="C700" s="222"/>
      <c r="D700" s="212" t="s">
        <v>250</v>
      </c>
      <c r="E700" s="223" t="s">
        <v>1</v>
      </c>
      <c r="F700" s="224" t="s">
        <v>86</v>
      </c>
      <c r="G700" s="222"/>
      <c r="H700" s="225">
        <v>2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250</v>
      </c>
      <c r="AU700" s="231" t="s">
        <v>86</v>
      </c>
      <c r="AV700" s="14" t="s">
        <v>86</v>
      </c>
      <c r="AW700" s="14" t="s">
        <v>31</v>
      </c>
      <c r="AX700" s="14" t="s">
        <v>83</v>
      </c>
      <c r="AY700" s="231" t="s">
        <v>239</v>
      </c>
    </row>
    <row r="701" spans="1:65" s="2" customFormat="1" ht="16.5" customHeight="1">
      <c r="A701" s="35"/>
      <c r="B701" s="36"/>
      <c r="C701" s="192" t="s">
        <v>1201</v>
      </c>
      <c r="D701" s="192" t="s">
        <v>241</v>
      </c>
      <c r="E701" s="193" t="s">
        <v>4273</v>
      </c>
      <c r="F701" s="194" t="s">
        <v>4274</v>
      </c>
      <c r="G701" s="195" t="s">
        <v>674</v>
      </c>
      <c r="H701" s="196">
        <v>2</v>
      </c>
      <c r="I701" s="197"/>
      <c r="J701" s="198">
        <f>ROUND(I701*H701,2)</f>
        <v>0</v>
      </c>
      <c r="K701" s="194" t="s">
        <v>245</v>
      </c>
      <c r="L701" s="40"/>
      <c r="M701" s="199" t="s">
        <v>1</v>
      </c>
      <c r="N701" s="200" t="s">
        <v>40</v>
      </c>
      <c r="O701" s="72"/>
      <c r="P701" s="201">
        <f>O701*H701</f>
        <v>0</v>
      </c>
      <c r="Q701" s="201">
        <v>2.7999999999999998E-4</v>
      </c>
      <c r="R701" s="201">
        <f>Q701*H701</f>
        <v>5.5999999999999995E-4</v>
      </c>
      <c r="S701" s="201">
        <v>0</v>
      </c>
      <c r="T701" s="202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203" t="s">
        <v>169</v>
      </c>
      <c r="AT701" s="203" t="s">
        <v>241</v>
      </c>
      <c r="AU701" s="203" t="s">
        <v>86</v>
      </c>
      <c r="AY701" s="18" t="s">
        <v>239</v>
      </c>
      <c r="BE701" s="204">
        <f>IF(N701="základní",J701,0)</f>
        <v>0</v>
      </c>
      <c r="BF701" s="204">
        <f>IF(N701="snížená",J701,0)</f>
        <v>0</v>
      </c>
      <c r="BG701" s="204">
        <f>IF(N701="zákl. přenesená",J701,0)</f>
        <v>0</v>
      </c>
      <c r="BH701" s="204">
        <f>IF(N701="sníž. přenesená",J701,0)</f>
        <v>0</v>
      </c>
      <c r="BI701" s="204">
        <f>IF(N701="nulová",J701,0)</f>
        <v>0</v>
      </c>
      <c r="BJ701" s="18" t="s">
        <v>83</v>
      </c>
      <c r="BK701" s="204">
        <f>ROUND(I701*H701,2)</f>
        <v>0</v>
      </c>
      <c r="BL701" s="18" t="s">
        <v>169</v>
      </c>
      <c r="BM701" s="203" t="s">
        <v>4275</v>
      </c>
    </row>
    <row r="702" spans="1:65" s="2" customFormat="1" ht="11.25">
      <c r="A702" s="35"/>
      <c r="B702" s="36"/>
      <c r="C702" s="37"/>
      <c r="D702" s="205" t="s">
        <v>248</v>
      </c>
      <c r="E702" s="37"/>
      <c r="F702" s="206" t="s">
        <v>4276</v>
      </c>
      <c r="G702" s="37"/>
      <c r="H702" s="37"/>
      <c r="I702" s="207"/>
      <c r="J702" s="37"/>
      <c r="K702" s="37"/>
      <c r="L702" s="40"/>
      <c r="M702" s="208"/>
      <c r="N702" s="209"/>
      <c r="O702" s="72"/>
      <c r="P702" s="72"/>
      <c r="Q702" s="72"/>
      <c r="R702" s="72"/>
      <c r="S702" s="72"/>
      <c r="T702" s="73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8" t="s">
        <v>248</v>
      </c>
      <c r="AU702" s="18" t="s">
        <v>86</v>
      </c>
    </row>
    <row r="703" spans="1:65" s="2" customFormat="1" ht="24.2" customHeight="1">
      <c r="A703" s="35"/>
      <c r="B703" s="36"/>
      <c r="C703" s="192" t="s">
        <v>1207</v>
      </c>
      <c r="D703" s="192" t="s">
        <v>241</v>
      </c>
      <c r="E703" s="193" t="s">
        <v>4277</v>
      </c>
      <c r="F703" s="194" t="s">
        <v>4278</v>
      </c>
      <c r="G703" s="195" t="s">
        <v>4179</v>
      </c>
      <c r="H703" s="196">
        <v>2</v>
      </c>
      <c r="I703" s="197"/>
      <c r="J703" s="198">
        <f>ROUND(I703*H703,2)</f>
        <v>0</v>
      </c>
      <c r="K703" s="194" t="s">
        <v>245</v>
      </c>
      <c r="L703" s="40"/>
      <c r="M703" s="199" t="s">
        <v>1</v>
      </c>
      <c r="N703" s="200" t="s">
        <v>40</v>
      </c>
      <c r="O703" s="72"/>
      <c r="P703" s="201">
        <f>O703*H703</f>
        <v>0</v>
      </c>
      <c r="Q703" s="201">
        <v>1.4749999999999999E-2</v>
      </c>
      <c r="R703" s="201">
        <f>Q703*H703</f>
        <v>2.9499999999999998E-2</v>
      </c>
      <c r="S703" s="201">
        <v>0</v>
      </c>
      <c r="T703" s="202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3" t="s">
        <v>169</v>
      </c>
      <c r="AT703" s="203" t="s">
        <v>241</v>
      </c>
      <c r="AU703" s="203" t="s">
        <v>86</v>
      </c>
      <c r="AY703" s="18" t="s">
        <v>239</v>
      </c>
      <c r="BE703" s="204">
        <f>IF(N703="základní",J703,0)</f>
        <v>0</v>
      </c>
      <c r="BF703" s="204">
        <f>IF(N703="snížená",J703,0)</f>
        <v>0</v>
      </c>
      <c r="BG703" s="204">
        <f>IF(N703="zákl. přenesená",J703,0)</f>
        <v>0</v>
      </c>
      <c r="BH703" s="204">
        <f>IF(N703="sníž. přenesená",J703,0)</f>
        <v>0</v>
      </c>
      <c r="BI703" s="204">
        <f>IF(N703="nulová",J703,0)</f>
        <v>0</v>
      </c>
      <c r="BJ703" s="18" t="s">
        <v>83</v>
      </c>
      <c r="BK703" s="204">
        <f>ROUND(I703*H703,2)</f>
        <v>0</v>
      </c>
      <c r="BL703" s="18" t="s">
        <v>169</v>
      </c>
      <c r="BM703" s="203" t="s">
        <v>4279</v>
      </c>
    </row>
    <row r="704" spans="1:65" s="2" customFormat="1" ht="11.25">
      <c r="A704" s="35"/>
      <c r="B704" s="36"/>
      <c r="C704" s="37"/>
      <c r="D704" s="205" t="s">
        <v>248</v>
      </c>
      <c r="E704" s="37"/>
      <c r="F704" s="206" t="s">
        <v>4280</v>
      </c>
      <c r="G704" s="37"/>
      <c r="H704" s="37"/>
      <c r="I704" s="207"/>
      <c r="J704" s="37"/>
      <c r="K704" s="37"/>
      <c r="L704" s="40"/>
      <c r="M704" s="208"/>
      <c r="N704" s="209"/>
      <c r="O704" s="72"/>
      <c r="P704" s="72"/>
      <c r="Q704" s="72"/>
      <c r="R704" s="72"/>
      <c r="S704" s="72"/>
      <c r="T704" s="73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T704" s="18" t="s">
        <v>248</v>
      </c>
      <c r="AU704" s="18" t="s">
        <v>86</v>
      </c>
    </row>
    <row r="705" spans="1:65" s="13" customFormat="1" ht="11.25">
      <c r="B705" s="210"/>
      <c r="C705" s="211"/>
      <c r="D705" s="212" t="s">
        <v>250</v>
      </c>
      <c r="E705" s="213" t="s">
        <v>1</v>
      </c>
      <c r="F705" s="214" t="s">
        <v>4281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250</v>
      </c>
      <c r="AU705" s="220" t="s">
        <v>86</v>
      </c>
      <c r="AV705" s="13" t="s">
        <v>83</v>
      </c>
      <c r="AW705" s="13" t="s">
        <v>31</v>
      </c>
      <c r="AX705" s="13" t="s">
        <v>75</v>
      </c>
      <c r="AY705" s="220" t="s">
        <v>239</v>
      </c>
    </row>
    <row r="706" spans="1:65" s="14" customFormat="1" ht="11.25">
      <c r="B706" s="221"/>
      <c r="C706" s="222"/>
      <c r="D706" s="212" t="s">
        <v>250</v>
      </c>
      <c r="E706" s="223" t="s">
        <v>1</v>
      </c>
      <c r="F706" s="224" t="s">
        <v>86</v>
      </c>
      <c r="G706" s="222"/>
      <c r="H706" s="225">
        <v>2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250</v>
      </c>
      <c r="AU706" s="231" t="s">
        <v>86</v>
      </c>
      <c r="AV706" s="14" t="s">
        <v>86</v>
      </c>
      <c r="AW706" s="14" t="s">
        <v>31</v>
      </c>
      <c r="AX706" s="14" t="s">
        <v>83</v>
      </c>
      <c r="AY706" s="231" t="s">
        <v>239</v>
      </c>
    </row>
    <row r="707" spans="1:65" s="2" customFormat="1" ht="24.2" customHeight="1">
      <c r="A707" s="35"/>
      <c r="B707" s="36"/>
      <c r="C707" s="192" t="s">
        <v>1213</v>
      </c>
      <c r="D707" s="192" t="s">
        <v>241</v>
      </c>
      <c r="E707" s="193" t="s">
        <v>4282</v>
      </c>
      <c r="F707" s="194" t="s">
        <v>4283</v>
      </c>
      <c r="G707" s="195" t="s">
        <v>4179</v>
      </c>
      <c r="H707" s="196">
        <v>20</v>
      </c>
      <c r="I707" s="197"/>
      <c r="J707" s="198">
        <f>ROUND(I707*H707,2)</f>
        <v>0</v>
      </c>
      <c r="K707" s="194" t="s">
        <v>245</v>
      </c>
      <c r="L707" s="40"/>
      <c r="M707" s="199" t="s">
        <v>1</v>
      </c>
      <c r="N707" s="200" t="s">
        <v>40</v>
      </c>
      <c r="O707" s="72"/>
      <c r="P707" s="201">
        <f>O707*H707</f>
        <v>0</v>
      </c>
      <c r="Q707" s="201">
        <v>2.4000000000000001E-4</v>
      </c>
      <c r="R707" s="201">
        <f>Q707*H707</f>
        <v>4.8000000000000004E-3</v>
      </c>
      <c r="S707" s="201">
        <v>0</v>
      </c>
      <c r="T707" s="202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03" t="s">
        <v>169</v>
      </c>
      <c r="AT707" s="203" t="s">
        <v>241</v>
      </c>
      <c r="AU707" s="203" t="s">
        <v>86</v>
      </c>
      <c r="AY707" s="18" t="s">
        <v>239</v>
      </c>
      <c r="BE707" s="204">
        <f>IF(N707="základní",J707,0)</f>
        <v>0</v>
      </c>
      <c r="BF707" s="204">
        <f>IF(N707="snížená",J707,0)</f>
        <v>0</v>
      </c>
      <c r="BG707" s="204">
        <f>IF(N707="zákl. přenesená",J707,0)</f>
        <v>0</v>
      </c>
      <c r="BH707" s="204">
        <f>IF(N707="sníž. přenesená",J707,0)</f>
        <v>0</v>
      </c>
      <c r="BI707" s="204">
        <f>IF(N707="nulová",J707,0)</f>
        <v>0</v>
      </c>
      <c r="BJ707" s="18" t="s">
        <v>83</v>
      </c>
      <c r="BK707" s="204">
        <f>ROUND(I707*H707,2)</f>
        <v>0</v>
      </c>
      <c r="BL707" s="18" t="s">
        <v>169</v>
      </c>
      <c r="BM707" s="203" t="s">
        <v>4284</v>
      </c>
    </row>
    <row r="708" spans="1:65" s="2" customFormat="1" ht="11.25">
      <c r="A708" s="35"/>
      <c r="B708" s="36"/>
      <c r="C708" s="37"/>
      <c r="D708" s="205" t="s">
        <v>248</v>
      </c>
      <c r="E708" s="37"/>
      <c r="F708" s="206" t="s">
        <v>4285</v>
      </c>
      <c r="G708" s="37"/>
      <c r="H708" s="37"/>
      <c r="I708" s="207"/>
      <c r="J708" s="37"/>
      <c r="K708" s="37"/>
      <c r="L708" s="40"/>
      <c r="M708" s="208"/>
      <c r="N708" s="209"/>
      <c r="O708" s="72"/>
      <c r="P708" s="72"/>
      <c r="Q708" s="72"/>
      <c r="R708" s="72"/>
      <c r="S708" s="72"/>
      <c r="T708" s="73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T708" s="18" t="s">
        <v>248</v>
      </c>
      <c r="AU708" s="18" t="s">
        <v>86</v>
      </c>
    </row>
    <row r="709" spans="1:65" s="13" customFormat="1" ht="11.25">
      <c r="B709" s="210"/>
      <c r="C709" s="211"/>
      <c r="D709" s="212" t="s">
        <v>250</v>
      </c>
      <c r="E709" s="213" t="s">
        <v>1</v>
      </c>
      <c r="F709" s="214" t="s">
        <v>4225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250</v>
      </c>
      <c r="AU709" s="220" t="s">
        <v>86</v>
      </c>
      <c r="AV709" s="13" t="s">
        <v>83</v>
      </c>
      <c r="AW709" s="13" t="s">
        <v>31</v>
      </c>
      <c r="AX709" s="13" t="s">
        <v>75</v>
      </c>
      <c r="AY709" s="220" t="s">
        <v>239</v>
      </c>
    </row>
    <row r="710" spans="1:65" s="14" customFormat="1" ht="11.25">
      <c r="B710" s="221"/>
      <c r="C710" s="222"/>
      <c r="D710" s="212" t="s">
        <v>250</v>
      </c>
      <c r="E710" s="223" t="s">
        <v>1</v>
      </c>
      <c r="F710" s="224" t="s">
        <v>4226</v>
      </c>
      <c r="G710" s="222"/>
      <c r="H710" s="225">
        <v>16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250</v>
      </c>
      <c r="AU710" s="231" t="s">
        <v>86</v>
      </c>
      <c r="AV710" s="14" t="s">
        <v>86</v>
      </c>
      <c r="AW710" s="14" t="s">
        <v>31</v>
      </c>
      <c r="AX710" s="14" t="s">
        <v>75</v>
      </c>
      <c r="AY710" s="231" t="s">
        <v>239</v>
      </c>
    </row>
    <row r="711" spans="1:65" s="13" customFormat="1" ht="11.25">
      <c r="B711" s="210"/>
      <c r="C711" s="211"/>
      <c r="D711" s="212" t="s">
        <v>250</v>
      </c>
      <c r="E711" s="213" t="s">
        <v>1</v>
      </c>
      <c r="F711" s="214" t="s">
        <v>4227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250</v>
      </c>
      <c r="AU711" s="220" t="s">
        <v>86</v>
      </c>
      <c r="AV711" s="13" t="s">
        <v>83</v>
      </c>
      <c r="AW711" s="13" t="s">
        <v>31</v>
      </c>
      <c r="AX711" s="13" t="s">
        <v>75</v>
      </c>
      <c r="AY711" s="220" t="s">
        <v>239</v>
      </c>
    </row>
    <row r="712" spans="1:65" s="14" customFormat="1" ht="11.25">
      <c r="B712" s="221"/>
      <c r="C712" s="222"/>
      <c r="D712" s="212" t="s">
        <v>250</v>
      </c>
      <c r="E712" s="223" t="s">
        <v>1</v>
      </c>
      <c r="F712" s="224" t="s">
        <v>4228</v>
      </c>
      <c r="G712" s="222"/>
      <c r="H712" s="225">
        <v>4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250</v>
      </c>
      <c r="AU712" s="231" t="s">
        <v>86</v>
      </c>
      <c r="AV712" s="14" t="s">
        <v>86</v>
      </c>
      <c r="AW712" s="14" t="s">
        <v>31</v>
      </c>
      <c r="AX712" s="14" t="s">
        <v>75</v>
      </c>
      <c r="AY712" s="231" t="s">
        <v>239</v>
      </c>
    </row>
    <row r="713" spans="1:65" s="16" customFormat="1" ht="11.25">
      <c r="B713" s="243"/>
      <c r="C713" s="244"/>
      <c r="D713" s="212" t="s">
        <v>250</v>
      </c>
      <c r="E713" s="245" t="s">
        <v>1</v>
      </c>
      <c r="F713" s="246" t="s">
        <v>264</v>
      </c>
      <c r="G713" s="244"/>
      <c r="H713" s="247">
        <v>20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AT713" s="253" t="s">
        <v>250</v>
      </c>
      <c r="AU713" s="253" t="s">
        <v>86</v>
      </c>
      <c r="AV713" s="16" t="s">
        <v>246</v>
      </c>
      <c r="AW713" s="16" t="s">
        <v>31</v>
      </c>
      <c r="AX713" s="16" t="s">
        <v>83</v>
      </c>
      <c r="AY713" s="253" t="s">
        <v>239</v>
      </c>
    </row>
    <row r="714" spans="1:65" s="2" customFormat="1" ht="24.2" customHeight="1">
      <c r="A714" s="35"/>
      <c r="B714" s="36"/>
      <c r="C714" s="192" t="s">
        <v>1219</v>
      </c>
      <c r="D714" s="192" t="s">
        <v>241</v>
      </c>
      <c r="E714" s="193" t="s">
        <v>4286</v>
      </c>
      <c r="F714" s="194" t="s">
        <v>4287</v>
      </c>
      <c r="G714" s="195" t="s">
        <v>4179</v>
      </c>
      <c r="H714" s="196">
        <v>2</v>
      </c>
      <c r="I714" s="197"/>
      <c r="J714" s="198">
        <f>ROUND(I714*H714,2)</f>
        <v>0</v>
      </c>
      <c r="K714" s="194" t="s">
        <v>245</v>
      </c>
      <c r="L714" s="40"/>
      <c r="M714" s="199" t="s">
        <v>1</v>
      </c>
      <c r="N714" s="200" t="s">
        <v>40</v>
      </c>
      <c r="O714" s="72"/>
      <c r="P714" s="201">
        <f>O714*H714</f>
        <v>0</v>
      </c>
      <c r="Q714" s="201">
        <v>1.8E-3</v>
      </c>
      <c r="R714" s="201">
        <f>Q714*H714</f>
        <v>3.5999999999999999E-3</v>
      </c>
      <c r="S714" s="201">
        <v>0</v>
      </c>
      <c r="T714" s="202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03" t="s">
        <v>169</v>
      </c>
      <c r="AT714" s="203" t="s">
        <v>241</v>
      </c>
      <c r="AU714" s="203" t="s">
        <v>86</v>
      </c>
      <c r="AY714" s="18" t="s">
        <v>239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8" t="s">
        <v>83</v>
      </c>
      <c r="BK714" s="204">
        <f>ROUND(I714*H714,2)</f>
        <v>0</v>
      </c>
      <c r="BL714" s="18" t="s">
        <v>169</v>
      </c>
      <c r="BM714" s="203" t="s">
        <v>4288</v>
      </c>
    </row>
    <row r="715" spans="1:65" s="2" customFormat="1" ht="11.25">
      <c r="A715" s="35"/>
      <c r="B715" s="36"/>
      <c r="C715" s="37"/>
      <c r="D715" s="205" t="s">
        <v>248</v>
      </c>
      <c r="E715" s="37"/>
      <c r="F715" s="206" t="s">
        <v>4289</v>
      </c>
      <c r="G715" s="37"/>
      <c r="H715" s="37"/>
      <c r="I715" s="207"/>
      <c r="J715" s="37"/>
      <c r="K715" s="37"/>
      <c r="L715" s="40"/>
      <c r="M715" s="208"/>
      <c r="N715" s="209"/>
      <c r="O715" s="72"/>
      <c r="P715" s="72"/>
      <c r="Q715" s="72"/>
      <c r="R715" s="72"/>
      <c r="S715" s="72"/>
      <c r="T715" s="73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T715" s="18" t="s">
        <v>248</v>
      </c>
      <c r="AU715" s="18" t="s">
        <v>86</v>
      </c>
    </row>
    <row r="716" spans="1:65" s="2" customFormat="1" ht="21.75" customHeight="1">
      <c r="A716" s="35"/>
      <c r="B716" s="36"/>
      <c r="C716" s="192" t="s">
        <v>1225</v>
      </c>
      <c r="D716" s="192" t="s">
        <v>241</v>
      </c>
      <c r="E716" s="193" t="s">
        <v>4290</v>
      </c>
      <c r="F716" s="194" t="s">
        <v>4291</v>
      </c>
      <c r="G716" s="195" t="s">
        <v>4179</v>
      </c>
      <c r="H716" s="196">
        <v>8</v>
      </c>
      <c r="I716" s="197"/>
      <c r="J716" s="198">
        <f>ROUND(I716*H716,2)</f>
        <v>0</v>
      </c>
      <c r="K716" s="194" t="s">
        <v>245</v>
      </c>
      <c r="L716" s="40"/>
      <c r="M716" s="199" t="s">
        <v>1</v>
      </c>
      <c r="N716" s="200" t="s">
        <v>40</v>
      </c>
      <c r="O716" s="72"/>
      <c r="P716" s="201">
        <f>O716*H716</f>
        <v>0</v>
      </c>
      <c r="Q716" s="201">
        <v>1.8E-3</v>
      </c>
      <c r="R716" s="201">
        <f>Q716*H716</f>
        <v>1.44E-2</v>
      </c>
      <c r="S716" s="201">
        <v>0</v>
      </c>
      <c r="T716" s="202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3" t="s">
        <v>169</v>
      </c>
      <c r="AT716" s="203" t="s">
        <v>241</v>
      </c>
      <c r="AU716" s="203" t="s">
        <v>86</v>
      </c>
      <c r="AY716" s="18" t="s">
        <v>239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8" t="s">
        <v>83</v>
      </c>
      <c r="BK716" s="204">
        <f>ROUND(I716*H716,2)</f>
        <v>0</v>
      </c>
      <c r="BL716" s="18" t="s">
        <v>169</v>
      </c>
      <c r="BM716" s="203" t="s">
        <v>4292</v>
      </c>
    </row>
    <row r="717" spans="1:65" s="2" customFormat="1" ht="11.25">
      <c r="A717" s="35"/>
      <c r="B717" s="36"/>
      <c r="C717" s="37"/>
      <c r="D717" s="205" t="s">
        <v>248</v>
      </c>
      <c r="E717" s="37"/>
      <c r="F717" s="206" t="s">
        <v>4293</v>
      </c>
      <c r="G717" s="37"/>
      <c r="H717" s="37"/>
      <c r="I717" s="207"/>
      <c r="J717" s="37"/>
      <c r="K717" s="37"/>
      <c r="L717" s="40"/>
      <c r="M717" s="208"/>
      <c r="N717" s="209"/>
      <c r="O717" s="72"/>
      <c r="P717" s="72"/>
      <c r="Q717" s="72"/>
      <c r="R717" s="72"/>
      <c r="S717" s="72"/>
      <c r="T717" s="73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T717" s="18" t="s">
        <v>248</v>
      </c>
      <c r="AU717" s="18" t="s">
        <v>86</v>
      </c>
    </row>
    <row r="718" spans="1:65" s="2" customFormat="1" ht="21.75" customHeight="1">
      <c r="A718" s="35"/>
      <c r="B718" s="36"/>
      <c r="C718" s="192" t="s">
        <v>1255</v>
      </c>
      <c r="D718" s="192" t="s">
        <v>241</v>
      </c>
      <c r="E718" s="193" t="s">
        <v>4294</v>
      </c>
      <c r="F718" s="194" t="s">
        <v>4295</v>
      </c>
      <c r="G718" s="195" t="s">
        <v>674</v>
      </c>
      <c r="H718" s="196">
        <v>2</v>
      </c>
      <c r="I718" s="197"/>
      <c r="J718" s="198">
        <f>ROUND(I718*H718,2)</f>
        <v>0</v>
      </c>
      <c r="K718" s="194" t="s">
        <v>245</v>
      </c>
      <c r="L718" s="40"/>
      <c r="M718" s="199" t="s">
        <v>1</v>
      </c>
      <c r="N718" s="200" t="s">
        <v>40</v>
      </c>
      <c r="O718" s="72"/>
      <c r="P718" s="201">
        <f>O718*H718</f>
        <v>0</v>
      </c>
      <c r="Q718" s="201">
        <v>1.6000000000000001E-4</v>
      </c>
      <c r="R718" s="201">
        <f>Q718*H718</f>
        <v>3.2000000000000003E-4</v>
      </c>
      <c r="S718" s="201">
        <v>0</v>
      </c>
      <c r="T718" s="202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03" t="s">
        <v>169</v>
      </c>
      <c r="AT718" s="203" t="s">
        <v>241</v>
      </c>
      <c r="AU718" s="203" t="s">
        <v>86</v>
      </c>
      <c r="AY718" s="18" t="s">
        <v>239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8" t="s">
        <v>83</v>
      </c>
      <c r="BK718" s="204">
        <f>ROUND(I718*H718,2)</f>
        <v>0</v>
      </c>
      <c r="BL718" s="18" t="s">
        <v>169</v>
      </c>
      <c r="BM718" s="203" t="s">
        <v>4296</v>
      </c>
    </row>
    <row r="719" spans="1:65" s="2" customFormat="1" ht="11.25">
      <c r="A719" s="35"/>
      <c r="B719" s="36"/>
      <c r="C719" s="37"/>
      <c r="D719" s="205" t="s">
        <v>248</v>
      </c>
      <c r="E719" s="37"/>
      <c r="F719" s="206" t="s">
        <v>4297</v>
      </c>
      <c r="G719" s="37"/>
      <c r="H719" s="37"/>
      <c r="I719" s="207"/>
      <c r="J719" s="37"/>
      <c r="K719" s="37"/>
      <c r="L719" s="40"/>
      <c r="M719" s="208"/>
      <c r="N719" s="209"/>
      <c r="O719" s="72"/>
      <c r="P719" s="72"/>
      <c r="Q719" s="72"/>
      <c r="R719" s="72"/>
      <c r="S719" s="72"/>
      <c r="T719" s="73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T719" s="18" t="s">
        <v>248</v>
      </c>
      <c r="AU719" s="18" t="s">
        <v>86</v>
      </c>
    </row>
    <row r="720" spans="1:65" s="13" customFormat="1" ht="11.25">
      <c r="B720" s="210"/>
      <c r="C720" s="211"/>
      <c r="D720" s="212" t="s">
        <v>250</v>
      </c>
      <c r="E720" s="213" t="s">
        <v>1</v>
      </c>
      <c r="F720" s="214" t="s">
        <v>4298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250</v>
      </c>
      <c r="AU720" s="220" t="s">
        <v>86</v>
      </c>
      <c r="AV720" s="13" t="s">
        <v>83</v>
      </c>
      <c r="AW720" s="13" t="s">
        <v>31</v>
      </c>
      <c r="AX720" s="13" t="s">
        <v>75</v>
      </c>
      <c r="AY720" s="220" t="s">
        <v>239</v>
      </c>
    </row>
    <row r="721" spans="1:65" s="14" customFormat="1" ht="11.25">
      <c r="B721" s="221"/>
      <c r="C721" s="222"/>
      <c r="D721" s="212" t="s">
        <v>250</v>
      </c>
      <c r="E721" s="223" t="s">
        <v>1</v>
      </c>
      <c r="F721" s="224" t="s">
        <v>86</v>
      </c>
      <c r="G721" s="222"/>
      <c r="H721" s="225">
        <v>2</v>
      </c>
      <c r="I721" s="226"/>
      <c r="J721" s="222"/>
      <c r="K721" s="222"/>
      <c r="L721" s="227"/>
      <c r="M721" s="228"/>
      <c r="N721" s="229"/>
      <c r="O721" s="229"/>
      <c r="P721" s="229"/>
      <c r="Q721" s="229"/>
      <c r="R721" s="229"/>
      <c r="S721" s="229"/>
      <c r="T721" s="230"/>
      <c r="AT721" s="231" t="s">
        <v>250</v>
      </c>
      <c r="AU721" s="231" t="s">
        <v>86</v>
      </c>
      <c r="AV721" s="14" t="s">
        <v>86</v>
      </c>
      <c r="AW721" s="14" t="s">
        <v>31</v>
      </c>
      <c r="AX721" s="14" t="s">
        <v>83</v>
      </c>
      <c r="AY721" s="231" t="s">
        <v>239</v>
      </c>
    </row>
    <row r="722" spans="1:65" s="2" customFormat="1" ht="16.5" customHeight="1">
      <c r="A722" s="35"/>
      <c r="B722" s="36"/>
      <c r="C722" s="254" t="s">
        <v>1261</v>
      </c>
      <c r="D722" s="254" t="s">
        <v>340</v>
      </c>
      <c r="E722" s="255" t="s">
        <v>4299</v>
      </c>
      <c r="F722" s="256" t="s">
        <v>4300</v>
      </c>
      <c r="G722" s="257" t="s">
        <v>674</v>
      </c>
      <c r="H722" s="258">
        <v>1</v>
      </c>
      <c r="I722" s="259"/>
      <c r="J722" s="260">
        <f>ROUND(I722*H722,2)</f>
        <v>0</v>
      </c>
      <c r="K722" s="256" t="s">
        <v>1</v>
      </c>
      <c r="L722" s="261"/>
      <c r="M722" s="262" t="s">
        <v>1</v>
      </c>
      <c r="N722" s="263" t="s">
        <v>40</v>
      </c>
      <c r="O722" s="72"/>
      <c r="P722" s="201">
        <f>O722*H722</f>
        <v>0</v>
      </c>
      <c r="Q722" s="201">
        <v>0</v>
      </c>
      <c r="R722" s="201">
        <f>Q722*H722</f>
        <v>0</v>
      </c>
      <c r="S722" s="201">
        <v>0</v>
      </c>
      <c r="T722" s="202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03" t="s">
        <v>531</v>
      </c>
      <c r="AT722" s="203" t="s">
        <v>340</v>
      </c>
      <c r="AU722" s="203" t="s">
        <v>86</v>
      </c>
      <c r="AY722" s="18" t="s">
        <v>239</v>
      </c>
      <c r="BE722" s="204">
        <f>IF(N722="základní",J722,0)</f>
        <v>0</v>
      </c>
      <c r="BF722" s="204">
        <f>IF(N722="snížená",J722,0)</f>
        <v>0</v>
      </c>
      <c r="BG722" s="204">
        <f>IF(N722="zákl. přenesená",J722,0)</f>
        <v>0</v>
      </c>
      <c r="BH722" s="204">
        <f>IF(N722="sníž. přenesená",J722,0)</f>
        <v>0</v>
      </c>
      <c r="BI722" s="204">
        <f>IF(N722="nulová",J722,0)</f>
        <v>0</v>
      </c>
      <c r="BJ722" s="18" t="s">
        <v>83</v>
      </c>
      <c r="BK722" s="204">
        <f>ROUND(I722*H722,2)</f>
        <v>0</v>
      </c>
      <c r="BL722" s="18" t="s">
        <v>169</v>
      </c>
      <c r="BM722" s="203" t="s">
        <v>4301</v>
      </c>
    </row>
    <row r="723" spans="1:65" s="13" customFormat="1" ht="11.25">
      <c r="B723" s="210"/>
      <c r="C723" s="211"/>
      <c r="D723" s="212" t="s">
        <v>250</v>
      </c>
      <c r="E723" s="213" t="s">
        <v>1</v>
      </c>
      <c r="F723" s="214" t="s">
        <v>4302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250</v>
      </c>
      <c r="AU723" s="220" t="s">
        <v>86</v>
      </c>
      <c r="AV723" s="13" t="s">
        <v>83</v>
      </c>
      <c r="AW723" s="13" t="s">
        <v>31</v>
      </c>
      <c r="AX723" s="13" t="s">
        <v>75</v>
      </c>
      <c r="AY723" s="220" t="s">
        <v>239</v>
      </c>
    </row>
    <row r="724" spans="1:65" s="13" customFormat="1" ht="11.25">
      <c r="B724" s="210"/>
      <c r="C724" s="211"/>
      <c r="D724" s="212" t="s">
        <v>250</v>
      </c>
      <c r="E724" s="213" t="s">
        <v>1</v>
      </c>
      <c r="F724" s="214" t="s">
        <v>4303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250</v>
      </c>
      <c r="AU724" s="220" t="s">
        <v>86</v>
      </c>
      <c r="AV724" s="13" t="s">
        <v>83</v>
      </c>
      <c r="AW724" s="13" t="s">
        <v>31</v>
      </c>
      <c r="AX724" s="13" t="s">
        <v>75</v>
      </c>
      <c r="AY724" s="220" t="s">
        <v>239</v>
      </c>
    </row>
    <row r="725" spans="1:65" s="14" customFormat="1" ht="11.25">
      <c r="B725" s="221"/>
      <c r="C725" s="222"/>
      <c r="D725" s="212" t="s">
        <v>250</v>
      </c>
      <c r="E725" s="223" t="s">
        <v>1</v>
      </c>
      <c r="F725" s="224" t="s">
        <v>83</v>
      </c>
      <c r="G725" s="222"/>
      <c r="H725" s="225">
        <v>1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250</v>
      </c>
      <c r="AU725" s="231" t="s">
        <v>86</v>
      </c>
      <c r="AV725" s="14" t="s">
        <v>86</v>
      </c>
      <c r="AW725" s="14" t="s">
        <v>31</v>
      </c>
      <c r="AX725" s="14" t="s">
        <v>83</v>
      </c>
      <c r="AY725" s="231" t="s">
        <v>239</v>
      </c>
    </row>
    <row r="726" spans="1:65" s="2" customFormat="1" ht="24.2" customHeight="1">
      <c r="A726" s="35"/>
      <c r="B726" s="36"/>
      <c r="C726" s="254" t="s">
        <v>1267</v>
      </c>
      <c r="D726" s="254" t="s">
        <v>340</v>
      </c>
      <c r="E726" s="255" t="s">
        <v>4304</v>
      </c>
      <c r="F726" s="256" t="s">
        <v>4305</v>
      </c>
      <c r="G726" s="257" t="s">
        <v>674</v>
      </c>
      <c r="H726" s="258">
        <v>1</v>
      </c>
      <c r="I726" s="259"/>
      <c r="J726" s="260">
        <f>ROUND(I726*H726,2)</f>
        <v>0</v>
      </c>
      <c r="K726" s="256" t="s">
        <v>1</v>
      </c>
      <c r="L726" s="261"/>
      <c r="M726" s="262" t="s">
        <v>1</v>
      </c>
      <c r="N726" s="263" t="s">
        <v>40</v>
      </c>
      <c r="O726" s="72"/>
      <c r="P726" s="201">
        <f>O726*H726</f>
        <v>0</v>
      </c>
      <c r="Q726" s="201">
        <v>0</v>
      </c>
      <c r="R726" s="201">
        <f>Q726*H726</f>
        <v>0</v>
      </c>
      <c r="S726" s="201">
        <v>0</v>
      </c>
      <c r="T726" s="202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03" t="s">
        <v>531</v>
      </c>
      <c r="AT726" s="203" t="s">
        <v>340</v>
      </c>
      <c r="AU726" s="203" t="s">
        <v>86</v>
      </c>
      <c r="AY726" s="18" t="s">
        <v>239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8" t="s">
        <v>83</v>
      </c>
      <c r="BK726" s="204">
        <f>ROUND(I726*H726,2)</f>
        <v>0</v>
      </c>
      <c r="BL726" s="18" t="s">
        <v>169</v>
      </c>
      <c r="BM726" s="203" t="s">
        <v>4306</v>
      </c>
    </row>
    <row r="727" spans="1:65" s="13" customFormat="1" ht="11.25">
      <c r="B727" s="210"/>
      <c r="C727" s="211"/>
      <c r="D727" s="212" t="s">
        <v>250</v>
      </c>
      <c r="E727" s="213" t="s">
        <v>1</v>
      </c>
      <c r="F727" s="214" t="s">
        <v>4307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250</v>
      </c>
      <c r="AU727" s="220" t="s">
        <v>86</v>
      </c>
      <c r="AV727" s="13" t="s">
        <v>83</v>
      </c>
      <c r="AW727" s="13" t="s">
        <v>31</v>
      </c>
      <c r="AX727" s="13" t="s">
        <v>75</v>
      </c>
      <c r="AY727" s="220" t="s">
        <v>239</v>
      </c>
    </row>
    <row r="728" spans="1:65" s="13" customFormat="1" ht="11.25">
      <c r="B728" s="210"/>
      <c r="C728" s="211"/>
      <c r="D728" s="212" t="s">
        <v>250</v>
      </c>
      <c r="E728" s="213" t="s">
        <v>1</v>
      </c>
      <c r="F728" s="214" t="s">
        <v>4303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250</v>
      </c>
      <c r="AU728" s="220" t="s">
        <v>86</v>
      </c>
      <c r="AV728" s="13" t="s">
        <v>83</v>
      </c>
      <c r="AW728" s="13" t="s">
        <v>31</v>
      </c>
      <c r="AX728" s="13" t="s">
        <v>75</v>
      </c>
      <c r="AY728" s="220" t="s">
        <v>239</v>
      </c>
    </row>
    <row r="729" spans="1:65" s="14" customFormat="1" ht="11.25">
      <c r="B729" s="221"/>
      <c r="C729" s="222"/>
      <c r="D729" s="212" t="s">
        <v>250</v>
      </c>
      <c r="E729" s="223" t="s">
        <v>1</v>
      </c>
      <c r="F729" s="224" t="s">
        <v>83</v>
      </c>
      <c r="G729" s="222"/>
      <c r="H729" s="225">
        <v>1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250</v>
      </c>
      <c r="AU729" s="231" t="s">
        <v>86</v>
      </c>
      <c r="AV729" s="14" t="s">
        <v>86</v>
      </c>
      <c r="AW729" s="14" t="s">
        <v>31</v>
      </c>
      <c r="AX729" s="14" t="s">
        <v>83</v>
      </c>
      <c r="AY729" s="231" t="s">
        <v>239</v>
      </c>
    </row>
    <row r="730" spans="1:65" s="2" customFormat="1" ht="24.2" customHeight="1">
      <c r="A730" s="35"/>
      <c r="B730" s="36"/>
      <c r="C730" s="192" t="s">
        <v>1273</v>
      </c>
      <c r="D730" s="192" t="s">
        <v>241</v>
      </c>
      <c r="E730" s="193" t="s">
        <v>4308</v>
      </c>
      <c r="F730" s="194" t="s">
        <v>4309</v>
      </c>
      <c r="G730" s="195" t="s">
        <v>674</v>
      </c>
      <c r="H730" s="196">
        <v>2</v>
      </c>
      <c r="I730" s="197"/>
      <c r="J730" s="198">
        <f>ROUND(I730*H730,2)</f>
        <v>0</v>
      </c>
      <c r="K730" s="194" t="s">
        <v>245</v>
      </c>
      <c r="L730" s="40"/>
      <c r="M730" s="199" t="s">
        <v>1</v>
      </c>
      <c r="N730" s="200" t="s">
        <v>40</v>
      </c>
      <c r="O730" s="72"/>
      <c r="P730" s="201">
        <f>O730*H730</f>
        <v>0</v>
      </c>
      <c r="Q730" s="201">
        <v>1.6000000000000001E-4</v>
      </c>
      <c r="R730" s="201">
        <f>Q730*H730</f>
        <v>3.2000000000000003E-4</v>
      </c>
      <c r="S730" s="201">
        <v>0</v>
      </c>
      <c r="T730" s="202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03" t="s">
        <v>169</v>
      </c>
      <c r="AT730" s="203" t="s">
        <v>241</v>
      </c>
      <c r="AU730" s="203" t="s">
        <v>86</v>
      </c>
      <c r="AY730" s="18" t="s">
        <v>239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8" t="s">
        <v>83</v>
      </c>
      <c r="BK730" s="204">
        <f>ROUND(I730*H730,2)</f>
        <v>0</v>
      </c>
      <c r="BL730" s="18" t="s">
        <v>169</v>
      </c>
      <c r="BM730" s="203" t="s">
        <v>4310</v>
      </c>
    </row>
    <row r="731" spans="1:65" s="2" customFormat="1" ht="11.25">
      <c r="A731" s="35"/>
      <c r="B731" s="36"/>
      <c r="C731" s="37"/>
      <c r="D731" s="205" t="s">
        <v>248</v>
      </c>
      <c r="E731" s="37"/>
      <c r="F731" s="206" t="s">
        <v>4311</v>
      </c>
      <c r="G731" s="37"/>
      <c r="H731" s="37"/>
      <c r="I731" s="207"/>
      <c r="J731" s="37"/>
      <c r="K731" s="37"/>
      <c r="L731" s="40"/>
      <c r="M731" s="208"/>
      <c r="N731" s="209"/>
      <c r="O731" s="72"/>
      <c r="P731" s="72"/>
      <c r="Q731" s="72"/>
      <c r="R731" s="72"/>
      <c r="S731" s="72"/>
      <c r="T731" s="73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T731" s="18" t="s">
        <v>248</v>
      </c>
      <c r="AU731" s="18" t="s">
        <v>86</v>
      </c>
    </row>
    <row r="732" spans="1:65" s="13" customFormat="1" ht="11.25">
      <c r="B732" s="210"/>
      <c r="C732" s="211"/>
      <c r="D732" s="212" t="s">
        <v>250</v>
      </c>
      <c r="E732" s="213" t="s">
        <v>1</v>
      </c>
      <c r="F732" s="214" t="s">
        <v>4229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250</v>
      </c>
      <c r="AU732" s="220" t="s">
        <v>86</v>
      </c>
      <c r="AV732" s="13" t="s">
        <v>83</v>
      </c>
      <c r="AW732" s="13" t="s">
        <v>31</v>
      </c>
      <c r="AX732" s="13" t="s">
        <v>75</v>
      </c>
      <c r="AY732" s="220" t="s">
        <v>239</v>
      </c>
    </row>
    <row r="733" spans="1:65" s="14" customFormat="1" ht="11.25">
      <c r="B733" s="221"/>
      <c r="C733" s="222"/>
      <c r="D733" s="212" t="s">
        <v>250</v>
      </c>
      <c r="E733" s="223" t="s">
        <v>1</v>
      </c>
      <c r="F733" s="224" t="s">
        <v>86</v>
      </c>
      <c r="G733" s="222"/>
      <c r="H733" s="225">
        <v>2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250</v>
      </c>
      <c r="AU733" s="231" t="s">
        <v>86</v>
      </c>
      <c r="AV733" s="14" t="s">
        <v>86</v>
      </c>
      <c r="AW733" s="14" t="s">
        <v>31</v>
      </c>
      <c r="AX733" s="14" t="s">
        <v>83</v>
      </c>
      <c r="AY733" s="231" t="s">
        <v>239</v>
      </c>
    </row>
    <row r="734" spans="1:65" s="2" customFormat="1" ht="16.5" customHeight="1">
      <c r="A734" s="35"/>
      <c r="B734" s="36"/>
      <c r="C734" s="254" t="s">
        <v>1279</v>
      </c>
      <c r="D734" s="254" t="s">
        <v>340</v>
      </c>
      <c r="E734" s="255" t="s">
        <v>4312</v>
      </c>
      <c r="F734" s="256" t="s">
        <v>4313</v>
      </c>
      <c r="G734" s="257" t="s">
        <v>674</v>
      </c>
      <c r="H734" s="258">
        <v>2</v>
      </c>
      <c r="I734" s="259"/>
      <c r="J734" s="260">
        <f>ROUND(I734*H734,2)</f>
        <v>0</v>
      </c>
      <c r="K734" s="256" t="s">
        <v>1</v>
      </c>
      <c r="L734" s="261"/>
      <c r="M734" s="262" t="s">
        <v>1</v>
      </c>
      <c r="N734" s="263" t="s">
        <v>40</v>
      </c>
      <c r="O734" s="72"/>
      <c r="P734" s="201">
        <f>O734*H734</f>
        <v>0</v>
      </c>
      <c r="Q734" s="201">
        <v>1.8E-3</v>
      </c>
      <c r="R734" s="201">
        <f>Q734*H734</f>
        <v>3.5999999999999999E-3</v>
      </c>
      <c r="S734" s="201">
        <v>0</v>
      </c>
      <c r="T734" s="202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03" t="s">
        <v>531</v>
      </c>
      <c r="AT734" s="203" t="s">
        <v>340</v>
      </c>
      <c r="AU734" s="203" t="s">
        <v>86</v>
      </c>
      <c r="AY734" s="18" t="s">
        <v>239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8" t="s">
        <v>83</v>
      </c>
      <c r="BK734" s="204">
        <f>ROUND(I734*H734,2)</f>
        <v>0</v>
      </c>
      <c r="BL734" s="18" t="s">
        <v>169</v>
      </c>
      <c r="BM734" s="203" t="s">
        <v>4314</v>
      </c>
    </row>
    <row r="735" spans="1:65" s="13" customFormat="1" ht="11.25">
      <c r="B735" s="210"/>
      <c r="C735" s="211"/>
      <c r="D735" s="212" t="s">
        <v>250</v>
      </c>
      <c r="E735" s="213" t="s">
        <v>1</v>
      </c>
      <c r="F735" s="214" t="s">
        <v>4315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250</v>
      </c>
      <c r="AU735" s="220" t="s">
        <v>86</v>
      </c>
      <c r="AV735" s="13" t="s">
        <v>83</v>
      </c>
      <c r="AW735" s="13" t="s">
        <v>31</v>
      </c>
      <c r="AX735" s="13" t="s">
        <v>75</v>
      </c>
      <c r="AY735" s="220" t="s">
        <v>239</v>
      </c>
    </row>
    <row r="736" spans="1:65" s="14" customFormat="1" ht="11.25">
      <c r="B736" s="221"/>
      <c r="C736" s="222"/>
      <c r="D736" s="212" t="s">
        <v>250</v>
      </c>
      <c r="E736" s="223" t="s">
        <v>1</v>
      </c>
      <c r="F736" s="224" t="s">
        <v>86</v>
      </c>
      <c r="G736" s="222"/>
      <c r="H736" s="225">
        <v>2</v>
      </c>
      <c r="I736" s="226"/>
      <c r="J736" s="222"/>
      <c r="K736" s="222"/>
      <c r="L736" s="227"/>
      <c r="M736" s="228"/>
      <c r="N736" s="229"/>
      <c r="O736" s="229"/>
      <c r="P736" s="229"/>
      <c r="Q736" s="229"/>
      <c r="R736" s="229"/>
      <c r="S736" s="229"/>
      <c r="T736" s="230"/>
      <c r="AT736" s="231" t="s">
        <v>250</v>
      </c>
      <c r="AU736" s="231" t="s">
        <v>86</v>
      </c>
      <c r="AV736" s="14" t="s">
        <v>86</v>
      </c>
      <c r="AW736" s="14" t="s">
        <v>31</v>
      </c>
      <c r="AX736" s="14" t="s">
        <v>83</v>
      </c>
      <c r="AY736" s="231" t="s">
        <v>239</v>
      </c>
    </row>
    <row r="737" spans="1:65" s="2" customFormat="1" ht="37.9" customHeight="1">
      <c r="A737" s="35"/>
      <c r="B737" s="36"/>
      <c r="C737" s="192" t="s">
        <v>1285</v>
      </c>
      <c r="D737" s="192" t="s">
        <v>241</v>
      </c>
      <c r="E737" s="193" t="s">
        <v>4316</v>
      </c>
      <c r="F737" s="194" t="s">
        <v>4317</v>
      </c>
      <c r="G737" s="195" t="s">
        <v>4179</v>
      </c>
      <c r="H737" s="196">
        <v>5</v>
      </c>
      <c r="I737" s="197"/>
      <c r="J737" s="198">
        <f>ROUND(I737*H737,2)</f>
        <v>0</v>
      </c>
      <c r="K737" s="194" t="s">
        <v>1</v>
      </c>
      <c r="L737" s="40"/>
      <c r="M737" s="199" t="s">
        <v>1</v>
      </c>
      <c r="N737" s="200" t="s">
        <v>40</v>
      </c>
      <c r="O737" s="72"/>
      <c r="P737" s="201">
        <f>O737*H737</f>
        <v>0</v>
      </c>
      <c r="Q737" s="201">
        <v>1.8400000000000001E-3</v>
      </c>
      <c r="R737" s="201">
        <f>Q737*H737</f>
        <v>9.1999999999999998E-3</v>
      </c>
      <c r="S737" s="201">
        <v>0</v>
      </c>
      <c r="T737" s="202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03" t="s">
        <v>169</v>
      </c>
      <c r="AT737" s="203" t="s">
        <v>241</v>
      </c>
      <c r="AU737" s="203" t="s">
        <v>86</v>
      </c>
      <c r="AY737" s="18" t="s">
        <v>239</v>
      </c>
      <c r="BE737" s="204">
        <f>IF(N737="základní",J737,0)</f>
        <v>0</v>
      </c>
      <c r="BF737" s="204">
        <f>IF(N737="snížená",J737,0)</f>
        <v>0</v>
      </c>
      <c r="BG737" s="204">
        <f>IF(N737="zákl. přenesená",J737,0)</f>
        <v>0</v>
      </c>
      <c r="BH737" s="204">
        <f>IF(N737="sníž. přenesená",J737,0)</f>
        <v>0</v>
      </c>
      <c r="BI737" s="204">
        <f>IF(N737="nulová",J737,0)</f>
        <v>0</v>
      </c>
      <c r="BJ737" s="18" t="s">
        <v>83</v>
      </c>
      <c r="BK737" s="204">
        <f>ROUND(I737*H737,2)</f>
        <v>0</v>
      </c>
      <c r="BL737" s="18" t="s">
        <v>169</v>
      </c>
      <c r="BM737" s="203" t="s">
        <v>4318</v>
      </c>
    </row>
    <row r="738" spans="1:65" s="13" customFormat="1" ht="11.25">
      <c r="B738" s="210"/>
      <c r="C738" s="211"/>
      <c r="D738" s="212" t="s">
        <v>250</v>
      </c>
      <c r="E738" s="213" t="s">
        <v>1</v>
      </c>
      <c r="F738" s="214" t="s">
        <v>4016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250</v>
      </c>
      <c r="AU738" s="220" t="s">
        <v>86</v>
      </c>
      <c r="AV738" s="13" t="s">
        <v>83</v>
      </c>
      <c r="AW738" s="13" t="s">
        <v>31</v>
      </c>
      <c r="AX738" s="13" t="s">
        <v>75</v>
      </c>
      <c r="AY738" s="220" t="s">
        <v>239</v>
      </c>
    </row>
    <row r="739" spans="1:65" s="14" customFormat="1" ht="11.25">
      <c r="B739" s="221"/>
      <c r="C739" s="222"/>
      <c r="D739" s="212" t="s">
        <v>250</v>
      </c>
      <c r="E739" s="223" t="s">
        <v>1</v>
      </c>
      <c r="F739" s="224" t="s">
        <v>288</v>
      </c>
      <c r="G739" s="222"/>
      <c r="H739" s="225">
        <v>5</v>
      </c>
      <c r="I739" s="226"/>
      <c r="J739" s="222"/>
      <c r="K739" s="222"/>
      <c r="L739" s="227"/>
      <c r="M739" s="228"/>
      <c r="N739" s="229"/>
      <c r="O739" s="229"/>
      <c r="P739" s="229"/>
      <c r="Q739" s="229"/>
      <c r="R739" s="229"/>
      <c r="S739" s="229"/>
      <c r="T739" s="230"/>
      <c r="AT739" s="231" t="s">
        <v>250</v>
      </c>
      <c r="AU739" s="231" t="s">
        <v>86</v>
      </c>
      <c r="AV739" s="14" t="s">
        <v>86</v>
      </c>
      <c r="AW739" s="14" t="s">
        <v>31</v>
      </c>
      <c r="AX739" s="14" t="s">
        <v>83</v>
      </c>
      <c r="AY739" s="231" t="s">
        <v>239</v>
      </c>
    </row>
    <row r="740" spans="1:65" s="2" customFormat="1" ht="16.5" customHeight="1">
      <c r="A740" s="35"/>
      <c r="B740" s="36"/>
      <c r="C740" s="192" t="s">
        <v>1291</v>
      </c>
      <c r="D740" s="192" t="s">
        <v>241</v>
      </c>
      <c r="E740" s="193" t="s">
        <v>4319</v>
      </c>
      <c r="F740" s="194" t="s">
        <v>4320</v>
      </c>
      <c r="G740" s="195" t="s">
        <v>674</v>
      </c>
      <c r="H740" s="196">
        <v>7</v>
      </c>
      <c r="I740" s="197"/>
      <c r="J740" s="198">
        <f>ROUND(I740*H740,2)</f>
        <v>0</v>
      </c>
      <c r="K740" s="194" t="s">
        <v>1</v>
      </c>
      <c r="L740" s="40"/>
      <c r="M740" s="199" t="s">
        <v>1</v>
      </c>
      <c r="N740" s="200" t="s">
        <v>40</v>
      </c>
      <c r="O740" s="72"/>
      <c r="P740" s="201">
        <f>O740*H740</f>
        <v>0</v>
      </c>
      <c r="Q740" s="201">
        <v>3.1E-4</v>
      </c>
      <c r="R740" s="201">
        <f>Q740*H740</f>
        <v>2.1700000000000001E-3</v>
      </c>
      <c r="S740" s="201">
        <v>0</v>
      </c>
      <c r="T740" s="202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03" t="s">
        <v>169</v>
      </c>
      <c r="AT740" s="203" t="s">
        <v>241</v>
      </c>
      <c r="AU740" s="203" t="s">
        <v>86</v>
      </c>
      <c r="AY740" s="18" t="s">
        <v>239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8" t="s">
        <v>83</v>
      </c>
      <c r="BK740" s="204">
        <f>ROUND(I740*H740,2)</f>
        <v>0</v>
      </c>
      <c r="BL740" s="18" t="s">
        <v>169</v>
      </c>
      <c r="BM740" s="203" t="s">
        <v>4321</v>
      </c>
    </row>
    <row r="741" spans="1:65" s="13" customFormat="1" ht="11.25">
      <c r="B741" s="210"/>
      <c r="C741" s="211"/>
      <c r="D741" s="212" t="s">
        <v>250</v>
      </c>
      <c r="E741" s="213" t="s">
        <v>1</v>
      </c>
      <c r="F741" s="214" t="s">
        <v>4016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250</v>
      </c>
      <c r="AU741" s="220" t="s">
        <v>86</v>
      </c>
      <c r="AV741" s="13" t="s">
        <v>83</v>
      </c>
      <c r="AW741" s="13" t="s">
        <v>31</v>
      </c>
      <c r="AX741" s="13" t="s">
        <v>75</v>
      </c>
      <c r="AY741" s="220" t="s">
        <v>239</v>
      </c>
    </row>
    <row r="742" spans="1:65" s="14" customFormat="1" ht="11.25">
      <c r="B742" s="221"/>
      <c r="C742" s="222"/>
      <c r="D742" s="212" t="s">
        <v>250</v>
      </c>
      <c r="E742" s="223" t="s">
        <v>1</v>
      </c>
      <c r="F742" s="224" t="s">
        <v>309</v>
      </c>
      <c r="G742" s="222"/>
      <c r="H742" s="225">
        <v>7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250</v>
      </c>
      <c r="AU742" s="231" t="s">
        <v>86</v>
      </c>
      <c r="AV742" s="14" t="s">
        <v>86</v>
      </c>
      <c r="AW742" s="14" t="s">
        <v>31</v>
      </c>
      <c r="AX742" s="14" t="s">
        <v>83</v>
      </c>
      <c r="AY742" s="231" t="s">
        <v>239</v>
      </c>
    </row>
    <row r="743" spans="1:65" s="2" customFormat="1" ht="24.2" customHeight="1">
      <c r="A743" s="35"/>
      <c r="B743" s="36"/>
      <c r="C743" s="192" t="s">
        <v>1297</v>
      </c>
      <c r="D743" s="192" t="s">
        <v>241</v>
      </c>
      <c r="E743" s="193" t="s">
        <v>4322</v>
      </c>
      <c r="F743" s="194" t="s">
        <v>4323</v>
      </c>
      <c r="G743" s="195" t="s">
        <v>343</v>
      </c>
      <c r="H743" s="196">
        <v>0.34799999999999998</v>
      </c>
      <c r="I743" s="197"/>
      <c r="J743" s="198">
        <f>ROUND(I743*H743,2)</f>
        <v>0</v>
      </c>
      <c r="K743" s="194" t="s">
        <v>245</v>
      </c>
      <c r="L743" s="40"/>
      <c r="M743" s="199" t="s">
        <v>1</v>
      </c>
      <c r="N743" s="200" t="s">
        <v>40</v>
      </c>
      <c r="O743" s="72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03" t="s">
        <v>169</v>
      </c>
      <c r="AT743" s="203" t="s">
        <v>241</v>
      </c>
      <c r="AU743" s="203" t="s">
        <v>86</v>
      </c>
      <c r="AY743" s="18" t="s">
        <v>239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8" t="s">
        <v>83</v>
      </c>
      <c r="BK743" s="204">
        <f>ROUND(I743*H743,2)</f>
        <v>0</v>
      </c>
      <c r="BL743" s="18" t="s">
        <v>169</v>
      </c>
      <c r="BM743" s="203" t="s">
        <v>4324</v>
      </c>
    </row>
    <row r="744" spans="1:65" s="2" customFormat="1" ht="11.25">
      <c r="A744" s="35"/>
      <c r="B744" s="36"/>
      <c r="C744" s="37"/>
      <c r="D744" s="205" t="s">
        <v>248</v>
      </c>
      <c r="E744" s="37"/>
      <c r="F744" s="206" t="s">
        <v>4325</v>
      </c>
      <c r="G744" s="37"/>
      <c r="H744" s="37"/>
      <c r="I744" s="207"/>
      <c r="J744" s="37"/>
      <c r="K744" s="37"/>
      <c r="L744" s="40"/>
      <c r="M744" s="208"/>
      <c r="N744" s="209"/>
      <c r="O744" s="72"/>
      <c r="P744" s="72"/>
      <c r="Q744" s="72"/>
      <c r="R744" s="72"/>
      <c r="S744" s="72"/>
      <c r="T744" s="73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T744" s="18" t="s">
        <v>248</v>
      </c>
      <c r="AU744" s="18" t="s">
        <v>86</v>
      </c>
    </row>
    <row r="745" spans="1:65" s="12" customFormat="1" ht="22.9" customHeight="1">
      <c r="B745" s="176"/>
      <c r="C745" s="177"/>
      <c r="D745" s="178" t="s">
        <v>74</v>
      </c>
      <c r="E745" s="190" t="s">
        <v>4326</v>
      </c>
      <c r="F745" s="190" t="s">
        <v>4327</v>
      </c>
      <c r="G745" s="177"/>
      <c r="H745" s="177"/>
      <c r="I745" s="180"/>
      <c r="J745" s="191">
        <f>BK745</f>
        <v>0</v>
      </c>
      <c r="K745" s="177"/>
      <c r="L745" s="182"/>
      <c r="M745" s="183"/>
      <c r="N745" s="184"/>
      <c r="O745" s="184"/>
      <c r="P745" s="185">
        <f>SUM(P746:P751)</f>
        <v>0</v>
      </c>
      <c r="Q745" s="184"/>
      <c r="R745" s="185">
        <f>SUM(R746:R751)</f>
        <v>2.5500000000000002E-2</v>
      </c>
      <c r="S745" s="184"/>
      <c r="T745" s="186">
        <f>SUM(T746:T751)</f>
        <v>0</v>
      </c>
      <c r="AR745" s="187" t="s">
        <v>86</v>
      </c>
      <c r="AT745" s="188" t="s">
        <v>74</v>
      </c>
      <c r="AU745" s="188" t="s">
        <v>83</v>
      </c>
      <c r="AY745" s="187" t="s">
        <v>239</v>
      </c>
      <c r="BK745" s="189">
        <f>SUM(BK746:BK751)</f>
        <v>0</v>
      </c>
    </row>
    <row r="746" spans="1:65" s="2" customFormat="1" ht="24.2" customHeight="1">
      <c r="A746" s="35"/>
      <c r="B746" s="36"/>
      <c r="C746" s="192" t="s">
        <v>1308</v>
      </c>
      <c r="D746" s="192" t="s">
        <v>241</v>
      </c>
      <c r="E746" s="193" t="s">
        <v>4328</v>
      </c>
      <c r="F746" s="194" t="s">
        <v>4329</v>
      </c>
      <c r="G746" s="195" t="s">
        <v>4179</v>
      </c>
      <c r="H746" s="196">
        <v>3</v>
      </c>
      <c r="I746" s="197"/>
      <c r="J746" s="198">
        <f>ROUND(I746*H746,2)</f>
        <v>0</v>
      </c>
      <c r="K746" s="194" t="s">
        <v>245</v>
      </c>
      <c r="L746" s="40"/>
      <c r="M746" s="199" t="s">
        <v>1</v>
      </c>
      <c r="N746" s="200" t="s">
        <v>40</v>
      </c>
      <c r="O746" s="72"/>
      <c r="P746" s="201">
        <f>O746*H746</f>
        <v>0</v>
      </c>
      <c r="Q746" s="201">
        <v>8.5000000000000006E-3</v>
      </c>
      <c r="R746" s="201">
        <f>Q746*H746</f>
        <v>2.5500000000000002E-2</v>
      </c>
      <c r="S746" s="201">
        <v>0</v>
      </c>
      <c r="T746" s="202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03" t="s">
        <v>169</v>
      </c>
      <c r="AT746" s="203" t="s">
        <v>241</v>
      </c>
      <c r="AU746" s="203" t="s">
        <v>86</v>
      </c>
      <c r="AY746" s="18" t="s">
        <v>239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18" t="s">
        <v>83</v>
      </c>
      <c r="BK746" s="204">
        <f>ROUND(I746*H746,2)</f>
        <v>0</v>
      </c>
      <c r="BL746" s="18" t="s">
        <v>169</v>
      </c>
      <c r="BM746" s="203" t="s">
        <v>4330</v>
      </c>
    </row>
    <row r="747" spans="1:65" s="2" customFormat="1" ht="11.25">
      <c r="A747" s="35"/>
      <c r="B747" s="36"/>
      <c r="C747" s="37"/>
      <c r="D747" s="205" t="s">
        <v>248</v>
      </c>
      <c r="E747" s="37"/>
      <c r="F747" s="206" t="s">
        <v>4331</v>
      </c>
      <c r="G747" s="37"/>
      <c r="H747" s="37"/>
      <c r="I747" s="207"/>
      <c r="J747" s="37"/>
      <c r="K747" s="37"/>
      <c r="L747" s="40"/>
      <c r="M747" s="208"/>
      <c r="N747" s="209"/>
      <c r="O747" s="72"/>
      <c r="P747" s="72"/>
      <c r="Q747" s="72"/>
      <c r="R747" s="72"/>
      <c r="S747" s="72"/>
      <c r="T747" s="73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T747" s="18" t="s">
        <v>248</v>
      </c>
      <c r="AU747" s="18" t="s">
        <v>86</v>
      </c>
    </row>
    <row r="748" spans="1:65" s="13" customFormat="1" ht="11.25">
      <c r="B748" s="210"/>
      <c r="C748" s="211"/>
      <c r="D748" s="212" t="s">
        <v>250</v>
      </c>
      <c r="E748" s="213" t="s">
        <v>1</v>
      </c>
      <c r="F748" s="214" t="s">
        <v>4332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250</v>
      </c>
      <c r="AU748" s="220" t="s">
        <v>86</v>
      </c>
      <c r="AV748" s="13" t="s">
        <v>83</v>
      </c>
      <c r="AW748" s="13" t="s">
        <v>31</v>
      </c>
      <c r="AX748" s="13" t="s">
        <v>75</v>
      </c>
      <c r="AY748" s="220" t="s">
        <v>239</v>
      </c>
    </row>
    <row r="749" spans="1:65" s="14" customFormat="1" ht="11.25">
      <c r="B749" s="221"/>
      <c r="C749" s="222"/>
      <c r="D749" s="212" t="s">
        <v>250</v>
      </c>
      <c r="E749" s="223" t="s">
        <v>1</v>
      </c>
      <c r="F749" s="224" t="s">
        <v>255</v>
      </c>
      <c r="G749" s="222"/>
      <c r="H749" s="225">
        <v>3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AT749" s="231" t="s">
        <v>250</v>
      </c>
      <c r="AU749" s="231" t="s">
        <v>86</v>
      </c>
      <c r="AV749" s="14" t="s">
        <v>86</v>
      </c>
      <c r="AW749" s="14" t="s">
        <v>31</v>
      </c>
      <c r="AX749" s="14" t="s">
        <v>83</v>
      </c>
      <c r="AY749" s="231" t="s">
        <v>239</v>
      </c>
    </row>
    <row r="750" spans="1:65" s="2" customFormat="1" ht="24.2" customHeight="1">
      <c r="A750" s="35"/>
      <c r="B750" s="36"/>
      <c r="C750" s="192" t="s">
        <v>1320</v>
      </c>
      <c r="D750" s="192" t="s">
        <v>241</v>
      </c>
      <c r="E750" s="193" t="s">
        <v>4333</v>
      </c>
      <c r="F750" s="194" t="s">
        <v>4334</v>
      </c>
      <c r="G750" s="195" t="s">
        <v>343</v>
      </c>
      <c r="H750" s="196">
        <v>2.5999999999999999E-2</v>
      </c>
      <c r="I750" s="197"/>
      <c r="J750" s="198">
        <f>ROUND(I750*H750,2)</f>
        <v>0</v>
      </c>
      <c r="K750" s="194" t="s">
        <v>245</v>
      </c>
      <c r="L750" s="40"/>
      <c r="M750" s="199" t="s">
        <v>1</v>
      </c>
      <c r="N750" s="200" t="s">
        <v>40</v>
      </c>
      <c r="O750" s="72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03" t="s">
        <v>169</v>
      </c>
      <c r="AT750" s="203" t="s">
        <v>241</v>
      </c>
      <c r="AU750" s="203" t="s">
        <v>86</v>
      </c>
      <c r="AY750" s="18" t="s">
        <v>239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8" t="s">
        <v>83</v>
      </c>
      <c r="BK750" s="204">
        <f>ROUND(I750*H750,2)</f>
        <v>0</v>
      </c>
      <c r="BL750" s="18" t="s">
        <v>169</v>
      </c>
      <c r="BM750" s="203" t="s">
        <v>4335</v>
      </c>
    </row>
    <row r="751" spans="1:65" s="2" customFormat="1" ht="11.25">
      <c r="A751" s="35"/>
      <c r="B751" s="36"/>
      <c r="C751" s="37"/>
      <c r="D751" s="205" t="s">
        <v>248</v>
      </c>
      <c r="E751" s="37"/>
      <c r="F751" s="206" t="s">
        <v>4336</v>
      </c>
      <c r="G751" s="37"/>
      <c r="H751" s="37"/>
      <c r="I751" s="207"/>
      <c r="J751" s="37"/>
      <c r="K751" s="37"/>
      <c r="L751" s="40"/>
      <c r="M751" s="208"/>
      <c r="N751" s="209"/>
      <c r="O751" s="72"/>
      <c r="P751" s="72"/>
      <c r="Q751" s="72"/>
      <c r="R751" s="72"/>
      <c r="S751" s="72"/>
      <c r="T751" s="73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T751" s="18" t="s">
        <v>248</v>
      </c>
      <c r="AU751" s="18" t="s">
        <v>86</v>
      </c>
    </row>
    <row r="752" spans="1:65" s="12" customFormat="1" ht="22.9" customHeight="1">
      <c r="B752" s="176"/>
      <c r="C752" s="177"/>
      <c r="D752" s="178" t="s">
        <v>74</v>
      </c>
      <c r="E752" s="190" t="s">
        <v>4337</v>
      </c>
      <c r="F752" s="190" t="s">
        <v>4338</v>
      </c>
      <c r="G752" s="177"/>
      <c r="H752" s="177"/>
      <c r="I752" s="180"/>
      <c r="J752" s="191">
        <f>BK752</f>
        <v>0</v>
      </c>
      <c r="K752" s="177"/>
      <c r="L752" s="182"/>
      <c r="M752" s="183"/>
      <c r="N752" s="184"/>
      <c r="O752" s="184"/>
      <c r="P752" s="185">
        <f>SUM(P753:P758)</f>
        <v>0</v>
      </c>
      <c r="Q752" s="184"/>
      <c r="R752" s="185">
        <f>SUM(R753:R758)</f>
        <v>7.3400000000000002E-3</v>
      </c>
      <c r="S752" s="184"/>
      <c r="T752" s="186">
        <f>SUM(T753:T758)</f>
        <v>0</v>
      </c>
      <c r="AR752" s="187" t="s">
        <v>86</v>
      </c>
      <c r="AT752" s="188" t="s">
        <v>74</v>
      </c>
      <c r="AU752" s="188" t="s">
        <v>83</v>
      </c>
      <c r="AY752" s="187" t="s">
        <v>239</v>
      </c>
      <c r="BK752" s="189">
        <f>SUM(BK753:BK758)</f>
        <v>0</v>
      </c>
    </row>
    <row r="753" spans="1:65" s="2" customFormat="1" ht="37.9" customHeight="1">
      <c r="A753" s="35"/>
      <c r="B753" s="36"/>
      <c r="C753" s="192" t="s">
        <v>1328</v>
      </c>
      <c r="D753" s="192" t="s">
        <v>241</v>
      </c>
      <c r="E753" s="193" t="s">
        <v>4339</v>
      </c>
      <c r="F753" s="194" t="s">
        <v>4340</v>
      </c>
      <c r="G753" s="195" t="s">
        <v>4179</v>
      </c>
      <c r="H753" s="196">
        <v>1</v>
      </c>
      <c r="I753" s="197"/>
      <c r="J753" s="198">
        <f>ROUND(I753*H753,2)</f>
        <v>0</v>
      </c>
      <c r="K753" s="194" t="s">
        <v>1</v>
      </c>
      <c r="L753" s="40"/>
      <c r="M753" s="199" t="s">
        <v>1</v>
      </c>
      <c r="N753" s="200" t="s">
        <v>40</v>
      </c>
      <c r="O753" s="72"/>
      <c r="P753" s="201">
        <f>O753*H753</f>
        <v>0</v>
      </c>
      <c r="Q753" s="201">
        <v>5.1500000000000001E-3</v>
      </c>
      <c r="R753" s="201">
        <f>Q753*H753</f>
        <v>5.1500000000000001E-3</v>
      </c>
      <c r="S753" s="201">
        <v>0</v>
      </c>
      <c r="T753" s="202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03" t="s">
        <v>169</v>
      </c>
      <c r="AT753" s="203" t="s">
        <v>241</v>
      </c>
      <c r="AU753" s="203" t="s">
        <v>86</v>
      </c>
      <c r="AY753" s="18" t="s">
        <v>239</v>
      </c>
      <c r="BE753" s="204">
        <f>IF(N753="základní",J753,0)</f>
        <v>0</v>
      </c>
      <c r="BF753" s="204">
        <f>IF(N753="snížená",J753,0)</f>
        <v>0</v>
      </c>
      <c r="BG753" s="204">
        <f>IF(N753="zákl. přenesená",J753,0)</f>
        <v>0</v>
      </c>
      <c r="BH753" s="204">
        <f>IF(N753="sníž. přenesená",J753,0)</f>
        <v>0</v>
      </c>
      <c r="BI753" s="204">
        <f>IF(N753="nulová",J753,0)</f>
        <v>0</v>
      </c>
      <c r="BJ753" s="18" t="s">
        <v>83</v>
      </c>
      <c r="BK753" s="204">
        <f>ROUND(I753*H753,2)</f>
        <v>0</v>
      </c>
      <c r="BL753" s="18" t="s">
        <v>169</v>
      </c>
      <c r="BM753" s="203" t="s">
        <v>4341</v>
      </c>
    </row>
    <row r="754" spans="1:65" s="2" customFormat="1" ht="24.2" customHeight="1">
      <c r="A754" s="35"/>
      <c r="B754" s="36"/>
      <c r="C754" s="192" t="s">
        <v>1337</v>
      </c>
      <c r="D754" s="192" t="s">
        <v>241</v>
      </c>
      <c r="E754" s="193" t="s">
        <v>4342</v>
      </c>
      <c r="F754" s="194" t="s">
        <v>4343</v>
      </c>
      <c r="G754" s="195" t="s">
        <v>4179</v>
      </c>
      <c r="H754" s="196">
        <v>1</v>
      </c>
      <c r="I754" s="197"/>
      <c r="J754" s="198">
        <f>ROUND(I754*H754,2)</f>
        <v>0</v>
      </c>
      <c r="K754" s="194" t="s">
        <v>1</v>
      </c>
      <c r="L754" s="40"/>
      <c r="M754" s="199" t="s">
        <v>1</v>
      </c>
      <c r="N754" s="200" t="s">
        <v>40</v>
      </c>
      <c r="O754" s="72"/>
      <c r="P754" s="201">
        <f>O754*H754</f>
        <v>0</v>
      </c>
      <c r="Q754" s="201">
        <v>2.1900000000000001E-3</v>
      </c>
      <c r="R754" s="201">
        <f>Q754*H754</f>
        <v>2.1900000000000001E-3</v>
      </c>
      <c r="S754" s="201">
        <v>0</v>
      </c>
      <c r="T754" s="202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03" t="s">
        <v>169</v>
      </c>
      <c r="AT754" s="203" t="s">
        <v>241</v>
      </c>
      <c r="AU754" s="203" t="s">
        <v>86</v>
      </c>
      <c r="AY754" s="18" t="s">
        <v>239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8" t="s">
        <v>83</v>
      </c>
      <c r="BK754" s="204">
        <f>ROUND(I754*H754,2)</f>
        <v>0</v>
      </c>
      <c r="BL754" s="18" t="s">
        <v>169</v>
      </c>
      <c r="BM754" s="203" t="s">
        <v>4344</v>
      </c>
    </row>
    <row r="755" spans="1:65" s="13" customFormat="1" ht="11.25">
      <c r="B755" s="210"/>
      <c r="C755" s="211"/>
      <c r="D755" s="212" t="s">
        <v>250</v>
      </c>
      <c r="E755" s="213" t="s">
        <v>1</v>
      </c>
      <c r="F755" s="214" t="s">
        <v>4345</v>
      </c>
      <c r="G755" s="211"/>
      <c r="H755" s="213" t="s">
        <v>1</v>
      </c>
      <c r="I755" s="215"/>
      <c r="J755" s="211"/>
      <c r="K755" s="211"/>
      <c r="L755" s="216"/>
      <c r="M755" s="217"/>
      <c r="N755" s="218"/>
      <c r="O755" s="218"/>
      <c r="P755" s="218"/>
      <c r="Q755" s="218"/>
      <c r="R755" s="218"/>
      <c r="S755" s="218"/>
      <c r="T755" s="219"/>
      <c r="AT755" s="220" t="s">
        <v>250</v>
      </c>
      <c r="AU755" s="220" t="s">
        <v>86</v>
      </c>
      <c r="AV755" s="13" t="s">
        <v>83</v>
      </c>
      <c r="AW755" s="13" t="s">
        <v>31</v>
      </c>
      <c r="AX755" s="13" t="s">
        <v>75</v>
      </c>
      <c r="AY755" s="220" t="s">
        <v>239</v>
      </c>
    </row>
    <row r="756" spans="1:65" s="14" customFormat="1" ht="11.25">
      <c r="B756" s="221"/>
      <c r="C756" s="222"/>
      <c r="D756" s="212" t="s">
        <v>250</v>
      </c>
      <c r="E756" s="223" t="s">
        <v>1</v>
      </c>
      <c r="F756" s="224" t="s">
        <v>83</v>
      </c>
      <c r="G756" s="222"/>
      <c r="H756" s="225">
        <v>1</v>
      </c>
      <c r="I756" s="226"/>
      <c r="J756" s="222"/>
      <c r="K756" s="222"/>
      <c r="L756" s="227"/>
      <c r="M756" s="228"/>
      <c r="N756" s="229"/>
      <c r="O756" s="229"/>
      <c r="P756" s="229"/>
      <c r="Q756" s="229"/>
      <c r="R756" s="229"/>
      <c r="S756" s="229"/>
      <c r="T756" s="230"/>
      <c r="AT756" s="231" t="s">
        <v>250</v>
      </c>
      <c r="AU756" s="231" t="s">
        <v>86</v>
      </c>
      <c r="AV756" s="14" t="s">
        <v>86</v>
      </c>
      <c r="AW756" s="14" t="s">
        <v>31</v>
      </c>
      <c r="AX756" s="14" t="s">
        <v>83</v>
      </c>
      <c r="AY756" s="231" t="s">
        <v>239</v>
      </c>
    </row>
    <row r="757" spans="1:65" s="2" customFormat="1" ht="21.75" customHeight="1">
      <c r="A757" s="35"/>
      <c r="B757" s="36"/>
      <c r="C757" s="192" t="s">
        <v>1342</v>
      </c>
      <c r="D757" s="192" t="s">
        <v>241</v>
      </c>
      <c r="E757" s="193" t="s">
        <v>4346</v>
      </c>
      <c r="F757" s="194" t="s">
        <v>4347</v>
      </c>
      <c r="G757" s="195" t="s">
        <v>343</v>
      </c>
      <c r="H757" s="196">
        <v>7.0000000000000001E-3</v>
      </c>
      <c r="I757" s="197"/>
      <c r="J757" s="198">
        <f>ROUND(I757*H757,2)</f>
        <v>0</v>
      </c>
      <c r="K757" s="194" t="s">
        <v>245</v>
      </c>
      <c r="L757" s="40"/>
      <c r="M757" s="199" t="s">
        <v>1</v>
      </c>
      <c r="N757" s="200" t="s">
        <v>40</v>
      </c>
      <c r="O757" s="72"/>
      <c r="P757" s="201">
        <f>O757*H757</f>
        <v>0</v>
      </c>
      <c r="Q757" s="201">
        <v>0</v>
      </c>
      <c r="R757" s="201">
        <f>Q757*H757</f>
        <v>0</v>
      </c>
      <c r="S757" s="201">
        <v>0</v>
      </c>
      <c r="T757" s="202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03" t="s">
        <v>169</v>
      </c>
      <c r="AT757" s="203" t="s">
        <v>241</v>
      </c>
      <c r="AU757" s="203" t="s">
        <v>86</v>
      </c>
      <c r="AY757" s="18" t="s">
        <v>239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8" t="s">
        <v>83</v>
      </c>
      <c r="BK757" s="204">
        <f>ROUND(I757*H757,2)</f>
        <v>0</v>
      </c>
      <c r="BL757" s="18" t="s">
        <v>169</v>
      </c>
      <c r="BM757" s="203" t="s">
        <v>4348</v>
      </c>
    </row>
    <row r="758" spans="1:65" s="2" customFormat="1" ht="11.25">
      <c r="A758" s="35"/>
      <c r="B758" s="36"/>
      <c r="C758" s="37"/>
      <c r="D758" s="205" t="s">
        <v>248</v>
      </c>
      <c r="E758" s="37"/>
      <c r="F758" s="206" t="s">
        <v>4349</v>
      </c>
      <c r="G758" s="37"/>
      <c r="H758" s="37"/>
      <c r="I758" s="207"/>
      <c r="J758" s="37"/>
      <c r="K758" s="37"/>
      <c r="L758" s="40"/>
      <c r="M758" s="265"/>
      <c r="N758" s="266"/>
      <c r="O758" s="267"/>
      <c r="P758" s="267"/>
      <c r="Q758" s="267"/>
      <c r="R758" s="267"/>
      <c r="S758" s="267"/>
      <c r="T758" s="268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T758" s="18" t="s">
        <v>248</v>
      </c>
      <c r="AU758" s="18" t="s">
        <v>86</v>
      </c>
    </row>
    <row r="759" spans="1:65" s="2" customFormat="1" ht="6.95" customHeight="1">
      <c r="A759" s="35"/>
      <c r="B759" s="55"/>
      <c r="C759" s="56"/>
      <c r="D759" s="56"/>
      <c r="E759" s="56"/>
      <c r="F759" s="56"/>
      <c r="G759" s="56"/>
      <c r="H759" s="56"/>
      <c r="I759" s="56"/>
      <c r="J759" s="56"/>
      <c r="K759" s="56"/>
      <c r="L759" s="40"/>
      <c r="M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</row>
  </sheetData>
  <sheetProtection algorithmName="SHA-512" hashValue="lZilQP4GpDCOhZ2G2ff+VL1tvjlTZI5DaAonvVVavsqXq/QC4fIPJ7IqO+JH+Utson3/RRwV1vu9hvRXuxLn5g==" saltValue="X8YfYdQRi7F0lyAYRODOmdbn5dJGByMUYJ+UaCBIuaYib3dyBxmLk8ASCRW0MzkZS5fe7ETqXUOVtOh6uWWoXg==" spinCount="100000" sheet="1" objects="1" scenarios="1" formatColumns="0" formatRows="0" autoFilter="0"/>
  <autoFilter ref="C128:K758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3" r:id="rId1" xr:uid="{00000000-0004-0000-0200-000000000000}"/>
    <hyperlink ref="F172" r:id="rId2" xr:uid="{00000000-0004-0000-0200-000001000000}"/>
    <hyperlink ref="F211" r:id="rId3" xr:uid="{00000000-0004-0000-0200-000002000000}"/>
    <hyperlink ref="F242" r:id="rId4" xr:uid="{00000000-0004-0000-0200-000003000000}"/>
    <hyperlink ref="F244" r:id="rId5" xr:uid="{00000000-0004-0000-0200-000004000000}"/>
    <hyperlink ref="F250" r:id="rId6" xr:uid="{00000000-0004-0000-0200-000005000000}"/>
    <hyperlink ref="F252" r:id="rId7" xr:uid="{00000000-0004-0000-0200-000006000000}"/>
    <hyperlink ref="F260" r:id="rId8" xr:uid="{00000000-0004-0000-0200-000007000000}"/>
    <hyperlink ref="F269" r:id="rId9" xr:uid="{00000000-0004-0000-0200-000008000000}"/>
    <hyperlink ref="F273" r:id="rId10" xr:uid="{00000000-0004-0000-0200-000009000000}"/>
    <hyperlink ref="F279" r:id="rId11" xr:uid="{00000000-0004-0000-0200-00000A000000}"/>
    <hyperlink ref="F289" r:id="rId12" xr:uid="{00000000-0004-0000-0200-00000B000000}"/>
    <hyperlink ref="F325" r:id="rId13" xr:uid="{00000000-0004-0000-0200-00000C000000}"/>
    <hyperlink ref="F336" r:id="rId14" xr:uid="{00000000-0004-0000-0200-00000D000000}"/>
    <hyperlink ref="F361" r:id="rId15" xr:uid="{00000000-0004-0000-0200-00000E000000}"/>
    <hyperlink ref="F366" r:id="rId16" xr:uid="{00000000-0004-0000-0200-00000F000000}"/>
    <hyperlink ref="F373" r:id="rId17" xr:uid="{00000000-0004-0000-0200-000010000000}"/>
    <hyperlink ref="F386" r:id="rId18" xr:uid="{00000000-0004-0000-0200-000011000000}"/>
    <hyperlink ref="F412" r:id="rId19" xr:uid="{00000000-0004-0000-0200-000012000000}"/>
    <hyperlink ref="F424" r:id="rId20" xr:uid="{00000000-0004-0000-0200-000013000000}"/>
    <hyperlink ref="F431" r:id="rId21" xr:uid="{00000000-0004-0000-0200-000014000000}"/>
    <hyperlink ref="F453" r:id="rId22" xr:uid="{00000000-0004-0000-0200-000015000000}"/>
    <hyperlink ref="F464" r:id="rId23" xr:uid="{00000000-0004-0000-0200-000016000000}"/>
    <hyperlink ref="F474" r:id="rId24" xr:uid="{00000000-0004-0000-0200-000017000000}"/>
    <hyperlink ref="F476" r:id="rId25" xr:uid="{00000000-0004-0000-0200-000018000000}"/>
    <hyperlink ref="F487" r:id="rId26" xr:uid="{00000000-0004-0000-0200-000019000000}"/>
    <hyperlink ref="F495" r:id="rId27" xr:uid="{00000000-0004-0000-0200-00001A000000}"/>
    <hyperlink ref="F499" r:id="rId28" xr:uid="{00000000-0004-0000-0200-00001B000000}"/>
    <hyperlink ref="F503" r:id="rId29" xr:uid="{00000000-0004-0000-0200-00001C000000}"/>
    <hyperlink ref="F511" r:id="rId30" xr:uid="{00000000-0004-0000-0200-00001D000000}"/>
    <hyperlink ref="F515" r:id="rId31" xr:uid="{00000000-0004-0000-0200-00001E000000}"/>
    <hyperlink ref="F519" r:id="rId32" xr:uid="{00000000-0004-0000-0200-00001F000000}"/>
    <hyperlink ref="F523" r:id="rId33" xr:uid="{00000000-0004-0000-0200-000020000000}"/>
    <hyperlink ref="F529" r:id="rId34" xr:uid="{00000000-0004-0000-0200-000021000000}"/>
    <hyperlink ref="F531" r:id="rId35" xr:uid="{00000000-0004-0000-0200-000022000000}"/>
    <hyperlink ref="F539" r:id="rId36" xr:uid="{00000000-0004-0000-0200-000023000000}"/>
    <hyperlink ref="F543" r:id="rId37" xr:uid="{00000000-0004-0000-0200-000024000000}"/>
    <hyperlink ref="F545" r:id="rId38" xr:uid="{00000000-0004-0000-0200-000025000000}"/>
    <hyperlink ref="F548" r:id="rId39" xr:uid="{00000000-0004-0000-0200-000026000000}"/>
    <hyperlink ref="F551" r:id="rId40" xr:uid="{00000000-0004-0000-0200-000027000000}"/>
    <hyperlink ref="F555" r:id="rId41" xr:uid="{00000000-0004-0000-0200-000028000000}"/>
    <hyperlink ref="F559" r:id="rId42" xr:uid="{00000000-0004-0000-0200-000029000000}"/>
    <hyperlink ref="F563" r:id="rId43" xr:uid="{00000000-0004-0000-0200-00002A000000}"/>
    <hyperlink ref="F567" r:id="rId44" xr:uid="{00000000-0004-0000-0200-00002B000000}"/>
    <hyperlink ref="F571" r:id="rId45" xr:uid="{00000000-0004-0000-0200-00002C000000}"/>
    <hyperlink ref="F576" r:id="rId46" xr:uid="{00000000-0004-0000-0200-00002D000000}"/>
    <hyperlink ref="F581" r:id="rId47" xr:uid="{00000000-0004-0000-0200-00002E000000}"/>
    <hyperlink ref="F586" r:id="rId48" xr:uid="{00000000-0004-0000-0200-00002F000000}"/>
    <hyperlink ref="F591" r:id="rId49" xr:uid="{00000000-0004-0000-0200-000030000000}"/>
    <hyperlink ref="F595" r:id="rId50" xr:uid="{00000000-0004-0000-0200-000031000000}"/>
    <hyperlink ref="F599" r:id="rId51" xr:uid="{00000000-0004-0000-0200-000032000000}"/>
    <hyperlink ref="F603" r:id="rId52" xr:uid="{00000000-0004-0000-0200-000033000000}"/>
    <hyperlink ref="F610" r:id="rId53" xr:uid="{00000000-0004-0000-0200-000034000000}"/>
    <hyperlink ref="F614" r:id="rId54" xr:uid="{00000000-0004-0000-0200-000035000000}"/>
    <hyperlink ref="F618" r:id="rId55" xr:uid="{00000000-0004-0000-0200-000036000000}"/>
    <hyperlink ref="F622" r:id="rId56" xr:uid="{00000000-0004-0000-0200-000037000000}"/>
    <hyperlink ref="F626" r:id="rId57" xr:uid="{00000000-0004-0000-0200-000038000000}"/>
    <hyperlink ref="F630" r:id="rId58" xr:uid="{00000000-0004-0000-0200-000039000000}"/>
    <hyperlink ref="F634" r:id="rId59" xr:uid="{00000000-0004-0000-0200-00003A000000}"/>
    <hyperlink ref="F640" r:id="rId60" xr:uid="{00000000-0004-0000-0200-00003B000000}"/>
    <hyperlink ref="F648" r:id="rId61" xr:uid="{00000000-0004-0000-0200-00003C000000}"/>
    <hyperlink ref="F652" r:id="rId62" xr:uid="{00000000-0004-0000-0200-00003D000000}"/>
    <hyperlink ref="F656" r:id="rId63" xr:uid="{00000000-0004-0000-0200-00003E000000}"/>
    <hyperlink ref="F660" r:id="rId64" xr:uid="{00000000-0004-0000-0200-00003F000000}"/>
    <hyperlink ref="F663" r:id="rId65" xr:uid="{00000000-0004-0000-0200-000040000000}"/>
    <hyperlink ref="F665" r:id="rId66" xr:uid="{00000000-0004-0000-0200-000041000000}"/>
    <hyperlink ref="F680" r:id="rId67" xr:uid="{00000000-0004-0000-0200-000042000000}"/>
    <hyperlink ref="F682" r:id="rId68" xr:uid="{00000000-0004-0000-0200-000043000000}"/>
    <hyperlink ref="F685" r:id="rId69" xr:uid="{00000000-0004-0000-0200-000044000000}"/>
    <hyperlink ref="F687" r:id="rId70" xr:uid="{00000000-0004-0000-0200-000045000000}"/>
    <hyperlink ref="F692" r:id="rId71" xr:uid="{00000000-0004-0000-0200-000046000000}"/>
    <hyperlink ref="F694" r:id="rId72" xr:uid="{00000000-0004-0000-0200-000047000000}"/>
    <hyperlink ref="F696" r:id="rId73" xr:uid="{00000000-0004-0000-0200-000048000000}"/>
    <hyperlink ref="F698" r:id="rId74" xr:uid="{00000000-0004-0000-0200-000049000000}"/>
    <hyperlink ref="F702" r:id="rId75" xr:uid="{00000000-0004-0000-0200-00004A000000}"/>
    <hyperlink ref="F704" r:id="rId76" xr:uid="{00000000-0004-0000-0200-00004B000000}"/>
    <hyperlink ref="F708" r:id="rId77" xr:uid="{00000000-0004-0000-0200-00004C000000}"/>
    <hyperlink ref="F715" r:id="rId78" xr:uid="{00000000-0004-0000-0200-00004D000000}"/>
    <hyperlink ref="F717" r:id="rId79" xr:uid="{00000000-0004-0000-0200-00004E000000}"/>
    <hyperlink ref="F719" r:id="rId80" xr:uid="{00000000-0004-0000-0200-00004F000000}"/>
    <hyperlink ref="F731" r:id="rId81" xr:uid="{00000000-0004-0000-0200-000050000000}"/>
    <hyperlink ref="F744" r:id="rId82" xr:uid="{00000000-0004-0000-0200-000051000000}"/>
    <hyperlink ref="F747" r:id="rId83" xr:uid="{00000000-0004-0000-0200-000052000000}"/>
    <hyperlink ref="F751" r:id="rId84" xr:uid="{00000000-0004-0000-0200-000053000000}"/>
    <hyperlink ref="F758" r:id="rId85" xr:uid="{00000000-0004-0000-0200-00005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4350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4352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21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4353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4354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ROUND((SUM(BE129:BE224)),  2)</f>
        <v>0</v>
      </c>
      <c r="G35" s="35"/>
      <c r="H35" s="35"/>
      <c r="I35" s="131">
        <v>0.21</v>
      </c>
      <c r="J35" s="130">
        <f>ROUND(((SUM(BE129:BE224))*I35),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ROUND((SUM(BF129:BF224)),  2)</f>
        <v>0</v>
      </c>
      <c r="G36" s="35"/>
      <c r="H36" s="35"/>
      <c r="I36" s="131">
        <v>0.15</v>
      </c>
      <c r="J36" s="130">
        <f>ROUND(((SUM(BF129:BF224))*I36),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ROUND((SUM(BG129:BG224)),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ROUND((SUM(BH129:BH224)),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ROUND((SUM(BI129:BI224)),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4350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03-1 - Topný systém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 xml:space="preserve"> </v>
      </c>
      <c r="G93" s="37"/>
      <c r="H93" s="37"/>
      <c r="I93" s="30" t="s">
        <v>29</v>
      </c>
      <c r="J93" s="33" t="str">
        <f>E23</f>
        <v>BPO s.r.o.Ostrov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Neubauerová Soňa, SK-Projekt Ostrov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188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191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9" customFormat="1" ht="24.95" customHeight="1">
      <c r="B101" s="154"/>
      <c r="C101" s="155"/>
      <c r="D101" s="156" t="s">
        <v>203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206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4355</v>
      </c>
      <c r="E103" s="162"/>
      <c r="F103" s="162"/>
      <c r="G103" s="162"/>
      <c r="H103" s="162"/>
      <c r="I103" s="162"/>
      <c r="J103" s="163">
        <f>J146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4356</v>
      </c>
      <c r="E104" s="162"/>
      <c r="F104" s="162"/>
      <c r="G104" s="162"/>
      <c r="H104" s="162"/>
      <c r="I104" s="162"/>
      <c r="J104" s="163">
        <f>J148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4357</v>
      </c>
      <c r="E105" s="162"/>
      <c r="F105" s="162"/>
      <c r="G105" s="162"/>
      <c r="H105" s="162"/>
      <c r="I105" s="162"/>
      <c r="J105" s="163">
        <f>J194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4358</v>
      </c>
      <c r="E106" s="162"/>
      <c r="F106" s="162"/>
      <c r="G106" s="162"/>
      <c r="H106" s="162"/>
      <c r="I106" s="162"/>
      <c r="J106" s="163">
        <f>J202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4359</v>
      </c>
      <c r="E107" s="162"/>
      <c r="F107" s="162"/>
      <c r="G107" s="162"/>
      <c r="H107" s="162"/>
      <c r="I107" s="162"/>
      <c r="J107" s="163">
        <f>J221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224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9" t="str">
        <f>E7</f>
        <v>Areál IZS Ostrov - stanice JSDH - revize 2022</v>
      </c>
      <c r="F117" s="330"/>
      <c r="G117" s="330"/>
      <c r="H117" s="330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9" t="s">
        <v>4350</v>
      </c>
      <c r="F119" s="331"/>
      <c r="G119" s="331"/>
      <c r="H119" s="33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4351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4" t="str">
        <f>E11</f>
        <v>03-1 - Topný systém</v>
      </c>
      <c r="F121" s="331"/>
      <c r="G121" s="331"/>
      <c r="H121" s="331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 xml:space="preserve"> </v>
      </c>
      <c r="G123" s="37"/>
      <c r="H123" s="37"/>
      <c r="I123" s="30" t="s">
        <v>22</v>
      </c>
      <c r="J123" s="67">
        <f>IF(J14="","",J14)</f>
        <v>44764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23</v>
      </c>
      <c r="D125" s="37"/>
      <c r="E125" s="37"/>
      <c r="F125" s="28" t="str">
        <f>E17</f>
        <v xml:space="preserve"> </v>
      </c>
      <c r="G125" s="37"/>
      <c r="H125" s="37"/>
      <c r="I125" s="30" t="s">
        <v>29</v>
      </c>
      <c r="J125" s="33" t="str">
        <f>E23</f>
        <v>BPO s.r.o.Ostrov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27</v>
      </c>
      <c r="D126" s="37"/>
      <c r="E126" s="37"/>
      <c r="F126" s="28" t="str">
        <f>IF(E20="","",E20)</f>
        <v>Vyplň údaj</v>
      </c>
      <c r="G126" s="37"/>
      <c r="H126" s="37"/>
      <c r="I126" s="30" t="s">
        <v>32</v>
      </c>
      <c r="J126" s="33" t="str">
        <f>E26</f>
        <v>Neubauerová Soňa, SK-Projekt Ostrov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225</v>
      </c>
      <c r="D128" s="168" t="s">
        <v>60</v>
      </c>
      <c r="E128" s="168" t="s">
        <v>56</v>
      </c>
      <c r="F128" s="168" t="s">
        <v>57</v>
      </c>
      <c r="G128" s="168" t="s">
        <v>226</v>
      </c>
      <c r="H128" s="168" t="s">
        <v>227</v>
      </c>
      <c r="I128" s="168" t="s">
        <v>228</v>
      </c>
      <c r="J128" s="168" t="s">
        <v>185</v>
      </c>
      <c r="K128" s="169" t="s">
        <v>229</v>
      </c>
      <c r="L128" s="170"/>
      <c r="M128" s="76" t="s">
        <v>1</v>
      </c>
      <c r="N128" s="77" t="s">
        <v>39</v>
      </c>
      <c r="O128" s="77" t="s">
        <v>230</v>
      </c>
      <c r="P128" s="77" t="s">
        <v>231</v>
      </c>
      <c r="Q128" s="77" t="s">
        <v>232</v>
      </c>
      <c r="R128" s="77" t="s">
        <v>233</v>
      </c>
      <c r="S128" s="77" t="s">
        <v>234</v>
      </c>
      <c r="T128" s="78" t="s">
        <v>235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236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P130+P133</f>
        <v>0</v>
      </c>
      <c r="Q129" s="80"/>
      <c r="R129" s="173">
        <f>R130+R133</f>
        <v>1.8590100000000001</v>
      </c>
      <c r="S129" s="80"/>
      <c r="T129" s="174">
        <f>T130+T133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187</v>
      </c>
      <c r="BK129" s="175">
        <f>BK130+BK133</f>
        <v>0</v>
      </c>
    </row>
    <row r="130" spans="1:65" s="12" customFormat="1" ht="25.9" customHeight="1">
      <c r="B130" s="176"/>
      <c r="C130" s="177"/>
      <c r="D130" s="178" t="s">
        <v>74</v>
      </c>
      <c r="E130" s="179" t="s">
        <v>237</v>
      </c>
      <c r="F130" s="179" t="s">
        <v>238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</f>
        <v>0</v>
      </c>
      <c r="Q130" s="184"/>
      <c r="R130" s="185">
        <f>R131</f>
        <v>0</v>
      </c>
      <c r="S130" s="184"/>
      <c r="T130" s="186">
        <f>T131</f>
        <v>0</v>
      </c>
      <c r="AR130" s="187" t="s">
        <v>83</v>
      </c>
      <c r="AT130" s="188" t="s">
        <v>74</v>
      </c>
      <c r="AU130" s="188" t="s">
        <v>75</v>
      </c>
      <c r="AY130" s="187" t="s">
        <v>239</v>
      </c>
      <c r="BK130" s="189">
        <f>BK131</f>
        <v>0</v>
      </c>
    </row>
    <row r="131" spans="1:65" s="12" customFormat="1" ht="22.9" customHeight="1">
      <c r="B131" s="176"/>
      <c r="C131" s="177"/>
      <c r="D131" s="178" t="s">
        <v>74</v>
      </c>
      <c r="E131" s="190" t="s">
        <v>255</v>
      </c>
      <c r="F131" s="190" t="s">
        <v>552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P132</f>
        <v>0</v>
      </c>
      <c r="Q131" s="184"/>
      <c r="R131" s="185">
        <f>R132</f>
        <v>0</v>
      </c>
      <c r="S131" s="184"/>
      <c r="T131" s="186">
        <f>T132</f>
        <v>0</v>
      </c>
      <c r="AR131" s="187" t="s">
        <v>83</v>
      </c>
      <c r="AT131" s="188" t="s">
        <v>74</v>
      </c>
      <c r="AU131" s="188" t="s">
        <v>83</v>
      </c>
      <c r="AY131" s="187" t="s">
        <v>239</v>
      </c>
      <c r="BK131" s="189">
        <f>BK132</f>
        <v>0</v>
      </c>
    </row>
    <row r="132" spans="1:65" s="2" customFormat="1" ht="16.5" customHeight="1">
      <c r="A132" s="35"/>
      <c r="B132" s="36"/>
      <c r="C132" s="192" t="s">
        <v>83</v>
      </c>
      <c r="D132" s="192" t="s">
        <v>241</v>
      </c>
      <c r="E132" s="193" t="s">
        <v>3842</v>
      </c>
      <c r="F132" s="194" t="s">
        <v>4360</v>
      </c>
      <c r="G132" s="195" t="s">
        <v>1610</v>
      </c>
      <c r="H132" s="196">
        <v>1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246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246</v>
      </c>
      <c r="BM132" s="203" t="s">
        <v>4361</v>
      </c>
    </row>
    <row r="133" spans="1:65" s="12" customFormat="1" ht="25.9" customHeight="1">
      <c r="B133" s="176"/>
      <c r="C133" s="177"/>
      <c r="D133" s="178" t="s">
        <v>74</v>
      </c>
      <c r="E133" s="179" t="s">
        <v>1815</v>
      </c>
      <c r="F133" s="179" t="s">
        <v>1816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P134+P146+P148+P194+P202+P221</f>
        <v>0</v>
      </c>
      <c r="Q133" s="184"/>
      <c r="R133" s="185">
        <f>R134+R146+R148+R194+R202+R221</f>
        <v>1.8590100000000001</v>
      </c>
      <c r="S133" s="184"/>
      <c r="T133" s="186">
        <f>T134+T146+T148+T194+T202+T221</f>
        <v>0</v>
      </c>
      <c r="AR133" s="187" t="s">
        <v>86</v>
      </c>
      <c r="AT133" s="188" t="s">
        <v>74</v>
      </c>
      <c r="AU133" s="188" t="s">
        <v>75</v>
      </c>
      <c r="AY133" s="187" t="s">
        <v>239</v>
      </c>
      <c r="BK133" s="189">
        <f>BK134+BK146+BK148+BK194+BK202+BK221</f>
        <v>0</v>
      </c>
    </row>
    <row r="134" spans="1:65" s="12" customFormat="1" ht="22.9" customHeight="1">
      <c r="B134" s="176"/>
      <c r="C134" s="177"/>
      <c r="D134" s="178" t="s">
        <v>74</v>
      </c>
      <c r="E134" s="190" t="s">
        <v>2036</v>
      </c>
      <c r="F134" s="190" t="s">
        <v>2037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SUM(P135:P145)</f>
        <v>0</v>
      </c>
      <c r="Q134" s="184"/>
      <c r="R134" s="185">
        <f>SUM(R135:R145)</f>
        <v>0.17590000000000003</v>
      </c>
      <c r="S134" s="184"/>
      <c r="T134" s="186">
        <f>SUM(T135:T145)</f>
        <v>0</v>
      </c>
      <c r="AR134" s="187" t="s">
        <v>86</v>
      </c>
      <c r="AT134" s="188" t="s">
        <v>74</v>
      </c>
      <c r="AU134" s="188" t="s">
        <v>83</v>
      </c>
      <c r="AY134" s="187" t="s">
        <v>239</v>
      </c>
      <c r="BK134" s="189">
        <f>SUM(BK135:BK145)</f>
        <v>0</v>
      </c>
    </row>
    <row r="135" spans="1:65" s="2" customFormat="1" ht="33" customHeight="1">
      <c r="A135" s="35"/>
      <c r="B135" s="36"/>
      <c r="C135" s="192" t="s">
        <v>86</v>
      </c>
      <c r="D135" s="192" t="s">
        <v>241</v>
      </c>
      <c r="E135" s="193" t="s">
        <v>4362</v>
      </c>
      <c r="F135" s="194" t="s">
        <v>4363</v>
      </c>
      <c r="G135" s="195" t="s">
        <v>519</v>
      </c>
      <c r="H135" s="196">
        <v>329</v>
      </c>
      <c r="I135" s="197"/>
      <c r="J135" s="198">
        <f>ROUND(I135*H135,2)</f>
        <v>0</v>
      </c>
      <c r="K135" s="194" t="s">
        <v>245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1.9000000000000001E-4</v>
      </c>
      <c r="R135" s="201">
        <f>Q135*H135</f>
        <v>6.251000000000001E-2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241</v>
      </c>
      <c r="AU135" s="203" t="s">
        <v>86</v>
      </c>
      <c r="AY135" s="18" t="s">
        <v>239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4364</v>
      </c>
    </row>
    <row r="136" spans="1:65" s="2" customFormat="1" ht="11.25">
      <c r="A136" s="35"/>
      <c r="B136" s="36"/>
      <c r="C136" s="37"/>
      <c r="D136" s="205" t="s">
        <v>248</v>
      </c>
      <c r="E136" s="37"/>
      <c r="F136" s="206" t="s">
        <v>4365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248</v>
      </c>
      <c r="AU136" s="18" t="s">
        <v>86</v>
      </c>
    </row>
    <row r="137" spans="1:65" s="13" customFormat="1" ht="11.25">
      <c r="B137" s="210"/>
      <c r="C137" s="211"/>
      <c r="D137" s="212" t="s">
        <v>250</v>
      </c>
      <c r="E137" s="213" t="s">
        <v>1</v>
      </c>
      <c r="F137" s="214" t="s">
        <v>4366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250</v>
      </c>
      <c r="AU137" s="220" t="s">
        <v>86</v>
      </c>
      <c r="AV137" s="13" t="s">
        <v>83</v>
      </c>
      <c r="AW137" s="13" t="s">
        <v>31</v>
      </c>
      <c r="AX137" s="13" t="s">
        <v>75</v>
      </c>
      <c r="AY137" s="220" t="s">
        <v>239</v>
      </c>
    </row>
    <row r="138" spans="1:65" s="14" customFormat="1" ht="11.25">
      <c r="B138" s="221"/>
      <c r="C138" s="222"/>
      <c r="D138" s="212" t="s">
        <v>250</v>
      </c>
      <c r="E138" s="223" t="s">
        <v>1</v>
      </c>
      <c r="F138" s="224" t="s">
        <v>4367</v>
      </c>
      <c r="G138" s="222"/>
      <c r="H138" s="225">
        <v>329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250</v>
      </c>
      <c r="AU138" s="231" t="s">
        <v>86</v>
      </c>
      <c r="AV138" s="14" t="s">
        <v>86</v>
      </c>
      <c r="AW138" s="14" t="s">
        <v>31</v>
      </c>
      <c r="AX138" s="14" t="s">
        <v>83</v>
      </c>
      <c r="AY138" s="231" t="s">
        <v>239</v>
      </c>
    </row>
    <row r="139" spans="1:65" s="2" customFormat="1" ht="24.2" customHeight="1">
      <c r="A139" s="35"/>
      <c r="B139" s="36"/>
      <c r="C139" s="254" t="s">
        <v>255</v>
      </c>
      <c r="D139" s="254" t="s">
        <v>340</v>
      </c>
      <c r="E139" s="255" t="s">
        <v>4368</v>
      </c>
      <c r="F139" s="256" t="s">
        <v>4369</v>
      </c>
      <c r="G139" s="257" t="s">
        <v>519</v>
      </c>
      <c r="H139" s="258">
        <v>44</v>
      </c>
      <c r="I139" s="259"/>
      <c r="J139" s="260">
        <f t="shared" ref="J139:J144" si="0">ROUND(I139*H139,2)</f>
        <v>0</v>
      </c>
      <c r="K139" s="256" t="s">
        <v>245</v>
      </c>
      <c r="L139" s="261"/>
      <c r="M139" s="262" t="s">
        <v>1</v>
      </c>
      <c r="N139" s="263" t="s">
        <v>40</v>
      </c>
      <c r="O139" s="72"/>
      <c r="P139" s="201">
        <f t="shared" ref="P139:P144" si="1">O139*H139</f>
        <v>0</v>
      </c>
      <c r="Q139" s="201">
        <v>2.3000000000000001E-4</v>
      </c>
      <c r="R139" s="201">
        <f t="shared" ref="R139:R144" si="2">Q139*H139</f>
        <v>1.0120000000000001E-2</v>
      </c>
      <c r="S139" s="201">
        <v>0</v>
      </c>
      <c r="T139" s="202">
        <f t="shared" ref="T139:T144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531</v>
      </c>
      <c r="AT139" s="203" t="s">
        <v>340</v>
      </c>
      <c r="AU139" s="203" t="s">
        <v>86</v>
      </c>
      <c r="AY139" s="18" t="s">
        <v>239</v>
      </c>
      <c r="BE139" s="204">
        <f t="shared" ref="BE139:BE144" si="4">IF(N139="základní",J139,0)</f>
        <v>0</v>
      </c>
      <c r="BF139" s="204">
        <f t="shared" ref="BF139:BF144" si="5">IF(N139="snížená",J139,0)</f>
        <v>0</v>
      </c>
      <c r="BG139" s="204">
        <f t="shared" ref="BG139:BG144" si="6">IF(N139="zákl. přenesená",J139,0)</f>
        <v>0</v>
      </c>
      <c r="BH139" s="204">
        <f t="shared" ref="BH139:BH144" si="7">IF(N139="sníž. přenesená",J139,0)</f>
        <v>0</v>
      </c>
      <c r="BI139" s="204">
        <f t="shared" ref="BI139:BI144" si="8">IF(N139="nulová",J139,0)</f>
        <v>0</v>
      </c>
      <c r="BJ139" s="18" t="s">
        <v>83</v>
      </c>
      <c r="BK139" s="204">
        <f t="shared" ref="BK139:BK144" si="9">ROUND(I139*H139,2)</f>
        <v>0</v>
      </c>
      <c r="BL139" s="18" t="s">
        <v>169</v>
      </c>
      <c r="BM139" s="203" t="s">
        <v>4370</v>
      </c>
    </row>
    <row r="140" spans="1:65" s="2" customFormat="1" ht="24.2" customHeight="1">
      <c r="A140" s="35"/>
      <c r="B140" s="36"/>
      <c r="C140" s="254" t="s">
        <v>246</v>
      </c>
      <c r="D140" s="254" t="s">
        <v>340</v>
      </c>
      <c r="E140" s="255" t="s">
        <v>4371</v>
      </c>
      <c r="F140" s="256" t="s">
        <v>4372</v>
      </c>
      <c r="G140" s="257" t="s">
        <v>519</v>
      </c>
      <c r="H140" s="258">
        <v>91</v>
      </c>
      <c r="I140" s="259"/>
      <c r="J140" s="260">
        <f t="shared" si="0"/>
        <v>0</v>
      </c>
      <c r="K140" s="256" t="s">
        <v>245</v>
      </c>
      <c r="L140" s="261"/>
      <c r="M140" s="262" t="s">
        <v>1</v>
      </c>
      <c r="N140" s="263" t="s">
        <v>40</v>
      </c>
      <c r="O140" s="72"/>
      <c r="P140" s="201">
        <f t="shared" si="1"/>
        <v>0</v>
      </c>
      <c r="Q140" s="201">
        <v>2.5000000000000001E-4</v>
      </c>
      <c r="R140" s="201">
        <f t="shared" si="2"/>
        <v>2.2749999999999999E-2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531</v>
      </c>
      <c r="AT140" s="203" t="s">
        <v>340</v>
      </c>
      <c r="AU140" s="203" t="s">
        <v>86</v>
      </c>
      <c r="AY140" s="18" t="s">
        <v>239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169</v>
      </c>
      <c r="BM140" s="203" t="s">
        <v>4373</v>
      </c>
    </row>
    <row r="141" spans="1:65" s="2" customFormat="1" ht="24.2" customHeight="1">
      <c r="A141" s="35"/>
      <c r="B141" s="36"/>
      <c r="C141" s="254" t="s">
        <v>288</v>
      </c>
      <c r="D141" s="254" t="s">
        <v>340</v>
      </c>
      <c r="E141" s="255" t="s">
        <v>4374</v>
      </c>
      <c r="F141" s="256" t="s">
        <v>4375</v>
      </c>
      <c r="G141" s="257" t="s">
        <v>519</v>
      </c>
      <c r="H141" s="258">
        <v>110</v>
      </c>
      <c r="I141" s="259"/>
      <c r="J141" s="260">
        <f t="shared" si="0"/>
        <v>0</v>
      </c>
      <c r="K141" s="256" t="s">
        <v>245</v>
      </c>
      <c r="L141" s="261"/>
      <c r="M141" s="262" t="s">
        <v>1</v>
      </c>
      <c r="N141" s="263" t="s">
        <v>40</v>
      </c>
      <c r="O141" s="72"/>
      <c r="P141" s="201">
        <f t="shared" si="1"/>
        <v>0</v>
      </c>
      <c r="Q141" s="201">
        <v>2.7E-4</v>
      </c>
      <c r="R141" s="201">
        <f t="shared" si="2"/>
        <v>2.9700000000000001E-2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531</v>
      </c>
      <c r="AT141" s="203" t="s">
        <v>340</v>
      </c>
      <c r="AU141" s="203" t="s">
        <v>86</v>
      </c>
      <c r="AY141" s="18" t="s">
        <v>239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169</v>
      </c>
      <c r="BM141" s="203" t="s">
        <v>4376</v>
      </c>
    </row>
    <row r="142" spans="1:65" s="2" customFormat="1" ht="24.2" customHeight="1">
      <c r="A142" s="35"/>
      <c r="B142" s="36"/>
      <c r="C142" s="254" t="s">
        <v>299</v>
      </c>
      <c r="D142" s="254" t="s">
        <v>340</v>
      </c>
      <c r="E142" s="255" t="s">
        <v>4377</v>
      </c>
      <c r="F142" s="256" t="s">
        <v>4378</v>
      </c>
      <c r="G142" s="257" t="s">
        <v>519</v>
      </c>
      <c r="H142" s="258">
        <v>63</v>
      </c>
      <c r="I142" s="259"/>
      <c r="J142" s="260">
        <f t="shared" si="0"/>
        <v>0</v>
      </c>
      <c r="K142" s="256" t="s">
        <v>245</v>
      </c>
      <c r="L142" s="261"/>
      <c r="M142" s="262" t="s">
        <v>1</v>
      </c>
      <c r="N142" s="263" t="s">
        <v>40</v>
      </c>
      <c r="O142" s="72"/>
      <c r="P142" s="201">
        <f t="shared" si="1"/>
        <v>0</v>
      </c>
      <c r="Q142" s="201">
        <v>5.9000000000000003E-4</v>
      </c>
      <c r="R142" s="201">
        <f t="shared" si="2"/>
        <v>3.7170000000000002E-2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531</v>
      </c>
      <c r="AT142" s="203" t="s">
        <v>340</v>
      </c>
      <c r="AU142" s="203" t="s">
        <v>86</v>
      </c>
      <c r="AY142" s="18" t="s">
        <v>239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169</v>
      </c>
      <c r="BM142" s="203" t="s">
        <v>4379</v>
      </c>
    </row>
    <row r="143" spans="1:65" s="2" customFormat="1" ht="24.2" customHeight="1">
      <c r="A143" s="35"/>
      <c r="B143" s="36"/>
      <c r="C143" s="254" t="s">
        <v>309</v>
      </c>
      <c r="D143" s="254" t="s">
        <v>340</v>
      </c>
      <c r="E143" s="255" t="s">
        <v>4380</v>
      </c>
      <c r="F143" s="256" t="s">
        <v>4381</v>
      </c>
      <c r="G143" s="257" t="s">
        <v>519</v>
      </c>
      <c r="H143" s="258">
        <v>21</v>
      </c>
      <c r="I143" s="259"/>
      <c r="J143" s="260">
        <f t="shared" si="0"/>
        <v>0</v>
      </c>
      <c r="K143" s="256" t="s">
        <v>245</v>
      </c>
      <c r="L143" s="261"/>
      <c r="M143" s="262" t="s">
        <v>1</v>
      </c>
      <c r="N143" s="263" t="s">
        <v>40</v>
      </c>
      <c r="O143" s="72"/>
      <c r="P143" s="201">
        <f t="shared" si="1"/>
        <v>0</v>
      </c>
      <c r="Q143" s="201">
        <v>6.4999999999999997E-4</v>
      </c>
      <c r="R143" s="201">
        <f t="shared" si="2"/>
        <v>1.3649999999999999E-2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531</v>
      </c>
      <c r="AT143" s="203" t="s">
        <v>340</v>
      </c>
      <c r="AU143" s="203" t="s">
        <v>86</v>
      </c>
      <c r="AY143" s="18" t="s">
        <v>239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169</v>
      </c>
      <c r="BM143" s="203" t="s">
        <v>4382</v>
      </c>
    </row>
    <row r="144" spans="1:65" s="2" customFormat="1" ht="24.2" customHeight="1">
      <c r="A144" s="35"/>
      <c r="B144" s="36"/>
      <c r="C144" s="192" t="s">
        <v>319</v>
      </c>
      <c r="D144" s="192" t="s">
        <v>241</v>
      </c>
      <c r="E144" s="193" t="s">
        <v>4383</v>
      </c>
      <c r="F144" s="194" t="s">
        <v>4384</v>
      </c>
      <c r="G144" s="195" t="s">
        <v>343</v>
      </c>
      <c r="H144" s="196">
        <v>0.15</v>
      </c>
      <c r="I144" s="197"/>
      <c r="J144" s="198">
        <f t="shared" si="0"/>
        <v>0</v>
      </c>
      <c r="K144" s="194" t="s">
        <v>245</v>
      </c>
      <c r="L144" s="40"/>
      <c r="M144" s="199" t="s">
        <v>1</v>
      </c>
      <c r="N144" s="200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169</v>
      </c>
      <c r="AT144" s="203" t="s">
        <v>241</v>
      </c>
      <c r="AU144" s="203" t="s">
        <v>86</v>
      </c>
      <c r="AY144" s="18" t="s">
        <v>239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169</v>
      </c>
      <c r="BM144" s="203" t="s">
        <v>4385</v>
      </c>
    </row>
    <row r="145" spans="1:65" s="2" customFormat="1" ht="11.25">
      <c r="A145" s="35"/>
      <c r="B145" s="36"/>
      <c r="C145" s="37"/>
      <c r="D145" s="205" t="s">
        <v>248</v>
      </c>
      <c r="E145" s="37"/>
      <c r="F145" s="206" t="s">
        <v>4386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248</v>
      </c>
      <c r="AU145" s="18" t="s">
        <v>86</v>
      </c>
    </row>
    <row r="146" spans="1:65" s="12" customFormat="1" ht="22.9" customHeight="1">
      <c r="B146" s="176"/>
      <c r="C146" s="177"/>
      <c r="D146" s="178" t="s">
        <v>74</v>
      </c>
      <c r="E146" s="190" t="s">
        <v>4387</v>
      </c>
      <c r="F146" s="190" t="s">
        <v>4388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P147</f>
        <v>0</v>
      </c>
      <c r="Q146" s="184"/>
      <c r="R146" s="185">
        <f>R147</f>
        <v>0</v>
      </c>
      <c r="S146" s="184"/>
      <c r="T146" s="186">
        <f>T147</f>
        <v>0</v>
      </c>
      <c r="AR146" s="187" t="s">
        <v>86</v>
      </c>
      <c r="AT146" s="188" t="s">
        <v>74</v>
      </c>
      <c r="AU146" s="188" t="s">
        <v>83</v>
      </c>
      <c r="AY146" s="187" t="s">
        <v>239</v>
      </c>
      <c r="BK146" s="189">
        <f>BK147</f>
        <v>0</v>
      </c>
    </row>
    <row r="147" spans="1:65" s="2" customFormat="1" ht="24.2" customHeight="1">
      <c r="A147" s="35"/>
      <c r="B147" s="36"/>
      <c r="C147" s="192" t="s">
        <v>327</v>
      </c>
      <c r="D147" s="192" t="s">
        <v>241</v>
      </c>
      <c r="E147" s="193" t="s">
        <v>4389</v>
      </c>
      <c r="F147" s="194" t="s">
        <v>4390</v>
      </c>
      <c r="G147" s="195" t="s">
        <v>674</v>
      </c>
      <c r="H147" s="196">
        <v>5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169</v>
      </c>
      <c r="AT147" s="203" t="s">
        <v>241</v>
      </c>
      <c r="AU147" s="203" t="s">
        <v>86</v>
      </c>
      <c r="AY147" s="18" t="s">
        <v>239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169</v>
      </c>
      <c r="BM147" s="203" t="s">
        <v>4391</v>
      </c>
    </row>
    <row r="148" spans="1:65" s="12" customFormat="1" ht="22.9" customHeight="1">
      <c r="B148" s="176"/>
      <c r="C148" s="177"/>
      <c r="D148" s="178" t="s">
        <v>74</v>
      </c>
      <c r="E148" s="190" t="s">
        <v>4392</v>
      </c>
      <c r="F148" s="190" t="s">
        <v>4393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SUM(P149:P193)</f>
        <v>0</v>
      </c>
      <c r="Q148" s="184"/>
      <c r="R148" s="185">
        <f>SUM(R149:R193)</f>
        <v>0.32803000000000004</v>
      </c>
      <c r="S148" s="184"/>
      <c r="T148" s="186">
        <f>SUM(T149:T193)</f>
        <v>0</v>
      </c>
      <c r="AR148" s="187" t="s">
        <v>86</v>
      </c>
      <c r="AT148" s="188" t="s">
        <v>74</v>
      </c>
      <c r="AU148" s="188" t="s">
        <v>83</v>
      </c>
      <c r="AY148" s="187" t="s">
        <v>239</v>
      </c>
      <c r="BK148" s="189">
        <f>SUM(BK149:BK193)</f>
        <v>0</v>
      </c>
    </row>
    <row r="149" spans="1:65" s="2" customFormat="1" ht="33" customHeight="1">
      <c r="A149" s="35"/>
      <c r="B149" s="36"/>
      <c r="C149" s="192" t="s">
        <v>151</v>
      </c>
      <c r="D149" s="192" t="s">
        <v>241</v>
      </c>
      <c r="E149" s="193" t="s">
        <v>4394</v>
      </c>
      <c r="F149" s="194" t="s">
        <v>4395</v>
      </c>
      <c r="G149" s="195" t="s">
        <v>519</v>
      </c>
      <c r="H149" s="196">
        <v>282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>O149*H149</f>
        <v>0</v>
      </c>
      <c r="Q149" s="201">
        <v>1.2999999999999999E-4</v>
      </c>
      <c r="R149" s="201">
        <f>Q149*H149</f>
        <v>3.6659999999999998E-2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169</v>
      </c>
      <c r="AT149" s="203" t="s">
        <v>241</v>
      </c>
      <c r="AU149" s="203" t="s">
        <v>86</v>
      </c>
      <c r="AY149" s="18" t="s">
        <v>239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169</v>
      </c>
      <c r="BM149" s="203" t="s">
        <v>4396</v>
      </c>
    </row>
    <row r="150" spans="1:65" s="2" customFormat="1" ht="39">
      <c r="A150" s="35"/>
      <c r="B150" s="36"/>
      <c r="C150" s="37"/>
      <c r="D150" s="212" t="s">
        <v>741</v>
      </c>
      <c r="E150" s="37"/>
      <c r="F150" s="264" t="s">
        <v>4397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741</v>
      </c>
      <c r="AU150" s="18" t="s">
        <v>86</v>
      </c>
    </row>
    <row r="151" spans="1:65" s="2" customFormat="1" ht="33" customHeight="1">
      <c r="A151" s="35"/>
      <c r="B151" s="36"/>
      <c r="C151" s="192" t="s">
        <v>154</v>
      </c>
      <c r="D151" s="192" t="s">
        <v>241</v>
      </c>
      <c r="E151" s="193" t="s">
        <v>4398</v>
      </c>
      <c r="F151" s="194" t="s">
        <v>4399</v>
      </c>
      <c r="G151" s="195" t="s">
        <v>519</v>
      </c>
      <c r="H151" s="196">
        <v>34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1.2999999999999999E-4</v>
      </c>
      <c r="R151" s="201">
        <f>Q151*H151</f>
        <v>4.4199999999999995E-3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169</v>
      </c>
      <c r="AT151" s="203" t="s">
        <v>241</v>
      </c>
      <c r="AU151" s="203" t="s">
        <v>86</v>
      </c>
      <c r="AY151" s="18" t="s">
        <v>239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169</v>
      </c>
      <c r="BM151" s="203" t="s">
        <v>4400</v>
      </c>
    </row>
    <row r="152" spans="1:65" s="2" customFormat="1" ht="39">
      <c r="A152" s="35"/>
      <c r="B152" s="36"/>
      <c r="C152" s="37"/>
      <c r="D152" s="212" t="s">
        <v>741</v>
      </c>
      <c r="E152" s="37"/>
      <c r="F152" s="264" t="s">
        <v>4397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741</v>
      </c>
      <c r="AU152" s="18" t="s">
        <v>86</v>
      </c>
    </row>
    <row r="153" spans="1:65" s="2" customFormat="1" ht="33" customHeight="1">
      <c r="A153" s="35"/>
      <c r="B153" s="36"/>
      <c r="C153" s="192" t="s">
        <v>157</v>
      </c>
      <c r="D153" s="192" t="s">
        <v>241</v>
      </c>
      <c r="E153" s="193" t="s">
        <v>4401</v>
      </c>
      <c r="F153" s="194" t="s">
        <v>4402</v>
      </c>
      <c r="G153" s="195" t="s">
        <v>519</v>
      </c>
      <c r="H153" s="196">
        <v>36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1.2999999999999999E-4</v>
      </c>
      <c r="R153" s="201">
        <f>Q153*H153</f>
        <v>4.6799999999999993E-3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169</v>
      </c>
      <c r="AT153" s="203" t="s">
        <v>241</v>
      </c>
      <c r="AU153" s="203" t="s">
        <v>86</v>
      </c>
      <c r="AY153" s="18" t="s">
        <v>239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169</v>
      </c>
      <c r="BM153" s="203" t="s">
        <v>4403</v>
      </c>
    </row>
    <row r="154" spans="1:65" s="2" customFormat="1" ht="48.75">
      <c r="A154" s="35"/>
      <c r="B154" s="36"/>
      <c r="C154" s="37"/>
      <c r="D154" s="212" t="s">
        <v>741</v>
      </c>
      <c r="E154" s="37"/>
      <c r="F154" s="264" t="s">
        <v>4404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741</v>
      </c>
      <c r="AU154" s="18" t="s">
        <v>86</v>
      </c>
    </row>
    <row r="155" spans="1:65" s="2" customFormat="1" ht="33" customHeight="1">
      <c r="A155" s="35"/>
      <c r="B155" s="36"/>
      <c r="C155" s="192" t="s">
        <v>161</v>
      </c>
      <c r="D155" s="192" t="s">
        <v>241</v>
      </c>
      <c r="E155" s="193" t="s">
        <v>4405</v>
      </c>
      <c r="F155" s="194" t="s">
        <v>4406</v>
      </c>
      <c r="G155" s="195" t="s">
        <v>519</v>
      </c>
      <c r="H155" s="196">
        <v>58</v>
      </c>
      <c r="I155" s="197"/>
      <c r="J155" s="198">
        <f>ROUND(I155*H155,2)</f>
        <v>0</v>
      </c>
      <c r="K155" s="194" t="s">
        <v>1</v>
      </c>
      <c r="L155" s="40"/>
      <c r="M155" s="199" t="s">
        <v>1</v>
      </c>
      <c r="N155" s="200" t="s">
        <v>40</v>
      </c>
      <c r="O155" s="72"/>
      <c r="P155" s="201">
        <f>O155*H155</f>
        <v>0</v>
      </c>
      <c r="Q155" s="201">
        <v>1.2999999999999999E-4</v>
      </c>
      <c r="R155" s="201">
        <f>Q155*H155</f>
        <v>7.539999999999999E-3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169</v>
      </c>
      <c r="AT155" s="203" t="s">
        <v>241</v>
      </c>
      <c r="AU155" s="203" t="s">
        <v>86</v>
      </c>
      <c r="AY155" s="18" t="s">
        <v>239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169</v>
      </c>
      <c r="BM155" s="203" t="s">
        <v>4407</v>
      </c>
    </row>
    <row r="156" spans="1:65" s="2" customFormat="1" ht="48.75">
      <c r="A156" s="35"/>
      <c r="B156" s="36"/>
      <c r="C156" s="37"/>
      <c r="D156" s="212" t="s">
        <v>741</v>
      </c>
      <c r="E156" s="37"/>
      <c r="F156" s="264" t="s">
        <v>4404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741</v>
      </c>
      <c r="AU156" s="18" t="s">
        <v>86</v>
      </c>
    </row>
    <row r="157" spans="1:65" s="2" customFormat="1" ht="33" customHeight="1">
      <c r="A157" s="35"/>
      <c r="B157" s="36"/>
      <c r="C157" s="192" t="s">
        <v>164</v>
      </c>
      <c r="D157" s="192" t="s">
        <v>241</v>
      </c>
      <c r="E157" s="193" t="s">
        <v>4408</v>
      </c>
      <c r="F157" s="194" t="s">
        <v>4409</v>
      </c>
      <c r="G157" s="195" t="s">
        <v>519</v>
      </c>
      <c r="H157" s="196">
        <v>9</v>
      </c>
      <c r="I157" s="197"/>
      <c r="J157" s="198">
        <f>ROUND(I157*H157,2)</f>
        <v>0</v>
      </c>
      <c r="K157" s="194" t="s">
        <v>1</v>
      </c>
      <c r="L157" s="40"/>
      <c r="M157" s="199" t="s">
        <v>1</v>
      </c>
      <c r="N157" s="200" t="s">
        <v>40</v>
      </c>
      <c r="O157" s="72"/>
      <c r="P157" s="201">
        <f>O157*H157</f>
        <v>0</v>
      </c>
      <c r="Q157" s="201">
        <v>1.2999999999999999E-4</v>
      </c>
      <c r="R157" s="201">
        <f>Q157*H157</f>
        <v>1.1699999999999998E-3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</v>
      </c>
      <c r="AT157" s="203" t="s">
        <v>241</v>
      </c>
      <c r="AU157" s="203" t="s">
        <v>86</v>
      </c>
      <c r="AY157" s="18" t="s">
        <v>239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169</v>
      </c>
      <c r="BM157" s="203" t="s">
        <v>4410</v>
      </c>
    </row>
    <row r="158" spans="1:65" s="2" customFormat="1" ht="39">
      <c r="A158" s="35"/>
      <c r="B158" s="36"/>
      <c r="C158" s="37"/>
      <c r="D158" s="212" t="s">
        <v>741</v>
      </c>
      <c r="E158" s="37"/>
      <c r="F158" s="264" t="s">
        <v>4397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741</v>
      </c>
      <c r="AU158" s="18" t="s">
        <v>86</v>
      </c>
    </row>
    <row r="159" spans="1:65" s="2" customFormat="1" ht="33" customHeight="1">
      <c r="A159" s="35"/>
      <c r="B159" s="36"/>
      <c r="C159" s="192" t="s">
        <v>8</v>
      </c>
      <c r="D159" s="192" t="s">
        <v>241</v>
      </c>
      <c r="E159" s="193" t="s">
        <v>4411</v>
      </c>
      <c r="F159" s="194" t="s">
        <v>4412</v>
      </c>
      <c r="G159" s="195" t="s">
        <v>519</v>
      </c>
      <c r="H159" s="196">
        <v>9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40</v>
      </c>
      <c r="O159" s="72"/>
      <c r="P159" s="201">
        <f>O159*H159</f>
        <v>0</v>
      </c>
      <c r="Q159" s="201">
        <v>1.2999999999999999E-4</v>
      </c>
      <c r="R159" s="201">
        <f>Q159*H159</f>
        <v>1.1699999999999998E-3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169</v>
      </c>
      <c r="AT159" s="203" t="s">
        <v>241</v>
      </c>
      <c r="AU159" s="203" t="s">
        <v>86</v>
      </c>
      <c r="AY159" s="18" t="s">
        <v>239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169</v>
      </c>
      <c r="BM159" s="203" t="s">
        <v>4413</v>
      </c>
    </row>
    <row r="160" spans="1:65" s="2" customFormat="1" ht="39">
      <c r="A160" s="35"/>
      <c r="B160" s="36"/>
      <c r="C160" s="37"/>
      <c r="D160" s="212" t="s">
        <v>741</v>
      </c>
      <c r="E160" s="37"/>
      <c r="F160" s="264" t="s">
        <v>4397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741</v>
      </c>
      <c r="AU160" s="18" t="s">
        <v>86</v>
      </c>
    </row>
    <row r="161" spans="1:65" s="2" customFormat="1" ht="24.2" customHeight="1">
      <c r="A161" s="35"/>
      <c r="B161" s="36"/>
      <c r="C161" s="192" t="s">
        <v>169</v>
      </c>
      <c r="D161" s="192" t="s">
        <v>241</v>
      </c>
      <c r="E161" s="193" t="s">
        <v>4414</v>
      </c>
      <c r="F161" s="194" t="s">
        <v>4415</v>
      </c>
      <c r="G161" s="195" t="s">
        <v>519</v>
      </c>
      <c r="H161" s="196">
        <v>44</v>
      </c>
      <c r="I161" s="197"/>
      <c r="J161" s="198">
        <f>ROUND(I161*H161,2)</f>
        <v>0</v>
      </c>
      <c r="K161" s="194" t="s">
        <v>245</v>
      </c>
      <c r="L161" s="40"/>
      <c r="M161" s="199" t="s">
        <v>1</v>
      </c>
      <c r="N161" s="200" t="s">
        <v>40</v>
      </c>
      <c r="O161" s="72"/>
      <c r="P161" s="201">
        <f>O161*H161</f>
        <v>0</v>
      </c>
      <c r="Q161" s="201">
        <v>4.8000000000000001E-4</v>
      </c>
      <c r="R161" s="201">
        <f>Q161*H161</f>
        <v>2.112E-2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169</v>
      </c>
      <c r="AT161" s="203" t="s">
        <v>241</v>
      </c>
      <c r="AU161" s="203" t="s">
        <v>86</v>
      </c>
      <c r="AY161" s="18" t="s">
        <v>239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169</v>
      </c>
      <c r="BM161" s="203" t="s">
        <v>4416</v>
      </c>
    </row>
    <row r="162" spans="1:65" s="2" customFormat="1" ht="11.25">
      <c r="A162" s="35"/>
      <c r="B162" s="36"/>
      <c r="C162" s="37"/>
      <c r="D162" s="205" t="s">
        <v>248</v>
      </c>
      <c r="E162" s="37"/>
      <c r="F162" s="206" t="s">
        <v>4417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248</v>
      </c>
      <c r="AU162" s="18" t="s">
        <v>86</v>
      </c>
    </row>
    <row r="163" spans="1:65" s="2" customFormat="1" ht="24.2" customHeight="1">
      <c r="A163" s="35"/>
      <c r="B163" s="36"/>
      <c r="C163" s="192" t="s">
        <v>172</v>
      </c>
      <c r="D163" s="192" t="s">
        <v>241</v>
      </c>
      <c r="E163" s="193" t="s">
        <v>4418</v>
      </c>
      <c r="F163" s="194" t="s">
        <v>4419</v>
      </c>
      <c r="G163" s="195" t="s">
        <v>519</v>
      </c>
      <c r="H163" s="196">
        <v>91</v>
      </c>
      <c r="I163" s="197"/>
      <c r="J163" s="198">
        <f>ROUND(I163*H163,2)</f>
        <v>0</v>
      </c>
      <c r="K163" s="194" t="s">
        <v>245</v>
      </c>
      <c r="L163" s="40"/>
      <c r="M163" s="199" t="s">
        <v>1</v>
      </c>
      <c r="N163" s="200" t="s">
        <v>40</v>
      </c>
      <c r="O163" s="72"/>
      <c r="P163" s="201">
        <f>O163*H163</f>
        <v>0</v>
      </c>
      <c r="Q163" s="201">
        <v>5.9000000000000003E-4</v>
      </c>
      <c r="R163" s="201">
        <f>Q163*H163</f>
        <v>5.3690000000000002E-2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169</v>
      </c>
      <c r="AT163" s="203" t="s">
        <v>241</v>
      </c>
      <c r="AU163" s="203" t="s">
        <v>86</v>
      </c>
      <c r="AY163" s="18" t="s">
        <v>239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169</v>
      </c>
      <c r="BM163" s="203" t="s">
        <v>4420</v>
      </c>
    </row>
    <row r="164" spans="1:65" s="2" customFormat="1" ht="11.25">
      <c r="A164" s="35"/>
      <c r="B164" s="36"/>
      <c r="C164" s="37"/>
      <c r="D164" s="205" t="s">
        <v>248</v>
      </c>
      <c r="E164" s="37"/>
      <c r="F164" s="206" t="s">
        <v>4421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248</v>
      </c>
      <c r="AU164" s="18" t="s">
        <v>86</v>
      </c>
    </row>
    <row r="165" spans="1:65" s="13" customFormat="1" ht="11.25">
      <c r="B165" s="210"/>
      <c r="C165" s="211"/>
      <c r="D165" s="212" t="s">
        <v>250</v>
      </c>
      <c r="E165" s="213" t="s">
        <v>1</v>
      </c>
      <c r="F165" s="214" t="s">
        <v>4422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250</v>
      </c>
      <c r="AU165" s="220" t="s">
        <v>86</v>
      </c>
      <c r="AV165" s="13" t="s">
        <v>83</v>
      </c>
      <c r="AW165" s="13" t="s">
        <v>31</v>
      </c>
      <c r="AX165" s="13" t="s">
        <v>75</v>
      </c>
      <c r="AY165" s="220" t="s">
        <v>239</v>
      </c>
    </row>
    <row r="166" spans="1:65" s="14" customFormat="1" ht="11.25">
      <c r="B166" s="221"/>
      <c r="C166" s="222"/>
      <c r="D166" s="212" t="s">
        <v>250</v>
      </c>
      <c r="E166" s="223" t="s">
        <v>1</v>
      </c>
      <c r="F166" s="224" t="s">
        <v>327</v>
      </c>
      <c r="G166" s="222"/>
      <c r="H166" s="225">
        <v>9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250</v>
      </c>
      <c r="AU166" s="231" t="s">
        <v>86</v>
      </c>
      <c r="AV166" s="14" t="s">
        <v>86</v>
      </c>
      <c r="AW166" s="14" t="s">
        <v>31</v>
      </c>
      <c r="AX166" s="14" t="s">
        <v>75</v>
      </c>
      <c r="AY166" s="231" t="s">
        <v>239</v>
      </c>
    </row>
    <row r="167" spans="1:65" s="13" customFormat="1" ht="11.25">
      <c r="B167" s="210"/>
      <c r="C167" s="211"/>
      <c r="D167" s="212" t="s">
        <v>250</v>
      </c>
      <c r="E167" s="213" t="s">
        <v>1</v>
      </c>
      <c r="F167" s="214" t="s">
        <v>4423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250</v>
      </c>
      <c r="AU167" s="220" t="s">
        <v>86</v>
      </c>
      <c r="AV167" s="13" t="s">
        <v>83</v>
      </c>
      <c r="AW167" s="13" t="s">
        <v>31</v>
      </c>
      <c r="AX167" s="13" t="s">
        <v>75</v>
      </c>
      <c r="AY167" s="220" t="s">
        <v>239</v>
      </c>
    </row>
    <row r="168" spans="1:65" s="14" customFormat="1" ht="11.25">
      <c r="B168" s="221"/>
      <c r="C168" s="222"/>
      <c r="D168" s="212" t="s">
        <v>250</v>
      </c>
      <c r="E168" s="223" t="s">
        <v>1</v>
      </c>
      <c r="F168" s="224" t="s">
        <v>976</v>
      </c>
      <c r="G168" s="222"/>
      <c r="H168" s="225">
        <v>82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250</v>
      </c>
      <c r="AU168" s="231" t="s">
        <v>86</v>
      </c>
      <c r="AV168" s="14" t="s">
        <v>86</v>
      </c>
      <c r="AW168" s="14" t="s">
        <v>31</v>
      </c>
      <c r="AX168" s="14" t="s">
        <v>75</v>
      </c>
      <c r="AY168" s="231" t="s">
        <v>239</v>
      </c>
    </row>
    <row r="169" spans="1:65" s="16" customFormat="1" ht="11.25">
      <c r="B169" s="243"/>
      <c r="C169" s="244"/>
      <c r="D169" s="212" t="s">
        <v>250</v>
      </c>
      <c r="E169" s="245" t="s">
        <v>1</v>
      </c>
      <c r="F169" s="246" t="s">
        <v>264</v>
      </c>
      <c r="G169" s="244"/>
      <c r="H169" s="247">
        <v>91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250</v>
      </c>
      <c r="AU169" s="253" t="s">
        <v>86</v>
      </c>
      <c r="AV169" s="16" t="s">
        <v>246</v>
      </c>
      <c r="AW169" s="16" t="s">
        <v>31</v>
      </c>
      <c r="AX169" s="16" t="s">
        <v>83</v>
      </c>
      <c r="AY169" s="253" t="s">
        <v>239</v>
      </c>
    </row>
    <row r="170" spans="1:65" s="2" customFormat="1" ht="24.2" customHeight="1">
      <c r="A170" s="35"/>
      <c r="B170" s="36"/>
      <c r="C170" s="192" t="s">
        <v>394</v>
      </c>
      <c r="D170" s="192" t="s">
        <v>241</v>
      </c>
      <c r="E170" s="193" t="s">
        <v>4424</v>
      </c>
      <c r="F170" s="194" t="s">
        <v>4425</v>
      </c>
      <c r="G170" s="195" t="s">
        <v>519</v>
      </c>
      <c r="H170" s="196">
        <v>110</v>
      </c>
      <c r="I170" s="197"/>
      <c r="J170" s="198">
        <f>ROUND(I170*H170,2)</f>
        <v>0</v>
      </c>
      <c r="K170" s="194" t="s">
        <v>245</v>
      </c>
      <c r="L170" s="40"/>
      <c r="M170" s="199" t="s">
        <v>1</v>
      </c>
      <c r="N170" s="200" t="s">
        <v>40</v>
      </c>
      <c r="O170" s="72"/>
      <c r="P170" s="201">
        <f>O170*H170</f>
        <v>0</v>
      </c>
      <c r="Q170" s="201">
        <v>7.5000000000000002E-4</v>
      </c>
      <c r="R170" s="201">
        <f>Q170*H170</f>
        <v>8.2500000000000004E-2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169</v>
      </c>
      <c r="AT170" s="203" t="s">
        <v>241</v>
      </c>
      <c r="AU170" s="203" t="s">
        <v>86</v>
      </c>
      <c r="AY170" s="18" t="s">
        <v>239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169</v>
      </c>
      <c r="BM170" s="203" t="s">
        <v>4426</v>
      </c>
    </row>
    <row r="171" spans="1:65" s="2" customFormat="1" ht="11.25">
      <c r="A171" s="35"/>
      <c r="B171" s="36"/>
      <c r="C171" s="37"/>
      <c r="D171" s="205" t="s">
        <v>248</v>
      </c>
      <c r="E171" s="37"/>
      <c r="F171" s="206" t="s">
        <v>4427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248</v>
      </c>
      <c r="AU171" s="18" t="s">
        <v>86</v>
      </c>
    </row>
    <row r="172" spans="1:65" s="13" customFormat="1" ht="11.25">
      <c r="B172" s="210"/>
      <c r="C172" s="211"/>
      <c r="D172" s="212" t="s">
        <v>250</v>
      </c>
      <c r="E172" s="213" t="s">
        <v>1</v>
      </c>
      <c r="F172" s="214" t="s">
        <v>4422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250</v>
      </c>
      <c r="AU172" s="220" t="s">
        <v>86</v>
      </c>
      <c r="AV172" s="13" t="s">
        <v>83</v>
      </c>
      <c r="AW172" s="13" t="s">
        <v>31</v>
      </c>
      <c r="AX172" s="13" t="s">
        <v>75</v>
      </c>
      <c r="AY172" s="220" t="s">
        <v>239</v>
      </c>
    </row>
    <row r="173" spans="1:65" s="14" customFormat="1" ht="11.25">
      <c r="B173" s="221"/>
      <c r="C173" s="222"/>
      <c r="D173" s="212" t="s">
        <v>250</v>
      </c>
      <c r="E173" s="223" t="s">
        <v>1</v>
      </c>
      <c r="F173" s="224" t="s">
        <v>761</v>
      </c>
      <c r="G173" s="222"/>
      <c r="H173" s="225">
        <v>62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250</v>
      </c>
      <c r="AU173" s="231" t="s">
        <v>86</v>
      </c>
      <c r="AV173" s="14" t="s">
        <v>86</v>
      </c>
      <c r="AW173" s="14" t="s">
        <v>31</v>
      </c>
      <c r="AX173" s="14" t="s">
        <v>75</v>
      </c>
      <c r="AY173" s="231" t="s">
        <v>239</v>
      </c>
    </row>
    <row r="174" spans="1:65" s="13" customFormat="1" ht="11.25">
      <c r="B174" s="210"/>
      <c r="C174" s="211"/>
      <c r="D174" s="212" t="s">
        <v>250</v>
      </c>
      <c r="E174" s="213" t="s">
        <v>1</v>
      </c>
      <c r="F174" s="214" t="s">
        <v>4423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250</v>
      </c>
      <c r="AU174" s="220" t="s">
        <v>86</v>
      </c>
      <c r="AV174" s="13" t="s">
        <v>83</v>
      </c>
      <c r="AW174" s="13" t="s">
        <v>31</v>
      </c>
      <c r="AX174" s="13" t="s">
        <v>75</v>
      </c>
      <c r="AY174" s="220" t="s">
        <v>239</v>
      </c>
    </row>
    <row r="175" spans="1:65" s="14" customFormat="1" ht="11.25">
      <c r="B175" s="221"/>
      <c r="C175" s="222"/>
      <c r="D175" s="212" t="s">
        <v>250</v>
      </c>
      <c r="E175" s="223" t="s">
        <v>1</v>
      </c>
      <c r="F175" s="224" t="s">
        <v>677</v>
      </c>
      <c r="G175" s="222"/>
      <c r="H175" s="225">
        <v>48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250</v>
      </c>
      <c r="AU175" s="231" t="s">
        <v>86</v>
      </c>
      <c r="AV175" s="14" t="s">
        <v>86</v>
      </c>
      <c r="AW175" s="14" t="s">
        <v>31</v>
      </c>
      <c r="AX175" s="14" t="s">
        <v>75</v>
      </c>
      <c r="AY175" s="231" t="s">
        <v>239</v>
      </c>
    </row>
    <row r="176" spans="1:65" s="16" customFormat="1" ht="11.25">
      <c r="B176" s="243"/>
      <c r="C176" s="244"/>
      <c r="D176" s="212" t="s">
        <v>250</v>
      </c>
      <c r="E176" s="245" t="s">
        <v>1</v>
      </c>
      <c r="F176" s="246" t="s">
        <v>264</v>
      </c>
      <c r="G176" s="244"/>
      <c r="H176" s="247">
        <v>110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250</v>
      </c>
      <c r="AU176" s="253" t="s">
        <v>86</v>
      </c>
      <c r="AV176" s="16" t="s">
        <v>246</v>
      </c>
      <c r="AW176" s="16" t="s">
        <v>31</v>
      </c>
      <c r="AX176" s="16" t="s">
        <v>83</v>
      </c>
      <c r="AY176" s="253" t="s">
        <v>239</v>
      </c>
    </row>
    <row r="177" spans="1:65" s="2" customFormat="1" ht="24.2" customHeight="1">
      <c r="A177" s="35"/>
      <c r="B177" s="36"/>
      <c r="C177" s="192" t="s">
        <v>396</v>
      </c>
      <c r="D177" s="192" t="s">
        <v>241</v>
      </c>
      <c r="E177" s="193" t="s">
        <v>4428</v>
      </c>
      <c r="F177" s="194" t="s">
        <v>4429</v>
      </c>
      <c r="G177" s="195" t="s">
        <v>519</v>
      </c>
      <c r="H177" s="196">
        <v>63</v>
      </c>
      <c r="I177" s="197"/>
      <c r="J177" s="198">
        <f>ROUND(I177*H177,2)</f>
        <v>0</v>
      </c>
      <c r="K177" s="194" t="s">
        <v>245</v>
      </c>
      <c r="L177" s="40"/>
      <c r="M177" s="199" t="s">
        <v>1</v>
      </c>
      <c r="N177" s="200" t="s">
        <v>40</v>
      </c>
      <c r="O177" s="72"/>
      <c r="P177" s="201">
        <f>O177*H177</f>
        <v>0</v>
      </c>
      <c r="Q177" s="201">
        <v>1.2899999999999999E-3</v>
      </c>
      <c r="R177" s="201">
        <f>Q177*H177</f>
        <v>8.1269999999999995E-2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169</v>
      </c>
      <c r="AT177" s="203" t="s">
        <v>241</v>
      </c>
      <c r="AU177" s="203" t="s">
        <v>86</v>
      </c>
      <c r="AY177" s="18" t="s">
        <v>239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169</v>
      </c>
      <c r="BM177" s="203" t="s">
        <v>4430</v>
      </c>
    </row>
    <row r="178" spans="1:65" s="2" customFormat="1" ht="11.25">
      <c r="A178" s="35"/>
      <c r="B178" s="36"/>
      <c r="C178" s="37"/>
      <c r="D178" s="205" t="s">
        <v>248</v>
      </c>
      <c r="E178" s="37"/>
      <c r="F178" s="206" t="s">
        <v>4431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248</v>
      </c>
      <c r="AU178" s="18" t="s">
        <v>86</v>
      </c>
    </row>
    <row r="179" spans="1:65" s="13" customFormat="1" ht="11.25">
      <c r="B179" s="210"/>
      <c r="C179" s="211"/>
      <c r="D179" s="212" t="s">
        <v>250</v>
      </c>
      <c r="E179" s="213" t="s">
        <v>1</v>
      </c>
      <c r="F179" s="214" t="s">
        <v>4422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250</v>
      </c>
      <c r="AU179" s="220" t="s">
        <v>86</v>
      </c>
      <c r="AV179" s="13" t="s">
        <v>83</v>
      </c>
      <c r="AW179" s="13" t="s">
        <v>31</v>
      </c>
      <c r="AX179" s="13" t="s">
        <v>75</v>
      </c>
      <c r="AY179" s="220" t="s">
        <v>239</v>
      </c>
    </row>
    <row r="180" spans="1:65" s="14" customFormat="1" ht="11.25">
      <c r="B180" s="221"/>
      <c r="C180" s="222"/>
      <c r="D180" s="212" t="s">
        <v>250</v>
      </c>
      <c r="E180" s="223" t="s">
        <v>1</v>
      </c>
      <c r="F180" s="224" t="s">
        <v>590</v>
      </c>
      <c r="G180" s="222"/>
      <c r="H180" s="225">
        <v>39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250</v>
      </c>
      <c r="AU180" s="231" t="s">
        <v>86</v>
      </c>
      <c r="AV180" s="14" t="s">
        <v>86</v>
      </c>
      <c r="AW180" s="14" t="s">
        <v>31</v>
      </c>
      <c r="AX180" s="14" t="s">
        <v>75</v>
      </c>
      <c r="AY180" s="231" t="s">
        <v>239</v>
      </c>
    </row>
    <row r="181" spans="1:65" s="13" customFormat="1" ht="11.25">
      <c r="B181" s="210"/>
      <c r="C181" s="211"/>
      <c r="D181" s="212" t="s">
        <v>250</v>
      </c>
      <c r="E181" s="213" t="s">
        <v>1</v>
      </c>
      <c r="F181" s="214" t="s">
        <v>4423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250</v>
      </c>
      <c r="AU181" s="220" t="s">
        <v>86</v>
      </c>
      <c r="AV181" s="13" t="s">
        <v>83</v>
      </c>
      <c r="AW181" s="13" t="s">
        <v>31</v>
      </c>
      <c r="AX181" s="13" t="s">
        <v>75</v>
      </c>
      <c r="AY181" s="220" t="s">
        <v>239</v>
      </c>
    </row>
    <row r="182" spans="1:65" s="14" customFormat="1" ht="11.25">
      <c r="B182" s="221"/>
      <c r="C182" s="222"/>
      <c r="D182" s="212" t="s">
        <v>250</v>
      </c>
      <c r="E182" s="223" t="s">
        <v>1</v>
      </c>
      <c r="F182" s="224" t="s">
        <v>454</v>
      </c>
      <c r="G182" s="222"/>
      <c r="H182" s="225">
        <v>24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250</v>
      </c>
      <c r="AU182" s="231" t="s">
        <v>86</v>
      </c>
      <c r="AV182" s="14" t="s">
        <v>86</v>
      </c>
      <c r="AW182" s="14" t="s">
        <v>31</v>
      </c>
      <c r="AX182" s="14" t="s">
        <v>75</v>
      </c>
      <c r="AY182" s="231" t="s">
        <v>239</v>
      </c>
    </row>
    <row r="183" spans="1:65" s="16" customFormat="1" ht="11.25">
      <c r="B183" s="243"/>
      <c r="C183" s="244"/>
      <c r="D183" s="212" t="s">
        <v>250</v>
      </c>
      <c r="E183" s="245" t="s">
        <v>1</v>
      </c>
      <c r="F183" s="246" t="s">
        <v>264</v>
      </c>
      <c r="G183" s="244"/>
      <c r="H183" s="247">
        <v>63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250</v>
      </c>
      <c r="AU183" s="253" t="s">
        <v>86</v>
      </c>
      <c r="AV183" s="16" t="s">
        <v>246</v>
      </c>
      <c r="AW183" s="16" t="s">
        <v>31</v>
      </c>
      <c r="AX183" s="16" t="s">
        <v>83</v>
      </c>
      <c r="AY183" s="253" t="s">
        <v>239</v>
      </c>
    </row>
    <row r="184" spans="1:65" s="2" customFormat="1" ht="24.2" customHeight="1">
      <c r="A184" s="35"/>
      <c r="B184" s="36"/>
      <c r="C184" s="192" t="s">
        <v>401</v>
      </c>
      <c r="D184" s="192" t="s">
        <v>241</v>
      </c>
      <c r="E184" s="193" t="s">
        <v>4432</v>
      </c>
      <c r="F184" s="194" t="s">
        <v>4433</v>
      </c>
      <c r="G184" s="195" t="s">
        <v>519</v>
      </c>
      <c r="H184" s="196">
        <v>21</v>
      </c>
      <c r="I184" s="197"/>
      <c r="J184" s="198">
        <f>ROUND(I184*H184,2)</f>
        <v>0</v>
      </c>
      <c r="K184" s="194" t="s">
        <v>245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1.6100000000000001E-3</v>
      </c>
      <c r="R184" s="201">
        <f>Q184*H184</f>
        <v>3.381E-2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169</v>
      </c>
      <c r="AT184" s="203" t="s">
        <v>241</v>
      </c>
      <c r="AU184" s="203" t="s">
        <v>86</v>
      </c>
      <c r="AY184" s="18" t="s">
        <v>239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169</v>
      </c>
      <c r="BM184" s="203" t="s">
        <v>4434</v>
      </c>
    </row>
    <row r="185" spans="1:65" s="2" customFormat="1" ht="11.25">
      <c r="A185" s="35"/>
      <c r="B185" s="36"/>
      <c r="C185" s="37"/>
      <c r="D185" s="205" t="s">
        <v>248</v>
      </c>
      <c r="E185" s="37"/>
      <c r="F185" s="206" t="s">
        <v>4435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248</v>
      </c>
      <c r="AU185" s="18" t="s">
        <v>86</v>
      </c>
    </row>
    <row r="186" spans="1:65" s="2" customFormat="1" ht="16.5" customHeight="1">
      <c r="A186" s="35"/>
      <c r="B186" s="36"/>
      <c r="C186" s="192" t="s">
        <v>7</v>
      </c>
      <c r="D186" s="192" t="s">
        <v>241</v>
      </c>
      <c r="E186" s="193" t="s">
        <v>4436</v>
      </c>
      <c r="F186" s="194" t="s">
        <v>4437</v>
      </c>
      <c r="G186" s="195" t="s">
        <v>519</v>
      </c>
      <c r="H186" s="196">
        <v>329</v>
      </c>
      <c r="I186" s="197"/>
      <c r="J186" s="198">
        <f>ROUND(I186*H186,2)</f>
        <v>0</v>
      </c>
      <c r="K186" s="194" t="s">
        <v>245</v>
      </c>
      <c r="L186" s="40"/>
      <c r="M186" s="199" t="s">
        <v>1</v>
      </c>
      <c r="N186" s="200" t="s">
        <v>40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169</v>
      </c>
      <c r="AT186" s="203" t="s">
        <v>241</v>
      </c>
      <c r="AU186" s="203" t="s">
        <v>86</v>
      </c>
      <c r="AY186" s="18" t="s">
        <v>239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169</v>
      </c>
      <c r="BM186" s="203" t="s">
        <v>4438</v>
      </c>
    </row>
    <row r="187" spans="1:65" s="2" customFormat="1" ht="11.25">
      <c r="A187" s="35"/>
      <c r="B187" s="36"/>
      <c r="C187" s="37"/>
      <c r="D187" s="205" t="s">
        <v>248</v>
      </c>
      <c r="E187" s="37"/>
      <c r="F187" s="206" t="s">
        <v>4439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248</v>
      </c>
      <c r="AU187" s="18" t="s">
        <v>86</v>
      </c>
    </row>
    <row r="188" spans="1:65" s="2" customFormat="1" ht="16.5" customHeight="1">
      <c r="A188" s="35"/>
      <c r="B188" s="36"/>
      <c r="C188" s="192" t="s">
        <v>426</v>
      </c>
      <c r="D188" s="192" t="s">
        <v>241</v>
      </c>
      <c r="E188" s="193" t="s">
        <v>4440</v>
      </c>
      <c r="F188" s="194" t="s">
        <v>4441</v>
      </c>
      <c r="G188" s="195" t="s">
        <v>519</v>
      </c>
      <c r="H188" s="196">
        <v>410</v>
      </c>
      <c r="I188" s="197"/>
      <c r="J188" s="198">
        <f>ROUND(I188*H188,2)</f>
        <v>0</v>
      </c>
      <c r="K188" s="194" t="s">
        <v>245</v>
      </c>
      <c r="L188" s="40"/>
      <c r="M188" s="199" t="s">
        <v>1</v>
      </c>
      <c r="N188" s="200" t="s">
        <v>40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169</v>
      </c>
      <c r="AT188" s="203" t="s">
        <v>241</v>
      </c>
      <c r="AU188" s="203" t="s">
        <v>86</v>
      </c>
      <c r="AY188" s="18" t="s">
        <v>239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83</v>
      </c>
      <c r="BK188" s="204">
        <f>ROUND(I188*H188,2)</f>
        <v>0</v>
      </c>
      <c r="BL188" s="18" t="s">
        <v>169</v>
      </c>
      <c r="BM188" s="203" t="s">
        <v>4442</v>
      </c>
    </row>
    <row r="189" spans="1:65" s="2" customFormat="1" ht="11.25">
      <c r="A189" s="35"/>
      <c r="B189" s="36"/>
      <c r="C189" s="37"/>
      <c r="D189" s="205" t="s">
        <v>248</v>
      </c>
      <c r="E189" s="37"/>
      <c r="F189" s="206" t="s">
        <v>4443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248</v>
      </c>
      <c r="AU189" s="18" t="s">
        <v>86</v>
      </c>
    </row>
    <row r="190" spans="1:65" s="2" customFormat="1" ht="24.2" customHeight="1">
      <c r="A190" s="35"/>
      <c r="B190" s="36"/>
      <c r="C190" s="192" t="s">
        <v>441</v>
      </c>
      <c r="D190" s="192" t="s">
        <v>241</v>
      </c>
      <c r="E190" s="193" t="s">
        <v>4444</v>
      </c>
      <c r="F190" s="194" t="s">
        <v>4445</v>
      </c>
      <c r="G190" s="195" t="s">
        <v>519</v>
      </c>
      <c r="H190" s="196">
        <v>18</v>
      </c>
      <c r="I190" s="197"/>
      <c r="J190" s="198">
        <f>ROUND(I190*H190,2)</f>
        <v>0</v>
      </c>
      <c r="K190" s="194" t="s">
        <v>245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</v>
      </c>
      <c r="AT190" s="203" t="s">
        <v>241</v>
      </c>
      <c r="AU190" s="203" t="s">
        <v>86</v>
      </c>
      <c r="AY190" s="18" t="s">
        <v>239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169</v>
      </c>
      <c r="BM190" s="203" t="s">
        <v>4446</v>
      </c>
    </row>
    <row r="191" spans="1:65" s="2" customFormat="1" ht="11.25">
      <c r="A191" s="35"/>
      <c r="B191" s="36"/>
      <c r="C191" s="37"/>
      <c r="D191" s="205" t="s">
        <v>248</v>
      </c>
      <c r="E191" s="37"/>
      <c r="F191" s="206" t="s">
        <v>4447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248</v>
      </c>
      <c r="AU191" s="18" t="s">
        <v>86</v>
      </c>
    </row>
    <row r="192" spans="1:65" s="2" customFormat="1" ht="24.2" customHeight="1">
      <c r="A192" s="35"/>
      <c r="B192" s="36"/>
      <c r="C192" s="192" t="s">
        <v>454</v>
      </c>
      <c r="D192" s="192" t="s">
        <v>241</v>
      </c>
      <c r="E192" s="193" t="s">
        <v>4448</v>
      </c>
      <c r="F192" s="194" t="s">
        <v>4449</v>
      </c>
      <c r="G192" s="195" t="s">
        <v>343</v>
      </c>
      <c r="H192" s="196">
        <v>0.32</v>
      </c>
      <c r="I192" s="197"/>
      <c r="J192" s="198">
        <f>ROUND(I192*H192,2)</f>
        <v>0</v>
      </c>
      <c r="K192" s="194" t="s">
        <v>245</v>
      </c>
      <c r="L192" s="40"/>
      <c r="M192" s="199" t="s">
        <v>1</v>
      </c>
      <c r="N192" s="200" t="s">
        <v>40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169</v>
      </c>
      <c r="AT192" s="203" t="s">
        <v>241</v>
      </c>
      <c r="AU192" s="203" t="s">
        <v>86</v>
      </c>
      <c r="AY192" s="18" t="s">
        <v>239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169</v>
      </c>
      <c r="BM192" s="203" t="s">
        <v>4450</v>
      </c>
    </row>
    <row r="193" spans="1:65" s="2" customFormat="1" ht="11.25">
      <c r="A193" s="35"/>
      <c r="B193" s="36"/>
      <c r="C193" s="37"/>
      <c r="D193" s="205" t="s">
        <v>248</v>
      </c>
      <c r="E193" s="37"/>
      <c r="F193" s="206" t="s">
        <v>4451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248</v>
      </c>
      <c r="AU193" s="18" t="s">
        <v>86</v>
      </c>
    </row>
    <row r="194" spans="1:65" s="12" customFormat="1" ht="22.9" customHeight="1">
      <c r="B194" s="176"/>
      <c r="C194" s="177"/>
      <c r="D194" s="178" t="s">
        <v>74</v>
      </c>
      <c r="E194" s="190" t="s">
        <v>4452</v>
      </c>
      <c r="F194" s="190" t="s">
        <v>4453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SUM(P195:P201)</f>
        <v>0</v>
      </c>
      <c r="Q194" s="184"/>
      <c r="R194" s="185">
        <f>SUM(R195:R201)</f>
        <v>1.8779999999999998E-2</v>
      </c>
      <c r="S194" s="184"/>
      <c r="T194" s="186">
        <f>SUM(T195:T201)</f>
        <v>0</v>
      </c>
      <c r="AR194" s="187" t="s">
        <v>86</v>
      </c>
      <c r="AT194" s="188" t="s">
        <v>74</v>
      </c>
      <c r="AU194" s="188" t="s">
        <v>83</v>
      </c>
      <c r="AY194" s="187" t="s">
        <v>239</v>
      </c>
      <c r="BK194" s="189">
        <f>SUM(BK195:BK201)</f>
        <v>0</v>
      </c>
    </row>
    <row r="195" spans="1:65" s="2" customFormat="1" ht="24.2" customHeight="1">
      <c r="A195" s="35"/>
      <c r="B195" s="36"/>
      <c r="C195" s="192" t="s">
        <v>459</v>
      </c>
      <c r="D195" s="192" t="s">
        <v>241</v>
      </c>
      <c r="E195" s="193" t="s">
        <v>4454</v>
      </c>
      <c r="F195" s="194" t="s">
        <v>4455</v>
      </c>
      <c r="G195" s="195" t="s">
        <v>674</v>
      </c>
      <c r="H195" s="196">
        <v>44</v>
      </c>
      <c r="I195" s="197"/>
      <c r="J195" s="198">
        <f t="shared" ref="J195:J200" si="10">ROUND(I195*H195,2)</f>
        <v>0</v>
      </c>
      <c r="K195" s="194" t="s">
        <v>1</v>
      </c>
      <c r="L195" s="40"/>
      <c r="M195" s="199" t="s">
        <v>1</v>
      </c>
      <c r="N195" s="200" t="s">
        <v>40</v>
      </c>
      <c r="O195" s="72"/>
      <c r="P195" s="201">
        <f t="shared" ref="P195:P200" si="11">O195*H195</f>
        <v>0</v>
      </c>
      <c r="Q195" s="201">
        <v>1.2E-4</v>
      </c>
      <c r="R195" s="201">
        <f t="shared" ref="R195:R200" si="12">Q195*H195</f>
        <v>5.28E-3</v>
      </c>
      <c r="S195" s="201">
        <v>0</v>
      </c>
      <c r="T195" s="202">
        <f t="shared" ref="T195:T200" si="13"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169</v>
      </c>
      <c r="AT195" s="203" t="s">
        <v>241</v>
      </c>
      <c r="AU195" s="203" t="s">
        <v>86</v>
      </c>
      <c r="AY195" s="18" t="s">
        <v>239</v>
      </c>
      <c r="BE195" s="204">
        <f t="shared" ref="BE195:BE200" si="14">IF(N195="základní",J195,0)</f>
        <v>0</v>
      </c>
      <c r="BF195" s="204">
        <f t="shared" ref="BF195:BF200" si="15">IF(N195="snížená",J195,0)</f>
        <v>0</v>
      </c>
      <c r="BG195" s="204">
        <f t="shared" ref="BG195:BG200" si="16">IF(N195="zákl. přenesená",J195,0)</f>
        <v>0</v>
      </c>
      <c r="BH195" s="204">
        <f t="shared" ref="BH195:BH200" si="17">IF(N195="sníž. přenesená",J195,0)</f>
        <v>0</v>
      </c>
      <c r="BI195" s="204">
        <f t="shared" ref="BI195:BI200" si="18">IF(N195="nulová",J195,0)</f>
        <v>0</v>
      </c>
      <c r="BJ195" s="18" t="s">
        <v>83</v>
      </c>
      <c r="BK195" s="204">
        <f t="shared" ref="BK195:BK200" si="19">ROUND(I195*H195,2)</f>
        <v>0</v>
      </c>
      <c r="BL195" s="18" t="s">
        <v>169</v>
      </c>
      <c r="BM195" s="203" t="s">
        <v>4456</v>
      </c>
    </row>
    <row r="196" spans="1:65" s="2" customFormat="1" ht="16.5" customHeight="1">
      <c r="A196" s="35"/>
      <c r="B196" s="36"/>
      <c r="C196" s="192" t="s">
        <v>475</v>
      </c>
      <c r="D196" s="192" t="s">
        <v>241</v>
      </c>
      <c r="E196" s="193" t="s">
        <v>4457</v>
      </c>
      <c r="F196" s="194" t="s">
        <v>4458</v>
      </c>
      <c r="G196" s="195" t="s">
        <v>4179</v>
      </c>
      <c r="H196" s="196">
        <v>2</v>
      </c>
      <c r="I196" s="197"/>
      <c r="J196" s="198">
        <f t="shared" si="10"/>
        <v>0</v>
      </c>
      <c r="K196" s="194" t="s">
        <v>1</v>
      </c>
      <c r="L196" s="40"/>
      <c r="M196" s="199" t="s">
        <v>1</v>
      </c>
      <c r="N196" s="200" t="s">
        <v>40</v>
      </c>
      <c r="O196" s="72"/>
      <c r="P196" s="201">
        <f t="shared" si="11"/>
        <v>0</v>
      </c>
      <c r="Q196" s="201">
        <v>2.7E-4</v>
      </c>
      <c r="R196" s="201">
        <f t="shared" si="12"/>
        <v>5.4000000000000001E-4</v>
      </c>
      <c r="S196" s="201">
        <v>0</v>
      </c>
      <c r="T196" s="202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169</v>
      </c>
      <c r="AT196" s="203" t="s">
        <v>241</v>
      </c>
      <c r="AU196" s="203" t="s">
        <v>86</v>
      </c>
      <c r="AY196" s="18" t="s">
        <v>239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8" t="s">
        <v>83</v>
      </c>
      <c r="BK196" s="204">
        <f t="shared" si="19"/>
        <v>0</v>
      </c>
      <c r="BL196" s="18" t="s">
        <v>169</v>
      </c>
      <c r="BM196" s="203" t="s">
        <v>4459</v>
      </c>
    </row>
    <row r="197" spans="1:65" s="2" customFormat="1" ht="24.2" customHeight="1">
      <c r="A197" s="35"/>
      <c r="B197" s="36"/>
      <c r="C197" s="192" t="s">
        <v>488</v>
      </c>
      <c r="D197" s="192" t="s">
        <v>241</v>
      </c>
      <c r="E197" s="193" t="s">
        <v>4460</v>
      </c>
      <c r="F197" s="194" t="s">
        <v>4461</v>
      </c>
      <c r="G197" s="195" t="s">
        <v>674</v>
      </c>
      <c r="H197" s="196">
        <v>2</v>
      </c>
      <c r="I197" s="197"/>
      <c r="J197" s="198">
        <f t="shared" si="10"/>
        <v>0</v>
      </c>
      <c r="K197" s="194" t="s">
        <v>1</v>
      </c>
      <c r="L197" s="40"/>
      <c r="M197" s="199" t="s">
        <v>1</v>
      </c>
      <c r="N197" s="200" t="s">
        <v>40</v>
      </c>
      <c r="O197" s="72"/>
      <c r="P197" s="201">
        <f t="shared" si="11"/>
        <v>0</v>
      </c>
      <c r="Q197" s="201">
        <v>2.7E-4</v>
      </c>
      <c r="R197" s="201">
        <f t="shared" si="12"/>
        <v>5.4000000000000001E-4</v>
      </c>
      <c r="S197" s="201">
        <v>0</v>
      </c>
      <c r="T197" s="202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169</v>
      </c>
      <c r="AT197" s="203" t="s">
        <v>241</v>
      </c>
      <c r="AU197" s="203" t="s">
        <v>86</v>
      </c>
      <c r="AY197" s="18" t="s">
        <v>239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8" t="s">
        <v>83</v>
      </c>
      <c r="BK197" s="204">
        <f t="shared" si="19"/>
        <v>0</v>
      </c>
      <c r="BL197" s="18" t="s">
        <v>169</v>
      </c>
      <c r="BM197" s="203" t="s">
        <v>4462</v>
      </c>
    </row>
    <row r="198" spans="1:65" s="2" customFormat="1" ht="24.2" customHeight="1">
      <c r="A198" s="35"/>
      <c r="B198" s="36"/>
      <c r="C198" s="192" t="s">
        <v>493</v>
      </c>
      <c r="D198" s="192" t="s">
        <v>241</v>
      </c>
      <c r="E198" s="193" t="s">
        <v>4463</v>
      </c>
      <c r="F198" s="194" t="s">
        <v>4464</v>
      </c>
      <c r="G198" s="195" t="s">
        <v>674</v>
      </c>
      <c r="H198" s="196">
        <v>2</v>
      </c>
      <c r="I198" s="197"/>
      <c r="J198" s="198">
        <f t="shared" si="10"/>
        <v>0</v>
      </c>
      <c r="K198" s="194" t="s">
        <v>1</v>
      </c>
      <c r="L198" s="40"/>
      <c r="M198" s="199" t="s">
        <v>1</v>
      </c>
      <c r="N198" s="200" t="s">
        <v>40</v>
      </c>
      <c r="O198" s="72"/>
      <c r="P198" s="201">
        <f t="shared" si="11"/>
        <v>0</v>
      </c>
      <c r="Q198" s="201">
        <v>2.7E-4</v>
      </c>
      <c r="R198" s="201">
        <f t="shared" si="12"/>
        <v>5.4000000000000001E-4</v>
      </c>
      <c r="S198" s="201">
        <v>0</v>
      </c>
      <c r="T198" s="202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169</v>
      </c>
      <c r="AT198" s="203" t="s">
        <v>241</v>
      </c>
      <c r="AU198" s="203" t="s">
        <v>86</v>
      </c>
      <c r="AY198" s="18" t="s">
        <v>239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8" t="s">
        <v>83</v>
      </c>
      <c r="BK198" s="204">
        <f t="shared" si="19"/>
        <v>0</v>
      </c>
      <c r="BL198" s="18" t="s">
        <v>169</v>
      </c>
      <c r="BM198" s="203" t="s">
        <v>4465</v>
      </c>
    </row>
    <row r="199" spans="1:65" s="2" customFormat="1" ht="24.2" customHeight="1">
      <c r="A199" s="35"/>
      <c r="B199" s="36"/>
      <c r="C199" s="192" t="s">
        <v>501</v>
      </c>
      <c r="D199" s="192" t="s">
        <v>241</v>
      </c>
      <c r="E199" s="193" t="s">
        <v>4466</v>
      </c>
      <c r="F199" s="194" t="s">
        <v>4467</v>
      </c>
      <c r="G199" s="195" t="s">
        <v>674</v>
      </c>
      <c r="H199" s="196">
        <v>44</v>
      </c>
      <c r="I199" s="197"/>
      <c r="J199" s="198">
        <f t="shared" si="10"/>
        <v>0</v>
      </c>
      <c r="K199" s="194" t="s">
        <v>1</v>
      </c>
      <c r="L199" s="40"/>
      <c r="M199" s="199" t="s">
        <v>1</v>
      </c>
      <c r="N199" s="200" t="s">
        <v>40</v>
      </c>
      <c r="O199" s="72"/>
      <c r="P199" s="201">
        <f t="shared" si="11"/>
        <v>0</v>
      </c>
      <c r="Q199" s="201">
        <v>2.7E-4</v>
      </c>
      <c r="R199" s="201">
        <f t="shared" si="12"/>
        <v>1.188E-2</v>
      </c>
      <c r="S199" s="201">
        <v>0</v>
      </c>
      <c r="T199" s="202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169</v>
      </c>
      <c r="AT199" s="203" t="s">
        <v>241</v>
      </c>
      <c r="AU199" s="203" t="s">
        <v>86</v>
      </c>
      <c r="AY199" s="18" t="s">
        <v>239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8" t="s">
        <v>83</v>
      </c>
      <c r="BK199" s="204">
        <f t="shared" si="19"/>
        <v>0</v>
      </c>
      <c r="BL199" s="18" t="s">
        <v>169</v>
      </c>
      <c r="BM199" s="203" t="s">
        <v>4468</v>
      </c>
    </row>
    <row r="200" spans="1:65" s="2" customFormat="1" ht="21.75" customHeight="1">
      <c r="A200" s="35"/>
      <c r="B200" s="36"/>
      <c r="C200" s="192" t="s">
        <v>510</v>
      </c>
      <c r="D200" s="192" t="s">
        <v>241</v>
      </c>
      <c r="E200" s="193" t="s">
        <v>4469</v>
      </c>
      <c r="F200" s="194" t="s">
        <v>4470</v>
      </c>
      <c r="G200" s="195" t="s">
        <v>343</v>
      </c>
      <c r="H200" s="196">
        <v>0.02</v>
      </c>
      <c r="I200" s="197"/>
      <c r="J200" s="198">
        <f t="shared" si="10"/>
        <v>0</v>
      </c>
      <c r="K200" s="194" t="s">
        <v>245</v>
      </c>
      <c r="L200" s="40"/>
      <c r="M200" s="199" t="s">
        <v>1</v>
      </c>
      <c r="N200" s="200" t="s">
        <v>40</v>
      </c>
      <c r="O200" s="72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169</v>
      </c>
      <c r="AT200" s="203" t="s">
        <v>241</v>
      </c>
      <c r="AU200" s="203" t="s">
        <v>86</v>
      </c>
      <c r="AY200" s="18" t="s">
        <v>239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8" t="s">
        <v>83</v>
      </c>
      <c r="BK200" s="204">
        <f t="shared" si="19"/>
        <v>0</v>
      </c>
      <c r="BL200" s="18" t="s">
        <v>169</v>
      </c>
      <c r="BM200" s="203" t="s">
        <v>4471</v>
      </c>
    </row>
    <row r="201" spans="1:65" s="2" customFormat="1" ht="11.25">
      <c r="A201" s="35"/>
      <c r="B201" s="36"/>
      <c r="C201" s="37"/>
      <c r="D201" s="205" t="s">
        <v>248</v>
      </c>
      <c r="E201" s="37"/>
      <c r="F201" s="206" t="s">
        <v>4472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248</v>
      </c>
      <c r="AU201" s="18" t="s">
        <v>86</v>
      </c>
    </row>
    <row r="202" spans="1:65" s="12" customFormat="1" ht="22.9" customHeight="1">
      <c r="B202" s="176"/>
      <c r="C202" s="177"/>
      <c r="D202" s="178" t="s">
        <v>74</v>
      </c>
      <c r="E202" s="190" t="s">
        <v>4473</v>
      </c>
      <c r="F202" s="190" t="s">
        <v>4474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SUM(P203:P220)</f>
        <v>0</v>
      </c>
      <c r="Q202" s="184"/>
      <c r="R202" s="185">
        <f>SUM(R203:R220)</f>
        <v>1.3363</v>
      </c>
      <c r="S202" s="184"/>
      <c r="T202" s="186">
        <f>SUM(T203:T220)</f>
        <v>0</v>
      </c>
      <c r="AR202" s="187" t="s">
        <v>86</v>
      </c>
      <c r="AT202" s="188" t="s">
        <v>74</v>
      </c>
      <c r="AU202" s="188" t="s">
        <v>83</v>
      </c>
      <c r="AY202" s="187" t="s">
        <v>239</v>
      </c>
      <c r="BK202" s="189">
        <f>SUM(BK203:BK220)</f>
        <v>0</v>
      </c>
    </row>
    <row r="203" spans="1:65" s="2" customFormat="1" ht="37.9" customHeight="1">
      <c r="A203" s="35"/>
      <c r="B203" s="36"/>
      <c r="C203" s="192" t="s">
        <v>516</v>
      </c>
      <c r="D203" s="192" t="s">
        <v>241</v>
      </c>
      <c r="E203" s="193" t="s">
        <v>4475</v>
      </c>
      <c r="F203" s="194" t="s">
        <v>4476</v>
      </c>
      <c r="G203" s="195" t="s">
        <v>674</v>
      </c>
      <c r="H203" s="196">
        <v>3</v>
      </c>
      <c r="I203" s="197"/>
      <c r="J203" s="198">
        <f>ROUND(I203*H203,2)</f>
        <v>0</v>
      </c>
      <c r="K203" s="194" t="s">
        <v>245</v>
      </c>
      <c r="L203" s="40"/>
      <c r="M203" s="199" t="s">
        <v>1</v>
      </c>
      <c r="N203" s="200" t="s">
        <v>40</v>
      </c>
      <c r="O203" s="72"/>
      <c r="P203" s="201">
        <f>O203*H203</f>
        <v>0</v>
      </c>
      <c r="Q203" s="201">
        <v>1.34E-2</v>
      </c>
      <c r="R203" s="201">
        <f>Q203*H203</f>
        <v>4.02E-2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169</v>
      </c>
      <c r="AT203" s="203" t="s">
        <v>241</v>
      </c>
      <c r="AU203" s="203" t="s">
        <v>86</v>
      </c>
      <c r="AY203" s="18" t="s">
        <v>239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169</v>
      </c>
      <c r="BM203" s="203" t="s">
        <v>4477</v>
      </c>
    </row>
    <row r="204" spans="1:65" s="2" customFormat="1" ht="11.25">
      <c r="A204" s="35"/>
      <c r="B204" s="36"/>
      <c r="C204" s="37"/>
      <c r="D204" s="205" t="s">
        <v>248</v>
      </c>
      <c r="E204" s="37"/>
      <c r="F204" s="206" t="s">
        <v>4478</v>
      </c>
      <c r="G204" s="37"/>
      <c r="H204" s="37"/>
      <c r="I204" s="207"/>
      <c r="J204" s="37"/>
      <c r="K204" s="37"/>
      <c r="L204" s="40"/>
      <c r="M204" s="208"/>
      <c r="N204" s="20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248</v>
      </c>
      <c r="AU204" s="18" t="s">
        <v>86</v>
      </c>
    </row>
    <row r="205" spans="1:65" s="2" customFormat="1" ht="37.9" customHeight="1">
      <c r="A205" s="35"/>
      <c r="B205" s="36"/>
      <c r="C205" s="192" t="s">
        <v>531</v>
      </c>
      <c r="D205" s="192" t="s">
        <v>241</v>
      </c>
      <c r="E205" s="193" t="s">
        <v>4479</v>
      </c>
      <c r="F205" s="194" t="s">
        <v>4480</v>
      </c>
      <c r="G205" s="195" t="s">
        <v>674</v>
      </c>
      <c r="H205" s="196">
        <v>20</v>
      </c>
      <c r="I205" s="197"/>
      <c r="J205" s="198">
        <f>ROUND(I205*H205,2)</f>
        <v>0</v>
      </c>
      <c r="K205" s="194" t="s">
        <v>245</v>
      </c>
      <c r="L205" s="40"/>
      <c r="M205" s="199" t="s">
        <v>1</v>
      </c>
      <c r="N205" s="200" t="s">
        <v>40</v>
      </c>
      <c r="O205" s="72"/>
      <c r="P205" s="201">
        <f>O205*H205</f>
        <v>0</v>
      </c>
      <c r="Q205" s="201">
        <v>1.942E-2</v>
      </c>
      <c r="R205" s="201">
        <f>Q205*H205</f>
        <v>0.38839999999999997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169</v>
      </c>
      <c r="AT205" s="203" t="s">
        <v>241</v>
      </c>
      <c r="AU205" s="203" t="s">
        <v>86</v>
      </c>
      <c r="AY205" s="18" t="s">
        <v>239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169</v>
      </c>
      <c r="BM205" s="203" t="s">
        <v>4481</v>
      </c>
    </row>
    <row r="206" spans="1:65" s="2" customFormat="1" ht="11.25">
      <c r="A206" s="35"/>
      <c r="B206" s="36"/>
      <c r="C206" s="37"/>
      <c r="D206" s="205" t="s">
        <v>248</v>
      </c>
      <c r="E206" s="37"/>
      <c r="F206" s="206" t="s">
        <v>4482</v>
      </c>
      <c r="G206" s="37"/>
      <c r="H206" s="37"/>
      <c r="I206" s="207"/>
      <c r="J206" s="37"/>
      <c r="K206" s="37"/>
      <c r="L206" s="40"/>
      <c r="M206" s="208"/>
      <c r="N206" s="209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248</v>
      </c>
      <c r="AU206" s="18" t="s">
        <v>86</v>
      </c>
    </row>
    <row r="207" spans="1:65" s="2" customFormat="1" ht="37.9" customHeight="1">
      <c r="A207" s="35"/>
      <c r="B207" s="36"/>
      <c r="C207" s="192" t="s">
        <v>537</v>
      </c>
      <c r="D207" s="192" t="s">
        <v>241</v>
      </c>
      <c r="E207" s="193" t="s">
        <v>4483</v>
      </c>
      <c r="F207" s="194" t="s">
        <v>4484</v>
      </c>
      <c r="G207" s="195" t="s">
        <v>674</v>
      </c>
      <c r="H207" s="196">
        <v>7</v>
      </c>
      <c r="I207" s="197"/>
      <c r="J207" s="198">
        <f>ROUND(I207*H207,2)</f>
        <v>0</v>
      </c>
      <c r="K207" s="194" t="s">
        <v>245</v>
      </c>
      <c r="L207" s="40"/>
      <c r="M207" s="199" t="s">
        <v>1</v>
      </c>
      <c r="N207" s="200" t="s">
        <v>40</v>
      </c>
      <c r="O207" s="72"/>
      <c r="P207" s="201">
        <f>O207*H207</f>
        <v>0</v>
      </c>
      <c r="Q207" s="201">
        <v>2.5159999999999998E-2</v>
      </c>
      <c r="R207" s="201">
        <f>Q207*H207</f>
        <v>0.17612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169</v>
      </c>
      <c r="AT207" s="203" t="s">
        <v>241</v>
      </c>
      <c r="AU207" s="203" t="s">
        <v>86</v>
      </c>
      <c r="AY207" s="18" t="s">
        <v>239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169</v>
      </c>
      <c r="BM207" s="203" t="s">
        <v>4485</v>
      </c>
    </row>
    <row r="208" spans="1:65" s="2" customFormat="1" ht="11.25">
      <c r="A208" s="35"/>
      <c r="B208" s="36"/>
      <c r="C208" s="37"/>
      <c r="D208" s="205" t="s">
        <v>248</v>
      </c>
      <c r="E208" s="37"/>
      <c r="F208" s="206" t="s">
        <v>4486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248</v>
      </c>
      <c r="AU208" s="18" t="s">
        <v>86</v>
      </c>
    </row>
    <row r="209" spans="1:65" s="2" customFormat="1" ht="37.9" customHeight="1">
      <c r="A209" s="35"/>
      <c r="B209" s="36"/>
      <c r="C209" s="192" t="s">
        <v>541</v>
      </c>
      <c r="D209" s="192" t="s">
        <v>241</v>
      </c>
      <c r="E209" s="193" t="s">
        <v>4487</v>
      </c>
      <c r="F209" s="194" t="s">
        <v>4488</v>
      </c>
      <c r="G209" s="195" t="s">
        <v>674</v>
      </c>
      <c r="H209" s="196">
        <v>5</v>
      </c>
      <c r="I209" s="197"/>
      <c r="J209" s="198">
        <f>ROUND(I209*H209,2)</f>
        <v>0</v>
      </c>
      <c r="K209" s="194" t="s">
        <v>245</v>
      </c>
      <c r="L209" s="40"/>
      <c r="M209" s="199" t="s">
        <v>1</v>
      </c>
      <c r="N209" s="200" t="s">
        <v>40</v>
      </c>
      <c r="O209" s="72"/>
      <c r="P209" s="201">
        <f>O209*H209</f>
        <v>0</v>
      </c>
      <c r="Q209" s="201">
        <v>3.09E-2</v>
      </c>
      <c r="R209" s="201">
        <f>Q209*H209</f>
        <v>0.1545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169</v>
      </c>
      <c r="AT209" s="203" t="s">
        <v>241</v>
      </c>
      <c r="AU209" s="203" t="s">
        <v>86</v>
      </c>
      <c r="AY209" s="18" t="s">
        <v>239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83</v>
      </c>
      <c r="BK209" s="204">
        <f>ROUND(I209*H209,2)</f>
        <v>0</v>
      </c>
      <c r="BL209" s="18" t="s">
        <v>169</v>
      </c>
      <c r="BM209" s="203" t="s">
        <v>4489</v>
      </c>
    </row>
    <row r="210" spans="1:65" s="2" customFormat="1" ht="11.25">
      <c r="A210" s="35"/>
      <c r="B210" s="36"/>
      <c r="C210" s="37"/>
      <c r="D210" s="205" t="s">
        <v>248</v>
      </c>
      <c r="E210" s="37"/>
      <c r="F210" s="206" t="s">
        <v>4490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248</v>
      </c>
      <c r="AU210" s="18" t="s">
        <v>86</v>
      </c>
    </row>
    <row r="211" spans="1:65" s="2" customFormat="1" ht="37.9" customHeight="1">
      <c r="A211" s="35"/>
      <c r="B211" s="36"/>
      <c r="C211" s="192" t="s">
        <v>546</v>
      </c>
      <c r="D211" s="192" t="s">
        <v>241</v>
      </c>
      <c r="E211" s="193" t="s">
        <v>4491</v>
      </c>
      <c r="F211" s="194" t="s">
        <v>4492</v>
      </c>
      <c r="G211" s="195" t="s">
        <v>674</v>
      </c>
      <c r="H211" s="196">
        <v>3</v>
      </c>
      <c r="I211" s="197"/>
      <c r="J211" s="198">
        <f>ROUND(I211*H211,2)</f>
        <v>0</v>
      </c>
      <c r="K211" s="194" t="s">
        <v>245</v>
      </c>
      <c r="L211" s="40"/>
      <c r="M211" s="199" t="s">
        <v>1</v>
      </c>
      <c r="N211" s="200" t="s">
        <v>40</v>
      </c>
      <c r="O211" s="72"/>
      <c r="P211" s="201">
        <f>O211*H211</f>
        <v>0</v>
      </c>
      <c r="Q211" s="201">
        <v>5.8599999999999999E-2</v>
      </c>
      <c r="R211" s="201">
        <f>Q211*H211</f>
        <v>0.17580000000000001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169</v>
      </c>
      <c r="AT211" s="203" t="s">
        <v>241</v>
      </c>
      <c r="AU211" s="203" t="s">
        <v>86</v>
      </c>
      <c r="AY211" s="18" t="s">
        <v>239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83</v>
      </c>
      <c r="BK211" s="204">
        <f>ROUND(I211*H211,2)</f>
        <v>0</v>
      </c>
      <c r="BL211" s="18" t="s">
        <v>169</v>
      </c>
      <c r="BM211" s="203" t="s">
        <v>4493</v>
      </c>
    </row>
    <row r="212" spans="1:65" s="2" customFormat="1" ht="11.25">
      <c r="A212" s="35"/>
      <c r="B212" s="36"/>
      <c r="C212" s="37"/>
      <c r="D212" s="205" t="s">
        <v>248</v>
      </c>
      <c r="E212" s="37"/>
      <c r="F212" s="206" t="s">
        <v>4494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248</v>
      </c>
      <c r="AU212" s="18" t="s">
        <v>86</v>
      </c>
    </row>
    <row r="213" spans="1:65" s="2" customFormat="1" ht="37.9" customHeight="1">
      <c r="A213" s="35"/>
      <c r="B213" s="36"/>
      <c r="C213" s="192" t="s">
        <v>553</v>
      </c>
      <c r="D213" s="192" t="s">
        <v>241</v>
      </c>
      <c r="E213" s="193" t="s">
        <v>4495</v>
      </c>
      <c r="F213" s="194" t="s">
        <v>4496</v>
      </c>
      <c r="G213" s="195" t="s">
        <v>674</v>
      </c>
      <c r="H213" s="196">
        <v>6</v>
      </c>
      <c r="I213" s="197"/>
      <c r="J213" s="198">
        <f>ROUND(I213*H213,2)</f>
        <v>0</v>
      </c>
      <c r="K213" s="194" t="s">
        <v>245</v>
      </c>
      <c r="L213" s="40"/>
      <c r="M213" s="199" t="s">
        <v>1</v>
      </c>
      <c r="N213" s="200" t="s">
        <v>40</v>
      </c>
      <c r="O213" s="72"/>
      <c r="P213" s="201">
        <f>O213*H213</f>
        <v>0</v>
      </c>
      <c r="Q213" s="201">
        <v>6.6879999999999995E-2</v>
      </c>
      <c r="R213" s="201">
        <f>Q213*H213</f>
        <v>0.40127999999999997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169</v>
      </c>
      <c r="AT213" s="203" t="s">
        <v>241</v>
      </c>
      <c r="AU213" s="203" t="s">
        <v>86</v>
      </c>
      <c r="AY213" s="18" t="s">
        <v>239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169</v>
      </c>
      <c r="BM213" s="203" t="s">
        <v>4497</v>
      </c>
    </row>
    <row r="214" spans="1:65" s="2" customFormat="1" ht="11.25">
      <c r="A214" s="35"/>
      <c r="B214" s="36"/>
      <c r="C214" s="37"/>
      <c r="D214" s="205" t="s">
        <v>248</v>
      </c>
      <c r="E214" s="37"/>
      <c r="F214" s="206" t="s">
        <v>4498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248</v>
      </c>
      <c r="AU214" s="18" t="s">
        <v>86</v>
      </c>
    </row>
    <row r="215" spans="1:65" s="2" customFormat="1" ht="24.2" customHeight="1">
      <c r="A215" s="35"/>
      <c r="B215" s="36"/>
      <c r="C215" s="192" t="s">
        <v>568</v>
      </c>
      <c r="D215" s="192" t="s">
        <v>241</v>
      </c>
      <c r="E215" s="193" t="s">
        <v>4499</v>
      </c>
      <c r="F215" s="194" t="s">
        <v>4500</v>
      </c>
      <c r="G215" s="195" t="s">
        <v>674</v>
      </c>
      <c r="H215" s="196">
        <v>2</v>
      </c>
      <c r="I215" s="197"/>
      <c r="J215" s="198">
        <f>ROUND(I215*H215,2)</f>
        <v>0</v>
      </c>
      <c r="K215" s="194" t="s">
        <v>245</v>
      </c>
      <c r="L215" s="40"/>
      <c r="M215" s="199" t="s">
        <v>1</v>
      </c>
      <c r="N215" s="200" t="s">
        <v>40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169</v>
      </c>
      <c r="AT215" s="203" t="s">
        <v>241</v>
      </c>
      <c r="AU215" s="203" t="s">
        <v>86</v>
      </c>
      <c r="AY215" s="18" t="s">
        <v>239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169</v>
      </c>
      <c r="BM215" s="203" t="s">
        <v>4501</v>
      </c>
    </row>
    <row r="216" spans="1:65" s="2" customFormat="1" ht="11.25">
      <c r="A216" s="35"/>
      <c r="B216" s="36"/>
      <c r="C216" s="37"/>
      <c r="D216" s="205" t="s">
        <v>248</v>
      </c>
      <c r="E216" s="37"/>
      <c r="F216" s="206" t="s">
        <v>4502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248</v>
      </c>
      <c r="AU216" s="18" t="s">
        <v>86</v>
      </c>
    </row>
    <row r="217" spans="1:65" s="2" customFormat="1" ht="16.5" customHeight="1">
      <c r="A217" s="35"/>
      <c r="B217" s="36"/>
      <c r="C217" s="254" t="s">
        <v>578</v>
      </c>
      <c r="D217" s="254" t="s">
        <v>340</v>
      </c>
      <c r="E217" s="255" t="s">
        <v>4503</v>
      </c>
      <c r="F217" s="256" t="s">
        <v>4504</v>
      </c>
      <c r="G217" s="257" t="s">
        <v>674</v>
      </c>
      <c r="H217" s="258">
        <v>1</v>
      </c>
      <c r="I217" s="259"/>
      <c r="J217" s="260">
        <f>ROUND(I217*H217,2)</f>
        <v>0</v>
      </c>
      <c r="K217" s="256" t="s">
        <v>1</v>
      </c>
      <c r="L217" s="261"/>
      <c r="M217" s="262" t="s">
        <v>1</v>
      </c>
      <c r="N217" s="263" t="s">
        <v>40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531</v>
      </c>
      <c r="AT217" s="203" t="s">
        <v>340</v>
      </c>
      <c r="AU217" s="203" t="s">
        <v>86</v>
      </c>
      <c r="AY217" s="18" t="s">
        <v>239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83</v>
      </c>
      <c r="BK217" s="204">
        <f>ROUND(I217*H217,2)</f>
        <v>0</v>
      </c>
      <c r="BL217" s="18" t="s">
        <v>169</v>
      </c>
      <c r="BM217" s="203" t="s">
        <v>4505</v>
      </c>
    </row>
    <row r="218" spans="1:65" s="2" customFormat="1" ht="16.5" customHeight="1">
      <c r="A218" s="35"/>
      <c r="B218" s="36"/>
      <c r="C218" s="254" t="s">
        <v>590</v>
      </c>
      <c r="D218" s="254" t="s">
        <v>340</v>
      </c>
      <c r="E218" s="255" t="s">
        <v>4506</v>
      </c>
      <c r="F218" s="256" t="s">
        <v>4507</v>
      </c>
      <c r="G218" s="257" t="s">
        <v>674</v>
      </c>
      <c r="H218" s="258">
        <v>1</v>
      </c>
      <c r="I218" s="259"/>
      <c r="J218" s="260">
        <f>ROUND(I218*H218,2)</f>
        <v>0</v>
      </c>
      <c r="K218" s="256" t="s">
        <v>1</v>
      </c>
      <c r="L218" s="261"/>
      <c r="M218" s="262" t="s">
        <v>1</v>
      </c>
      <c r="N218" s="263" t="s">
        <v>40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531</v>
      </c>
      <c r="AT218" s="203" t="s">
        <v>340</v>
      </c>
      <c r="AU218" s="203" t="s">
        <v>86</v>
      </c>
      <c r="AY218" s="18" t="s">
        <v>239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169</v>
      </c>
      <c r="BM218" s="203" t="s">
        <v>4508</v>
      </c>
    </row>
    <row r="219" spans="1:65" s="2" customFormat="1" ht="24.2" customHeight="1">
      <c r="A219" s="35"/>
      <c r="B219" s="36"/>
      <c r="C219" s="192" t="s">
        <v>604</v>
      </c>
      <c r="D219" s="192" t="s">
        <v>241</v>
      </c>
      <c r="E219" s="193" t="s">
        <v>4509</v>
      </c>
      <c r="F219" s="194" t="s">
        <v>4510</v>
      </c>
      <c r="G219" s="195" t="s">
        <v>343</v>
      </c>
      <c r="H219" s="196">
        <v>1.34</v>
      </c>
      <c r="I219" s="197"/>
      <c r="J219" s="198">
        <f>ROUND(I219*H219,2)</f>
        <v>0</v>
      </c>
      <c r="K219" s="194" t="s">
        <v>245</v>
      </c>
      <c r="L219" s="40"/>
      <c r="M219" s="199" t="s">
        <v>1</v>
      </c>
      <c r="N219" s="200" t="s">
        <v>40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169</v>
      </c>
      <c r="AT219" s="203" t="s">
        <v>241</v>
      </c>
      <c r="AU219" s="203" t="s">
        <v>86</v>
      </c>
      <c r="AY219" s="18" t="s">
        <v>239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83</v>
      </c>
      <c r="BK219" s="204">
        <f>ROUND(I219*H219,2)</f>
        <v>0</v>
      </c>
      <c r="BL219" s="18" t="s">
        <v>169</v>
      </c>
      <c r="BM219" s="203" t="s">
        <v>4511</v>
      </c>
    </row>
    <row r="220" spans="1:65" s="2" customFormat="1" ht="11.25">
      <c r="A220" s="35"/>
      <c r="B220" s="36"/>
      <c r="C220" s="37"/>
      <c r="D220" s="205" t="s">
        <v>248</v>
      </c>
      <c r="E220" s="37"/>
      <c r="F220" s="206" t="s">
        <v>4512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248</v>
      </c>
      <c r="AU220" s="18" t="s">
        <v>86</v>
      </c>
    </row>
    <row r="221" spans="1:65" s="12" customFormat="1" ht="22.9" customHeight="1">
      <c r="B221" s="176"/>
      <c r="C221" s="177"/>
      <c r="D221" s="178" t="s">
        <v>74</v>
      </c>
      <c r="E221" s="190" t="s">
        <v>4513</v>
      </c>
      <c r="F221" s="190" t="s">
        <v>4514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SUM(P222:P224)</f>
        <v>0</v>
      </c>
      <c r="Q221" s="184"/>
      <c r="R221" s="185">
        <f>SUM(R222:R224)</f>
        <v>0</v>
      </c>
      <c r="S221" s="184"/>
      <c r="T221" s="186">
        <f>SUM(T222:T224)</f>
        <v>0</v>
      </c>
      <c r="AR221" s="187" t="s">
        <v>86</v>
      </c>
      <c r="AT221" s="188" t="s">
        <v>74</v>
      </c>
      <c r="AU221" s="188" t="s">
        <v>83</v>
      </c>
      <c r="AY221" s="187" t="s">
        <v>239</v>
      </c>
      <c r="BK221" s="189">
        <f>SUM(BK222:BK224)</f>
        <v>0</v>
      </c>
    </row>
    <row r="222" spans="1:65" s="2" customFormat="1" ht="16.5" customHeight="1">
      <c r="A222" s="35"/>
      <c r="B222" s="36"/>
      <c r="C222" s="192" t="s">
        <v>611</v>
      </c>
      <c r="D222" s="192" t="s">
        <v>241</v>
      </c>
      <c r="E222" s="193" t="s">
        <v>80</v>
      </c>
      <c r="F222" s="194" t="s">
        <v>4515</v>
      </c>
      <c r="G222" s="195" t="s">
        <v>1610</v>
      </c>
      <c r="H222" s="196">
        <v>2</v>
      </c>
      <c r="I222" s="197"/>
      <c r="J222" s="198">
        <f>ROUND(I222*H222,2)</f>
        <v>0</v>
      </c>
      <c r="K222" s="194" t="s">
        <v>1</v>
      </c>
      <c r="L222" s="40"/>
      <c r="M222" s="199" t="s">
        <v>1</v>
      </c>
      <c r="N222" s="200" t="s">
        <v>40</v>
      </c>
      <c r="O222" s="7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169</v>
      </c>
      <c r="AT222" s="203" t="s">
        <v>241</v>
      </c>
      <c r="AU222" s="203" t="s">
        <v>86</v>
      </c>
      <c r="AY222" s="18" t="s">
        <v>239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169</v>
      </c>
      <c r="BM222" s="203" t="s">
        <v>4516</v>
      </c>
    </row>
    <row r="223" spans="1:65" s="2" customFormat="1" ht="16.5" customHeight="1">
      <c r="A223" s="35"/>
      <c r="B223" s="36"/>
      <c r="C223" s="192" t="s">
        <v>627</v>
      </c>
      <c r="D223" s="192" t="s">
        <v>241</v>
      </c>
      <c r="E223" s="193" t="s">
        <v>87</v>
      </c>
      <c r="F223" s="194" t="s">
        <v>4517</v>
      </c>
      <c r="G223" s="195" t="s">
        <v>1610</v>
      </c>
      <c r="H223" s="196">
        <v>1</v>
      </c>
      <c r="I223" s="197"/>
      <c r="J223" s="198">
        <f>ROUND(I223*H223,2)</f>
        <v>0</v>
      </c>
      <c r="K223" s="194" t="s">
        <v>1</v>
      </c>
      <c r="L223" s="40"/>
      <c r="M223" s="199" t="s">
        <v>1</v>
      </c>
      <c r="N223" s="200" t="s">
        <v>40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169</v>
      </c>
      <c r="AT223" s="203" t="s">
        <v>241</v>
      </c>
      <c r="AU223" s="203" t="s">
        <v>86</v>
      </c>
      <c r="AY223" s="18" t="s">
        <v>239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83</v>
      </c>
      <c r="BK223" s="204">
        <f>ROUND(I223*H223,2)</f>
        <v>0</v>
      </c>
      <c r="BL223" s="18" t="s">
        <v>169</v>
      </c>
      <c r="BM223" s="203" t="s">
        <v>4518</v>
      </c>
    </row>
    <row r="224" spans="1:65" s="2" customFormat="1" ht="16.5" customHeight="1">
      <c r="A224" s="35"/>
      <c r="B224" s="36"/>
      <c r="C224" s="192" t="s">
        <v>643</v>
      </c>
      <c r="D224" s="192" t="s">
        <v>241</v>
      </c>
      <c r="E224" s="193" t="s">
        <v>139</v>
      </c>
      <c r="F224" s="194" t="s">
        <v>4519</v>
      </c>
      <c r="G224" s="195" t="s">
        <v>1610</v>
      </c>
      <c r="H224" s="196">
        <v>1</v>
      </c>
      <c r="I224" s="197"/>
      <c r="J224" s="198">
        <f>ROUND(I224*H224,2)</f>
        <v>0</v>
      </c>
      <c r="K224" s="194" t="s">
        <v>1</v>
      </c>
      <c r="L224" s="40"/>
      <c r="M224" s="269" t="s">
        <v>1</v>
      </c>
      <c r="N224" s="270" t="s">
        <v>40</v>
      </c>
      <c r="O224" s="267"/>
      <c r="P224" s="271">
        <f>O224*H224</f>
        <v>0</v>
      </c>
      <c r="Q224" s="271">
        <v>0</v>
      </c>
      <c r="R224" s="271">
        <f>Q224*H224</f>
        <v>0</v>
      </c>
      <c r="S224" s="271">
        <v>0</v>
      </c>
      <c r="T224" s="27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169</v>
      </c>
      <c r="AT224" s="203" t="s">
        <v>241</v>
      </c>
      <c r="AU224" s="203" t="s">
        <v>86</v>
      </c>
      <c r="AY224" s="18" t="s">
        <v>239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169</v>
      </c>
      <c r="BM224" s="203" t="s">
        <v>4520</v>
      </c>
    </row>
    <row r="225" spans="1:31" s="2" customFormat="1" ht="6.95" customHeight="1">
      <c r="A225" s="35"/>
      <c r="B225" s="55"/>
      <c r="C225" s="56"/>
      <c r="D225" s="56"/>
      <c r="E225" s="56"/>
      <c r="F225" s="56"/>
      <c r="G225" s="56"/>
      <c r="H225" s="56"/>
      <c r="I225" s="56"/>
      <c r="J225" s="56"/>
      <c r="K225" s="56"/>
      <c r="L225" s="40"/>
      <c r="M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</sheetData>
  <sheetProtection algorithmName="SHA-512" hashValue="nRG3xi+nkCKlZGwIKXnnJnwQMs2/4jgrpRLvXVAdeVpc2ktw1s4cj5cFmAddH7thHMtqyzE7braEr63CPb1MhQ==" saltValue="XIk4/bKJCdT4JR+cM58SaaXGJyqCqmv2Yq7sLPsn2EEKqRMcsc7FY2tF/TqNyGZbV2rI1OVs4lgcHSlgfcu6zQ==" spinCount="100000" sheet="1" objects="1" scenarios="1" formatColumns="0" formatRows="0" autoFilter="0"/>
  <autoFilter ref="C128:K224" xr:uid="{00000000-0009-0000-0000-000003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6" r:id="rId1" xr:uid="{00000000-0004-0000-0300-000000000000}"/>
    <hyperlink ref="F145" r:id="rId2" xr:uid="{00000000-0004-0000-0300-000001000000}"/>
    <hyperlink ref="F162" r:id="rId3" xr:uid="{00000000-0004-0000-0300-000002000000}"/>
    <hyperlink ref="F164" r:id="rId4" xr:uid="{00000000-0004-0000-0300-000003000000}"/>
    <hyperlink ref="F171" r:id="rId5" xr:uid="{00000000-0004-0000-0300-000004000000}"/>
    <hyperlink ref="F178" r:id="rId6" xr:uid="{00000000-0004-0000-0300-000005000000}"/>
    <hyperlink ref="F185" r:id="rId7" xr:uid="{00000000-0004-0000-0300-000006000000}"/>
    <hyperlink ref="F187" r:id="rId8" xr:uid="{00000000-0004-0000-0300-000007000000}"/>
    <hyperlink ref="F189" r:id="rId9" xr:uid="{00000000-0004-0000-0300-000008000000}"/>
    <hyperlink ref="F191" r:id="rId10" xr:uid="{00000000-0004-0000-0300-000009000000}"/>
    <hyperlink ref="F193" r:id="rId11" xr:uid="{00000000-0004-0000-0300-00000A000000}"/>
    <hyperlink ref="F201" r:id="rId12" xr:uid="{00000000-0004-0000-0300-00000B000000}"/>
    <hyperlink ref="F204" r:id="rId13" xr:uid="{00000000-0004-0000-0300-00000C000000}"/>
    <hyperlink ref="F206" r:id="rId14" xr:uid="{00000000-0004-0000-0300-00000D000000}"/>
    <hyperlink ref="F208" r:id="rId15" xr:uid="{00000000-0004-0000-0300-00000E000000}"/>
    <hyperlink ref="F210" r:id="rId16" xr:uid="{00000000-0004-0000-0300-00000F000000}"/>
    <hyperlink ref="F212" r:id="rId17" xr:uid="{00000000-0004-0000-0300-000010000000}"/>
    <hyperlink ref="F214" r:id="rId18" xr:uid="{00000000-0004-0000-0300-000011000000}"/>
    <hyperlink ref="F216" r:id="rId19" xr:uid="{00000000-0004-0000-0300-000012000000}"/>
    <hyperlink ref="F220" r:id="rId20" xr:uid="{00000000-0004-0000-03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4350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4521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21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4353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ROUND((SUM(BE129:BE216)),  2)</f>
        <v>0</v>
      </c>
      <c r="G35" s="35"/>
      <c r="H35" s="35"/>
      <c r="I35" s="131">
        <v>0.21</v>
      </c>
      <c r="J35" s="130">
        <f>ROUND(((SUM(BE129:BE216))*I35),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ROUND((SUM(BF129:BF216)),  2)</f>
        <v>0</v>
      </c>
      <c r="G36" s="35"/>
      <c r="H36" s="35"/>
      <c r="I36" s="131">
        <v>0.15</v>
      </c>
      <c r="J36" s="130">
        <f>ROUND(((SUM(BF129:BF216))*I36),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ROUND((SUM(BG129:BG216)),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ROUND((SUM(BH129:BH216)),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ROUND((SUM(BI129:BI216)),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4350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03-2 - Výměníková stanice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 xml:space="preserve"> </v>
      </c>
      <c r="G93" s="37"/>
      <c r="H93" s="37"/>
      <c r="I93" s="30" t="s">
        <v>29</v>
      </c>
      <c r="J93" s="33" t="str">
        <f>E23</f>
        <v>BPO s.r.o.Ostrov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188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191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9" customFormat="1" ht="24.95" customHeight="1">
      <c r="B101" s="154"/>
      <c r="C101" s="155"/>
      <c r="D101" s="156" t="s">
        <v>203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206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3670</v>
      </c>
      <c r="E103" s="162"/>
      <c r="F103" s="162"/>
      <c r="G103" s="162"/>
      <c r="H103" s="162"/>
      <c r="I103" s="162"/>
      <c r="J103" s="163">
        <f>J152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4356</v>
      </c>
      <c r="E104" s="162"/>
      <c r="F104" s="162"/>
      <c r="G104" s="162"/>
      <c r="H104" s="162"/>
      <c r="I104" s="162"/>
      <c r="J104" s="163">
        <f>J156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4357</v>
      </c>
      <c r="E105" s="162"/>
      <c r="F105" s="162"/>
      <c r="G105" s="162"/>
      <c r="H105" s="162"/>
      <c r="I105" s="162"/>
      <c r="J105" s="163">
        <f>J175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216</v>
      </c>
      <c r="E106" s="162"/>
      <c r="F106" s="162"/>
      <c r="G106" s="162"/>
      <c r="H106" s="162"/>
      <c r="I106" s="162"/>
      <c r="J106" s="163">
        <f>J199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4359</v>
      </c>
      <c r="E107" s="162"/>
      <c r="F107" s="162"/>
      <c r="G107" s="162"/>
      <c r="H107" s="162"/>
      <c r="I107" s="162"/>
      <c r="J107" s="163">
        <f>J212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224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9" t="str">
        <f>E7</f>
        <v>Areál IZS Ostrov - stanice JSDH - revize 2022</v>
      </c>
      <c r="F117" s="330"/>
      <c r="G117" s="330"/>
      <c r="H117" s="330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9" t="s">
        <v>4350</v>
      </c>
      <c r="F119" s="331"/>
      <c r="G119" s="331"/>
      <c r="H119" s="33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4351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4" t="str">
        <f>E11</f>
        <v>03-2 - Výměníková stanice</v>
      </c>
      <c r="F121" s="331"/>
      <c r="G121" s="331"/>
      <c r="H121" s="331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 xml:space="preserve"> </v>
      </c>
      <c r="G123" s="37"/>
      <c r="H123" s="37"/>
      <c r="I123" s="30" t="s">
        <v>22</v>
      </c>
      <c r="J123" s="67">
        <f>IF(J14="","",J14)</f>
        <v>44764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23</v>
      </c>
      <c r="D125" s="37"/>
      <c r="E125" s="37"/>
      <c r="F125" s="28" t="str">
        <f>E17</f>
        <v xml:space="preserve"> </v>
      </c>
      <c r="G125" s="37"/>
      <c r="H125" s="37"/>
      <c r="I125" s="30" t="s">
        <v>29</v>
      </c>
      <c r="J125" s="33" t="str">
        <f>E23</f>
        <v>BPO s.r.o.Ostrov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27</v>
      </c>
      <c r="D126" s="37"/>
      <c r="E126" s="37"/>
      <c r="F126" s="28" t="str">
        <f>IF(E20="","",E20)</f>
        <v>Vyplň údaj</v>
      </c>
      <c r="G126" s="37"/>
      <c r="H126" s="37"/>
      <c r="I126" s="30" t="s">
        <v>32</v>
      </c>
      <c r="J126" s="33" t="str">
        <f>E26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225</v>
      </c>
      <c r="D128" s="168" t="s">
        <v>60</v>
      </c>
      <c r="E128" s="168" t="s">
        <v>56</v>
      </c>
      <c r="F128" s="168" t="s">
        <v>57</v>
      </c>
      <c r="G128" s="168" t="s">
        <v>226</v>
      </c>
      <c r="H128" s="168" t="s">
        <v>227</v>
      </c>
      <c r="I128" s="168" t="s">
        <v>228</v>
      </c>
      <c r="J128" s="168" t="s">
        <v>185</v>
      </c>
      <c r="K128" s="169" t="s">
        <v>229</v>
      </c>
      <c r="L128" s="170"/>
      <c r="M128" s="76" t="s">
        <v>1</v>
      </c>
      <c r="N128" s="77" t="s">
        <v>39</v>
      </c>
      <c r="O128" s="77" t="s">
        <v>230</v>
      </c>
      <c r="P128" s="77" t="s">
        <v>231</v>
      </c>
      <c r="Q128" s="77" t="s">
        <v>232</v>
      </c>
      <c r="R128" s="77" t="s">
        <v>233</v>
      </c>
      <c r="S128" s="77" t="s">
        <v>234</v>
      </c>
      <c r="T128" s="78" t="s">
        <v>235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236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P130+P133</f>
        <v>0</v>
      </c>
      <c r="Q129" s="80"/>
      <c r="R129" s="173">
        <f>R130+R133</f>
        <v>0.53039000000000003</v>
      </c>
      <c r="S129" s="80"/>
      <c r="T129" s="174">
        <f>T130+T133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187</v>
      </c>
      <c r="BK129" s="175">
        <f>BK130+BK133</f>
        <v>0</v>
      </c>
    </row>
    <row r="130" spans="1:65" s="12" customFormat="1" ht="25.9" customHeight="1">
      <c r="B130" s="176"/>
      <c r="C130" s="177"/>
      <c r="D130" s="178" t="s">
        <v>74</v>
      </c>
      <c r="E130" s="179" t="s">
        <v>237</v>
      </c>
      <c r="F130" s="179" t="s">
        <v>238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</f>
        <v>0</v>
      </c>
      <c r="Q130" s="184"/>
      <c r="R130" s="185">
        <f>R131</f>
        <v>0</v>
      </c>
      <c r="S130" s="184"/>
      <c r="T130" s="186">
        <f>T131</f>
        <v>0</v>
      </c>
      <c r="AR130" s="187" t="s">
        <v>83</v>
      </c>
      <c r="AT130" s="188" t="s">
        <v>74</v>
      </c>
      <c r="AU130" s="188" t="s">
        <v>75</v>
      </c>
      <c r="AY130" s="187" t="s">
        <v>239</v>
      </c>
      <c r="BK130" s="189">
        <f>BK131</f>
        <v>0</v>
      </c>
    </row>
    <row r="131" spans="1:65" s="12" customFormat="1" ht="22.9" customHeight="1">
      <c r="B131" s="176"/>
      <c r="C131" s="177"/>
      <c r="D131" s="178" t="s">
        <v>74</v>
      </c>
      <c r="E131" s="190" t="s">
        <v>255</v>
      </c>
      <c r="F131" s="190" t="s">
        <v>552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P132</f>
        <v>0</v>
      </c>
      <c r="Q131" s="184"/>
      <c r="R131" s="185">
        <f>R132</f>
        <v>0</v>
      </c>
      <c r="S131" s="184"/>
      <c r="T131" s="186">
        <f>T132</f>
        <v>0</v>
      </c>
      <c r="AR131" s="187" t="s">
        <v>83</v>
      </c>
      <c r="AT131" s="188" t="s">
        <v>74</v>
      </c>
      <c r="AU131" s="188" t="s">
        <v>83</v>
      </c>
      <c r="AY131" s="187" t="s">
        <v>239</v>
      </c>
      <c r="BK131" s="189">
        <f>BK132</f>
        <v>0</v>
      </c>
    </row>
    <row r="132" spans="1:65" s="2" customFormat="1" ht="16.5" customHeight="1">
      <c r="A132" s="35"/>
      <c r="B132" s="36"/>
      <c r="C132" s="192" t="s">
        <v>83</v>
      </c>
      <c r="D132" s="192" t="s">
        <v>241</v>
      </c>
      <c r="E132" s="193" t="s">
        <v>3842</v>
      </c>
      <c r="F132" s="194" t="s">
        <v>4522</v>
      </c>
      <c r="G132" s="195" t="s">
        <v>1610</v>
      </c>
      <c r="H132" s="196">
        <v>1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246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246</v>
      </c>
      <c r="BM132" s="203" t="s">
        <v>4523</v>
      </c>
    </row>
    <row r="133" spans="1:65" s="12" customFormat="1" ht="25.9" customHeight="1">
      <c r="B133" s="176"/>
      <c r="C133" s="177"/>
      <c r="D133" s="178" t="s">
        <v>74</v>
      </c>
      <c r="E133" s="179" t="s">
        <v>1815</v>
      </c>
      <c r="F133" s="179" t="s">
        <v>1816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P134+P152+P156+P175+P199+P212</f>
        <v>0</v>
      </c>
      <c r="Q133" s="184"/>
      <c r="R133" s="185">
        <f>R134+R152+R156+R175+R199+R212</f>
        <v>0.53039000000000003</v>
      </c>
      <c r="S133" s="184"/>
      <c r="T133" s="186">
        <f>T134+T152+T156+T175+T199+T212</f>
        <v>0</v>
      </c>
      <c r="AR133" s="187" t="s">
        <v>86</v>
      </c>
      <c r="AT133" s="188" t="s">
        <v>74</v>
      </c>
      <c r="AU133" s="188" t="s">
        <v>75</v>
      </c>
      <c r="AY133" s="187" t="s">
        <v>239</v>
      </c>
      <c r="BK133" s="189">
        <f>BK134+BK152+BK156+BK175+BK199+BK212</f>
        <v>0</v>
      </c>
    </row>
    <row r="134" spans="1:65" s="12" customFormat="1" ht="22.9" customHeight="1">
      <c r="B134" s="176"/>
      <c r="C134" s="177"/>
      <c r="D134" s="178" t="s">
        <v>74</v>
      </c>
      <c r="E134" s="190" t="s">
        <v>2036</v>
      </c>
      <c r="F134" s="190" t="s">
        <v>2037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SUM(P135:P151)</f>
        <v>0</v>
      </c>
      <c r="Q134" s="184"/>
      <c r="R134" s="185">
        <f>SUM(R135:R151)</f>
        <v>8.1520000000000009E-2</v>
      </c>
      <c r="S134" s="184"/>
      <c r="T134" s="186">
        <f>SUM(T135:T151)</f>
        <v>0</v>
      </c>
      <c r="AR134" s="187" t="s">
        <v>86</v>
      </c>
      <c r="AT134" s="188" t="s">
        <v>74</v>
      </c>
      <c r="AU134" s="188" t="s">
        <v>83</v>
      </c>
      <c r="AY134" s="187" t="s">
        <v>239</v>
      </c>
      <c r="BK134" s="189">
        <f>SUM(BK135:BK151)</f>
        <v>0</v>
      </c>
    </row>
    <row r="135" spans="1:65" s="2" customFormat="1" ht="24.2" customHeight="1">
      <c r="A135" s="35"/>
      <c r="B135" s="36"/>
      <c r="C135" s="192" t="s">
        <v>86</v>
      </c>
      <c r="D135" s="192" t="s">
        <v>241</v>
      </c>
      <c r="E135" s="193" t="s">
        <v>4524</v>
      </c>
      <c r="F135" s="194" t="s">
        <v>4525</v>
      </c>
      <c r="G135" s="195" t="s">
        <v>1610</v>
      </c>
      <c r="H135" s="196">
        <v>1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241</v>
      </c>
      <c r="AU135" s="203" t="s">
        <v>86</v>
      </c>
      <c r="AY135" s="18" t="s">
        <v>239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4526</v>
      </c>
    </row>
    <row r="136" spans="1:65" s="2" customFormat="1" ht="33" customHeight="1">
      <c r="A136" s="35"/>
      <c r="B136" s="36"/>
      <c r="C136" s="192" t="s">
        <v>255</v>
      </c>
      <c r="D136" s="192" t="s">
        <v>241</v>
      </c>
      <c r="E136" s="193" t="s">
        <v>4362</v>
      </c>
      <c r="F136" s="194" t="s">
        <v>4363</v>
      </c>
      <c r="G136" s="195" t="s">
        <v>519</v>
      </c>
      <c r="H136" s="196">
        <v>72</v>
      </c>
      <c r="I136" s="197"/>
      <c r="J136" s="198">
        <f>ROUND(I136*H136,2)</f>
        <v>0</v>
      </c>
      <c r="K136" s="194" t="s">
        <v>245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1.9000000000000001E-4</v>
      </c>
      <c r="R136" s="201">
        <f>Q136*H136</f>
        <v>1.3680000000000001E-2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169</v>
      </c>
      <c r="AT136" s="203" t="s">
        <v>241</v>
      </c>
      <c r="AU136" s="203" t="s">
        <v>86</v>
      </c>
      <c r="AY136" s="18" t="s">
        <v>239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169</v>
      </c>
      <c r="BM136" s="203" t="s">
        <v>4527</v>
      </c>
    </row>
    <row r="137" spans="1:65" s="2" customFormat="1" ht="11.25">
      <c r="A137" s="35"/>
      <c r="B137" s="36"/>
      <c r="C137" s="37"/>
      <c r="D137" s="205" t="s">
        <v>248</v>
      </c>
      <c r="E137" s="37"/>
      <c r="F137" s="206" t="s">
        <v>4365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248</v>
      </c>
      <c r="AU137" s="18" t="s">
        <v>86</v>
      </c>
    </row>
    <row r="138" spans="1:65" s="13" customFormat="1" ht="11.25">
      <c r="B138" s="210"/>
      <c r="C138" s="211"/>
      <c r="D138" s="212" t="s">
        <v>250</v>
      </c>
      <c r="E138" s="213" t="s">
        <v>1</v>
      </c>
      <c r="F138" s="214" t="s">
        <v>4528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250</v>
      </c>
      <c r="AU138" s="220" t="s">
        <v>86</v>
      </c>
      <c r="AV138" s="13" t="s">
        <v>83</v>
      </c>
      <c r="AW138" s="13" t="s">
        <v>31</v>
      </c>
      <c r="AX138" s="13" t="s">
        <v>75</v>
      </c>
      <c r="AY138" s="220" t="s">
        <v>239</v>
      </c>
    </row>
    <row r="139" spans="1:65" s="14" customFormat="1" ht="11.25">
      <c r="B139" s="221"/>
      <c r="C139" s="222"/>
      <c r="D139" s="212" t="s">
        <v>250</v>
      </c>
      <c r="E139" s="223" t="s">
        <v>1</v>
      </c>
      <c r="F139" s="224" t="s">
        <v>4529</v>
      </c>
      <c r="G139" s="222"/>
      <c r="H139" s="225">
        <v>72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250</v>
      </c>
      <c r="AU139" s="231" t="s">
        <v>86</v>
      </c>
      <c r="AV139" s="14" t="s">
        <v>86</v>
      </c>
      <c r="AW139" s="14" t="s">
        <v>31</v>
      </c>
      <c r="AX139" s="14" t="s">
        <v>83</v>
      </c>
      <c r="AY139" s="231" t="s">
        <v>239</v>
      </c>
    </row>
    <row r="140" spans="1:65" s="2" customFormat="1" ht="24.2" customHeight="1">
      <c r="A140" s="35"/>
      <c r="B140" s="36"/>
      <c r="C140" s="254" t="s">
        <v>246</v>
      </c>
      <c r="D140" s="254" t="s">
        <v>340</v>
      </c>
      <c r="E140" s="255" t="s">
        <v>4530</v>
      </c>
      <c r="F140" s="256" t="s">
        <v>4531</v>
      </c>
      <c r="G140" s="257" t="s">
        <v>519</v>
      </c>
      <c r="H140" s="258">
        <v>14</v>
      </c>
      <c r="I140" s="259"/>
      <c r="J140" s="260">
        <f>ROUND(I140*H140,2)</f>
        <v>0</v>
      </c>
      <c r="K140" s="256" t="s">
        <v>245</v>
      </c>
      <c r="L140" s="261"/>
      <c r="M140" s="262" t="s">
        <v>1</v>
      </c>
      <c r="N140" s="263" t="s">
        <v>40</v>
      </c>
      <c r="O140" s="72"/>
      <c r="P140" s="201">
        <f>O140*H140</f>
        <v>0</v>
      </c>
      <c r="Q140" s="201">
        <v>2.7E-4</v>
      </c>
      <c r="R140" s="201">
        <f>Q140*H140</f>
        <v>3.7799999999999999E-3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531</v>
      </c>
      <c r="AT140" s="203" t="s">
        <v>340</v>
      </c>
      <c r="AU140" s="203" t="s">
        <v>86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4532</v>
      </c>
    </row>
    <row r="141" spans="1:65" s="14" customFormat="1" ht="11.25">
      <c r="B141" s="221"/>
      <c r="C141" s="222"/>
      <c r="D141" s="212" t="s">
        <v>250</v>
      </c>
      <c r="E141" s="223" t="s">
        <v>1</v>
      </c>
      <c r="F141" s="224" t="s">
        <v>4533</v>
      </c>
      <c r="G141" s="222"/>
      <c r="H141" s="225">
        <v>14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250</v>
      </c>
      <c r="AU141" s="231" t="s">
        <v>86</v>
      </c>
      <c r="AV141" s="14" t="s">
        <v>86</v>
      </c>
      <c r="AW141" s="14" t="s">
        <v>31</v>
      </c>
      <c r="AX141" s="14" t="s">
        <v>83</v>
      </c>
      <c r="AY141" s="231" t="s">
        <v>239</v>
      </c>
    </row>
    <row r="142" spans="1:65" s="2" customFormat="1" ht="24.2" customHeight="1">
      <c r="A142" s="35"/>
      <c r="B142" s="36"/>
      <c r="C142" s="254" t="s">
        <v>288</v>
      </c>
      <c r="D142" s="254" t="s">
        <v>340</v>
      </c>
      <c r="E142" s="255" t="s">
        <v>4534</v>
      </c>
      <c r="F142" s="256" t="s">
        <v>4535</v>
      </c>
      <c r="G142" s="257" t="s">
        <v>519</v>
      </c>
      <c r="H142" s="258">
        <v>8</v>
      </c>
      <c r="I142" s="259"/>
      <c r="J142" s="260">
        <f>ROUND(I142*H142,2)</f>
        <v>0</v>
      </c>
      <c r="K142" s="256" t="s">
        <v>245</v>
      </c>
      <c r="L142" s="261"/>
      <c r="M142" s="262" t="s">
        <v>1</v>
      </c>
      <c r="N142" s="263" t="s">
        <v>40</v>
      </c>
      <c r="O142" s="72"/>
      <c r="P142" s="201">
        <f>O142*H142</f>
        <v>0</v>
      </c>
      <c r="Q142" s="201">
        <v>3.2000000000000003E-4</v>
      </c>
      <c r="R142" s="201">
        <f>Q142*H142</f>
        <v>2.5600000000000002E-3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531</v>
      </c>
      <c r="AT142" s="203" t="s">
        <v>340</v>
      </c>
      <c r="AU142" s="203" t="s">
        <v>86</v>
      </c>
      <c r="AY142" s="18" t="s">
        <v>239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169</v>
      </c>
      <c r="BM142" s="203" t="s">
        <v>4536</v>
      </c>
    </row>
    <row r="143" spans="1:65" s="2" customFormat="1" ht="24.2" customHeight="1">
      <c r="A143" s="35"/>
      <c r="B143" s="36"/>
      <c r="C143" s="254" t="s">
        <v>299</v>
      </c>
      <c r="D143" s="254" t="s">
        <v>340</v>
      </c>
      <c r="E143" s="255" t="s">
        <v>4537</v>
      </c>
      <c r="F143" s="256" t="s">
        <v>4538</v>
      </c>
      <c r="G143" s="257" t="s">
        <v>519</v>
      </c>
      <c r="H143" s="258">
        <v>38</v>
      </c>
      <c r="I143" s="259"/>
      <c r="J143" s="260">
        <f>ROUND(I143*H143,2)</f>
        <v>0</v>
      </c>
      <c r="K143" s="256" t="s">
        <v>245</v>
      </c>
      <c r="L143" s="261"/>
      <c r="M143" s="262" t="s">
        <v>1</v>
      </c>
      <c r="N143" s="263" t="s">
        <v>40</v>
      </c>
      <c r="O143" s="72"/>
      <c r="P143" s="201">
        <f>O143*H143</f>
        <v>0</v>
      </c>
      <c r="Q143" s="201">
        <v>7.2000000000000005E-4</v>
      </c>
      <c r="R143" s="201">
        <f>Q143*H143</f>
        <v>2.7360000000000002E-2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531</v>
      </c>
      <c r="AT143" s="203" t="s">
        <v>340</v>
      </c>
      <c r="AU143" s="203" t="s">
        <v>86</v>
      </c>
      <c r="AY143" s="18" t="s">
        <v>239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169</v>
      </c>
      <c r="BM143" s="203" t="s">
        <v>4539</v>
      </c>
    </row>
    <row r="144" spans="1:65" s="2" customFormat="1" ht="24.2" customHeight="1">
      <c r="A144" s="35"/>
      <c r="B144" s="36"/>
      <c r="C144" s="254" t="s">
        <v>309</v>
      </c>
      <c r="D144" s="254" t="s">
        <v>340</v>
      </c>
      <c r="E144" s="255" t="s">
        <v>4540</v>
      </c>
      <c r="F144" s="256" t="s">
        <v>4541</v>
      </c>
      <c r="G144" s="257" t="s">
        <v>519</v>
      </c>
      <c r="H144" s="258">
        <v>12</v>
      </c>
      <c r="I144" s="259"/>
      <c r="J144" s="260">
        <f>ROUND(I144*H144,2)</f>
        <v>0</v>
      </c>
      <c r="K144" s="256" t="s">
        <v>245</v>
      </c>
      <c r="L144" s="261"/>
      <c r="M144" s="262" t="s">
        <v>1</v>
      </c>
      <c r="N144" s="263" t="s">
        <v>40</v>
      </c>
      <c r="O144" s="72"/>
      <c r="P144" s="201">
        <f>O144*H144</f>
        <v>0</v>
      </c>
      <c r="Q144" s="201">
        <v>7.7999999999999999E-4</v>
      </c>
      <c r="R144" s="201">
        <f>Q144*H144</f>
        <v>9.3600000000000003E-3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531</v>
      </c>
      <c r="AT144" s="203" t="s">
        <v>340</v>
      </c>
      <c r="AU144" s="203" t="s">
        <v>86</v>
      </c>
      <c r="AY144" s="18" t="s">
        <v>239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169</v>
      </c>
      <c r="BM144" s="203" t="s">
        <v>4542</v>
      </c>
    </row>
    <row r="145" spans="1:65" s="2" customFormat="1" ht="33" customHeight="1">
      <c r="A145" s="35"/>
      <c r="B145" s="36"/>
      <c r="C145" s="192" t="s">
        <v>319</v>
      </c>
      <c r="D145" s="192" t="s">
        <v>241</v>
      </c>
      <c r="E145" s="193" t="s">
        <v>4543</v>
      </c>
      <c r="F145" s="194" t="s">
        <v>4544</v>
      </c>
      <c r="G145" s="195" t="s">
        <v>519</v>
      </c>
      <c r="H145" s="196">
        <v>14</v>
      </c>
      <c r="I145" s="197"/>
      <c r="J145" s="198">
        <f>ROUND(I145*H145,2)</f>
        <v>0</v>
      </c>
      <c r="K145" s="194" t="s">
        <v>245</v>
      </c>
      <c r="L145" s="40"/>
      <c r="M145" s="199" t="s">
        <v>1</v>
      </c>
      <c r="N145" s="200" t="s">
        <v>40</v>
      </c>
      <c r="O145" s="72"/>
      <c r="P145" s="201">
        <f>O145*H145</f>
        <v>0</v>
      </c>
      <c r="Q145" s="201">
        <v>2.7E-4</v>
      </c>
      <c r="R145" s="201">
        <f>Q145*H145</f>
        <v>3.7799999999999999E-3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169</v>
      </c>
      <c r="AT145" s="203" t="s">
        <v>241</v>
      </c>
      <c r="AU145" s="203" t="s">
        <v>86</v>
      </c>
      <c r="AY145" s="18" t="s">
        <v>239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169</v>
      </c>
      <c r="BM145" s="203" t="s">
        <v>4545</v>
      </c>
    </row>
    <row r="146" spans="1:65" s="2" customFormat="1" ht="11.25">
      <c r="A146" s="35"/>
      <c r="B146" s="36"/>
      <c r="C146" s="37"/>
      <c r="D146" s="205" t="s">
        <v>248</v>
      </c>
      <c r="E146" s="37"/>
      <c r="F146" s="206" t="s">
        <v>4546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248</v>
      </c>
      <c r="AU146" s="18" t="s">
        <v>86</v>
      </c>
    </row>
    <row r="147" spans="1:65" s="13" customFormat="1" ht="11.25">
      <c r="B147" s="210"/>
      <c r="C147" s="211"/>
      <c r="D147" s="212" t="s">
        <v>250</v>
      </c>
      <c r="E147" s="213" t="s">
        <v>1</v>
      </c>
      <c r="F147" s="214" t="s">
        <v>4528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250</v>
      </c>
      <c r="AU147" s="220" t="s">
        <v>86</v>
      </c>
      <c r="AV147" s="13" t="s">
        <v>83</v>
      </c>
      <c r="AW147" s="13" t="s">
        <v>31</v>
      </c>
      <c r="AX147" s="13" t="s">
        <v>75</v>
      </c>
      <c r="AY147" s="220" t="s">
        <v>239</v>
      </c>
    </row>
    <row r="148" spans="1:65" s="14" customFormat="1" ht="11.25">
      <c r="B148" s="221"/>
      <c r="C148" s="222"/>
      <c r="D148" s="212" t="s">
        <v>250</v>
      </c>
      <c r="E148" s="223" t="s">
        <v>1</v>
      </c>
      <c r="F148" s="224" t="s">
        <v>164</v>
      </c>
      <c r="G148" s="222"/>
      <c r="H148" s="225">
        <v>14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250</v>
      </c>
      <c r="AU148" s="231" t="s">
        <v>86</v>
      </c>
      <c r="AV148" s="14" t="s">
        <v>86</v>
      </c>
      <c r="AW148" s="14" t="s">
        <v>31</v>
      </c>
      <c r="AX148" s="14" t="s">
        <v>83</v>
      </c>
      <c r="AY148" s="231" t="s">
        <v>239</v>
      </c>
    </row>
    <row r="149" spans="1:65" s="2" customFormat="1" ht="24.2" customHeight="1">
      <c r="A149" s="35"/>
      <c r="B149" s="36"/>
      <c r="C149" s="254" t="s">
        <v>327</v>
      </c>
      <c r="D149" s="254" t="s">
        <v>340</v>
      </c>
      <c r="E149" s="255" t="s">
        <v>4547</v>
      </c>
      <c r="F149" s="256" t="s">
        <v>4548</v>
      </c>
      <c r="G149" s="257" t="s">
        <v>519</v>
      </c>
      <c r="H149" s="258">
        <v>14</v>
      </c>
      <c r="I149" s="259"/>
      <c r="J149" s="260">
        <f>ROUND(I149*H149,2)</f>
        <v>0</v>
      </c>
      <c r="K149" s="256" t="s">
        <v>245</v>
      </c>
      <c r="L149" s="261"/>
      <c r="M149" s="262" t="s">
        <v>1</v>
      </c>
      <c r="N149" s="263" t="s">
        <v>40</v>
      </c>
      <c r="O149" s="72"/>
      <c r="P149" s="201">
        <f>O149*H149</f>
        <v>0</v>
      </c>
      <c r="Q149" s="201">
        <v>1.5E-3</v>
      </c>
      <c r="R149" s="201">
        <f>Q149*H149</f>
        <v>2.1000000000000001E-2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531</v>
      </c>
      <c r="AT149" s="203" t="s">
        <v>340</v>
      </c>
      <c r="AU149" s="203" t="s">
        <v>86</v>
      </c>
      <c r="AY149" s="18" t="s">
        <v>239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169</v>
      </c>
      <c r="BM149" s="203" t="s">
        <v>4549</v>
      </c>
    </row>
    <row r="150" spans="1:65" s="2" customFormat="1" ht="24.2" customHeight="1">
      <c r="A150" s="35"/>
      <c r="B150" s="36"/>
      <c r="C150" s="192" t="s">
        <v>151</v>
      </c>
      <c r="D150" s="192" t="s">
        <v>241</v>
      </c>
      <c r="E150" s="193" t="s">
        <v>4383</v>
      </c>
      <c r="F150" s="194" t="s">
        <v>4384</v>
      </c>
      <c r="G150" s="195" t="s">
        <v>343</v>
      </c>
      <c r="H150" s="196">
        <v>0.08</v>
      </c>
      <c r="I150" s="197"/>
      <c r="J150" s="198">
        <f>ROUND(I150*H150,2)</f>
        <v>0</v>
      </c>
      <c r="K150" s="194" t="s">
        <v>245</v>
      </c>
      <c r="L150" s="40"/>
      <c r="M150" s="199" t="s">
        <v>1</v>
      </c>
      <c r="N150" s="200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169</v>
      </c>
      <c r="AT150" s="203" t="s">
        <v>241</v>
      </c>
      <c r="AU150" s="203" t="s">
        <v>86</v>
      </c>
      <c r="AY150" s="18" t="s">
        <v>239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169</v>
      </c>
      <c r="BM150" s="203" t="s">
        <v>4550</v>
      </c>
    </row>
    <row r="151" spans="1:65" s="2" customFormat="1" ht="11.25">
      <c r="A151" s="35"/>
      <c r="B151" s="36"/>
      <c r="C151" s="37"/>
      <c r="D151" s="205" t="s">
        <v>248</v>
      </c>
      <c r="E151" s="37"/>
      <c r="F151" s="206" t="s">
        <v>4386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248</v>
      </c>
      <c r="AU151" s="18" t="s">
        <v>86</v>
      </c>
    </row>
    <row r="152" spans="1:65" s="12" customFormat="1" ht="22.9" customHeight="1">
      <c r="B152" s="176"/>
      <c r="C152" s="177"/>
      <c r="D152" s="178" t="s">
        <v>74</v>
      </c>
      <c r="E152" s="190" t="s">
        <v>4337</v>
      </c>
      <c r="F152" s="190" t="s">
        <v>4338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SUM(P153:P155)</f>
        <v>0</v>
      </c>
      <c r="Q152" s="184"/>
      <c r="R152" s="185">
        <f>SUM(R153:R155)</f>
        <v>5.64E-3</v>
      </c>
      <c r="S152" s="184"/>
      <c r="T152" s="186">
        <f>SUM(T153:T155)</f>
        <v>0</v>
      </c>
      <c r="AR152" s="187" t="s">
        <v>86</v>
      </c>
      <c r="AT152" s="188" t="s">
        <v>74</v>
      </c>
      <c r="AU152" s="188" t="s">
        <v>83</v>
      </c>
      <c r="AY152" s="187" t="s">
        <v>239</v>
      </c>
      <c r="BK152" s="189">
        <f>SUM(BK153:BK155)</f>
        <v>0</v>
      </c>
    </row>
    <row r="153" spans="1:65" s="2" customFormat="1" ht="37.9" customHeight="1">
      <c r="A153" s="35"/>
      <c r="B153" s="36"/>
      <c r="C153" s="192" t="s">
        <v>154</v>
      </c>
      <c r="D153" s="192" t="s">
        <v>241</v>
      </c>
      <c r="E153" s="193" t="s">
        <v>4551</v>
      </c>
      <c r="F153" s="194" t="s">
        <v>4552</v>
      </c>
      <c r="G153" s="195" t="s">
        <v>1610</v>
      </c>
      <c r="H153" s="196">
        <v>1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169</v>
      </c>
      <c r="AT153" s="203" t="s">
        <v>241</v>
      </c>
      <c r="AU153" s="203" t="s">
        <v>86</v>
      </c>
      <c r="AY153" s="18" t="s">
        <v>239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169</v>
      </c>
      <c r="BM153" s="203" t="s">
        <v>4553</v>
      </c>
    </row>
    <row r="154" spans="1:65" s="2" customFormat="1" ht="33" customHeight="1">
      <c r="A154" s="35"/>
      <c r="B154" s="36"/>
      <c r="C154" s="192" t="s">
        <v>157</v>
      </c>
      <c r="D154" s="192" t="s">
        <v>241</v>
      </c>
      <c r="E154" s="193" t="s">
        <v>4554</v>
      </c>
      <c r="F154" s="194" t="s">
        <v>4555</v>
      </c>
      <c r="G154" s="195" t="s">
        <v>4179</v>
      </c>
      <c r="H154" s="196">
        <v>3</v>
      </c>
      <c r="I154" s="197"/>
      <c r="J154" s="198">
        <f>ROUND(I154*H154,2)</f>
        <v>0</v>
      </c>
      <c r="K154" s="194" t="s">
        <v>245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1.8799999999999999E-3</v>
      </c>
      <c r="R154" s="201">
        <f>Q154*H154</f>
        <v>5.64E-3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169</v>
      </c>
      <c r="AT154" s="203" t="s">
        <v>241</v>
      </c>
      <c r="AU154" s="203" t="s">
        <v>86</v>
      </c>
      <c r="AY154" s="18" t="s">
        <v>239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169</v>
      </c>
      <c r="BM154" s="203" t="s">
        <v>4556</v>
      </c>
    </row>
    <row r="155" spans="1:65" s="2" customFormat="1" ht="11.25">
      <c r="A155" s="35"/>
      <c r="B155" s="36"/>
      <c r="C155" s="37"/>
      <c r="D155" s="205" t="s">
        <v>248</v>
      </c>
      <c r="E155" s="37"/>
      <c r="F155" s="206" t="s">
        <v>4557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248</v>
      </c>
      <c r="AU155" s="18" t="s">
        <v>86</v>
      </c>
    </row>
    <row r="156" spans="1:65" s="12" customFormat="1" ht="22.9" customHeight="1">
      <c r="B156" s="176"/>
      <c r="C156" s="177"/>
      <c r="D156" s="178" t="s">
        <v>74</v>
      </c>
      <c r="E156" s="190" t="s">
        <v>4392</v>
      </c>
      <c r="F156" s="190" t="s">
        <v>4393</v>
      </c>
      <c r="G156" s="177"/>
      <c r="H156" s="177"/>
      <c r="I156" s="180"/>
      <c r="J156" s="191">
        <f>BK156</f>
        <v>0</v>
      </c>
      <c r="K156" s="177"/>
      <c r="L156" s="182"/>
      <c r="M156" s="183"/>
      <c r="N156" s="184"/>
      <c r="O156" s="184"/>
      <c r="P156" s="185">
        <f>SUM(P157:P174)</f>
        <v>0</v>
      </c>
      <c r="Q156" s="184"/>
      <c r="R156" s="185">
        <f>SUM(R157:R174)</f>
        <v>0.42647999999999997</v>
      </c>
      <c r="S156" s="184"/>
      <c r="T156" s="186">
        <f>SUM(T157:T174)</f>
        <v>0</v>
      </c>
      <c r="AR156" s="187" t="s">
        <v>86</v>
      </c>
      <c r="AT156" s="188" t="s">
        <v>74</v>
      </c>
      <c r="AU156" s="188" t="s">
        <v>83</v>
      </c>
      <c r="AY156" s="187" t="s">
        <v>239</v>
      </c>
      <c r="BK156" s="189">
        <f>SUM(BK157:BK174)</f>
        <v>0</v>
      </c>
    </row>
    <row r="157" spans="1:65" s="2" customFormat="1" ht="24.2" customHeight="1">
      <c r="A157" s="35"/>
      <c r="B157" s="36"/>
      <c r="C157" s="192" t="s">
        <v>161</v>
      </c>
      <c r="D157" s="192" t="s">
        <v>241</v>
      </c>
      <c r="E157" s="193" t="s">
        <v>4558</v>
      </c>
      <c r="F157" s="194" t="s">
        <v>4559</v>
      </c>
      <c r="G157" s="195" t="s">
        <v>519</v>
      </c>
      <c r="H157" s="196">
        <v>14</v>
      </c>
      <c r="I157" s="197"/>
      <c r="J157" s="198">
        <f>ROUND(I157*H157,2)</f>
        <v>0</v>
      </c>
      <c r="K157" s="194" t="s">
        <v>245</v>
      </c>
      <c r="L157" s="40"/>
      <c r="M157" s="199" t="s">
        <v>1</v>
      </c>
      <c r="N157" s="200" t="s">
        <v>40</v>
      </c>
      <c r="O157" s="72"/>
      <c r="P157" s="201">
        <f>O157*H157</f>
        <v>0</v>
      </c>
      <c r="Q157" s="201">
        <v>1.6999999999999999E-3</v>
      </c>
      <c r="R157" s="201">
        <f>Q157*H157</f>
        <v>2.3799999999999998E-2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</v>
      </c>
      <c r="AT157" s="203" t="s">
        <v>241</v>
      </c>
      <c r="AU157" s="203" t="s">
        <v>86</v>
      </c>
      <c r="AY157" s="18" t="s">
        <v>239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169</v>
      </c>
      <c r="BM157" s="203" t="s">
        <v>4560</v>
      </c>
    </row>
    <row r="158" spans="1:65" s="2" customFormat="1" ht="11.25">
      <c r="A158" s="35"/>
      <c r="B158" s="36"/>
      <c r="C158" s="37"/>
      <c r="D158" s="205" t="s">
        <v>248</v>
      </c>
      <c r="E158" s="37"/>
      <c r="F158" s="206" t="s">
        <v>4561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248</v>
      </c>
      <c r="AU158" s="18" t="s">
        <v>86</v>
      </c>
    </row>
    <row r="159" spans="1:65" s="14" customFormat="1" ht="11.25">
      <c r="B159" s="221"/>
      <c r="C159" s="222"/>
      <c r="D159" s="212" t="s">
        <v>250</v>
      </c>
      <c r="E159" s="223" t="s">
        <v>1</v>
      </c>
      <c r="F159" s="224" t="s">
        <v>4533</v>
      </c>
      <c r="G159" s="222"/>
      <c r="H159" s="225">
        <v>14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250</v>
      </c>
      <c r="AU159" s="231" t="s">
        <v>86</v>
      </c>
      <c r="AV159" s="14" t="s">
        <v>86</v>
      </c>
      <c r="AW159" s="14" t="s">
        <v>31</v>
      </c>
      <c r="AX159" s="14" t="s">
        <v>83</v>
      </c>
      <c r="AY159" s="231" t="s">
        <v>239</v>
      </c>
    </row>
    <row r="160" spans="1:65" s="2" customFormat="1" ht="24.2" customHeight="1">
      <c r="A160" s="35"/>
      <c r="B160" s="36"/>
      <c r="C160" s="192" t="s">
        <v>164</v>
      </c>
      <c r="D160" s="192" t="s">
        <v>241</v>
      </c>
      <c r="E160" s="193" t="s">
        <v>4562</v>
      </c>
      <c r="F160" s="194" t="s">
        <v>4563</v>
      </c>
      <c r="G160" s="195" t="s">
        <v>519</v>
      </c>
      <c r="H160" s="196">
        <v>8</v>
      </c>
      <c r="I160" s="197"/>
      <c r="J160" s="198">
        <f>ROUND(I160*H160,2)</f>
        <v>0</v>
      </c>
      <c r="K160" s="194" t="s">
        <v>245</v>
      </c>
      <c r="L160" s="40"/>
      <c r="M160" s="199" t="s">
        <v>1</v>
      </c>
      <c r="N160" s="200" t="s">
        <v>40</v>
      </c>
      <c r="O160" s="72"/>
      <c r="P160" s="201">
        <f>O160*H160</f>
        <v>0</v>
      </c>
      <c r="Q160" s="201">
        <v>4.1599999999999996E-3</v>
      </c>
      <c r="R160" s="201">
        <f>Q160*H160</f>
        <v>3.3279999999999997E-2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169</v>
      </c>
      <c r="AT160" s="203" t="s">
        <v>241</v>
      </c>
      <c r="AU160" s="203" t="s">
        <v>86</v>
      </c>
      <c r="AY160" s="18" t="s">
        <v>239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169</v>
      </c>
      <c r="BM160" s="203" t="s">
        <v>4564</v>
      </c>
    </row>
    <row r="161" spans="1:65" s="2" customFormat="1" ht="11.25">
      <c r="A161" s="35"/>
      <c r="B161" s="36"/>
      <c r="C161" s="37"/>
      <c r="D161" s="205" t="s">
        <v>248</v>
      </c>
      <c r="E161" s="37"/>
      <c r="F161" s="206" t="s">
        <v>4565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248</v>
      </c>
      <c r="AU161" s="18" t="s">
        <v>86</v>
      </c>
    </row>
    <row r="162" spans="1:65" s="2" customFormat="1" ht="33" customHeight="1">
      <c r="A162" s="35"/>
      <c r="B162" s="36"/>
      <c r="C162" s="192" t="s">
        <v>8</v>
      </c>
      <c r="D162" s="192" t="s">
        <v>241</v>
      </c>
      <c r="E162" s="193" t="s">
        <v>4566</v>
      </c>
      <c r="F162" s="194" t="s">
        <v>4567</v>
      </c>
      <c r="G162" s="195" t="s">
        <v>519</v>
      </c>
      <c r="H162" s="196">
        <v>38</v>
      </c>
      <c r="I162" s="197"/>
      <c r="J162" s="198">
        <f>ROUND(I162*H162,2)</f>
        <v>0</v>
      </c>
      <c r="K162" s="194" t="s">
        <v>245</v>
      </c>
      <c r="L162" s="40"/>
      <c r="M162" s="199" t="s">
        <v>1</v>
      </c>
      <c r="N162" s="200" t="s">
        <v>40</v>
      </c>
      <c r="O162" s="72"/>
      <c r="P162" s="201">
        <f>O162*H162</f>
        <v>0</v>
      </c>
      <c r="Q162" s="201">
        <v>5.1799999999999997E-3</v>
      </c>
      <c r="R162" s="201">
        <f>Q162*H162</f>
        <v>0.19683999999999999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169</v>
      </c>
      <c r="AT162" s="203" t="s">
        <v>241</v>
      </c>
      <c r="AU162" s="203" t="s">
        <v>86</v>
      </c>
      <c r="AY162" s="18" t="s">
        <v>239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169</v>
      </c>
      <c r="BM162" s="203" t="s">
        <v>4568</v>
      </c>
    </row>
    <row r="163" spans="1:65" s="2" customFormat="1" ht="11.25">
      <c r="A163" s="35"/>
      <c r="B163" s="36"/>
      <c r="C163" s="37"/>
      <c r="D163" s="205" t="s">
        <v>248</v>
      </c>
      <c r="E163" s="37"/>
      <c r="F163" s="206" t="s">
        <v>4569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248</v>
      </c>
      <c r="AU163" s="18" t="s">
        <v>86</v>
      </c>
    </row>
    <row r="164" spans="1:65" s="2" customFormat="1" ht="24.2" customHeight="1">
      <c r="A164" s="35"/>
      <c r="B164" s="36"/>
      <c r="C164" s="192" t="s">
        <v>169</v>
      </c>
      <c r="D164" s="192" t="s">
        <v>241</v>
      </c>
      <c r="E164" s="193" t="s">
        <v>4570</v>
      </c>
      <c r="F164" s="194" t="s">
        <v>4571</v>
      </c>
      <c r="G164" s="195" t="s">
        <v>519</v>
      </c>
      <c r="H164" s="196">
        <v>12</v>
      </c>
      <c r="I164" s="197"/>
      <c r="J164" s="198">
        <f>ROUND(I164*H164,2)</f>
        <v>0</v>
      </c>
      <c r="K164" s="194" t="s">
        <v>245</v>
      </c>
      <c r="L164" s="40"/>
      <c r="M164" s="199" t="s">
        <v>1</v>
      </c>
      <c r="N164" s="200" t="s">
        <v>40</v>
      </c>
      <c r="O164" s="72"/>
      <c r="P164" s="201">
        <f>O164*H164</f>
        <v>0</v>
      </c>
      <c r="Q164" s="201">
        <v>5.1399999999999996E-3</v>
      </c>
      <c r="R164" s="201">
        <f>Q164*H164</f>
        <v>6.1679999999999999E-2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169</v>
      </c>
      <c r="AT164" s="203" t="s">
        <v>241</v>
      </c>
      <c r="AU164" s="203" t="s">
        <v>86</v>
      </c>
      <c r="AY164" s="18" t="s">
        <v>239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169</v>
      </c>
      <c r="BM164" s="203" t="s">
        <v>4572</v>
      </c>
    </row>
    <row r="165" spans="1:65" s="2" customFormat="1" ht="11.25">
      <c r="A165" s="35"/>
      <c r="B165" s="36"/>
      <c r="C165" s="37"/>
      <c r="D165" s="205" t="s">
        <v>248</v>
      </c>
      <c r="E165" s="37"/>
      <c r="F165" s="206" t="s">
        <v>4573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248</v>
      </c>
      <c r="AU165" s="18" t="s">
        <v>86</v>
      </c>
    </row>
    <row r="166" spans="1:65" s="2" customFormat="1" ht="24.2" customHeight="1">
      <c r="A166" s="35"/>
      <c r="B166" s="36"/>
      <c r="C166" s="192" t="s">
        <v>172</v>
      </c>
      <c r="D166" s="192" t="s">
        <v>241</v>
      </c>
      <c r="E166" s="193" t="s">
        <v>4574</v>
      </c>
      <c r="F166" s="194" t="s">
        <v>4575</v>
      </c>
      <c r="G166" s="195" t="s">
        <v>519</v>
      </c>
      <c r="H166" s="196">
        <v>14</v>
      </c>
      <c r="I166" s="197"/>
      <c r="J166" s="198">
        <f>ROUND(I166*H166,2)</f>
        <v>0</v>
      </c>
      <c r="K166" s="194" t="s">
        <v>245</v>
      </c>
      <c r="L166" s="40"/>
      <c r="M166" s="199" t="s">
        <v>1</v>
      </c>
      <c r="N166" s="200" t="s">
        <v>40</v>
      </c>
      <c r="O166" s="72"/>
      <c r="P166" s="201">
        <f>O166*H166</f>
        <v>0</v>
      </c>
      <c r="Q166" s="201">
        <v>7.92E-3</v>
      </c>
      <c r="R166" s="201">
        <f>Q166*H166</f>
        <v>0.11088000000000001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169</v>
      </c>
      <c r="AT166" s="203" t="s">
        <v>241</v>
      </c>
      <c r="AU166" s="203" t="s">
        <v>86</v>
      </c>
      <c r="AY166" s="18" t="s">
        <v>239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169</v>
      </c>
      <c r="BM166" s="203" t="s">
        <v>4576</v>
      </c>
    </row>
    <row r="167" spans="1:65" s="2" customFormat="1" ht="11.25">
      <c r="A167" s="35"/>
      <c r="B167" s="36"/>
      <c r="C167" s="37"/>
      <c r="D167" s="205" t="s">
        <v>248</v>
      </c>
      <c r="E167" s="37"/>
      <c r="F167" s="206" t="s">
        <v>4577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248</v>
      </c>
      <c r="AU167" s="18" t="s">
        <v>86</v>
      </c>
    </row>
    <row r="168" spans="1:65" s="2" customFormat="1" ht="21.75" customHeight="1">
      <c r="A168" s="35"/>
      <c r="B168" s="36"/>
      <c r="C168" s="192" t="s">
        <v>394</v>
      </c>
      <c r="D168" s="192" t="s">
        <v>241</v>
      </c>
      <c r="E168" s="193" t="s">
        <v>4578</v>
      </c>
      <c r="F168" s="194" t="s">
        <v>4579</v>
      </c>
      <c r="G168" s="195" t="s">
        <v>519</v>
      </c>
      <c r="H168" s="196">
        <v>72</v>
      </c>
      <c r="I168" s="197"/>
      <c r="J168" s="198">
        <f>ROUND(I168*H168,2)</f>
        <v>0</v>
      </c>
      <c r="K168" s="194" t="s">
        <v>245</v>
      </c>
      <c r="L168" s="40"/>
      <c r="M168" s="199" t="s">
        <v>1</v>
      </c>
      <c r="N168" s="200" t="s">
        <v>40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169</v>
      </c>
      <c r="AT168" s="203" t="s">
        <v>241</v>
      </c>
      <c r="AU168" s="203" t="s">
        <v>86</v>
      </c>
      <c r="AY168" s="18" t="s">
        <v>239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169</v>
      </c>
      <c r="BM168" s="203" t="s">
        <v>4580</v>
      </c>
    </row>
    <row r="169" spans="1:65" s="2" customFormat="1" ht="11.25">
      <c r="A169" s="35"/>
      <c r="B169" s="36"/>
      <c r="C169" s="37"/>
      <c r="D169" s="205" t="s">
        <v>248</v>
      </c>
      <c r="E169" s="37"/>
      <c r="F169" s="206" t="s">
        <v>4581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248</v>
      </c>
      <c r="AU169" s="18" t="s">
        <v>86</v>
      </c>
    </row>
    <row r="170" spans="1:65" s="14" customFormat="1" ht="11.25">
      <c r="B170" s="221"/>
      <c r="C170" s="222"/>
      <c r="D170" s="212" t="s">
        <v>250</v>
      </c>
      <c r="E170" s="223" t="s">
        <v>1</v>
      </c>
      <c r="F170" s="224" t="s">
        <v>4529</v>
      </c>
      <c r="G170" s="222"/>
      <c r="H170" s="225">
        <v>72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250</v>
      </c>
      <c r="AU170" s="231" t="s">
        <v>86</v>
      </c>
      <c r="AV170" s="14" t="s">
        <v>86</v>
      </c>
      <c r="AW170" s="14" t="s">
        <v>31</v>
      </c>
      <c r="AX170" s="14" t="s">
        <v>83</v>
      </c>
      <c r="AY170" s="231" t="s">
        <v>239</v>
      </c>
    </row>
    <row r="171" spans="1:65" s="2" customFormat="1" ht="24.2" customHeight="1">
      <c r="A171" s="35"/>
      <c r="B171" s="36"/>
      <c r="C171" s="192" t="s">
        <v>396</v>
      </c>
      <c r="D171" s="192" t="s">
        <v>241</v>
      </c>
      <c r="E171" s="193" t="s">
        <v>4582</v>
      </c>
      <c r="F171" s="194" t="s">
        <v>4583</v>
      </c>
      <c r="G171" s="195" t="s">
        <v>519</v>
      </c>
      <c r="H171" s="196">
        <v>14</v>
      </c>
      <c r="I171" s="197"/>
      <c r="J171" s="198">
        <f>ROUND(I171*H171,2)</f>
        <v>0</v>
      </c>
      <c r="K171" s="194" t="s">
        <v>245</v>
      </c>
      <c r="L171" s="40"/>
      <c r="M171" s="199" t="s">
        <v>1</v>
      </c>
      <c r="N171" s="200" t="s">
        <v>40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169</v>
      </c>
      <c r="AT171" s="203" t="s">
        <v>241</v>
      </c>
      <c r="AU171" s="203" t="s">
        <v>86</v>
      </c>
      <c r="AY171" s="18" t="s">
        <v>239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169</v>
      </c>
      <c r="BM171" s="203" t="s">
        <v>4584</v>
      </c>
    </row>
    <row r="172" spans="1:65" s="2" customFormat="1" ht="11.25">
      <c r="A172" s="35"/>
      <c r="B172" s="36"/>
      <c r="C172" s="37"/>
      <c r="D172" s="205" t="s">
        <v>248</v>
      </c>
      <c r="E172" s="37"/>
      <c r="F172" s="206" t="s">
        <v>4585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248</v>
      </c>
      <c r="AU172" s="18" t="s">
        <v>86</v>
      </c>
    </row>
    <row r="173" spans="1:65" s="2" customFormat="1" ht="24.2" customHeight="1">
      <c r="A173" s="35"/>
      <c r="B173" s="36"/>
      <c r="C173" s="192" t="s">
        <v>401</v>
      </c>
      <c r="D173" s="192" t="s">
        <v>241</v>
      </c>
      <c r="E173" s="193" t="s">
        <v>4448</v>
      </c>
      <c r="F173" s="194" t="s">
        <v>4449</v>
      </c>
      <c r="G173" s="195" t="s">
        <v>343</v>
      </c>
      <c r="H173" s="196">
        <v>0.42</v>
      </c>
      <c r="I173" s="197"/>
      <c r="J173" s="198">
        <f>ROUND(I173*H173,2)</f>
        <v>0</v>
      </c>
      <c r="K173" s="194" t="s">
        <v>245</v>
      </c>
      <c r="L173" s="40"/>
      <c r="M173" s="199" t="s">
        <v>1</v>
      </c>
      <c r="N173" s="200" t="s">
        <v>40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169</v>
      </c>
      <c r="AT173" s="203" t="s">
        <v>241</v>
      </c>
      <c r="AU173" s="203" t="s">
        <v>86</v>
      </c>
      <c r="AY173" s="18" t="s">
        <v>239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169</v>
      </c>
      <c r="BM173" s="203" t="s">
        <v>4586</v>
      </c>
    </row>
    <row r="174" spans="1:65" s="2" customFormat="1" ht="11.25">
      <c r="A174" s="35"/>
      <c r="B174" s="36"/>
      <c r="C174" s="37"/>
      <c r="D174" s="205" t="s">
        <v>248</v>
      </c>
      <c r="E174" s="37"/>
      <c r="F174" s="206" t="s">
        <v>4451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248</v>
      </c>
      <c r="AU174" s="18" t="s">
        <v>86</v>
      </c>
    </row>
    <row r="175" spans="1:65" s="12" customFormat="1" ht="22.9" customHeight="1">
      <c r="B175" s="176"/>
      <c r="C175" s="177"/>
      <c r="D175" s="178" t="s">
        <v>74</v>
      </c>
      <c r="E175" s="190" t="s">
        <v>4452</v>
      </c>
      <c r="F175" s="190" t="s">
        <v>4453</v>
      </c>
      <c r="G175" s="177"/>
      <c r="H175" s="177"/>
      <c r="I175" s="180"/>
      <c r="J175" s="191">
        <f>BK175</f>
        <v>0</v>
      </c>
      <c r="K175" s="177"/>
      <c r="L175" s="182"/>
      <c r="M175" s="183"/>
      <c r="N175" s="184"/>
      <c r="O175" s="184"/>
      <c r="P175" s="185">
        <f>SUM(P176:P198)</f>
        <v>0</v>
      </c>
      <c r="Q175" s="184"/>
      <c r="R175" s="185">
        <f>SUM(R176:R198)</f>
        <v>1.2749999999999999E-2</v>
      </c>
      <c r="S175" s="184"/>
      <c r="T175" s="186">
        <f>SUM(T176:T198)</f>
        <v>0</v>
      </c>
      <c r="AR175" s="187" t="s">
        <v>86</v>
      </c>
      <c r="AT175" s="188" t="s">
        <v>74</v>
      </c>
      <c r="AU175" s="188" t="s">
        <v>83</v>
      </c>
      <c r="AY175" s="187" t="s">
        <v>239</v>
      </c>
      <c r="BK175" s="189">
        <f>SUM(BK176:BK198)</f>
        <v>0</v>
      </c>
    </row>
    <row r="176" spans="1:65" s="2" customFormat="1" ht="24.2" customHeight="1">
      <c r="A176" s="35"/>
      <c r="B176" s="36"/>
      <c r="C176" s="192" t="s">
        <v>7</v>
      </c>
      <c r="D176" s="192" t="s">
        <v>241</v>
      </c>
      <c r="E176" s="193" t="s">
        <v>4587</v>
      </c>
      <c r="F176" s="194" t="s">
        <v>4588</v>
      </c>
      <c r="G176" s="195" t="s">
        <v>674</v>
      </c>
      <c r="H176" s="196">
        <v>13</v>
      </c>
      <c r="I176" s="197"/>
      <c r="J176" s="198">
        <f>ROUND(I176*H176,2)</f>
        <v>0</v>
      </c>
      <c r="K176" s="194" t="s">
        <v>245</v>
      </c>
      <c r="L176" s="40"/>
      <c r="M176" s="199" t="s">
        <v>1</v>
      </c>
      <c r="N176" s="200" t="s">
        <v>40</v>
      </c>
      <c r="O176" s="72"/>
      <c r="P176" s="201">
        <f>O176*H176</f>
        <v>0</v>
      </c>
      <c r="Q176" s="201">
        <v>2.4000000000000001E-4</v>
      </c>
      <c r="R176" s="201">
        <f>Q176*H176</f>
        <v>3.1199999999999999E-3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169</v>
      </c>
      <c r="AT176" s="203" t="s">
        <v>241</v>
      </c>
      <c r="AU176" s="203" t="s">
        <v>86</v>
      </c>
      <c r="AY176" s="18" t="s">
        <v>239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169</v>
      </c>
      <c r="BM176" s="203" t="s">
        <v>4589</v>
      </c>
    </row>
    <row r="177" spans="1:65" s="2" customFormat="1" ht="11.25">
      <c r="A177" s="35"/>
      <c r="B177" s="36"/>
      <c r="C177" s="37"/>
      <c r="D177" s="205" t="s">
        <v>248</v>
      </c>
      <c r="E177" s="37"/>
      <c r="F177" s="206" t="s">
        <v>4590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248</v>
      </c>
      <c r="AU177" s="18" t="s">
        <v>86</v>
      </c>
    </row>
    <row r="178" spans="1:65" s="2" customFormat="1" ht="21.75" customHeight="1">
      <c r="A178" s="35"/>
      <c r="B178" s="36"/>
      <c r="C178" s="192" t="s">
        <v>426</v>
      </c>
      <c r="D178" s="192" t="s">
        <v>241</v>
      </c>
      <c r="E178" s="193" t="s">
        <v>4591</v>
      </c>
      <c r="F178" s="194" t="s">
        <v>4592</v>
      </c>
      <c r="G178" s="195" t="s">
        <v>674</v>
      </c>
      <c r="H178" s="196">
        <v>13</v>
      </c>
      <c r="I178" s="197"/>
      <c r="J178" s="198">
        <f>ROUND(I178*H178,2)</f>
        <v>0</v>
      </c>
      <c r="K178" s="194" t="s">
        <v>245</v>
      </c>
      <c r="L178" s="40"/>
      <c r="M178" s="199" t="s">
        <v>1</v>
      </c>
      <c r="N178" s="200" t="s">
        <v>40</v>
      </c>
      <c r="O178" s="72"/>
      <c r="P178" s="201">
        <f>O178*H178</f>
        <v>0</v>
      </c>
      <c r="Q178" s="201">
        <v>2.1000000000000001E-4</v>
      </c>
      <c r="R178" s="201">
        <f>Q178*H178</f>
        <v>2.7300000000000002E-3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169</v>
      </c>
      <c r="AT178" s="203" t="s">
        <v>241</v>
      </c>
      <c r="AU178" s="203" t="s">
        <v>86</v>
      </c>
      <c r="AY178" s="18" t="s">
        <v>239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169</v>
      </c>
      <c r="BM178" s="203" t="s">
        <v>4593</v>
      </c>
    </row>
    <row r="179" spans="1:65" s="2" customFormat="1" ht="11.25">
      <c r="A179" s="35"/>
      <c r="B179" s="36"/>
      <c r="C179" s="37"/>
      <c r="D179" s="205" t="s">
        <v>248</v>
      </c>
      <c r="E179" s="37"/>
      <c r="F179" s="206" t="s">
        <v>4594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248</v>
      </c>
      <c r="AU179" s="18" t="s">
        <v>86</v>
      </c>
    </row>
    <row r="180" spans="1:65" s="2" customFormat="1" ht="24.2" customHeight="1">
      <c r="A180" s="35"/>
      <c r="B180" s="36"/>
      <c r="C180" s="192" t="s">
        <v>441</v>
      </c>
      <c r="D180" s="192" t="s">
        <v>241</v>
      </c>
      <c r="E180" s="193" t="s">
        <v>4595</v>
      </c>
      <c r="F180" s="194" t="s">
        <v>4596</v>
      </c>
      <c r="G180" s="195" t="s">
        <v>674</v>
      </c>
      <c r="H180" s="196">
        <v>3</v>
      </c>
      <c r="I180" s="197"/>
      <c r="J180" s="198">
        <f>ROUND(I180*H180,2)</f>
        <v>0</v>
      </c>
      <c r="K180" s="194" t="s">
        <v>245</v>
      </c>
      <c r="L180" s="40"/>
      <c r="M180" s="199" t="s">
        <v>1</v>
      </c>
      <c r="N180" s="200" t="s">
        <v>40</v>
      </c>
      <c r="O180" s="72"/>
      <c r="P180" s="201">
        <f>O180*H180</f>
        <v>0</v>
      </c>
      <c r="Q180" s="201">
        <v>2.2000000000000001E-4</v>
      </c>
      <c r="R180" s="201">
        <f>Q180*H180</f>
        <v>6.6E-4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169</v>
      </c>
      <c r="AT180" s="203" t="s">
        <v>241</v>
      </c>
      <c r="AU180" s="203" t="s">
        <v>86</v>
      </c>
      <c r="AY180" s="18" t="s">
        <v>239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169</v>
      </c>
      <c r="BM180" s="203" t="s">
        <v>4597</v>
      </c>
    </row>
    <row r="181" spans="1:65" s="2" customFormat="1" ht="11.25">
      <c r="A181" s="35"/>
      <c r="B181" s="36"/>
      <c r="C181" s="37"/>
      <c r="D181" s="205" t="s">
        <v>248</v>
      </c>
      <c r="E181" s="37"/>
      <c r="F181" s="206" t="s">
        <v>4598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248</v>
      </c>
      <c r="AU181" s="18" t="s">
        <v>86</v>
      </c>
    </row>
    <row r="182" spans="1:65" s="2" customFormat="1" ht="21.75" customHeight="1">
      <c r="A182" s="35"/>
      <c r="B182" s="36"/>
      <c r="C182" s="192" t="s">
        <v>454</v>
      </c>
      <c r="D182" s="192" t="s">
        <v>241</v>
      </c>
      <c r="E182" s="193" t="s">
        <v>4599</v>
      </c>
      <c r="F182" s="194" t="s">
        <v>4600</v>
      </c>
      <c r="G182" s="195" t="s">
        <v>674</v>
      </c>
      <c r="H182" s="196">
        <v>3</v>
      </c>
      <c r="I182" s="197"/>
      <c r="J182" s="198">
        <f>ROUND(I182*H182,2)</f>
        <v>0</v>
      </c>
      <c r="K182" s="194" t="s">
        <v>245</v>
      </c>
      <c r="L182" s="40"/>
      <c r="M182" s="199" t="s">
        <v>1</v>
      </c>
      <c r="N182" s="200" t="s">
        <v>40</v>
      </c>
      <c r="O182" s="72"/>
      <c r="P182" s="201">
        <f>O182*H182</f>
        <v>0</v>
      </c>
      <c r="Q182" s="201">
        <v>1.2999999999999999E-4</v>
      </c>
      <c r="R182" s="201">
        <f>Q182*H182</f>
        <v>3.8999999999999994E-4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169</v>
      </c>
      <c r="AT182" s="203" t="s">
        <v>241</v>
      </c>
      <c r="AU182" s="203" t="s">
        <v>86</v>
      </c>
      <c r="AY182" s="18" t="s">
        <v>239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169</v>
      </c>
      <c r="BM182" s="203" t="s">
        <v>4601</v>
      </c>
    </row>
    <row r="183" spans="1:65" s="2" customFormat="1" ht="11.25">
      <c r="A183" s="35"/>
      <c r="B183" s="36"/>
      <c r="C183" s="37"/>
      <c r="D183" s="205" t="s">
        <v>248</v>
      </c>
      <c r="E183" s="37"/>
      <c r="F183" s="206" t="s">
        <v>4602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248</v>
      </c>
      <c r="AU183" s="18" t="s">
        <v>86</v>
      </c>
    </row>
    <row r="184" spans="1:65" s="2" customFormat="1" ht="24.2" customHeight="1">
      <c r="A184" s="35"/>
      <c r="B184" s="36"/>
      <c r="C184" s="192" t="s">
        <v>459</v>
      </c>
      <c r="D184" s="192" t="s">
        <v>241</v>
      </c>
      <c r="E184" s="193" t="s">
        <v>4603</v>
      </c>
      <c r="F184" s="194" t="s">
        <v>4604</v>
      </c>
      <c r="G184" s="195" t="s">
        <v>674</v>
      </c>
      <c r="H184" s="196">
        <v>9</v>
      </c>
      <c r="I184" s="197"/>
      <c r="J184" s="198">
        <f>ROUND(I184*H184,2)</f>
        <v>0</v>
      </c>
      <c r="K184" s="194" t="s">
        <v>245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2.3000000000000001E-4</v>
      </c>
      <c r="R184" s="201">
        <f>Q184*H184</f>
        <v>2.0700000000000002E-3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169</v>
      </c>
      <c r="AT184" s="203" t="s">
        <v>241</v>
      </c>
      <c r="AU184" s="203" t="s">
        <v>86</v>
      </c>
      <c r="AY184" s="18" t="s">
        <v>239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169</v>
      </c>
      <c r="BM184" s="203" t="s">
        <v>4605</v>
      </c>
    </row>
    <row r="185" spans="1:65" s="2" customFormat="1" ht="11.25">
      <c r="A185" s="35"/>
      <c r="B185" s="36"/>
      <c r="C185" s="37"/>
      <c r="D185" s="205" t="s">
        <v>248</v>
      </c>
      <c r="E185" s="37"/>
      <c r="F185" s="206" t="s">
        <v>4606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248</v>
      </c>
      <c r="AU185" s="18" t="s">
        <v>86</v>
      </c>
    </row>
    <row r="186" spans="1:65" s="2" customFormat="1" ht="16.5" customHeight="1">
      <c r="A186" s="35"/>
      <c r="B186" s="36"/>
      <c r="C186" s="192" t="s">
        <v>475</v>
      </c>
      <c r="D186" s="192" t="s">
        <v>241</v>
      </c>
      <c r="E186" s="193" t="s">
        <v>4607</v>
      </c>
      <c r="F186" s="194" t="s">
        <v>4608</v>
      </c>
      <c r="G186" s="195" t="s">
        <v>674</v>
      </c>
      <c r="H186" s="196">
        <v>6</v>
      </c>
      <c r="I186" s="197"/>
      <c r="J186" s="198">
        <f>ROUND(I186*H186,2)</f>
        <v>0</v>
      </c>
      <c r="K186" s="194" t="s">
        <v>245</v>
      </c>
      <c r="L186" s="40"/>
      <c r="M186" s="199" t="s">
        <v>1</v>
      </c>
      <c r="N186" s="200" t="s">
        <v>40</v>
      </c>
      <c r="O186" s="72"/>
      <c r="P186" s="201">
        <f>O186*H186</f>
        <v>0</v>
      </c>
      <c r="Q186" s="201">
        <v>6.0000000000000002E-5</v>
      </c>
      <c r="R186" s="201">
        <f>Q186*H186</f>
        <v>3.6000000000000002E-4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169</v>
      </c>
      <c r="AT186" s="203" t="s">
        <v>241</v>
      </c>
      <c r="AU186" s="203" t="s">
        <v>86</v>
      </c>
      <c r="AY186" s="18" t="s">
        <v>239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169</v>
      </c>
      <c r="BM186" s="203" t="s">
        <v>4609</v>
      </c>
    </row>
    <row r="187" spans="1:65" s="2" customFormat="1" ht="11.25">
      <c r="A187" s="35"/>
      <c r="B187" s="36"/>
      <c r="C187" s="37"/>
      <c r="D187" s="205" t="s">
        <v>248</v>
      </c>
      <c r="E187" s="37"/>
      <c r="F187" s="206" t="s">
        <v>4610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248</v>
      </c>
      <c r="AU187" s="18" t="s">
        <v>86</v>
      </c>
    </row>
    <row r="188" spans="1:65" s="13" customFormat="1" ht="11.25">
      <c r="B188" s="210"/>
      <c r="C188" s="211"/>
      <c r="D188" s="212" t="s">
        <v>250</v>
      </c>
      <c r="E188" s="213" t="s">
        <v>1</v>
      </c>
      <c r="F188" s="214" t="s">
        <v>4611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250</v>
      </c>
      <c r="AU188" s="220" t="s">
        <v>86</v>
      </c>
      <c r="AV188" s="13" t="s">
        <v>83</v>
      </c>
      <c r="AW188" s="13" t="s">
        <v>31</v>
      </c>
      <c r="AX188" s="13" t="s">
        <v>75</v>
      </c>
      <c r="AY188" s="220" t="s">
        <v>239</v>
      </c>
    </row>
    <row r="189" spans="1:65" s="14" customFormat="1" ht="11.25">
      <c r="B189" s="221"/>
      <c r="C189" s="222"/>
      <c r="D189" s="212" t="s">
        <v>250</v>
      </c>
      <c r="E189" s="223" t="s">
        <v>1</v>
      </c>
      <c r="F189" s="224" t="s">
        <v>299</v>
      </c>
      <c r="G189" s="222"/>
      <c r="H189" s="225">
        <v>6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250</v>
      </c>
      <c r="AU189" s="231" t="s">
        <v>86</v>
      </c>
      <c r="AV189" s="14" t="s">
        <v>86</v>
      </c>
      <c r="AW189" s="14" t="s">
        <v>31</v>
      </c>
      <c r="AX189" s="14" t="s">
        <v>83</v>
      </c>
      <c r="AY189" s="231" t="s">
        <v>239</v>
      </c>
    </row>
    <row r="190" spans="1:65" s="2" customFormat="1" ht="37.9" customHeight="1">
      <c r="A190" s="35"/>
      <c r="B190" s="36"/>
      <c r="C190" s="254" t="s">
        <v>488</v>
      </c>
      <c r="D190" s="254" t="s">
        <v>340</v>
      </c>
      <c r="E190" s="255" t="s">
        <v>4612</v>
      </c>
      <c r="F190" s="256" t="s">
        <v>4613</v>
      </c>
      <c r="G190" s="257" t="s">
        <v>674</v>
      </c>
      <c r="H190" s="258">
        <v>6</v>
      </c>
      <c r="I190" s="259"/>
      <c r="J190" s="260">
        <f>ROUND(I190*H190,2)</f>
        <v>0</v>
      </c>
      <c r="K190" s="256" t="s">
        <v>1</v>
      </c>
      <c r="L190" s="261"/>
      <c r="M190" s="262" t="s">
        <v>1</v>
      </c>
      <c r="N190" s="263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531</v>
      </c>
      <c r="AT190" s="203" t="s">
        <v>340</v>
      </c>
      <c r="AU190" s="203" t="s">
        <v>86</v>
      </c>
      <c r="AY190" s="18" t="s">
        <v>239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169</v>
      </c>
      <c r="BM190" s="203" t="s">
        <v>4614</v>
      </c>
    </row>
    <row r="191" spans="1:65" s="2" customFormat="1" ht="24.2" customHeight="1">
      <c r="A191" s="35"/>
      <c r="B191" s="36"/>
      <c r="C191" s="192" t="s">
        <v>493</v>
      </c>
      <c r="D191" s="192" t="s">
        <v>241</v>
      </c>
      <c r="E191" s="193" t="s">
        <v>4615</v>
      </c>
      <c r="F191" s="194" t="s">
        <v>4616</v>
      </c>
      <c r="G191" s="195" t="s">
        <v>674</v>
      </c>
      <c r="H191" s="196">
        <v>6</v>
      </c>
      <c r="I191" s="197"/>
      <c r="J191" s="198">
        <f>ROUND(I191*H191,2)</f>
        <v>0</v>
      </c>
      <c r="K191" s="194" t="s">
        <v>1</v>
      </c>
      <c r="L191" s="40"/>
      <c r="M191" s="199" t="s">
        <v>1</v>
      </c>
      <c r="N191" s="200" t="s">
        <v>40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169</v>
      </c>
      <c r="AT191" s="203" t="s">
        <v>241</v>
      </c>
      <c r="AU191" s="203" t="s">
        <v>86</v>
      </c>
      <c r="AY191" s="18" t="s">
        <v>239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169</v>
      </c>
      <c r="BM191" s="203" t="s">
        <v>4617</v>
      </c>
    </row>
    <row r="192" spans="1:65" s="2" customFormat="1" ht="16.5" customHeight="1">
      <c r="A192" s="35"/>
      <c r="B192" s="36"/>
      <c r="C192" s="192" t="s">
        <v>501</v>
      </c>
      <c r="D192" s="192" t="s">
        <v>241</v>
      </c>
      <c r="E192" s="193" t="s">
        <v>4618</v>
      </c>
      <c r="F192" s="194" t="s">
        <v>4619</v>
      </c>
      <c r="G192" s="195" t="s">
        <v>674</v>
      </c>
      <c r="H192" s="196">
        <v>3</v>
      </c>
      <c r="I192" s="197"/>
      <c r="J192" s="198">
        <f>ROUND(I192*H192,2)</f>
        <v>0</v>
      </c>
      <c r="K192" s="194" t="s">
        <v>1</v>
      </c>
      <c r="L192" s="40"/>
      <c r="M192" s="199" t="s">
        <v>1</v>
      </c>
      <c r="N192" s="200" t="s">
        <v>40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169</v>
      </c>
      <c r="AT192" s="203" t="s">
        <v>241</v>
      </c>
      <c r="AU192" s="203" t="s">
        <v>86</v>
      </c>
      <c r="AY192" s="18" t="s">
        <v>239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169</v>
      </c>
      <c r="BM192" s="203" t="s">
        <v>4620</v>
      </c>
    </row>
    <row r="193" spans="1:65" s="13" customFormat="1" ht="11.25">
      <c r="B193" s="210"/>
      <c r="C193" s="211"/>
      <c r="D193" s="212" t="s">
        <v>250</v>
      </c>
      <c r="E193" s="213" t="s">
        <v>1</v>
      </c>
      <c r="F193" s="214" t="s">
        <v>4621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250</v>
      </c>
      <c r="AU193" s="220" t="s">
        <v>86</v>
      </c>
      <c r="AV193" s="13" t="s">
        <v>83</v>
      </c>
      <c r="AW193" s="13" t="s">
        <v>31</v>
      </c>
      <c r="AX193" s="13" t="s">
        <v>75</v>
      </c>
      <c r="AY193" s="220" t="s">
        <v>239</v>
      </c>
    </row>
    <row r="194" spans="1:65" s="14" customFormat="1" ht="11.25">
      <c r="B194" s="221"/>
      <c r="C194" s="222"/>
      <c r="D194" s="212" t="s">
        <v>250</v>
      </c>
      <c r="E194" s="223" t="s">
        <v>1</v>
      </c>
      <c r="F194" s="224" t="s">
        <v>255</v>
      </c>
      <c r="G194" s="222"/>
      <c r="H194" s="225">
        <v>3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250</v>
      </c>
      <c r="AU194" s="231" t="s">
        <v>86</v>
      </c>
      <c r="AV194" s="14" t="s">
        <v>86</v>
      </c>
      <c r="AW194" s="14" t="s">
        <v>31</v>
      </c>
      <c r="AX194" s="14" t="s">
        <v>83</v>
      </c>
      <c r="AY194" s="231" t="s">
        <v>239</v>
      </c>
    </row>
    <row r="195" spans="1:65" s="2" customFormat="1" ht="24.2" customHeight="1">
      <c r="A195" s="35"/>
      <c r="B195" s="36"/>
      <c r="C195" s="192" t="s">
        <v>510</v>
      </c>
      <c r="D195" s="192" t="s">
        <v>241</v>
      </c>
      <c r="E195" s="193" t="s">
        <v>4622</v>
      </c>
      <c r="F195" s="194" t="s">
        <v>4623</v>
      </c>
      <c r="G195" s="195" t="s">
        <v>674</v>
      </c>
      <c r="H195" s="196">
        <v>6</v>
      </c>
      <c r="I195" s="197"/>
      <c r="J195" s="198">
        <f>ROUND(I195*H195,2)</f>
        <v>0</v>
      </c>
      <c r="K195" s="194" t="s">
        <v>245</v>
      </c>
      <c r="L195" s="40"/>
      <c r="M195" s="199" t="s">
        <v>1</v>
      </c>
      <c r="N195" s="200" t="s">
        <v>40</v>
      </c>
      <c r="O195" s="72"/>
      <c r="P195" s="201">
        <f>O195*H195</f>
        <v>0</v>
      </c>
      <c r="Q195" s="201">
        <v>5.6999999999999998E-4</v>
      </c>
      <c r="R195" s="201">
        <f>Q195*H195</f>
        <v>3.4199999999999999E-3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169</v>
      </c>
      <c r="AT195" s="203" t="s">
        <v>241</v>
      </c>
      <c r="AU195" s="203" t="s">
        <v>86</v>
      </c>
      <c r="AY195" s="18" t="s">
        <v>239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83</v>
      </c>
      <c r="BK195" s="204">
        <f>ROUND(I195*H195,2)</f>
        <v>0</v>
      </c>
      <c r="BL195" s="18" t="s">
        <v>169</v>
      </c>
      <c r="BM195" s="203" t="s">
        <v>4624</v>
      </c>
    </row>
    <row r="196" spans="1:65" s="2" customFormat="1" ht="11.25">
      <c r="A196" s="35"/>
      <c r="B196" s="36"/>
      <c r="C196" s="37"/>
      <c r="D196" s="205" t="s">
        <v>248</v>
      </c>
      <c r="E196" s="37"/>
      <c r="F196" s="206" t="s">
        <v>4625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248</v>
      </c>
      <c r="AU196" s="18" t="s">
        <v>86</v>
      </c>
    </row>
    <row r="197" spans="1:65" s="2" customFormat="1" ht="21.75" customHeight="1">
      <c r="A197" s="35"/>
      <c r="B197" s="36"/>
      <c r="C197" s="192" t="s">
        <v>516</v>
      </c>
      <c r="D197" s="192" t="s">
        <v>241</v>
      </c>
      <c r="E197" s="193" t="s">
        <v>4469</v>
      </c>
      <c r="F197" s="194" t="s">
        <v>4470</v>
      </c>
      <c r="G197" s="195" t="s">
        <v>343</v>
      </c>
      <c r="H197" s="196">
        <v>0.01</v>
      </c>
      <c r="I197" s="197"/>
      <c r="J197" s="198">
        <f>ROUND(I197*H197,2)</f>
        <v>0</v>
      </c>
      <c r="K197" s="194" t="s">
        <v>245</v>
      </c>
      <c r="L197" s="40"/>
      <c r="M197" s="199" t="s">
        <v>1</v>
      </c>
      <c r="N197" s="200" t="s">
        <v>40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169</v>
      </c>
      <c r="AT197" s="203" t="s">
        <v>241</v>
      </c>
      <c r="AU197" s="203" t="s">
        <v>86</v>
      </c>
      <c r="AY197" s="18" t="s">
        <v>239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169</v>
      </c>
      <c r="BM197" s="203" t="s">
        <v>4626</v>
      </c>
    </row>
    <row r="198" spans="1:65" s="2" customFormat="1" ht="11.25">
      <c r="A198" s="35"/>
      <c r="B198" s="36"/>
      <c r="C198" s="37"/>
      <c r="D198" s="205" t="s">
        <v>248</v>
      </c>
      <c r="E198" s="37"/>
      <c r="F198" s="206" t="s">
        <v>4472</v>
      </c>
      <c r="G198" s="37"/>
      <c r="H198" s="37"/>
      <c r="I198" s="207"/>
      <c r="J198" s="37"/>
      <c r="K198" s="37"/>
      <c r="L198" s="40"/>
      <c r="M198" s="208"/>
      <c r="N198" s="209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248</v>
      </c>
      <c r="AU198" s="18" t="s">
        <v>86</v>
      </c>
    </row>
    <row r="199" spans="1:65" s="12" customFormat="1" ht="22.9" customHeight="1">
      <c r="B199" s="176"/>
      <c r="C199" s="177"/>
      <c r="D199" s="178" t="s">
        <v>74</v>
      </c>
      <c r="E199" s="190" t="s">
        <v>305</v>
      </c>
      <c r="F199" s="190" t="s">
        <v>3320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SUM(P200:P211)</f>
        <v>0</v>
      </c>
      <c r="Q199" s="184"/>
      <c r="R199" s="185">
        <f>SUM(R200:R211)</f>
        <v>4.0000000000000001E-3</v>
      </c>
      <c r="S199" s="184"/>
      <c r="T199" s="186">
        <f>SUM(T200:T211)</f>
        <v>0</v>
      </c>
      <c r="AR199" s="187" t="s">
        <v>86</v>
      </c>
      <c r="AT199" s="188" t="s">
        <v>74</v>
      </c>
      <c r="AU199" s="188" t="s">
        <v>83</v>
      </c>
      <c r="AY199" s="187" t="s">
        <v>239</v>
      </c>
      <c r="BK199" s="189">
        <f>SUM(BK200:BK211)</f>
        <v>0</v>
      </c>
    </row>
    <row r="200" spans="1:65" s="2" customFormat="1" ht="24.2" customHeight="1">
      <c r="A200" s="35"/>
      <c r="B200" s="36"/>
      <c r="C200" s="192" t="s">
        <v>531</v>
      </c>
      <c r="D200" s="192" t="s">
        <v>241</v>
      </c>
      <c r="E200" s="193" t="s">
        <v>4627</v>
      </c>
      <c r="F200" s="194" t="s">
        <v>4628</v>
      </c>
      <c r="G200" s="195" t="s">
        <v>519</v>
      </c>
      <c r="H200" s="196">
        <v>72</v>
      </c>
      <c r="I200" s="197"/>
      <c r="J200" s="198">
        <f>ROUND(I200*H200,2)</f>
        <v>0</v>
      </c>
      <c r="K200" s="194" t="s">
        <v>245</v>
      </c>
      <c r="L200" s="40"/>
      <c r="M200" s="199" t="s">
        <v>1</v>
      </c>
      <c r="N200" s="200" t="s">
        <v>40</v>
      </c>
      <c r="O200" s="72"/>
      <c r="P200" s="201">
        <f>O200*H200</f>
        <v>0</v>
      </c>
      <c r="Q200" s="201">
        <v>2.0000000000000002E-5</v>
      </c>
      <c r="R200" s="201">
        <f>Q200*H200</f>
        <v>1.4400000000000001E-3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169</v>
      </c>
      <c r="AT200" s="203" t="s">
        <v>241</v>
      </c>
      <c r="AU200" s="203" t="s">
        <v>86</v>
      </c>
      <c r="AY200" s="18" t="s">
        <v>239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169</v>
      </c>
      <c r="BM200" s="203" t="s">
        <v>4629</v>
      </c>
    </row>
    <row r="201" spans="1:65" s="2" customFormat="1" ht="11.25">
      <c r="A201" s="35"/>
      <c r="B201" s="36"/>
      <c r="C201" s="37"/>
      <c r="D201" s="205" t="s">
        <v>248</v>
      </c>
      <c r="E201" s="37"/>
      <c r="F201" s="206" t="s">
        <v>4630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248</v>
      </c>
      <c r="AU201" s="18" t="s">
        <v>86</v>
      </c>
    </row>
    <row r="202" spans="1:65" s="13" customFormat="1" ht="11.25">
      <c r="B202" s="210"/>
      <c r="C202" s="211"/>
      <c r="D202" s="212" t="s">
        <v>250</v>
      </c>
      <c r="E202" s="213" t="s">
        <v>1</v>
      </c>
      <c r="F202" s="214" t="s">
        <v>4631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250</v>
      </c>
      <c r="AU202" s="220" t="s">
        <v>86</v>
      </c>
      <c r="AV202" s="13" t="s">
        <v>83</v>
      </c>
      <c r="AW202" s="13" t="s">
        <v>31</v>
      </c>
      <c r="AX202" s="13" t="s">
        <v>75</v>
      </c>
      <c r="AY202" s="220" t="s">
        <v>239</v>
      </c>
    </row>
    <row r="203" spans="1:65" s="14" customFormat="1" ht="11.25">
      <c r="B203" s="221"/>
      <c r="C203" s="222"/>
      <c r="D203" s="212" t="s">
        <v>250</v>
      </c>
      <c r="E203" s="223" t="s">
        <v>1</v>
      </c>
      <c r="F203" s="224" t="s">
        <v>4529</v>
      </c>
      <c r="G203" s="222"/>
      <c r="H203" s="225">
        <v>72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250</v>
      </c>
      <c r="AU203" s="231" t="s">
        <v>86</v>
      </c>
      <c r="AV203" s="14" t="s">
        <v>86</v>
      </c>
      <c r="AW203" s="14" t="s">
        <v>31</v>
      </c>
      <c r="AX203" s="14" t="s">
        <v>83</v>
      </c>
      <c r="AY203" s="231" t="s">
        <v>239</v>
      </c>
    </row>
    <row r="204" spans="1:65" s="2" customFormat="1" ht="24.2" customHeight="1">
      <c r="A204" s="35"/>
      <c r="B204" s="36"/>
      <c r="C204" s="192" t="s">
        <v>537</v>
      </c>
      <c r="D204" s="192" t="s">
        <v>241</v>
      </c>
      <c r="E204" s="193" t="s">
        <v>4632</v>
      </c>
      <c r="F204" s="194" t="s">
        <v>4633</v>
      </c>
      <c r="G204" s="195" t="s">
        <v>519</v>
      </c>
      <c r="H204" s="196">
        <v>72</v>
      </c>
      <c r="I204" s="197"/>
      <c r="J204" s="198">
        <f>ROUND(I204*H204,2)</f>
        <v>0</v>
      </c>
      <c r="K204" s="194" t="s">
        <v>245</v>
      </c>
      <c r="L204" s="40"/>
      <c r="M204" s="199" t="s">
        <v>1</v>
      </c>
      <c r="N204" s="200" t="s">
        <v>40</v>
      </c>
      <c r="O204" s="72"/>
      <c r="P204" s="201">
        <f>O204*H204</f>
        <v>0</v>
      </c>
      <c r="Q204" s="201">
        <v>2.0000000000000002E-5</v>
      </c>
      <c r="R204" s="201">
        <f>Q204*H204</f>
        <v>1.4400000000000001E-3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169</v>
      </c>
      <c r="AT204" s="203" t="s">
        <v>241</v>
      </c>
      <c r="AU204" s="203" t="s">
        <v>86</v>
      </c>
      <c r="AY204" s="18" t="s">
        <v>239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169</v>
      </c>
      <c r="BM204" s="203" t="s">
        <v>4634</v>
      </c>
    </row>
    <row r="205" spans="1:65" s="2" customFormat="1" ht="11.25">
      <c r="A205" s="35"/>
      <c r="B205" s="36"/>
      <c r="C205" s="37"/>
      <c r="D205" s="205" t="s">
        <v>248</v>
      </c>
      <c r="E205" s="37"/>
      <c r="F205" s="206" t="s">
        <v>4635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248</v>
      </c>
      <c r="AU205" s="18" t="s">
        <v>86</v>
      </c>
    </row>
    <row r="206" spans="1:65" s="2" customFormat="1" ht="24.2" customHeight="1">
      <c r="A206" s="35"/>
      <c r="B206" s="36"/>
      <c r="C206" s="192" t="s">
        <v>541</v>
      </c>
      <c r="D206" s="192" t="s">
        <v>241</v>
      </c>
      <c r="E206" s="193" t="s">
        <v>4636</v>
      </c>
      <c r="F206" s="194" t="s">
        <v>4637</v>
      </c>
      <c r="G206" s="195" t="s">
        <v>519</v>
      </c>
      <c r="H206" s="196">
        <v>14</v>
      </c>
      <c r="I206" s="197"/>
      <c r="J206" s="198">
        <f>ROUND(I206*H206,2)</f>
        <v>0</v>
      </c>
      <c r="K206" s="194" t="s">
        <v>245</v>
      </c>
      <c r="L206" s="40"/>
      <c r="M206" s="199" t="s">
        <v>1</v>
      </c>
      <c r="N206" s="200" t="s">
        <v>40</v>
      </c>
      <c r="O206" s="72"/>
      <c r="P206" s="201">
        <f>O206*H206</f>
        <v>0</v>
      </c>
      <c r="Q206" s="201">
        <v>4.0000000000000003E-5</v>
      </c>
      <c r="R206" s="201">
        <f>Q206*H206</f>
        <v>5.6000000000000006E-4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169</v>
      </c>
      <c r="AT206" s="203" t="s">
        <v>241</v>
      </c>
      <c r="AU206" s="203" t="s">
        <v>86</v>
      </c>
      <c r="AY206" s="18" t="s">
        <v>239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83</v>
      </c>
      <c r="BK206" s="204">
        <f>ROUND(I206*H206,2)</f>
        <v>0</v>
      </c>
      <c r="BL206" s="18" t="s">
        <v>169</v>
      </c>
      <c r="BM206" s="203" t="s">
        <v>4638</v>
      </c>
    </row>
    <row r="207" spans="1:65" s="2" customFormat="1" ht="11.25">
      <c r="A207" s="35"/>
      <c r="B207" s="36"/>
      <c r="C207" s="37"/>
      <c r="D207" s="205" t="s">
        <v>248</v>
      </c>
      <c r="E207" s="37"/>
      <c r="F207" s="206" t="s">
        <v>4639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248</v>
      </c>
      <c r="AU207" s="18" t="s">
        <v>86</v>
      </c>
    </row>
    <row r="208" spans="1:65" s="13" customFormat="1" ht="11.25">
      <c r="B208" s="210"/>
      <c r="C208" s="211"/>
      <c r="D208" s="212" t="s">
        <v>250</v>
      </c>
      <c r="E208" s="213" t="s">
        <v>1</v>
      </c>
      <c r="F208" s="214" t="s">
        <v>4631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250</v>
      </c>
      <c r="AU208" s="220" t="s">
        <v>86</v>
      </c>
      <c r="AV208" s="13" t="s">
        <v>83</v>
      </c>
      <c r="AW208" s="13" t="s">
        <v>31</v>
      </c>
      <c r="AX208" s="13" t="s">
        <v>75</v>
      </c>
      <c r="AY208" s="220" t="s">
        <v>239</v>
      </c>
    </row>
    <row r="209" spans="1:65" s="14" customFormat="1" ht="11.25">
      <c r="B209" s="221"/>
      <c r="C209" s="222"/>
      <c r="D209" s="212" t="s">
        <v>250</v>
      </c>
      <c r="E209" s="223" t="s">
        <v>1</v>
      </c>
      <c r="F209" s="224" t="s">
        <v>164</v>
      </c>
      <c r="G209" s="222"/>
      <c r="H209" s="225">
        <v>14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250</v>
      </c>
      <c r="AU209" s="231" t="s">
        <v>86</v>
      </c>
      <c r="AV209" s="14" t="s">
        <v>86</v>
      </c>
      <c r="AW209" s="14" t="s">
        <v>31</v>
      </c>
      <c r="AX209" s="14" t="s">
        <v>83</v>
      </c>
      <c r="AY209" s="231" t="s">
        <v>239</v>
      </c>
    </row>
    <row r="210" spans="1:65" s="2" customFormat="1" ht="24.2" customHeight="1">
      <c r="A210" s="35"/>
      <c r="B210" s="36"/>
      <c r="C210" s="192" t="s">
        <v>546</v>
      </c>
      <c r="D210" s="192" t="s">
        <v>241</v>
      </c>
      <c r="E210" s="193" t="s">
        <v>4640</v>
      </c>
      <c r="F210" s="194" t="s">
        <v>4641</v>
      </c>
      <c r="G210" s="195" t="s">
        <v>519</v>
      </c>
      <c r="H210" s="196">
        <v>14</v>
      </c>
      <c r="I210" s="197"/>
      <c r="J210" s="198">
        <f>ROUND(I210*H210,2)</f>
        <v>0</v>
      </c>
      <c r="K210" s="194" t="s">
        <v>245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4.0000000000000003E-5</v>
      </c>
      <c r="R210" s="201">
        <f>Q210*H210</f>
        <v>5.6000000000000006E-4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169</v>
      </c>
      <c r="AT210" s="203" t="s">
        <v>241</v>
      </c>
      <c r="AU210" s="203" t="s">
        <v>86</v>
      </c>
      <c r="AY210" s="18" t="s">
        <v>239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169</v>
      </c>
      <c r="BM210" s="203" t="s">
        <v>4642</v>
      </c>
    </row>
    <row r="211" spans="1:65" s="2" customFormat="1" ht="11.25">
      <c r="A211" s="35"/>
      <c r="B211" s="36"/>
      <c r="C211" s="37"/>
      <c r="D211" s="205" t="s">
        <v>248</v>
      </c>
      <c r="E211" s="37"/>
      <c r="F211" s="206" t="s">
        <v>4643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248</v>
      </c>
      <c r="AU211" s="18" t="s">
        <v>86</v>
      </c>
    </row>
    <row r="212" spans="1:65" s="12" customFormat="1" ht="22.9" customHeight="1">
      <c r="B212" s="176"/>
      <c r="C212" s="177"/>
      <c r="D212" s="178" t="s">
        <v>74</v>
      </c>
      <c r="E212" s="190" t="s">
        <v>4513</v>
      </c>
      <c r="F212" s="190" t="s">
        <v>4514</v>
      </c>
      <c r="G212" s="177"/>
      <c r="H212" s="177"/>
      <c r="I212" s="180"/>
      <c r="J212" s="191">
        <f>BK212</f>
        <v>0</v>
      </c>
      <c r="K212" s="177"/>
      <c r="L212" s="182"/>
      <c r="M212" s="183"/>
      <c r="N212" s="184"/>
      <c r="O212" s="184"/>
      <c r="P212" s="185">
        <f>SUM(P213:P216)</f>
        <v>0</v>
      </c>
      <c r="Q212" s="184"/>
      <c r="R212" s="185">
        <f>SUM(R213:R216)</f>
        <v>0</v>
      </c>
      <c r="S212" s="184"/>
      <c r="T212" s="186">
        <f>SUM(T213:T216)</f>
        <v>0</v>
      </c>
      <c r="AR212" s="187" t="s">
        <v>86</v>
      </c>
      <c r="AT212" s="188" t="s">
        <v>74</v>
      </c>
      <c r="AU212" s="188" t="s">
        <v>83</v>
      </c>
      <c r="AY212" s="187" t="s">
        <v>239</v>
      </c>
      <c r="BK212" s="189">
        <f>SUM(BK213:BK216)</f>
        <v>0</v>
      </c>
    </row>
    <row r="213" spans="1:65" s="2" customFormat="1" ht="16.5" customHeight="1">
      <c r="A213" s="35"/>
      <c r="B213" s="36"/>
      <c r="C213" s="192" t="s">
        <v>553</v>
      </c>
      <c r="D213" s="192" t="s">
        <v>241</v>
      </c>
      <c r="E213" s="193" t="s">
        <v>80</v>
      </c>
      <c r="F213" s="194" t="s">
        <v>4644</v>
      </c>
      <c r="G213" s="195" t="s">
        <v>1610</v>
      </c>
      <c r="H213" s="196">
        <v>2</v>
      </c>
      <c r="I213" s="197"/>
      <c r="J213" s="198">
        <f>ROUND(I213*H213,2)</f>
        <v>0</v>
      </c>
      <c r="K213" s="194" t="s">
        <v>1</v>
      </c>
      <c r="L213" s="40"/>
      <c r="M213" s="199" t="s">
        <v>1</v>
      </c>
      <c r="N213" s="200" t="s">
        <v>40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169</v>
      </c>
      <c r="AT213" s="203" t="s">
        <v>241</v>
      </c>
      <c r="AU213" s="203" t="s">
        <v>86</v>
      </c>
      <c r="AY213" s="18" t="s">
        <v>239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169</v>
      </c>
      <c r="BM213" s="203" t="s">
        <v>4645</v>
      </c>
    </row>
    <row r="214" spans="1:65" s="2" customFormat="1" ht="16.5" customHeight="1">
      <c r="A214" s="35"/>
      <c r="B214" s="36"/>
      <c r="C214" s="192" t="s">
        <v>568</v>
      </c>
      <c r="D214" s="192" t="s">
        <v>241</v>
      </c>
      <c r="E214" s="193" t="s">
        <v>87</v>
      </c>
      <c r="F214" s="194" t="s">
        <v>4646</v>
      </c>
      <c r="G214" s="195" t="s">
        <v>1610</v>
      </c>
      <c r="H214" s="196">
        <v>1</v>
      </c>
      <c r="I214" s="197"/>
      <c r="J214" s="198">
        <f>ROUND(I214*H214,2)</f>
        <v>0</v>
      </c>
      <c r="K214" s="194" t="s">
        <v>1</v>
      </c>
      <c r="L214" s="40"/>
      <c r="M214" s="199" t="s">
        <v>1</v>
      </c>
      <c r="N214" s="200" t="s">
        <v>40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169</v>
      </c>
      <c r="AT214" s="203" t="s">
        <v>241</v>
      </c>
      <c r="AU214" s="203" t="s">
        <v>86</v>
      </c>
      <c r="AY214" s="18" t="s">
        <v>239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83</v>
      </c>
      <c r="BK214" s="204">
        <f>ROUND(I214*H214,2)</f>
        <v>0</v>
      </c>
      <c r="BL214" s="18" t="s">
        <v>169</v>
      </c>
      <c r="BM214" s="203" t="s">
        <v>4647</v>
      </c>
    </row>
    <row r="215" spans="1:65" s="2" customFormat="1" ht="16.5" customHeight="1">
      <c r="A215" s="35"/>
      <c r="B215" s="36"/>
      <c r="C215" s="192" t="s">
        <v>578</v>
      </c>
      <c r="D215" s="192" t="s">
        <v>241</v>
      </c>
      <c r="E215" s="193" t="s">
        <v>139</v>
      </c>
      <c r="F215" s="194" t="s">
        <v>4519</v>
      </c>
      <c r="G215" s="195" t="s">
        <v>1610</v>
      </c>
      <c r="H215" s="196">
        <v>1</v>
      </c>
      <c r="I215" s="197"/>
      <c r="J215" s="198">
        <f>ROUND(I215*H215,2)</f>
        <v>0</v>
      </c>
      <c r="K215" s="194" t="s">
        <v>1</v>
      </c>
      <c r="L215" s="40"/>
      <c r="M215" s="199" t="s">
        <v>1</v>
      </c>
      <c r="N215" s="200" t="s">
        <v>40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169</v>
      </c>
      <c r="AT215" s="203" t="s">
        <v>241</v>
      </c>
      <c r="AU215" s="203" t="s">
        <v>86</v>
      </c>
      <c r="AY215" s="18" t="s">
        <v>239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169</v>
      </c>
      <c r="BM215" s="203" t="s">
        <v>4648</v>
      </c>
    </row>
    <row r="216" spans="1:65" s="2" customFormat="1" ht="16.5" customHeight="1">
      <c r="A216" s="35"/>
      <c r="B216" s="36"/>
      <c r="C216" s="192" t="s">
        <v>590</v>
      </c>
      <c r="D216" s="192" t="s">
        <v>241</v>
      </c>
      <c r="E216" s="193" t="s">
        <v>142</v>
      </c>
      <c r="F216" s="194" t="s">
        <v>4649</v>
      </c>
      <c r="G216" s="195" t="s">
        <v>1610</v>
      </c>
      <c r="H216" s="196">
        <v>1</v>
      </c>
      <c r="I216" s="197"/>
      <c r="J216" s="198">
        <f>ROUND(I216*H216,2)</f>
        <v>0</v>
      </c>
      <c r="K216" s="194" t="s">
        <v>1</v>
      </c>
      <c r="L216" s="40"/>
      <c r="M216" s="269" t="s">
        <v>1</v>
      </c>
      <c r="N216" s="270" t="s">
        <v>40</v>
      </c>
      <c r="O216" s="267"/>
      <c r="P216" s="271">
        <f>O216*H216</f>
        <v>0</v>
      </c>
      <c r="Q216" s="271">
        <v>0</v>
      </c>
      <c r="R216" s="271">
        <f>Q216*H216</f>
        <v>0</v>
      </c>
      <c r="S216" s="271">
        <v>0</v>
      </c>
      <c r="T216" s="27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169</v>
      </c>
      <c r="AT216" s="203" t="s">
        <v>241</v>
      </c>
      <c r="AU216" s="203" t="s">
        <v>86</v>
      </c>
      <c r="AY216" s="18" t="s">
        <v>239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169</v>
      </c>
      <c r="BM216" s="203" t="s">
        <v>4650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h0jiEUmxZlzjIIfm9nOixQQId7sPneoz6CQkilKMH9i0FHoozOL8G2OYGyrM0hdOLJ1j/yjHQ5NbBPi2hLNZmA==" saltValue="CjTZj5hGK1TTqDBWaXImlE6XC96BDQbAGz4YO867LR4gRX8U/SCgeeBG4Gz33evnW914hvJ2EhNEGfc1SNufNg==" spinCount="100000" sheet="1" objects="1" scenarios="1" formatColumns="0" formatRows="0" autoFilter="0"/>
  <autoFilter ref="C128:K216" xr:uid="{00000000-0009-0000-0000-00000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7" r:id="rId1" xr:uid="{00000000-0004-0000-0400-000000000000}"/>
    <hyperlink ref="F146" r:id="rId2" xr:uid="{00000000-0004-0000-0400-000001000000}"/>
    <hyperlink ref="F151" r:id="rId3" xr:uid="{00000000-0004-0000-0400-000002000000}"/>
    <hyperlink ref="F155" r:id="rId4" xr:uid="{00000000-0004-0000-0400-000003000000}"/>
    <hyperlink ref="F158" r:id="rId5" xr:uid="{00000000-0004-0000-0400-000004000000}"/>
    <hyperlink ref="F161" r:id="rId6" xr:uid="{00000000-0004-0000-0400-000005000000}"/>
    <hyperlink ref="F163" r:id="rId7" xr:uid="{00000000-0004-0000-0400-000006000000}"/>
    <hyperlink ref="F165" r:id="rId8" xr:uid="{00000000-0004-0000-0400-000007000000}"/>
    <hyperlink ref="F167" r:id="rId9" xr:uid="{00000000-0004-0000-0400-000008000000}"/>
    <hyperlink ref="F169" r:id="rId10" xr:uid="{00000000-0004-0000-0400-000009000000}"/>
    <hyperlink ref="F172" r:id="rId11" xr:uid="{00000000-0004-0000-0400-00000A000000}"/>
    <hyperlink ref="F174" r:id="rId12" xr:uid="{00000000-0004-0000-0400-00000B000000}"/>
    <hyperlink ref="F177" r:id="rId13" xr:uid="{00000000-0004-0000-0400-00000C000000}"/>
    <hyperlink ref="F179" r:id="rId14" xr:uid="{00000000-0004-0000-0400-00000D000000}"/>
    <hyperlink ref="F181" r:id="rId15" xr:uid="{00000000-0004-0000-0400-00000E000000}"/>
    <hyperlink ref="F183" r:id="rId16" xr:uid="{00000000-0004-0000-0400-00000F000000}"/>
    <hyperlink ref="F185" r:id="rId17" xr:uid="{00000000-0004-0000-0400-000010000000}"/>
    <hyperlink ref="F187" r:id="rId18" xr:uid="{00000000-0004-0000-0400-000011000000}"/>
    <hyperlink ref="F196" r:id="rId19" xr:uid="{00000000-0004-0000-0400-000012000000}"/>
    <hyperlink ref="F198" r:id="rId20" xr:uid="{00000000-0004-0000-0400-000013000000}"/>
    <hyperlink ref="F201" r:id="rId21" xr:uid="{00000000-0004-0000-0400-000014000000}"/>
    <hyperlink ref="F205" r:id="rId22" xr:uid="{00000000-0004-0000-0400-000015000000}"/>
    <hyperlink ref="F207" r:id="rId23" xr:uid="{00000000-0004-0000-0400-000016000000}"/>
    <hyperlink ref="F211" r:id="rId24" xr:uid="{00000000-0004-0000-04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4350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4651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21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4353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ROUND((SUM(BE127:BE223)),  2)</f>
        <v>0</v>
      </c>
      <c r="G35" s="35"/>
      <c r="H35" s="35"/>
      <c r="I35" s="131">
        <v>0.21</v>
      </c>
      <c r="J35" s="130">
        <f>ROUND(((SUM(BE127:BE223))*I35),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ROUND((SUM(BF127:BF223)),  2)</f>
        <v>0</v>
      </c>
      <c r="G36" s="35"/>
      <c r="H36" s="35"/>
      <c r="I36" s="131">
        <v>0.15</v>
      </c>
      <c r="J36" s="130">
        <f>ROUND(((SUM(BF127:BF223))*I36),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ROUND((SUM(BG127:BG223)),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ROUND((SUM(BH127:BH223)),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ROUND((SUM(BI127:BI223)),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4350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03-3 - Horkovodní přípojka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 xml:space="preserve"> </v>
      </c>
      <c r="G93" s="37"/>
      <c r="H93" s="37"/>
      <c r="I93" s="30" t="s">
        <v>29</v>
      </c>
      <c r="J93" s="33" t="str">
        <f>E23</f>
        <v>BPO s.r.o.Ostrov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188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189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191</v>
      </c>
      <c r="E101" s="162"/>
      <c r="F101" s="162"/>
      <c r="G101" s="162"/>
      <c r="H101" s="162"/>
      <c r="I101" s="162"/>
      <c r="J101" s="163">
        <f>J177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3662</v>
      </c>
      <c r="E102" s="162"/>
      <c r="F102" s="162"/>
      <c r="G102" s="162"/>
      <c r="H102" s="162"/>
      <c r="I102" s="162"/>
      <c r="J102" s="163">
        <f>J179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4652</v>
      </c>
      <c r="E103" s="162"/>
      <c r="F103" s="162"/>
      <c r="G103" s="162"/>
      <c r="H103" s="162"/>
      <c r="I103" s="162"/>
      <c r="J103" s="163">
        <f>J184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3664</v>
      </c>
      <c r="E104" s="162"/>
      <c r="F104" s="162"/>
      <c r="G104" s="162"/>
      <c r="H104" s="162"/>
      <c r="I104" s="162"/>
      <c r="J104" s="163">
        <f>J215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202</v>
      </c>
      <c r="E105" s="162"/>
      <c r="F105" s="162"/>
      <c r="G105" s="162"/>
      <c r="H105" s="162"/>
      <c r="I105" s="162"/>
      <c r="J105" s="163">
        <f>J221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224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9" t="str">
        <f>E7</f>
        <v>Areál IZS Ostrov - stanice JSDH - revize 2022</v>
      </c>
      <c r="F115" s="330"/>
      <c r="G115" s="330"/>
      <c r="H115" s="33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176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9" t="s">
        <v>4350</v>
      </c>
      <c r="F117" s="331"/>
      <c r="G117" s="331"/>
      <c r="H117" s="33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4351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84" t="str">
        <f>E11</f>
        <v>03-3 - Horkovodní přípojka</v>
      </c>
      <c r="F119" s="331"/>
      <c r="G119" s="331"/>
      <c r="H119" s="33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 xml:space="preserve"> </v>
      </c>
      <c r="G121" s="37"/>
      <c r="H121" s="37"/>
      <c r="I121" s="30" t="s">
        <v>22</v>
      </c>
      <c r="J121" s="67">
        <f>IF(J14="","",J14)</f>
        <v>44764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23</v>
      </c>
      <c r="D123" s="37"/>
      <c r="E123" s="37"/>
      <c r="F123" s="28" t="str">
        <f>E17</f>
        <v xml:space="preserve"> </v>
      </c>
      <c r="G123" s="37"/>
      <c r="H123" s="37"/>
      <c r="I123" s="30" t="s">
        <v>29</v>
      </c>
      <c r="J123" s="33" t="str">
        <f>E23</f>
        <v>BPO s.r.o.Ostrov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IF(E20="","",E20)</f>
        <v>Vyplň údaj</v>
      </c>
      <c r="G124" s="37"/>
      <c r="H124" s="37"/>
      <c r="I124" s="30" t="s">
        <v>32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225</v>
      </c>
      <c r="D126" s="168" t="s">
        <v>60</v>
      </c>
      <c r="E126" s="168" t="s">
        <v>56</v>
      </c>
      <c r="F126" s="168" t="s">
        <v>57</v>
      </c>
      <c r="G126" s="168" t="s">
        <v>226</v>
      </c>
      <c r="H126" s="168" t="s">
        <v>227</v>
      </c>
      <c r="I126" s="168" t="s">
        <v>228</v>
      </c>
      <c r="J126" s="168" t="s">
        <v>185</v>
      </c>
      <c r="K126" s="169" t="s">
        <v>229</v>
      </c>
      <c r="L126" s="170"/>
      <c r="M126" s="76" t="s">
        <v>1</v>
      </c>
      <c r="N126" s="77" t="s">
        <v>39</v>
      </c>
      <c r="O126" s="77" t="s">
        <v>230</v>
      </c>
      <c r="P126" s="77" t="s">
        <v>231</v>
      </c>
      <c r="Q126" s="77" t="s">
        <v>232</v>
      </c>
      <c r="R126" s="77" t="s">
        <v>233</v>
      </c>
      <c r="S126" s="77" t="s">
        <v>234</v>
      </c>
      <c r="T126" s="78" t="s">
        <v>235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236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71.605312999999981</v>
      </c>
      <c r="S127" s="80"/>
      <c r="T127" s="174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187</v>
      </c>
      <c r="BK127" s="175">
        <f>BK128</f>
        <v>0</v>
      </c>
    </row>
    <row r="128" spans="1:63" s="12" customFormat="1" ht="25.9" customHeight="1">
      <c r="B128" s="176"/>
      <c r="C128" s="177"/>
      <c r="D128" s="178" t="s">
        <v>74</v>
      </c>
      <c r="E128" s="179" t="s">
        <v>237</v>
      </c>
      <c r="F128" s="179" t="s">
        <v>238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P129+P177+P179+P184+P215+P221</f>
        <v>0</v>
      </c>
      <c r="Q128" s="184"/>
      <c r="R128" s="185">
        <f>R129+R177+R179+R184+R215+R221</f>
        <v>71.605312999999981</v>
      </c>
      <c r="S128" s="184"/>
      <c r="T128" s="186">
        <f>T129+T177+T179+T184+T215+T221</f>
        <v>0</v>
      </c>
      <c r="AR128" s="187" t="s">
        <v>83</v>
      </c>
      <c r="AT128" s="188" t="s">
        <v>74</v>
      </c>
      <c r="AU128" s="188" t="s">
        <v>75</v>
      </c>
      <c r="AY128" s="187" t="s">
        <v>239</v>
      </c>
      <c r="BK128" s="189">
        <f>BK129+BK177+BK179+BK184+BK215+BK221</f>
        <v>0</v>
      </c>
    </row>
    <row r="129" spans="1:65" s="12" customFormat="1" ht="22.9" customHeight="1">
      <c r="B129" s="176"/>
      <c r="C129" s="177"/>
      <c r="D129" s="178" t="s">
        <v>74</v>
      </c>
      <c r="E129" s="190" t="s">
        <v>83</v>
      </c>
      <c r="F129" s="190" t="s">
        <v>240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SUM(P130:P176)</f>
        <v>0</v>
      </c>
      <c r="Q129" s="184"/>
      <c r="R129" s="185">
        <f>SUM(R130:R176)</f>
        <v>66.596927999999991</v>
      </c>
      <c r="S129" s="184"/>
      <c r="T129" s="186">
        <f>SUM(T130:T176)</f>
        <v>0</v>
      </c>
      <c r="AR129" s="187" t="s">
        <v>83</v>
      </c>
      <c r="AT129" s="188" t="s">
        <v>74</v>
      </c>
      <c r="AU129" s="188" t="s">
        <v>83</v>
      </c>
      <c r="AY129" s="187" t="s">
        <v>239</v>
      </c>
      <c r="BK129" s="189">
        <f>SUM(BK130:BK176)</f>
        <v>0</v>
      </c>
    </row>
    <row r="130" spans="1:65" s="2" customFormat="1" ht="24.2" customHeight="1">
      <c r="A130" s="35"/>
      <c r="B130" s="36"/>
      <c r="C130" s="192" t="s">
        <v>83</v>
      </c>
      <c r="D130" s="192" t="s">
        <v>241</v>
      </c>
      <c r="E130" s="193" t="s">
        <v>4653</v>
      </c>
      <c r="F130" s="194" t="s">
        <v>4654</v>
      </c>
      <c r="G130" s="195" t="s">
        <v>519</v>
      </c>
      <c r="H130" s="196">
        <v>3.6</v>
      </c>
      <c r="I130" s="197"/>
      <c r="J130" s="198">
        <f>ROUND(I130*H130,2)</f>
        <v>0</v>
      </c>
      <c r="K130" s="194" t="s">
        <v>245</v>
      </c>
      <c r="L130" s="40"/>
      <c r="M130" s="199" t="s">
        <v>1</v>
      </c>
      <c r="N130" s="200" t="s">
        <v>40</v>
      </c>
      <c r="O130" s="72"/>
      <c r="P130" s="201">
        <f>O130*H130</f>
        <v>0</v>
      </c>
      <c r="Q130" s="201">
        <v>8.6800000000000002E-3</v>
      </c>
      <c r="R130" s="201">
        <f>Q130*H130</f>
        <v>3.1248000000000001E-2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246</v>
      </c>
      <c r="AT130" s="203" t="s">
        <v>241</v>
      </c>
      <c r="AU130" s="203" t="s">
        <v>86</v>
      </c>
      <c r="AY130" s="18" t="s">
        <v>239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246</v>
      </c>
      <c r="BM130" s="203" t="s">
        <v>4655</v>
      </c>
    </row>
    <row r="131" spans="1:65" s="2" customFormat="1" ht="11.25">
      <c r="A131" s="35"/>
      <c r="B131" s="36"/>
      <c r="C131" s="37"/>
      <c r="D131" s="205" t="s">
        <v>248</v>
      </c>
      <c r="E131" s="37"/>
      <c r="F131" s="206" t="s">
        <v>4656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248</v>
      </c>
      <c r="AU131" s="18" t="s">
        <v>86</v>
      </c>
    </row>
    <row r="132" spans="1:65" s="14" customFormat="1" ht="11.25">
      <c r="B132" s="221"/>
      <c r="C132" s="222"/>
      <c r="D132" s="212" t="s">
        <v>250</v>
      </c>
      <c r="E132" s="223" t="s">
        <v>1</v>
      </c>
      <c r="F132" s="224" t="s">
        <v>4657</v>
      </c>
      <c r="G132" s="222"/>
      <c r="H132" s="225">
        <v>3.6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250</v>
      </c>
      <c r="AU132" s="231" t="s">
        <v>86</v>
      </c>
      <c r="AV132" s="14" t="s">
        <v>86</v>
      </c>
      <c r="AW132" s="14" t="s">
        <v>31</v>
      </c>
      <c r="AX132" s="14" t="s">
        <v>83</v>
      </c>
      <c r="AY132" s="231" t="s">
        <v>239</v>
      </c>
    </row>
    <row r="133" spans="1:65" s="2" customFormat="1" ht="24.2" customHeight="1">
      <c r="A133" s="35"/>
      <c r="B133" s="36"/>
      <c r="C133" s="192" t="s">
        <v>86</v>
      </c>
      <c r="D133" s="192" t="s">
        <v>241</v>
      </c>
      <c r="E133" s="193" t="s">
        <v>4658</v>
      </c>
      <c r="F133" s="194" t="s">
        <v>4659</v>
      </c>
      <c r="G133" s="195" t="s">
        <v>519</v>
      </c>
      <c r="H133" s="196">
        <v>7.2</v>
      </c>
      <c r="I133" s="197"/>
      <c r="J133" s="198">
        <f>ROUND(I133*H133,2)</f>
        <v>0</v>
      </c>
      <c r="K133" s="194" t="s">
        <v>245</v>
      </c>
      <c r="L133" s="40"/>
      <c r="M133" s="199" t="s">
        <v>1</v>
      </c>
      <c r="N133" s="200" t="s">
        <v>40</v>
      </c>
      <c r="O133" s="72"/>
      <c r="P133" s="201">
        <f>O133*H133</f>
        <v>0</v>
      </c>
      <c r="Q133" s="201">
        <v>3.6900000000000002E-2</v>
      </c>
      <c r="R133" s="201">
        <f>Q133*H133</f>
        <v>0.26568000000000003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246</v>
      </c>
      <c r="AT133" s="203" t="s">
        <v>241</v>
      </c>
      <c r="AU133" s="203" t="s">
        <v>86</v>
      </c>
      <c r="AY133" s="18" t="s">
        <v>239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246</v>
      </c>
      <c r="BM133" s="203" t="s">
        <v>4660</v>
      </c>
    </row>
    <row r="134" spans="1:65" s="2" customFormat="1" ht="11.25">
      <c r="A134" s="35"/>
      <c r="B134" s="36"/>
      <c r="C134" s="37"/>
      <c r="D134" s="205" t="s">
        <v>248</v>
      </c>
      <c r="E134" s="37"/>
      <c r="F134" s="206" t="s">
        <v>4661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248</v>
      </c>
      <c r="AU134" s="18" t="s">
        <v>86</v>
      </c>
    </row>
    <row r="135" spans="1:65" s="14" customFormat="1" ht="11.25">
      <c r="B135" s="221"/>
      <c r="C135" s="222"/>
      <c r="D135" s="212" t="s">
        <v>250</v>
      </c>
      <c r="E135" s="223" t="s">
        <v>1</v>
      </c>
      <c r="F135" s="224" t="s">
        <v>4662</v>
      </c>
      <c r="G135" s="222"/>
      <c r="H135" s="225">
        <v>7.2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250</v>
      </c>
      <c r="AU135" s="231" t="s">
        <v>86</v>
      </c>
      <c r="AV135" s="14" t="s">
        <v>86</v>
      </c>
      <c r="AW135" s="14" t="s">
        <v>31</v>
      </c>
      <c r="AX135" s="14" t="s">
        <v>83</v>
      </c>
      <c r="AY135" s="231" t="s">
        <v>239</v>
      </c>
    </row>
    <row r="136" spans="1:65" s="2" customFormat="1" ht="24.2" customHeight="1">
      <c r="A136" s="35"/>
      <c r="B136" s="36"/>
      <c r="C136" s="192" t="s">
        <v>255</v>
      </c>
      <c r="D136" s="192" t="s">
        <v>241</v>
      </c>
      <c r="E136" s="193" t="s">
        <v>4663</v>
      </c>
      <c r="F136" s="194" t="s">
        <v>4664</v>
      </c>
      <c r="G136" s="195" t="s">
        <v>244</v>
      </c>
      <c r="H136" s="196">
        <v>6</v>
      </c>
      <c r="I136" s="197"/>
      <c r="J136" s="198">
        <f>ROUND(I136*H136,2)</f>
        <v>0</v>
      </c>
      <c r="K136" s="194" t="s">
        <v>245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246</v>
      </c>
      <c r="AT136" s="203" t="s">
        <v>241</v>
      </c>
      <c r="AU136" s="203" t="s">
        <v>86</v>
      </c>
      <c r="AY136" s="18" t="s">
        <v>239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246</v>
      </c>
      <c r="BM136" s="203" t="s">
        <v>4665</v>
      </c>
    </row>
    <row r="137" spans="1:65" s="2" customFormat="1" ht="11.25">
      <c r="A137" s="35"/>
      <c r="B137" s="36"/>
      <c r="C137" s="37"/>
      <c r="D137" s="205" t="s">
        <v>248</v>
      </c>
      <c r="E137" s="37"/>
      <c r="F137" s="206" t="s">
        <v>4666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248</v>
      </c>
      <c r="AU137" s="18" t="s">
        <v>86</v>
      </c>
    </row>
    <row r="138" spans="1:65" s="14" customFormat="1" ht="11.25">
      <c r="B138" s="221"/>
      <c r="C138" s="222"/>
      <c r="D138" s="212" t="s">
        <v>250</v>
      </c>
      <c r="E138" s="223" t="s">
        <v>1</v>
      </c>
      <c r="F138" s="224" t="s">
        <v>4667</v>
      </c>
      <c r="G138" s="222"/>
      <c r="H138" s="225">
        <v>6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250</v>
      </c>
      <c r="AU138" s="231" t="s">
        <v>86</v>
      </c>
      <c r="AV138" s="14" t="s">
        <v>86</v>
      </c>
      <c r="AW138" s="14" t="s">
        <v>31</v>
      </c>
      <c r="AX138" s="14" t="s">
        <v>83</v>
      </c>
      <c r="AY138" s="231" t="s">
        <v>239</v>
      </c>
    </row>
    <row r="139" spans="1:65" s="2" customFormat="1" ht="33" customHeight="1">
      <c r="A139" s="35"/>
      <c r="B139" s="36"/>
      <c r="C139" s="192" t="s">
        <v>246</v>
      </c>
      <c r="D139" s="192" t="s">
        <v>241</v>
      </c>
      <c r="E139" s="193" t="s">
        <v>4668</v>
      </c>
      <c r="F139" s="194" t="s">
        <v>4669</v>
      </c>
      <c r="G139" s="195" t="s">
        <v>244</v>
      </c>
      <c r="H139" s="196">
        <v>35</v>
      </c>
      <c r="I139" s="197"/>
      <c r="J139" s="198">
        <f>ROUND(I139*H139,2)</f>
        <v>0</v>
      </c>
      <c r="K139" s="194" t="s">
        <v>245</v>
      </c>
      <c r="L139" s="40"/>
      <c r="M139" s="199" t="s">
        <v>1</v>
      </c>
      <c r="N139" s="200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246</v>
      </c>
      <c r="AT139" s="203" t="s">
        <v>241</v>
      </c>
      <c r="AU139" s="203" t="s">
        <v>86</v>
      </c>
      <c r="AY139" s="18" t="s">
        <v>239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246</v>
      </c>
      <c r="BM139" s="203" t="s">
        <v>4670</v>
      </c>
    </row>
    <row r="140" spans="1:65" s="2" customFormat="1" ht="11.25">
      <c r="A140" s="35"/>
      <c r="B140" s="36"/>
      <c r="C140" s="37"/>
      <c r="D140" s="205" t="s">
        <v>248</v>
      </c>
      <c r="E140" s="37"/>
      <c r="F140" s="206" t="s">
        <v>4671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248</v>
      </c>
      <c r="AU140" s="18" t="s">
        <v>86</v>
      </c>
    </row>
    <row r="141" spans="1:65" s="13" customFormat="1" ht="11.25">
      <c r="B141" s="210"/>
      <c r="C141" s="211"/>
      <c r="D141" s="212" t="s">
        <v>250</v>
      </c>
      <c r="E141" s="213" t="s">
        <v>1</v>
      </c>
      <c r="F141" s="214" t="s">
        <v>4672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250</v>
      </c>
      <c r="AU141" s="220" t="s">
        <v>86</v>
      </c>
      <c r="AV141" s="13" t="s">
        <v>83</v>
      </c>
      <c r="AW141" s="13" t="s">
        <v>31</v>
      </c>
      <c r="AX141" s="13" t="s">
        <v>75</v>
      </c>
      <c r="AY141" s="220" t="s">
        <v>239</v>
      </c>
    </row>
    <row r="142" spans="1:65" s="14" customFormat="1" ht="11.25">
      <c r="B142" s="221"/>
      <c r="C142" s="222"/>
      <c r="D142" s="212" t="s">
        <v>250</v>
      </c>
      <c r="E142" s="223" t="s">
        <v>1</v>
      </c>
      <c r="F142" s="224" t="s">
        <v>4673</v>
      </c>
      <c r="G142" s="222"/>
      <c r="H142" s="225">
        <v>25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250</v>
      </c>
      <c r="AU142" s="231" t="s">
        <v>86</v>
      </c>
      <c r="AV142" s="14" t="s">
        <v>86</v>
      </c>
      <c r="AW142" s="14" t="s">
        <v>31</v>
      </c>
      <c r="AX142" s="14" t="s">
        <v>75</v>
      </c>
      <c r="AY142" s="231" t="s">
        <v>239</v>
      </c>
    </row>
    <row r="143" spans="1:65" s="13" customFormat="1" ht="11.25">
      <c r="B143" s="210"/>
      <c r="C143" s="211"/>
      <c r="D143" s="212" t="s">
        <v>250</v>
      </c>
      <c r="E143" s="213" t="s">
        <v>1</v>
      </c>
      <c r="F143" s="214" t="s">
        <v>4674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250</v>
      </c>
      <c r="AU143" s="220" t="s">
        <v>86</v>
      </c>
      <c r="AV143" s="13" t="s">
        <v>83</v>
      </c>
      <c r="AW143" s="13" t="s">
        <v>31</v>
      </c>
      <c r="AX143" s="13" t="s">
        <v>75</v>
      </c>
      <c r="AY143" s="220" t="s">
        <v>239</v>
      </c>
    </row>
    <row r="144" spans="1:65" s="14" customFormat="1" ht="11.25">
      <c r="B144" s="221"/>
      <c r="C144" s="222"/>
      <c r="D144" s="212" t="s">
        <v>250</v>
      </c>
      <c r="E144" s="223" t="s">
        <v>1</v>
      </c>
      <c r="F144" s="224" t="s">
        <v>4675</v>
      </c>
      <c r="G144" s="222"/>
      <c r="H144" s="225">
        <v>10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250</v>
      </c>
      <c r="AU144" s="231" t="s">
        <v>86</v>
      </c>
      <c r="AV144" s="14" t="s">
        <v>86</v>
      </c>
      <c r="AW144" s="14" t="s">
        <v>31</v>
      </c>
      <c r="AX144" s="14" t="s">
        <v>75</v>
      </c>
      <c r="AY144" s="231" t="s">
        <v>239</v>
      </c>
    </row>
    <row r="145" spans="1:65" s="16" customFormat="1" ht="11.25">
      <c r="B145" s="243"/>
      <c r="C145" s="244"/>
      <c r="D145" s="212" t="s">
        <v>250</v>
      </c>
      <c r="E145" s="245" t="s">
        <v>1</v>
      </c>
      <c r="F145" s="246" t="s">
        <v>264</v>
      </c>
      <c r="G145" s="244"/>
      <c r="H145" s="247">
        <v>35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250</v>
      </c>
      <c r="AU145" s="253" t="s">
        <v>86</v>
      </c>
      <c r="AV145" s="16" t="s">
        <v>246</v>
      </c>
      <c r="AW145" s="16" t="s">
        <v>31</v>
      </c>
      <c r="AX145" s="16" t="s">
        <v>83</v>
      </c>
      <c r="AY145" s="253" t="s">
        <v>239</v>
      </c>
    </row>
    <row r="146" spans="1:65" s="2" customFormat="1" ht="24.2" customHeight="1">
      <c r="A146" s="35"/>
      <c r="B146" s="36"/>
      <c r="C146" s="192" t="s">
        <v>288</v>
      </c>
      <c r="D146" s="192" t="s">
        <v>241</v>
      </c>
      <c r="E146" s="193" t="s">
        <v>3797</v>
      </c>
      <c r="F146" s="194" t="s">
        <v>3798</v>
      </c>
      <c r="G146" s="195" t="s">
        <v>244</v>
      </c>
      <c r="H146" s="196">
        <v>10</v>
      </c>
      <c r="I146" s="197"/>
      <c r="J146" s="198">
        <f>ROUND(I146*H146,2)</f>
        <v>0</v>
      </c>
      <c r="K146" s="194" t="s">
        <v>245</v>
      </c>
      <c r="L146" s="40"/>
      <c r="M146" s="199" t="s">
        <v>1</v>
      </c>
      <c r="N146" s="200" t="s">
        <v>40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246</v>
      </c>
      <c r="AT146" s="203" t="s">
        <v>241</v>
      </c>
      <c r="AU146" s="203" t="s">
        <v>86</v>
      </c>
      <c r="AY146" s="18" t="s">
        <v>239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246</v>
      </c>
      <c r="BM146" s="203" t="s">
        <v>4676</v>
      </c>
    </row>
    <row r="147" spans="1:65" s="2" customFormat="1" ht="11.25">
      <c r="A147" s="35"/>
      <c r="B147" s="36"/>
      <c r="C147" s="37"/>
      <c r="D147" s="205" t="s">
        <v>248</v>
      </c>
      <c r="E147" s="37"/>
      <c r="F147" s="206" t="s">
        <v>3800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248</v>
      </c>
      <c r="AU147" s="18" t="s">
        <v>86</v>
      </c>
    </row>
    <row r="148" spans="1:65" s="13" customFormat="1" ht="11.25">
      <c r="B148" s="210"/>
      <c r="C148" s="211"/>
      <c r="D148" s="212" t="s">
        <v>250</v>
      </c>
      <c r="E148" s="213" t="s">
        <v>1</v>
      </c>
      <c r="F148" s="214" t="s">
        <v>4677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250</v>
      </c>
      <c r="AU148" s="220" t="s">
        <v>86</v>
      </c>
      <c r="AV148" s="13" t="s">
        <v>83</v>
      </c>
      <c r="AW148" s="13" t="s">
        <v>31</v>
      </c>
      <c r="AX148" s="13" t="s">
        <v>75</v>
      </c>
      <c r="AY148" s="220" t="s">
        <v>239</v>
      </c>
    </row>
    <row r="149" spans="1:65" s="14" customFormat="1" ht="11.25">
      <c r="B149" s="221"/>
      <c r="C149" s="222"/>
      <c r="D149" s="212" t="s">
        <v>250</v>
      </c>
      <c r="E149" s="223" t="s">
        <v>1</v>
      </c>
      <c r="F149" s="224" t="s">
        <v>4678</v>
      </c>
      <c r="G149" s="222"/>
      <c r="H149" s="225">
        <v>10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250</v>
      </c>
      <c r="AU149" s="231" t="s">
        <v>86</v>
      </c>
      <c r="AV149" s="14" t="s">
        <v>86</v>
      </c>
      <c r="AW149" s="14" t="s">
        <v>31</v>
      </c>
      <c r="AX149" s="14" t="s">
        <v>83</v>
      </c>
      <c r="AY149" s="231" t="s">
        <v>239</v>
      </c>
    </row>
    <row r="150" spans="1:65" s="2" customFormat="1" ht="16.5" customHeight="1">
      <c r="A150" s="35"/>
      <c r="B150" s="36"/>
      <c r="C150" s="254" t="s">
        <v>299</v>
      </c>
      <c r="D150" s="254" t="s">
        <v>340</v>
      </c>
      <c r="E150" s="255" t="s">
        <v>4679</v>
      </c>
      <c r="F150" s="256" t="s">
        <v>4680</v>
      </c>
      <c r="G150" s="257" t="s">
        <v>343</v>
      </c>
      <c r="H150" s="258">
        <v>20.399999999999999</v>
      </c>
      <c r="I150" s="259"/>
      <c r="J150" s="260">
        <f>ROUND(I150*H150,2)</f>
        <v>0</v>
      </c>
      <c r="K150" s="256" t="s">
        <v>245</v>
      </c>
      <c r="L150" s="261"/>
      <c r="M150" s="262" t="s">
        <v>1</v>
      </c>
      <c r="N150" s="263" t="s">
        <v>40</v>
      </c>
      <c r="O150" s="72"/>
      <c r="P150" s="201">
        <f>O150*H150</f>
        <v>0</v>
      </c>
      <c r="Q150" s="201">
        <v>1</v>
      </c>
      <c r="R150" s="201">
        <f>Q150*H150</f>
        <v>20.399999999999999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319</v>
      </c>
      <c r="AT150" s="203" t="s">
        <v>340</v>
      </c>
      <c r="AU150" s="203" t="s">
        <v>86</v>
      </c>
      <c r="AY150" s="18" t="s">
        <v>239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246</v>
      </c>
      <c r="BM150" s="203" t="s">
        <v>4681</v>
      </c>
    </row>
    <row r="151" spans="1:65" s="13" customFormat="1" ht="11.25">
      <c r="B151" s="210"/>
      <c r="C151" s="211"/>
      <c r="D151" s="212" t="s">
        <v>250</v>
      </c>
      <c r="E151" s="213" t="s">
        <v>1</v>
      </c>
      <c r="F151" s="214" t="s">
        <v>4682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250</v>
      </c>
      <c r="AU151" s="220" t="s">
        <v>86</v>
      </c>
      <c r="AV151" s="13" t="s">
        <v>83</v>
      </c>
      <c r="AW151" s="13" t="s">
        <v>31</v>
      </c>
      <c r="AX151" s="13" t="s">
        <v>75</v>
      </c>
      <c r="AY151" s="220" t="s">
        <v>239</v>
      </c>
    </row>
    <row r="152" spans="1:65" s="14" customFormat="1" ht="11.25">
      <c r="B152" s="221"/>
      <c r="C152" s="222"/>
      <c r="D152" s="212" t="s">
        <v>250</v>
      </c>
      <c r="E152" s="223" t="s">
        <v>1</v>
      </c>
      <c r="F152" s="224" t="s">
        <v>4683</v>
      </c>
      <c r="G152" s="222"/>
      <c r="H152" s="225">
        <v>20.399999999999999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250</v>
      </c>
      <c r="AU152" s="231" t="s">
        <v>86</v>
      </c>
      <c r="AV152" s="14" t="s">
        <v>86</v>
      </c>
      <c r="AW152" s="14" t="s">
        <v>31</v>
      </c>
      <c r="AX152" s="14" t="s">
        <v>83</v>
      </c>
      <c r="AY152" s="231" t="s">
        <v>239</v>
      </c>
    </row>
    <row r="153" spans="1:65" s="13" customFormat="1" ht="11.25">
      <c r="B153" s="210"/>
      <c r="C153" s="211"/>
      <c r="D153" s="212" t="s">
        <v>250</v>
      </c>
      <c r="E153" s="213" t="s">
        <v>1</v>
      </c>
      <c r="F153" s="214" t="s">
        <v>4684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250</v>
      </c>
      <c r="AU153" s="220" t="s">
        <v>86</v>
      </c>
      <c r="AV153" s="13" t="s">
        <v>83</v>
      </c>
      <c r="AW153" s="13" t="s">
        <v>31</v>
      </c>
      <c r="AX153" s="13" t="s">
        <v>75</v>
      </c>
      <c r="AY153" s="220" t="s">
        <v>239</v>
      </c>
    </row>
    <row r="154" spans="1:65" s="2" customFormat="1" ht="24.2" customHeight="1">
      <c r="A154" s="35"/>
      <c r="B154" s="36"/>
      <c r="C154" s="192" t="s">
        <v>309</v>
      </c>
      <c r="D154" s="192" t="s">
        <v>241</v>
      </c>
      <c r="E154" s="193" t="s">
        <v>377</v>
      </c>
      <c r="F154" s="194" t="s">
        <v>348</v>
      </c>
      <c r="G154" s="195" t="s">
        <v>244</v>
      </c>
      <c r="H154" s="196">
        <v>22.5</v>
      </c>
      <c r="I154" s="197"/>
      <c r="J154" s="198">
        <f>ROUND(I154*H154,2)</f>
        <v>0</v>
      </c>
      <c r="K154" s="194" t="s">
        <v>245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246</v>
      </c>
      <c r="AT154" s="203" t="s">
        <v>241</v>
      </c>
      <c r="AU154" s="203" t="s">
        <v>86</v>
      </c>
      <c r="AY154" s="18" t="s">
        <v>239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246</v>
      </c>
      <c r="BM154" s="203" t="s">
        <v>4685</v>
      </c>
    </row>
    <row r="155" spans="1:65" s="2" customFormat="1" ht="11.25">
      <c r="A155" s="35"/>
      <c r="B155" s="36"/>
      <c r="C155" s="37"/>
      <c r="D155" s="205" t="s">
        <v>248</v>
      </c>
      <c r="E155" s="37"/>
      <c r="F155" s="206" t="s">
        <v>379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248</v>
      </c>
      <c r="AU155" s="18" t="s">
        <v>86</v>
      </c>
    </row>
    <row r="156" spans="1:65" s="13" customFormat="1" ht="11.25">
      <c r="B156" s="210"/>
      <c r="C156" s="211"/>
      <c r="D156" s="212" t="s">
        <v>250</v>
      </c>
      <c r="E156" s="213" t="s">
        <v>1</v>
      </c>
      <c r="F156" s="214" t="s">
        <v>4686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250</v>
      </c>
      <c r="AU156" s="220" t="s">
        <v>86</v>
      </c>
      <c r="AV156" s="13" t="s">
        <v>83</v>
      </c>
      <c r="AW156" s="13" t="s">
        <v>31</v>
      </c>
      <c r="AX156" s="13" t="s">
        <v>75</v>
      </c>
      <c r="AY156" s="220" t="s">
        <v>239</v>
      </c>
    </row>
    <row r="157" spans="1:65" s="13" customFormat="1" ht="11.25">
      <c r="B157" s="210"/>
      <c r="C157" s="211"/>
      <c r="D157" s="212" t="s">
        <v>250</v>
      </c>
      <c r="E157" s="213" t="s">
        <v>1</v>
      </c>
      <c r="F157" s="214" t="s">
        <v>4687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250</v>
      </c>
      <c r="AU157" s="220" t="s">
        <v>86</v>
      </c>
      <c r="AV157" s="13" t="s">
        <v>83</v>
      </c>
      <c r="AW157" s="13" t="s">
        <v>31</v>
      </c>
      <c r="AX157" s="13" t="s">
        <v>75</v>
      </c>
      <c r="AY157" s="220" t="s">
        <v>239</v>
      </c>
    </row>
    <row r="158" spans="1:65" s="14" customFormat="1" ht="11.25">
      <c r="B158" s="221"/>
      <c r="C158" s="222"/>
      <c r="D158" s="212" t="s">
        <v>250</v>
      </c>
      <c r="E158" s="223" t="s">
        <v>1</v>
      </c>
      <c r="F158" s="224" t="s">
        <v>546</v>
      </c>
      <c r="G158" s="222"/>
      <c r="H158" s="225">
        <v>35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250</v>
      </c>
      <c r="AU158" s="231" t="s">
        <v>86</v>
      </c>
      <c r="AV158" s="14" t="s">
        <v>86</v>
      </c>
      <c r="AW158" s="14" t="s">
        <v>31</v>
      </c>
      <c r="AX158" s="14" t="s">
        <v>75</v>
      </c>
      <c r="AY158" s="231" t="s">
        <v>239</v>
      </c>
    </row>
    <row r="159" spans="1:65" s="13" customFormat="1" ht="11.25">
      <c r="B159" s="210"/>
      <c r="C159" s="211"/>
      <c r="D159" s="212" t="s">
        <v>250</v>
      </c>
      <c r="E159" s="213" t="s">
        <v>1</v>
      </c>
      <c r="F159" s="214" t="s">
        <v>4688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250</v>
      </c>
      <c r="AU159" s="220" t="s">
        <v>86</v>
      </c>
      <c r="AV159" s="13" t="s">
        <v>83</v>
      </c>
      <c r="AW159" s="13" t="s">
        <v>31</v>
      </c>
      <c r="AX159" s="13" t="s">
        <v>75</v>
      </c>
      <c r="AY159" s="220" t="s">
        <v>239</v>
      </c>
    </row>
    <row r="160" spans="1:65" s="14" customFormat="1" ht="11.25">
      <c r="B160" s="221"/>
      <c r="C160" s="222"/>
      <c r="D160" s="212" t="s">
        <v>250</v>
      </c>
      <c r="E160" s="223" t="s">
        <v>1</v>
      </c>
      <c r="F160" s="224" t="s">
        <v>4689</v>
      </c>
      <c r="G160" s="222"/>
      <c r="H160" s="225">
        <v>-12.5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250</v>
      </c>
      <c r="AU160" s="231" t="s">
        <v>86</v>
      </c>
      <c r="AV160" s="14" t="s">
        <v>86</v>
      </c>
      <c r="AW160" s="14" t="s">
        <v>31</v>
      </c>
      <c r="AX160" s="14" t="s">
        <v>75</v>
      </c>
      <c r="AY160" s="231" t="s">
        <v>239</v>
      </c>
    </row>
    <row r="161" spans="1:65" s="16" customFormat="1" ht="11.25">
      <c r="B161" s="243"/>
      <c r="C161" s="244"/>
      <c r="D161" s="212" t="s">
        <v>250</v>
      </c>
      <c r="E161" s="245" t="s">
        <v>1</v>
      </c>
      <c r="F161" s="246" t="s">
        <v>264</v>
      </c>
      <c r="G161" s="244"/>
      <c r="H161" s="247">
        <v>22.5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250</v>
      </c>
      <c r="AU161" s="253" t="s">
        <v>86</v>
      </c>
      <c r="AV161" s="16" t="s">
        <v>246</v>
      </c>
      <c r="AW161" s="16" t="s">
        <v>31</v>
      </c>
      <c r="AX161" s="16" t="s">
        <v>83</v>
      </c>
      <c r="AY161" s="253" t="s">
        <v>239</v>
      </c>
    </row>
    <row r="162" spans="1:65" s="2" customFormat="1" ht="16.5" customHeight="1">
      <c r="A162" s="35"/>
      <c r="B162" s="36"/>
      <c r="C162" s="254" t="s">
        <v>319</v>
      </c>
      <c r="D162" s="254" t="s">
        <v>340</v>
      </c>
      <c r="E162" s="255" t="s">
        <v>4690</v>
      </c>
      <c r="F162" s="256" t="s">
        <v>4691</v>
      </c>
      <c r="G162" s="257" t="s">
        <v>343</v>
      </c>
      <c r="H162" s="258">
        <v>45.9</v>
      </c>
      <c r="I162" s="259"/>
      <c r="J162" s="260">
        <f>ROUND(I162*H162,2)</f>
        <v>0</v>
      </c>
      <c r="K162" s="256" t="s">
        <v>245</v>
      </c>
      <c r="L162" s="261"/>
      <c r="M162" s="262" t="s">
        <v>1</v>
      </c>
      <c r="N162" s="263" t="s">
        <v>40</v>
      </c>
      <c r="O162" s="72"/>
      <c r="P162" s="201">
        <f>O162*H162</f>
        <v>0</v>
      </c>
      <c r="Q162" s="201">
        <v>1</v>
      </c>
      <c r="R162" s="201">
        <f>Q162*H162</f>
        <v>45.9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319</v>
      </c>
      <c r="AT162" s="203" t="s">
        <v>340</v>
      </c>
      <c r="AU162" s="203" t="s">
        <v>86</v>
      </c>
      <c r="AY162" s="18" t="s">
        <v>239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246</v>
      </c>
      <c r="BM162" s="203" t="s">
        <v>4692</v>
      </c>
    </row>
    <row r="163" spans="1:65" s="14" customFormat="1" ht="11.25">
      <c r="B163" s="221"/>
      <c r="C163" s="222"/>
      <c r="D163" s="212" t="s">
        <v>250</v>
      </c>
      <c r="E163" s="223" t="s">
        <v>1</v>
      </c>
      <c r="F163" s="224" t="s">
        <v>4693</v>
      </c>
      <c r="G163" s="222"/>
      <c r="H163" s="225">
        <v>45.9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250</v>
      </c>
      <c r="AU163" s="231" t="s">
        <v>86</v>
      </c>
      <c r="AV163" s="14" t="s">
        <v>86</v>
      </c>
      <c r="AW163" s="14" t="s">
        <v>31</v>
      </c>
      <c r="AX163" s="14" t="s">
        <v>83</v>
      </c>
      <c r="AY163" s="231" t="s">
        <v>239</v>
      </c>
    </row>
    <row r="164" spans="1:65" s="13" customFormat="1" ht="11.25">
      <c r="B164" s="210"/>
      <c r="C164" s="211"/>
      <c r="D164" s="212" t="s">
        <v>250</v>
      </c>
      <c r="E164" s="213" t="s">
        <v>1</v>
      </c>
      <c r="F164" s="214" t="s">
        <v>4684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250</v>
      </c>
      <c r="AU164" s="220" t="s">
        <v>86</v>
      </c>
      <c r="AV164" s="13" t="s">
        <v>83</v>
      </c>
      <c r="AW164" s="13" t="s">
        <v>31</v>
      </c>
      <c r="AX164" s="13" t="s">
        <v>75</v>
      </c>
      <c r="AY164" s="220" t="s">
        <v>239</v>
      </c>
    </row>
    <row r="165" spans="1:65" s="2" customFormat="1" ht="37.9" customHeight="1">
      <c r="A165" s="35"/>
      <c r="B165" s="36"/>
      <c r="C165" s="192" t="s">
        <v>327</v>
      </c>
      <c r="D165" s="192" t="s">
        <v>241</v>
      </c>
      <c r="E165" s="193" t="s">
        <v>310</v>
      </c>
      <c r="F165" s="194" t="s">
        <v>311</v>
      </c>
      <c r="G165" s="195" t="s">
        <v>244</v>
      </c>
      <c r="H165" s="196">
        <v>35</v>
      </c>
      <c r="I165" s="197"/>
      <c r="J165" s="198">
        <f>ROUND(I165*H165,2)</f>
        <v>0</v>
      </c>
      <c r="K165" s="194" t="s">
        <v>245</v>
      </c>
      <c r="L165" s="40"/>
      <c r="M165" s="199" t="s">
        <v>1</v>
      </c>
      <c r="N165" s="200" t="s">
        <v>40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246</v>
      </c>
      <c r="AT165" s="203" t="s">
        <v>241</v>
      </c>
      <c r="AU165" s="203" t="s">
        <v>86</v>
      </c>
      <c r="AY165" s="18" t="s">
        <v>239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246</v>
      </c>
      <c r="BM165" s="203" t="s">
        <v>4694</v>
      </c>
    </row>
    <row r="166" spans="1:65" s="2" customFormat="1" ht="11.25">
      <c r="A166" s="35"/>
      <c r="B166" s="36"/>
      <c r="C166" s="37"/>
      <c r="D166" s="205" t="s">
        <v>248</v>
      </c>
      <c r="E166" s="37"/>
      <c r="F166" s="206" t="s">
        <v>313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248</v>
      </c>
      <c r="AU166" s="18" t="s">
        <v>86</v>
      </c>
    </row>
    <row r="167" spans="1:65" s="13" customFormat="1" ht="11.25">
      <c r="B167" s="210"/>
      <c r="C167" s="211"/>
      <c r="D167" s="212" t="s">
        <v>250</v>
      </c>
      <c r="E167" s="213" t="s">
        <v>1</v>
      </c>
      <c r="F167" s="214" t="s">
        <v>4695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250</v>
      </c>
      <c r="AU167" s="220" t="s">
        <v>86</v>
      </c>
      <c r="AV167" s="13" t="s">
        <v>83</v>
      </c>
      <c r="AW167" s="13" t="s">
        <v>31</v>
      </c>
      <c r="AX167" s="13" t="s">
        <v>75</v>
      </c>
      <c r="AY167" s="220" t="s">
        <v>239</v>
      </c>
    </row>
    <row r="168" spans="1:65" s="14" customFormat="1" ht="11.25">
      <c r="B168" s="221"/>
      <c r="C168" s="222"/>
      <c r="D168" s="212" t="s">
        <v>250</v>
      </c>
      <c r="E168" s="223" t="s">
        <v>1</v>
      </c>
      <c r="F168" s="224" t="s">
        <v>546</v>
      </c>
      <c r="G168" s="222"/>
      <c r="H168" s="225">
        <v>35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250</v>
      </c>
      <c r="AU168" s="231" t="s">
        <v>86</v>
      </c>
      <c r="AV168" s="14" t="s">
        <v>86</v>
      </c>
      <c r="AW168" s="14" t="s">
        <v>31</v>
      </c>
      <c r="AX168" s="14" t="s">
        <v>83</v>
      </c>
      <c r="AY168" s="231" t="s">
        <v>239</v>
      </c>
    </row>
    <row r="169" spans="1:65" s="2" customFormat="1" ht="37.9" customHeight="1">
      <c r="A169" s="35"/>
      <c r="B169" s="36"/>
      <c r="C169" s="192" t="s">
        <v>151</v>
      </c>
      <c r="D169" s="192" t="s">
        <v>241</v>
      </c>
      <c r="E169" s="193" t="s">
        <v>320</v>
      </c>
      <c r="F169" s="194" t="s">
        <v>321</v>
      </c>
      <c r="G169" s="195" t="s">
        <v>244</v>
      </c>
      <c r="H169" s="196">
        <v>175</v>
      </c>
      <c r="I169" s="197"/>
      <c r="J169" s="198">
        <f>ROUND(I169*H169,2)</f>
        <v>0</v>
      </c>
      <c r="K169" s="194" t="s">
        <v>245</v>
      </c>
      <c r="L169" s="40"/>
      <c r="M169" s="199" t="s">
        <v>1</v>
      </c>
      <c r="N169" s="200" t="s">
        <v>40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246</v>
      </c>
      <c r="AT169" s="203" t="s">
        <v>241</v>
      </c>
      <c r="AU169" s="203" t="s">
        <v>86</v>
      </c>
      <c r="AY169" s="18" t="s">
        <v>239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246</v>
      </c>
      <c r="BM169" s="203" t="s">
        <v>4696</v>
      </c>
    </row>
    <row r="170" spans="1:65" s="2" customFormat="1" ht="11.25">
      <c r="A170" s="35"/>
      <c r="B170" s="36"/>
      <c r="C170" s="37"/>
      <c r="D170" s="205" t="s">
        <v>248</v>
      </c>
      <c r="E170" s="37"/>
      <c r="F170" s="206" t="s">
        <v>323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248</v>
      </c>
      <c r="AU170" s="18" t="s">
        <v>86</v>
      </c>
    </row>
    <row r="171" spans="1:65" s="14" customFormat="1" ht="11.25">
      <c r="B171" s="221"/>
      <c r="C171" s="222"/>
      <c r="D171" s="212" t="s">
        <v>250</v>
      </c>
      <c r="E171" s="223" t="s">
        <v>1</v>
      </c>
      <c r="F171" s="224" t="s">
        <v>4697</v>
      </c>
      <c r="G171" s="222"/>
      <c r="H171" s="225">
        <v>175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250</v>
      </c>
      <c r="AU171" s="231" t="s">
        <v>86</v>
      </c>
      <c r="AV171" s="14" t="s">
        <v>86</v>
      </c>
      <c r="AW171" s="14" t="s">
        <v>31</v>
      </c>
      <c r="AX171" s="14" t="s">
        <v>83</v>
      </c>
      <c r="AY171" s="231" t="s">
        <v>239</v>
      </c>
    </row>
    <row r="172" spans="1:65" s="2" customFormat="1" ht="16.5" customHeight="1">
      <c r="A172" s="35"/>
      <c r="B172" s="36"/>
      <c r="C172" s="192" t="s">
        <v>154</v>
      </c>
      <c r="D172" s="192" t="s">
        <v>241</v>
      </c>
      <c r="E172" s="193" t="s">
        <v>397</v>
      </c>
      <c r="F172" s="194" t="s">
        <v>398</v>
      </c>
      <c r="G172" s="195" t="s">
        <v>244</v>
      </c>
      <c r="H172" s="196">
        <v>35</v>
      </c>
      <c r="I172" s="197"/>
      <c r="J172" s="198">
        <f>ROUND(I172*H172,2)</f>
        <v>0</v>
      </c>
      <c r="K172" s="194" t="s">
        <v>245</v>
      </c>
      <c r="L172" s="40"/>
      <c r="M172" s="199" t="s">
        <v>1</v>
      </c>
      <c r="N172" s="200" t="s">
        <v>40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246</v>
      </c>
      <c r="AT172" s="203" t="s">
        <v>241</v>
      </c>
      <c r="AU172" s="203" t="s">
        <v>86</v>
      </c>
      <c r="AY172" s="18" t="s">
        <v>239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246</v>
      </c>
      <c r="BM172" s="203" t="s">
        <v>4698</v>
      </c>
    </row>
    <row r="173" spans="1:65" s="2" customFormat="1" ht="11.25">
      <c r="A173" s="35"/>
      <c r="B173" s="36"/>
      <c r="C173" s="37"/>
      <c r="D173" s="205" t="s">
        <v>248</v>
      </c>
      <c r="E173" s="37"/>
      <c r="F173" s="206" t="s">
        <v>400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248</v>
      </c>
      <c r="AU173" s="18" t="s">
        <v>86</v>
      </c>
    </row>
    <row r="174" spans="1:65" s="2" customFormat="1" ht="33" customHeight="1">
      <c r="A174" s="35"/>
      <c r="B174" s="36"/>
      <c r="C174" s="192" t="s">
        <v>157</v>
      </c>
      <c r="D174" s="192" t="s">
        <v>241</v>
      </c>
      <c r="E174" s="193" t="s">
        <v>402</v>
      </c>
      <c r="F174" s="194" t="s">
        <v>403</v>
      </c>
      <c r="G174" s="195" t="s">
        <v>343</v>
      </c>
      <c r="H174" s="196">
        <v>70</v>
      </c>
      <c r="I174" s="197"/>
      <c r="J174" s="198">
        <f>ROUND(I174*H174,2)</f>
        <v>0</v>
      </c>
      <c r="K174" s="194" t="s">
        <v>245</v>
      </c>
      <c r="L174" s="40"/>
      <c r="M174" s="199" t="s">
        <v>1</v>
      </c>
      <c r="N174" s="200" t="s">
        <v>40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246</v>
      </c>
      <c r="AT174" s="203" t="s">
        <v>241</v>
      </c>
      <c r="AU174" s="203" t="s">
        <v>86</v>
      </c>
      <c r="AY174" s="18" t="s">
        <v>239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246</v>
      </c>
      <c r="BM174" s="203" t="s">
        <v>4699</v>
      </c>
    </row>
    <row r="175" spans="1:65" s="2" customFormat="1" ht="11.25">
      <c r="A175" s="35"/>
      <c r="B175" s="36"/>
      <c r="C175" s="37"/>
      <c r="D175" s="205" t="s">
        <v>248</v>
      </c>
      <c r="E175" s="37"/>
      <c r="F175" s="206" t="s">
        <v>405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248</v>
      </c>
      <c r="AU175" s="18" t="s">
        <v>86</v>
      </c>
    </row>
    <row r="176" spans="1:65" s="14" customFormat="1" ht="11.25">
      <c r="B176" s="221"/>
      <c r="C176" s="222"/>
      <c r="D176" s="212" t="s">
        <v>250</v>
      </c>
      <c r="E176" s="223" t="s">
        <v>1</v>
      </c>
      <c r="F176" s="224" t="s">
        <v>4700</v>
      </c>
      <c r="G176" s="222"/>
      <c r="H176" s="225">
        <v>70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250</v>
      </c>
      <c r="AU176" s="231" t="s">
        <v>86</v>
      </c>
      <c r="AV176" s="14" t="s">
        <v>86</v>
      </c>
      <c r="AW176" s="14" t="s">
        <v>31</v>
      </c>
      <c r="AX176" s="14" t="s">
        <v>83</v>
      </c>
      <c r="AY176" s="231" t="s">
        <v>239</v>
      </c>
    </row>
    <row r="177" spans="1:65" s="12" customFormat="1" ht="22.9" customHeight="1">
      <c r="B177" s="176"/>
      <c r="C177" s="177"/>
      <c r="D177" s="178" t="s">
        <v>74</v>
      </c>
      <c r="E177" s="190" t="s">
        <v>255</v>
      </c>
      <c r="F177" s="190" t="s">
        <v>552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P178</f>
        <v>0</v>
      </c>
      <c r="Q177" s="184"/>
      <c r="R177" s="185">
        <f>R178</f>
        <v>0</v>
      </c>
      <c r="S177" s="184"/>
      <c r="T177" s="186">
        <f>T178</f>
        <v>0</v>
      </c>
      <c r="AR177" s="187" t="s">
        <v>83</v>
      </c>
      <c r="AT177" s="188" t="s">
        <v>74</v>
      </c>
      <c r="AU177" s="188" t="s">
        <v>83</v>
      </c>
      <c r="AY177" s="187" t="s">
        <v>239</v>
      </c>
      <c r="BK177" s="189">
        <f>BK178</f>
        <v>0</v>
      </c>
    </row>
    <row r="178" spans="1:65" s="2" customFormat="1" ht="16.5" customHeight="1">
      <c r="A178" s="35"/>
      <c r="B178" s="36"/>
      <c r="C178" s="192" t="s">
        <v>161</v>
      </c>
      <c r="D178" s="192" t="s">
        <v>241</v>
      </c>
      <c r="E178" s="193" t="s">
        <v>3842</v>
      </c>
      <c r="F178" s="194" t="s">
        <v>4701</v>
      </c>
      <c r="G178" s="195" t="s">
        <v>1610</v>
      </c>
      <c r="H178" s="196">
        <v>1</v>
      </c>
      <c r="I178" s="197"/>
      <c r="J178" s="198">
        <f>ROUND(I178*H178,2)</f>
        <v>0</v>
      </c>
      <c r="K178" s="194" t="s">
        <v>1</v>
      </c>
      <c r="L178" s="40"/>
      <c r="M178" s="199" t="s">
        <v>1</v>
      </c>
      <c r="N178" s="200" t="s">
        <v>40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246</v>
      </c>
      <c r="AT178" s="203" t="s">
        <v>241</v>
      </c>
      <c r="AU178" s="203" t="s">
        <v>86</v>
      </c>
      <c r="AY178" s="18" t="s">
        <v>239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246</v>
      </c>
      <c r="BM178" s="203" t="s">
        <v>4702</v>
      </c>
    </row>
    <row r="179" spans="1:65" s="12" customFormat="1" ht="22.9" customHeight="1">
      <c r="B179" s="176"/>
      <c r="C179" s="177"/>
      <c r="D179" s="178" t="s">
        <v>74</v>
      </c>
      <c r="E179" s="190" t="s">
        <v>655</v>
      </c>
      <c r="F179" s="190" t="s">
        <v>3847</v>
      </c>
      <c r="G179" s="177"/>
      <c r="H179" s="177"/>
      <c r="I179" s="180"/>
      <c r="J179" s="191">
        <f>BK179</f>
        <v>0</v>
      </c>
      <c r="K179" s="177"/>
      <c r="L179" s="182"/>
      <c r="M179" s="183"/>
      <c r="N179" s="184"/>
      <c r="O179" s="184"/>
      <c r="P179" s="185">
        <f>SUM(P180:P183)</f>
        <v>0</v>
      </c>
      <c r="Q179" s="184"/>
      <c r="R179" s="185">
        <f>SUM(R180:R183)</f>
        <v>4.7269250000000005</v>
      </c>
      <c r="S179" s="184"/>
      <c r="T179" s="186">
        <f>SUM(T180:T183)</f>
        <v>0</v>
      </c>
      <c r="AR179" s="187" t="s">
        <v>83</v>
      </c>
      <c r="AT179" s="188" t="s">
        <v>74</v>
      </c>
      <c r="AU179" s="188" t="s">
        <v>83</v>
      </c>
      <c r="AY179" s="187" t="s">
        <v>239</v>
      </c>
      <c r="BK179" s="189">
        <f>SUM(BK180:BK183)</f>
        <v>0</v>
      </c>
    </row>
    <row r="180" spans="1:65" s="2" customFormat="1" ht="24.2" customHeight="1">
      <c r="A180" s="35"/>
      <c r="B180" s="36"/>
      <c r="C180" s="192" t="s">
        <v>164</v>
      </c>
      <c r="D180" s="192" t="s">
        <v>241</v>
      </c>
      <c r="E180" s="193" t="s">
        <v>3848</v>
      </c>
      <c r="F180" s="194" t="s">
        <v>3849</v>
      </c>
      <c r="G180" s="195" t="s">
        <v>244</v>
      </c>
      <c r="H180" s="196">
        <v>2.5</v>
      </c>
      <c r="I180" s="197"/>
      <c r="J180" s="198">
        <f>ROUND(I180*H180,2)</f>
        <v>0</v>
      </c>
      <c r="K180" s="194" t="s">
        <v>245</v>
      </c>
      <c r="L180" s="40"/>
      <c r="M180" s="199" t="s">
        <v>1</v>
      </c>
      <c r="N180" s="200" t="s">
        <v>40</v>
      </c>
      <c r="O180" s="72"/>
      <c r="P180" s="201">
        <f>O180*H180</f>
        <v>0</v>
      </c>
      <c r="Q180" s="201">
        <v>1.8907700000000001</v>
      </c>
      <c r="R180" s="201">
        <f>Q180*H180</f>
        <v>4.7269250000000005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246</v>
      </c>
      <c r="AT180" s="203" t="s">
        <v>241</v>
      </c>
      <c r="AU180" s="203" t="s">
        <v>86</v>
      </c>
      <c r="AY180" s="18" t="s">
        <v>239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246</v>
      </c>
      <c r="BM180" s="203" t="s">
        <v>4703</v>
      </c>
    </row>
    <row r="181" spans="1:65" s="2" customFormat="1" ht="11.25">
      <c r="A181" s="35"/>
      <c r="B181" s="36"/>
      <c r="C181" s="37"/>
      <c r="D181" s="205" t="s">
        <v>248</v>
      </c>
      <c r="E181" s="37"/>
      <c r="F181" s="206" t="s">
        <v>3851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248</v>
      </c>
      <c r="AU181" s="18" t="s">
        <v>86</v>
      </c>
    </row>
    <row r="182" spans="1:65" s="13" customFormat="1" ht="11.25">
      <c r="B182" s="210"/>
      <c r="C182" s="211"/>
      <c r="D182" s="212" t="s">
        <v>250</v>
      </c>
      <c r="E182" s="213" t="s">
        <v>1</v>
      </c>
      <c r="F182" s="214" t="s">
        <v>4704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250</v>
      </c>
      <c r="AU182" s="220" t="s">
        <v>86</v>
      </c>
      <c r="AV182" s="13" t="s">
        <v>83</v>
      </c>
      <c r="AW182" s="13" t="s">
        <v>31</v>
      </c>
      <c r="AX182" s="13" t="s">
        <v>75</v>
      </c>
      <c r="AY182" s="220" t="s">
        <v>239</v>
      </c>
    </row>
    <row r="183" spans="1:65" s="14" customFormat="1" ht="11.25">
      <c r="B183" s="221"/>
      <c r="C183" s="222"/>
      <c r="D183" s="212" t="s">
        <v>250</v>
      </c>
      <c r="E183" s="223" t="s">
        <v>1</v>
      </c>
      <c r="F183" s="224" t="s">
        <v>4705</v>
      </c>
      <c r="G183" s="222"/>
      <c r="H183" s="225">
        <v>2.5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250</v>
      </c>
      <c r="AU183" s="231" t="s">
        <v>86</v>
      </c>
      <c r="AV183" s="14" t="s">
        <v>86</v>
      </c>
      <c r="AW183" s="14" t="s">
        <v>31</v>
      </c>
      <c r="AX183" s="14" t="s">
        <v>83</v>
      </c>
      <c r="AY183" s="231" t="s">
        <v>239</v>
      </c>
    </row>
    <row r="184" spans="1:65" s="12" customFormat="1" ht="22.9" customHeight="1">
      <c r="B184" s="176"/>
      <c r="C184" s="177"/>
      <c r="D184" s="178" t="s">
        <v>74</v>
      </c>
      <c r="E184" s="190" t="s">
        <v>1015</v>
      </c>
      <c r="F184" s="190" t="s">
        <v>4706</v>
      </c>
      <c r="G184" s="177"/>
      <c r="H184" s="177"/>
      <c r="I184" s="180"/>
      <c r="J184" s="191">
        <f>BK184</f>
        <v>0</v>
      </c>
      <c r="K184" s="177"/>
      <c r="L184" s="182"/>
      <c r="M184" s="183"/>
      <c r="N184" s="184"/>
      <c r="O184" s="184"/>
      <c r="P184" s="185">
        <f>SUM(P185:P214)</f>
        <v>0</v>
      </c>
      <c r="Q184" s="184"/>
      <c r="R184" s="185">
        <f>SUM(R185:R214)</f>
        <v>0.27495999999999998</v>
      </c>
      <c r="S184" s="184"/>
      <c r="T184" s="186">
        <f>SUM(T185:T214)</f>
        <v>0</v>
      </c>
      <c r="AR184" s="187" t="s">
        <v>83</v>
      </c>
      <c r="AT184" s="188" t="s">
        <v>74</v>
      </c>
      <c r="AU184" s="188" t="s">
        <v>83</v>
      </c>
      <c r="AY184" s="187" t="s">
        <v>239</v>
      </c>
      <c r="BK184" s="189">
        <f>SUM(BK185:BK214)</f>
        <v>0</v>
      </c>
    </row>
    <row r="185" spans="1:65" s="2" customFormat="1" ht="24.2" customHeight="1">
      <c r="A185" s="35"/>
      <c r="B185" s="36"/>
      <c r="C185" s="192" t="s">
        <v>8</v>
      </c>
      <c r="D185" s="192" t="s">
        <v>241</v>
      </c>
      <c r="E185" s="193" t="s">
        <v>4707</v>
      </c>
      <c r="F185" s="194" t="s">
        <v>4708</v>
      </c>
      <c r="G185" s="195" t="s">
        <v>519</v>
      </c>
      <c r="H185" s="196">
        <v>48</v>
      </c>
      <c r="I185" s="197"/>
      <c r="J185" s="198">
        <f>ROUND(I185*H185,2)</f>
        <v>0</v>
      </c>
      <c r="K185" s="194" t="s">
        <v>245</v>
      </c>
      <c r="L185" s="40"/>
      <c r="M185" s="199" t="s">
        <v>1</v>
      </c>
      <c r="N185" s="200" t="s">
        <v>40</v>
      </c>
      <c r="O185" s="72"/>
      <c r="P185" s="201">
        <f>O185*H185</f>
        <v>0</v>
      </c>
      <c r="Q185" s="201">
        <v>4.0999999999999999E-4</v>
      </c>
      <c r="R185" s="201">
        <f>Q185*H185</f>
        <v>1.968E-2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246</v>
      </c>
      <c r="AT185" s="203" t="s">
        <v>241</v>
      </c>
      <c r="AU185" s="203" t="s">
        <v>86</v>
      </c>
      <c r="AY185" s="18" t="s">
        <v>239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246</v>
      </c>
      <c r="BM185" s="203" t="s">
        <v>4709</v>
      </c>
    </row>
    <row r="186" spans="1:65" s="2" customFormat="1" ht="11.25">
      <c r="A186" s="35"/>
      <c r="B186" s="36"/>
      <c r="C186" s="37"/>
      <c r="D186" s="205" t="s">
        <v>248</v>
      </c>
      <c r="E186" s="37"/>
      <c r="F186" s="206" t="s">
        <v>4710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248</v>
      </c>
      <c r="AU186" s="18" t="s">
        <v>86</v>
      </c>
    </row>
    <row r="187" spans="1:65" s="2" customFormat="1" ht="21.75" customHeight="1">
      <c r="A187" s="35"/>
      <c r="B187" s="36"/>
      <c r="C187" s="192" t="s">
        <v>169</v>
      </c>
      <c r="D187" s="192" t="s">
        <v>241</v>
      </c>
      <c r="E187" s="193" t="s">
        <v>4711</v>
      </c>
      <c r="F187" s="194" t="s">
        <v>4712</v>
      </c>
      <c r="G187" s="195" t="s">
        <v>1610</v>
      </c>
      <c r="H187" s="196">
        <v>1</v>
      </c>
      <c r="I187" s="197"/>
      <c r="J187" s="198">
        <f>ROUND(I187*H187,2)</f>
        <v>0</v>
      </c>
      <c r="K187" s="194" t="s">
        <v>1</v>
      </c>
      <c r="L187" s="40"/>
      <c r="M187" s="199" t="s">
        <v>1</v>
      </c>
      <c r="N187" s="200" t="s">
        <v>40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246</v>
      </c>
      <c r="AT187" s="203" t="s">
        <v>241</v>
      </c>
      <c r="AU187" s="203" t="s">
        <v>86</v>
      </c>
      <c r="AY187" s="18" t="s">
        <v>239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246</v>
      </c>
      <c r="BM187" s="203" t="s">
        <v>4713</v>
      </c>
    </row>
    <row r="188" spans="1:65" s="13" customFormat="1" ht="11.25">
      <c r="B188" s="210"/>
      <c r="C188" s="211"/>
      <c r="D188" s="212" t="s">
        <v>250</v>
      </c>
      <c r="E188" s="213" t="s">
        <v>1</v>
      </c>
      <c r="F188" s="214" t="s">
        <v>4714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250</v>
      </c>
      <c r="AU188" s="220" t="s">
        <v>86</v>
      </c>
      <c r="AV188" s="13" t="s">
        <v>83</v>
      </c>
      <c r="AW188" s="13" t="s">
        <v>31</v>
      </c>
      <c r="AX188" s="13" t="s">
        <v>75</v>
      </c>
      <c r="AY188" s="220" t="s">
        <v>239</v>
      </c>
    </row>
    <row r="189" spans="1:65" s="13" customFormat="1" ht="11.25">
      <c r="B189" s="210"/>
      <c r="C189" s="211"/>
      <c r="D189" s="212" t="s">
        <v>250</v>
      </c>
      <c r="E189" s="213" t="s">
        <v>1</v>
      </c>
      <c r="F189" s="214" t="s">
        <v>4715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250</v>
      </c>
      <c r="AU189" s="220" t="s">
        <v>86</v>
      </c>
      <c r="AV189" s="13" t="s">
        <v>83</v>
      </c>
      <c r="AW189" s="13" t="s">
        <v>31</v>
      </c>
      <c r="AX189" s="13" t="s">
        <v>75</v>
      </c>
      <c r="AY189" s="220" t="s">
        <v>239</v>
      </c>
    </row>
    <row r="190" spans="1:65" s="13" customFormat="1" ht="11.25">
      <c r="B190" s="210"/>
      <c r="C190" s="211"/>
      <c r="D190" s="212" t="s">
        <v>250</v>
      </c>
      <c r="E190" s="213" t="s">
        <v>1</v>
      </c>
      <c r="F190" s="214" t="s">
        <v>4716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250</v>
      </c>
      <c r="AU190" s="220" t="s">
        <v>86</v>
      </c>
      <c r="AV190" s="13" t="s">
        <v>83</v>
      </c>
      <c r="AW190" s="13" t="s">
        <v>31</v>
      </c>
      <c r="AX190" s="13" t="s">
        <v>75</v>
      </c>
      <c r="AY190" s="220" t="s">
        <v>239</v>
      </c>
    </row>
    <row r="191" spans="1:65" s="13" customFormat="1" ht="11.25">
      <c r="B191" s="210"/>
      <c r="C191" s="211"/>
      <c r="D191" s="212" t="s">
        <v>250</v>
      </c>
      <c r="E191" s="213" t="s">
        <v>1</v>
      </c>
      <c r="F191" s="214" t="s">
        <v>4717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250</v>
      </c>
      <c r="AU191" s="220" t="s">
        <v>86</v>
      </c>
      <c r="AV191" s="13" t="s">
        <v>83</v>
      </c>
      <c r="AW191" s="13" t="s">
        <v>31</v>
      </c>
      <c r="AX191" s="13" t="s">
        <v>75</v>
      </c>
      <c r="AY191" s="220" t="s">
        <v>239</v>
      </c>
    </row>
    <row r="192" spans="1:65" s="13" customFormat="1" ht="11.25">
      <c r="B192" s="210"/>
      <c r="C192" s="211"/>
      <c r="D192" s="212" t="s">
        <v>250</v>
      </c>
      <c r="E192" s="213" t="s">
        <v>1</v>
      </c>
      <c r="F192" s="214" t="s">
        <v>4718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250</v>
      </c>
      <c r="AU192" s="220" t="s">
        <v>86</v>
      </c>
      <c r="AV192" s="13" t="s">
        <v>83</v>
      </c>
      <c r="AW192" s="13" t="s">
        <v>31</v>
      </c>
      <c r="AX192" s="13" t="s">
        <v>75</v>
      </c>
      <c r="AY192" s="220" t="s">
        <v>239</v>
      </c>
    </row>
    <row r="193" spans="1:65" s="13" customFormat="1" ht="11.25">
      <c r="B193" s="210"/>
      <c r="C193" s="211"/>
      <c r="D193" s="212" t="s">
        <v>250</v>
      </c>
      <c r="E193" s="213" t="s">
        <v>1</v>
      </c>
      <c r="F193" s="214" t="s">
        <v>4719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250</v>
      </c>
      <c r="AU193" s="220" t="s">
        <v>86</v>
      </c>
      <c r="AV193" s="13" t="s">
        <v>83</v>
      </c>
      <c r="AW193" s="13" t="s">
        <v>31</v>
      </c>
      <c r="AX193" s="13" t="s">
        <v>75</v>
      </c>
      <c r="AY193" s="220" t="s">
        <v>239</v>
      </c>
    </row>
    <row r="194" spans="1:65" s="13" customFormat="1" ht="11.25">
      <c r="B194" s="210"/>
      <c r="C194" s="211"/>
      <c r="D194" s="212" t="s">
        <v>250</v>
      </c>
      <c r="E194" s="213" t="s">
        <v>1</v>
      </c>
      <c r="F194" s="214" t="s">
        <v>4720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250</v>
      </c>
      <c r="AU194" s="220" t="s">
        <v>86</v>
      </c>
      <c r="AV194" s="13" t="s">
        <v>83</v>
      </c>
      <c r="AW194" s="13" t="s">
        <v>31</v>
      </c>
      <c r="AX194" s="13" t="s">
        <v>75</v>
      </c>
      <c r="AY194" s="220" t="s">
        <v>239</v>
      </c>
    </row>
    <row r="195" spans="1:65" s="14" customFormat="1" ht="11.25">
      <c r="B195" s="221"/>
      <c r="C195" s="222"/>
      <c r="D195" s="212" t="s">
        <v>250</v>
      </c>
      <c r="E195" s="223" t="s">
        <v>1</v>
      </c>
      <c r="F195" s="224" t="s">
        <v>83</v>
      </c>
      <c r="G195" s="222"/>
      <c r="H195" s="225">
        <v>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250</v>
      </c>
      <c r="AU195" s="231" t="s">
        <v>86</v>
      </c>
      <c r="AV195" s="14" t="s">
        <v>86</v>
      </c>
      <c r="AW195" s="14" t="s">
        <v>31</v>
      </c>
      <c r="AX195" s="14" t="s">
        <v>83</v>
      </c>
      <c r="AY195" s="231" t="s">
        <v>239</v>
      </c>
    </row>
    <row r="196" spans="1:65" s="2" customFormat="1" ht="33" customHeight="1">
      <c r="A196" s="35"/>
      <c r="B196" s="36"/>
      <c r="C196" s="254" t="s">
        <v>172</v>
      </c>
      <c r="D196" s="254" t="s">
        <v>340</v>
      </c>
      <c r="E196" s="255" t="s">
        <v>4721</v>
      </c>
      <c r="F196" s="256" t="s">
        <v>4722</v>
      </c>
      <c r="G196" s="257" t="s">
        <v>1610</v>
      </c>
      <c r="H196" s="258">
        <v>1</v>
      </c>
      <c r="I196" s="259"/>
      <c r="J196" s="260">
        <f>ROUND(I196*H196,2)</f>
        <v>0</v>
      </c>
      <c r="K196" s="256" t="s">
        <v>1</v>
      </c>
      <c r="L196" s="261"/>
      <c r="M196" s="262" t="s">
        <v>1</v>
      </c>
      <c r="N196" s="263" t="s">
        <v>40</v>
      </c>
      <c r="O196" s="72"/>
      <c r="P196" s="201">
        <f>O196*H196</f>
        <v>0</v>
      </c>
      <c r="Q196" s="201">
        <v>0.22</v>
      </c>
      <c r="R196" s="201">
        <f>Q196*H196</f>
        <v>0.22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319</v>
      </c>
      <c r="AT196" s="203" t="s">
        <v>340</v>
      </c>
      <c r="AU196" s="203" t="s">
        <v>86</v>
      </c>
      <c r="AY196" s="18" t="s">
        <v>239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246</v>
      </c>
      <c r="BM196" s="203" t="s">
        <v>4723</v>
      </c>
    </row>
    <row r="197" spans="1:65" s="2" customFormat="1" ht="19.5">
      <c r="A197" s="35"/>
      <c r="B197" s="36"/>
      <c r="C197" s="37"/>
      <c r="D197" s="212" t="s">
        <v>741</v>
      </c>
      <c r="E197" s="37"/>
      <c r="F197" s="264" t="s">
        <v>4724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741</v>
      </c>
      <c r="AU197" s="18" t="s">
        <v>86</v>
      </c>
    </row>
    <row r="198" spans="1:65" s="13" customFormat="1" ht="11.25">
      <c r="B198" s="210"/>
      <c r="C198" s="211"/>
      <c r="D198" s="212" t="s">
        <v>250</v>
      </c>
      <c r="E198" s="213" t="s">
        <v>1</v>
      </c>
      <c r="F198" s="214" t="s">
        <v>4725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250</v>
      </c>
      <c r="AU198" s="220" t="s">
        <v>86</v>
      </c>
      <c r="AV198" s="13" t="s">
        <v>83</v>
      </c>
      <c r="AW198" s="13" t="s">
        <v>31</v>
      </c>
      <c r="AX198" s="13" t="s">
        <v>75</v>
      </c>
      <c r="AY198" s="220" t="s">
        <v>239</v>
      </c>
    </row>
    <row r="199" spans="1:65" s="13" customFormat="1" ht="11.25">
      <c r="B199" s="210"/>
      <c r="C199" s="211"/>
      <c r="D199" s="212" t="s">
        <v>250</v>
      </c>
      <c r="E199" s="213" t="s">
        <v>1</v>
      </c>
      <c r="F199" s="214" t="s">
        <v>4726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250</v>
      </c>
      <c r="AU199" s="220" t="s">
        <v>86</v>
      </c>
      <c r="AV199" s="13" t="s">
        <v>83</v>
      </c>
      <c r="AW199" s="13" t="s">
        <v>31</v>
      </c>
      <c r="AX199" s="13" t="s">
        <v>75</v>
      </c>
      <c r="AY199" s="220" t="s">
        <v>239</v>
      </c>
    </row>
    <row r="200" spans="1:65" s="13" customFormat="1" ht="11.25">
      <c r="B200" s="210"/>
      <c r="C200" s="211"/>
      <c r="D200" s="212" t="s">
        <v>250</v>
      </c>
      <c r="E200" s="213" t="s">
        <v>1</v>
      </c>
      <c r="F200" s="214" t="s">
        <v>4714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250</v>
      </c>
      <c r="AU200" s="220" t="s">
        <v>86</v>
      </c>
      <c r="AV200" s="13" t="s">
        <v>83</v>
      </c>
      <c r="AW200" s="13" t="s">
        <v>31</v>
      </c>
      <c r="AX200" s="13" t="s">
        <v>75</v>
      </c>
      <c r="AY200" s="220" t="s">
        <v>239</v>
      </c>
    </row>
    <row r="201" spans="1:65" s="13" customFormat="1" ht="11.25">
      <c r="B201" s="210"/>
      <c r="C201" s="211"/>
      <c r="D201" s="212" t="s">
        <v>250</v>
      </c>
      <c r="E201" s="213" t="s">
        <v>1</v>
      </c>
      <c r="F201" s="214" t="s">
        <v>4715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250</v>
      </c>
      <c r="AU201" s="220" t="s">
        <v>86</v>
      </c>
      <c r="AV201" s="13" t="s">
        <v>83</v>
      </c>
      <c r="AW201" s="13" t="s">
        <v>31</v>
      </c>
      <c r="AX201" s="13" t="s">
        <v>75</v>
      </c>
      <c r="AY201" s="220" t="s">
        <v>239</v>
      </c>
    </row>
    <row r="202" spans="1:65" s="13" customFormat="1" ht="11.25">
      <c r="B202" s="210"/>
      <c r="C202" s="211"/>
      <c r="D202" s="212" t="s">
        <v>250</v>
      </c>
      <c r="E202" s="213" t="s">
        <v>1</v>
      </c>
      <c r="F202" s="214" t="s">
        <v>4716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250</v>
      </c>
      <c r="AU202" s="220" t="s">
        <v>86</v>
      </c>
      <c r="AV202" s="13" t="s">
        <v>83</v>
      </c>
      <c r="AW202" s="13" t="s">
        <v>31</v>
      </c>
      <c r="AX202" s="13" t="s">
        <v>75</v>
      </c>
      <c r="AY202" s="220" t="s">
        <v>239</v>
      </c>
    </row>
    <row r="203" spans="1:65" s="13" customFormat="1" ht="11.25">
      <c r="B203" s="210"/>
      <c r="C203" s="211"/>
      <c r="D203" s="212" t="s">
        <v>250</v>
      </c>
      <c r="E203" s="213" t="s">
        <v>1</v>
      </c>
      <c r="F203" s="214" t="s">
        <v>4717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250</v>
      </c>
      <c r="AU203" s="220" t="s">
        <v>86</v>
      </c>
      <c r="AV203" s="13" t="s">
        <v>83</v>
      </c>
      <c r="AW203" s="13" t="s">
        <v>31</v>
      </c>
      <c r="AX203" s="13" t="s">
        <v>75</v>
      </c>
      <c r="AY203" s="220" t="s">
        <v>239</v>
      </c>
    </row>
    <row r="204" spans="1:65" s="13" customFormat="1" ht="11.25">
      <c r="B204" s="210"/>
      <c r="C204" s="211"/>
      <c r="D204" s="212" t="s">
        <v>250</v>
      </c>
      <c r="E204" s="213" t="s">
        <v>1</v>
      </c>
      <c r="F204" s="214" t="s">
        <v>4718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250</v>
      </c>
      <c r="AU204" s="220" t="s">
        <v>86</v>
      </c>
      <c r="AV204" s="13" t="s">
        <v>83</v>
      </c>
      <c r="AW204" s="13" t="s">
        <v>31</v>
      </c>
      <c r="AX204" s="13" t="s">
        <v>75</v>
      </c>
      <c r="AY204" s="220" t="s">
        <v>239</v>
      </c>
    </row>
    <row r="205" spans="1:65" s="13" customFormat="1" ht="11.25">
      <c r="B205" s="210"/>
      <c r="C205" s="211"/>
      <c r="D205" s="212" t="s">
        <v>250</v>
      </c>
      <c r="E205" s="213" t="s">
        <v>1</v>
      </c>
      <c r="F205" s="214" t="s">
        <v>4719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250</v>
      </c>
      <c r="AU205" s="220" t="s">
        <v>86</v>
      </c>
      <c r="AV205" s="13" t="s">
        <v>83</v>
      </c>
      <c r="AW205" s="13" t="s">
        <v>31</v>
      </c>
      <c r="AX205" s="13" t="s">
        <v>75</v>
      </c>
      <c r="AY205" s="220" t="s">
        <v>239</v>
      </c>
    </row>
    <row r="206" spans="1:65" s="13" customFormat="1" ht="11.25">
      <c r="B206" s="210"/>
      <c r="C206" s="211"/>
      <c r="D206" s="212" t="s">
        <v>250</v>
      </c>
      <c r="E206" s="213" t="s">
        <v>1</v>
      </c>
      <c r="F206" s="214" t="s">
        <v>4720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250</v>
      </c>
      <c r="AU206" s="220" t="s">
        <v>86</v>
      </c>
      <c r="AV206" s="13" t="s">
        <v>83</v>
      </c>
      <c r="AW206" s="13" t="s">
        <v>31</v>
      </c>
      <c r="AX206" s="13" t="s">
        <v>75</v>
      </c>
      <c r="AY206" s="220" t="s">
        <v>239</v>
      </c>
    </row>
    <row r="207" spans="1:65" s="14" customFormat="1" ht="11.25">
      <c r="B207" s="221"/>
      <c r="C207" s="222"/>
      <c r="D207" s="212" t="s">
        <v>250</v>
      </c>
      <c r="E207" s="223" t="s">
        <v>1</v>
      </c>
      <c r="F207" s="224" t="s">
        <v>83</v>
      </c>
      <c r="G207" s="222"/>
      <c r="H207" s="225">
        <v>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250</v>
      </c>
      <c r="AU207" s="231" t="s">
        <v>86</v>
      </c>
      <c r="AV207" s="14" t="s">
        <v>86</v>
      </c>
      <c r="AW207" s="14" t="s">
        <v>31</v>
      </c>
      <c r="AX207" s="14" t="s">
        <v>83</v>
      </c>
      <c r="AY207" s="231" t="s">
        <v>239</v>
      </c>
    </row>
    <row r="208" spans="1:65" s="2" customFormat="1" ht="16.5" customHeight="1">
      <c r="A208" s="35"/>
      <c r="B208" s="36"/>
      <c r="C208" s="192" t="s">
        <v>394</v>
      </c>
      <c r="D208" s="192" t="s">
        <v>241</v>
      </c>
      <c r="E208" s="193" t="s">
        <v>4727</v>
      </c>
      <c r="F208" s="194" t="s">
        <v>4728</v>
      </c>
      <c r="G208" s="195" t="s">
        <v>519</v>
      </c>
      <c r="H208" s="196">
        <v>1</v>
      </c>
      <c r="I208" s="197"/>
      <c r="J208" s="198">
        <f>ROUND(I208*H208,2)</f>
        <v>0</v>
      </c>
      <c r="K208" s="194" t="s">
        <v>245</v>
      </c>
      <c r="L208" s="40"/>
      <c r="M208" s="199" t="s">
        <v>1</v>
      </c>
      <c r="N208" s="200" t="s">
        <v>40</v>
      </c>
      <c r="O208" s="72"/>
      <c r="P208" s="201">
        <f>O208*H208</f>
        <v>0</v>
      </c>
      <c r="Q208" s="201">
        <v>3.5279999999999999E-2</v>
      </c>
      <c r="R208" s="201">
        <f>Q208*H208</f>
        <v>3.5279999999999999E-2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246</v>
      </c>
      <c r="AT208" s="203" t="s">
        <v>241</v>
      </c>
      <c r="AU208" s="203" t="s">
        <v>86</v>
      </c>
      <c r="AY208" s="18" t="s">
        <v>239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246</v>
      </c>
      <c r="BM208" s="203" t="s">
        <v>4729</v>
      </c>
    </row>
    <row r="209" spans="1:65" s="2" customFormat="1" ht="11.25">
      <c r="A209" s="35"/>
      <c r="B209" s="36"/>
      <c r="C209" s="37"/>
      <c r="D209" s="205" t="s">
        <v>248</v>
      </c>
      <c r="E209" s="37"/>
      <c r="F209" s="206" t="s">
        <v>4730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248</v>
      </c>
      <c r="AU209" s="18" t="s">
        <v>86</v>
      </c>
    </row>
    <row r="210" spans="1:65" s="13" customFormat="1" ht="11.25">
      <c r="B210" s="210"/>
      <c r="C210" s="211"/>
      <c r="D210" s="212" t="s">
        <v>250</v>
      </c>
      <c r="E210" s="213" t="s">
        <v>1</v>
      </c>
      <c r="F210" s="214" t="s">
        <v>4731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250</v>
      </c>
      <c r="AU210" s="220" t="s">
        <v>86</v>
      </c>
      <c r="AV210" s="13" t="s">
        <v>83</v>
      </c>
      <c r="AW210" s="13" t="s">
        <v>31</v>
      </c>
      <c r="AX210" s="13" t="s">
        <v>75</v>
      </c>
      <c r="AY210" s="220" t="s">
        <v>239</v>
      </c>
    </row>
    <row r="211" spans="1:65" s="14" customFormat="1" ht="11.25">
      <c r="B211" s="221"/>
      <c r="C211" s="222"/>
      <c r="D211" s="212" t="s">
        <v>250</v>
      </c>
      <c r="E211" s="223" t="s">
        <v>1</v>
      </c>
      <c r="F211" s="224" t="s">
        <v>4732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250</v>
      </c>
      <c r="AU211" s="231" t="s">
        <v>86</v>
      </c>
      <c r="AV211" s="14" t="s">
        <v>86</v>
      </c>
      <c r="AW211" s="14" t="s">
        <v>31</v>
      </c>
      <c r="AX211" s="14" t="s">
        <v>83</v>
      </c>
      <c r="AY211" s="231" t="s">
        <v>239</v>
      </c>
    </row>
    <row r="212" spans="1:65" s="2" customFormat="1" ht="24.2" customHeight="1">
      <c r="A212" s="35"/>
      <c r="B212" s="36"/>
      <c r="C212" s="192" t="s">
        <v>396</v>
      </c>
      <c r="D212" s="192" t="s">
        <v>241</v>
      </c>
      <c r="E212" s="193" t="s">
        <v>4733</v>
      </c>
      <c r="F212" s="194" t="s">
        <v>4734</v>
      </c>
      <c r="G212" s="195" t="s">
        <v>674</v>
      </c>
      <c r="H212" s="196">
        <v>2</v>
      </c>
      <c r="I212" s="197"/>
      <c r="J212" s="198">
        <f>ROUND(I212*H212,2)</f>
        <v>0</v>
      </c>
      <c r="K212" s="194" t="s">
        <v>1</v>
      </c>
      <c r="L212" s="40"/>
      <c r="M212" s="199" t="s">
        <v>1</v>
      </c>
      <c r="N212" s="200" t="s">
        <v>40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246</v>
      </c>
      <c r="AT212" s="203" t="s">
        <v>241</v>
      </c>
      <c r="AU212" s="203" t="s">
        <v>86</v>
      </c>
      <c r="AY212" s="18" t="s">
        <v>239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83</v>
      </c>
      <c r="BK212" s="204">
        <f>ROUND(I212*H212,2)</f>
        <v>0</v>
      </c>
      <c r="BL212" s="18" t="s">
        <v>246</v>
      </c>
      <c r="BM212" s="203" t="s">
        <v>4735</v>
      </c>
    </row>
    <row r="213" spans="1:65" s="2" customFormat="1" ht="24.2" customHeight="1">
      <c r="A213" s="35"/>
      <c r="B213" s="36"/>
      <c r="C213" s="192" t="s">
        <v>401</v>
      </c>
      <c r="D213" s="192" t="s">
        <v>241</v>
      </c>
      <c r="E213" s="193" t="s">
        <v>4736</v>
      </c>
      <c r="F213" s="194" t="s">
        <v>4737</v>
      </c>
      <c r="G213" s="195" t="s">
        <v>674</v>
      </c>
      <c r="H213" s="196">
        <v>3</v>
      </c>
      <c r="I213" s="197"/>
      <c r="J213" s="198">
        <f>ROUND(I213*H213,2)</f>
        <v>0</v>
      </c>
      <c r="K213" s="194" t="s">
        <v>1</v>
      </c>
      <c r="L213" s="40"/>
      <c r="M213" s="199" t="s">
        <v>1</v>
      </c>
      <c r="N213" s="200" t="s">
        <v>40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246</v>
      </c>
      <c r="AT213" s="203" t="s">
        <v>241</v>
      </c>
      <c r="AU213" s="203" t="s">
        <v>86</v>
      </c>
      <c r="AY213" s="18" t="s">
        <v>239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246</v>
      </c>
      <c r="BM213" s="203" t="s">
        <v>4738</v>
      </c>
    </row>
    <row r="214" spans="1:65" s="2" customFormat="1" ht="24.2" customHeight="1">
      <c r="A214" s="35"/>
      <c r="B214" s="36"/>
      <c r="C214" s="192" t="s">
        <v>7</v>
      </c>
      <c r="D214" s="192" t="s">
        <v>241</v>
      </c>
      <c r="E214" s="193" t="s">
        <v>4739</v>
      </c>
      <c r="F214" s="194" t="s">
        <v>4740</v>
      </c>
      <c r="G214" s="195" t="s">
        <v>674</v>
      </c>
      <c r="H214" s="196">
        <v>2</v>
      </c>
      <c r="I214" s="197"/>
      <c r="J214" s="198">
        <f>ROUND(I214*H214,2)</f>
        <v>0</v>
      </c>
      <c r="K214" s="194" t="s">
        <v>1</v>
      </c>
      <c r="L214" s="40"/>
      <c r="M214" s="199" t="s">
        <v>1</v>
      </c>
      <c r="N214" s="200" t="s">
        <v>40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246</v>
      </c>
      <c r="AT214" s="203" t="s">
        <v>241</v>
      </c>
      <c r="AU214" s="203" t="s">
        <v>86</v>
      </c>
      <c r="AY214" s="18" t="s">
        <v>239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83</v>
      </c>
      <c r="BK214" s="204">
        <f>ROUND(I214*H214,2)</f>
        <v>0</v>
      </c>
      <c r="BL214" s="18" t="s">
        <v>246</v>
      </c>
      <c r="BM214" s="203" t="s">
        <v>4741</v>
      </c>
    </row>
    <row r="215" spans="1:65" s="12" customFormat="1" ht="22.9" customHeight="1">
      <c r="B215" s="176"/>
      <c r="C215" s="177"/>
      <c r="D215" s="178" t="s">
        <v>74</v>
      </c>
      <c r="E215" s="190" t="s">
        <v>1034</v>
      </c>
      <c r="F215" s="190" t="s">
        <v>3940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SUM(P216:P220)</f>
        <v>0</v>
      </c>
      <c r="Q215" s="184"/>
      <c r="R215" s="185">
        <f>SUM(R216:R220)</f>
        <v>6.4999999999999997E-3</v>
      </c>
      <c r="S215" s="184"/>
      <c r="T215" s="186">
        <f>SUM(T216:T220)</f>
        <v>0</v>
      </c>
      <c r="AR215" s="187" t="s">
        <v>83</v>
      </c>
      <c r="AT215" s="188" t="s">
        <v>74</v>
      </c>
      <c r="AU215" s="188" t="s">
        <v>83</v>
      </c>
      <c r="AY215" s="187" t="s">
        <v>239</v>
      </c>
      <c r="BK215" s="189">
        <f>SUM(BK216:BK220)</f>
        <v>0</v>
      </c>
    </row>
    <row r="216" spans="1:65" s="2" customFormat="1" ht="21.75" customHeight="1">
      <c r="A216" s="35"/>
      <c r="B216" s="36"/>
      <c r="C216" s="192" t="s">
        <v>426</v>
      </c>
      <c r="D216" s="192" t="s">
        <v>241</v>
      </c>
      <c r="E216" s="193" t="s">
        <v>3979</v>
      </c>
      <c r="F216" s="194" t="s">
        <v>3980</v>
      </c>
      <c r="G216" s="195" t="s">
        <v>519</v>
      </c>
      <c r="H216" s="196">
        <v>50</v>
      </c>
      <c r="I216" s="197"/>
      <c r="J216" s="198">
        <f>ROUND(I216*H216,2)</f>
        <v>0</v>
      </c>
      <c r="K216" s="194" t="s">
        <v>245</v>
      </c>
      <c r="L216" s="40"/>
      <c r="M216" s="199" t="s">
        <v>1</v>
      </c>
      <c r="N216" s="200" t="s">
        <v>40</v>
      </c>
      <c r="O216" s="72"/>
      <c r="P216" s="201">
        <f>O216*H216</f>
        <v>0</v>
      </c>
      <c r="Q216" s="201">
        <v>1.2999999999999999E-4</v>
      </c>
      <c r="R216" s="201">
        <f>Q216*H216</f>
        <v>6.4999999999999997E-3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246</v>
      </c>
      <c r="AT216" s="203" t="s">
        <v>241</v>
      </c>
      <c r="AU216" s="203" t="s">
        <v>86</v>
      </c>
      <c r="AY216" s="18" t="s">
        <v>239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246</v>
      </c>
      <c r="BM216" s="203" t="s">
        <v>4742</v>
      </c>
    </row>
    <row r="217" spans="1:65" s="2" customFormat="1" ht="11.25">
      <c r="A217" s="35"/>
      <c r="B217" s="36"/>
      <c r="C217" s="37"/>
      <c r="D217" s="205" t="s">
        <v>248</v>
      </c>
      <c r="E217" s="37"/>
      <c r="F217" s="206" t="s">
        <v>3982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248</v>
      </c>
      <c r="AU217" s="18" t="s">
        <v>86</v>
      </c>
    </row>
    <row r="218" spans="1:65" s="14" customFormat="1" ht="11.25">
      <c r="B218" s="221"/>
      <c r="C218" s="222"/>
      <c r="D218" s="212" t="s">
        <v>250</v>
      </c>
      <c r="E218" s="223" t="s">
        <v>1</v>
      </c>
      <c r="F218" s="224" t="s">
        <v>4743</v>
      </c>
      <c r="G218" s="222"/>
      <c r="H218" s="225">
        <v>50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250</v>
      </c>
      <c r="AU218" s="231" t="s">
        <v>86</v>
      </c>
      <c r="AV218" s="14" t="s">
        <v>86</v>
      </c>
      <c r="AW218" s="14" t="s">
        <v>31</v>
      </c>
      <c r="AX218" s="14" t="s">
        <v>83</v>
      </c>
      <c r="AY218" s="231" t="s">
        <v>239</v>
      </c>
    </row>
    <row r="219" spans="1:65" s="2" customFormat="1" ht="16.5" customHeight="1">
      <c r="A219" s="35"/>
      <c r="B219" s="36"/>
      <c r="C219" s="192" t="s">
        <v>441</v>
      </c>
      <c r="D219" s="192" t="s">
        <v>241</v>
      </c>
      <c r="E219" s="193" t="s">
        <v>4744</v>
      </c>
      <c r="F219" s="194" t="s">
        <v>4745</v>
      </c>
      <c r="G219" s="195" t="s">
        <v>1610</v>
      </c>
      <c r="H219" s="196">
        <v>2</v>
      </c>
      <c r="I219" s="197"/>
      <c r="J219" s="198">
        <f>ROUND(I219*H219,2)</f>
        <v>0</v>
      </c>
      <c r="K219" s="194" t="s">
        <v>1</v>
      </c>
      <c r="L219" s="40"/>
      <c r="M219" s="199" t="s">
        <v>1</v>
      </c>
      <c r="N219" s="200" t="s">
        <v>40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246</v>
      </c>
      <c r="AT219" s="203" t="s">
        <v>241</v>
      </c>
      <c r="AU219" s="203" t="s">
        <v>86</v>
      </c>
      <c r="AY219" s="18" t="s">
        <v>239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83</v>
      </c>
      <c r="BK219" s="204">
        <f>ROUND(I219*H219,2)</f>
        <v>0</v>
      </c>
      <c r="BL219" s="18" t="s">
        <v>246</v>
      </c>
      <c r="BM219" s="203" t="s">
        <v>4746</v>
      </c>
    </row>
    <row r="220" spans="1:65" s="2" customFormat="1" ht="16.5" customHeight="1">
      <c r="A220" s="35"/>
      <c r="B220" s="36"/>
      <c r="C220" s="192" t="s">
        <v>454</v>
      </c>
      <c r="D220" s="192" t="s">
        <v>241</v>
      </c>
      <c r="E220" s="193" t="s">
        <v>4747</v>
      </c>
      <c r="F220" s="194" t="s">
        <v>4748</v>
      </c>
      <c r="G220" s="195" t="s">
        <v>4749</v>
      </c>
      <c r="H220" s="196">
        <v>4</v>
      </c>
      <c r="I220" s="197"/>
      <c r="J220" s="198">
        <f>ROUND(I220*H220,2)</f>
        <v>0</v>
      </c>
      <c r="K220" s="194" t="s">
        <v>1</v>
      </c>
      <c r="L220" s="40"/>
      <c r="M220" s="199" t="s">
        <v>1</v>
      </c>
      <c r="N220" s="200" t="s">
        <v>40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246</v>
      </c>
      <c r="AT220" s="203" t="s">
        <v>241</v>
      </c>
      <c r="AU220" s="203" t="s">
        <v>86</v>
      </c>
      <c r="AY220" s="18" t="s">
        <v>239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246</v>
      </c>
      <c r="BM220" s="203" t="s">
        <v>4750</v>
      </c>
    </row>
    <row r="221" spans="1:65" s="12" customFormat="1" ht="22.9" customHeight="1">
      <c r="B221" s="176"/>
      <c r="C221" s="177"/>
      <c r="D221" s="178" t="s">
        <v>74</v>
      </c>
      <c r="E221" s="190" t="s">
        <v>1808</v>
      </c>
      <c r="F221" s="190" t="s">
        <v>1809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SUM(P222:P223)</f>
        <v>0</v>
      </c>
      <c r="Q221" s="184"/>
      <c r="R221" s="185">
        <f>SUM(R222:R223)</f>
        <v>0</v>
      </c>
      <c r="S221" s="184"/>
      <c r="T221" s="186">
        <f>SUM(T222:T223)</f>
        <v>0</v>
      </c>
      <c r="AR221" s="187" t="s">
        <v>83</v>
      </c>
      <c r="AT221" s="188" t="s">
        <v>74</v>
      </c>
      <c r="AU221" s="188" t="s">
        <v>83</v>
      </c>
      <c r="AY221" s="187" t="s">
        <v>239</v>
      </c>
      <c r="BK221" s="189">
        <f>SUM(BK222:BK223)</f>
        <v>0</v>
      </c>
    </row>
    <row r="222" spans="1:65" s="2" customFormat="1" ht="24.2" customHeight="1">
      <c r="A222" s="35"/>
      <c r="B222" s="36"/>
      <c r="C222" s="192" t="s">
        <v>459</v>
      </c>
      <c r="D222" s="192" t="s">
        <v>241</v>
      </c>
      <c r="E222" s="193" t="s">
        <v>4751</v>
      </c>
      <c r="F222" s="194" t="s">
        <v>4752</v>
      </c>
      <c r="G222" s="195" t="s">
        <v>343</v>
      </c>
      <c r="H222" s="196">
        <v>0.57999999999999996</v>
      </c>
      <c r="I222" s="197"/>
      <c r="J222" s="198">
        <f>ROUND(I222*H222,2)</f>
        <v>0</v>
      </c>
      <c r="K222" s="194" t="s">
        <v>245</v>
      </c>
      <c r="L222" s="40"/>
      <c r="M222" s="199" t="s">
        <v>1</v>
      </c>
      <c r="N222" s="200" t="s">
        <v>40</v>
      </c>
      <c r="O222" s="7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246</v>
      </c>
      <c r="AT222" s="203" t="s">
        <v>241</v>
      </c>
      <c r="AU222" s="203" t="s">
        <v>86</v>
      </c>
      <c r="AY222" s="18" t="s">
        <v>239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246</v>
      </c>
      <c r="BM222" s="203" t="s">
        <v>4753</v>
      </c>
    </row>
    <row r="223" spans="1:65" s="2" customFormat="1" ht="11.25">
      <c r="A223" s="35"/>
      <c r="B223" s="36"/>
      <c r="C223" s="37"/>
      <c r="D223" s="205" t="s">
        <v>248</v>
      </c>
      <c r="E223" s="37"/>
      <c r="F223" s="206" t="s">
        <v>4754</v>
      </c>
      <c r="G223" s="37"/>
      <c r="H223" s="37"/>
      <c r="I223" s="207"/>
      <c r="J223" s="37"/>
      <c r="K223" s="37"/>
      <c r="L223" s="40"/>
      <c r="M223" s="265"/>
      <c r="N223" s="266"/>
      <c r="O223" s="267"/>
      <c r="P223" s="267"/>
      <c r="Q223" s="267"/>
      <c r="R223" s="267"/>
      <c r="S223" s="267"/>
      <c r="T223" s="268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248</v>
      </c>
      <c r="AU223" s="18" t="s">
        <v>86</v>
      </c>
    </row>
    <row r="224" spans="1:65" s="2" customFormat="1" ht="6.95" customHeight="1">
      <c r="A224" s="35"/>
      <c r="B224" s="55"/>
      <c r="C224" s="56"/>
      <c r="D224" s="56"/>
      <c r="E224" s="56"/>
      <c r="F224" s="56"/>
      <c r="G224" s="56"/>
      <c r="H224" s="56"/>
      <c r="I224" s="56"/>
      <c r="J224" s="56"/>
      <c r="K224" s="56"/>
      <c r="L224" s="40"/>
      <c r="M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</row>
  </sheetData>
  <sheetProtection algorithmName="SHA-512" hashValue="1ogFa+DboU8t+ZFU7LzvB8QIo58JZBGdRqog0m43QBuK6mNxUrzWLrQ6v/Va4+B1BETazslwGtDfnR5hAYs1/w==" saltValue="8qjGA+wt2GxJYJeSTVbuVzyc+2iNIO8ZVB1duEJUYsLOcw85zVpy4V99qpNrvV6GdTc9jsZtlh0Kw7R/xCgj4Q==" spinCount="100000" sheet="1" objects="1" scenarios="1" formatColumns="0" formatRows="0" autoFilter="0"/>
  <autoFilter ref="C126:K223" xr:uid="{00000000-0009-0000-0000-00000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1" r:id="rId1" xr:uid="{00000000-0004-0000-0500-000000000000}"/>
    <hyperlink ref="F134" r:id="rId2" xr:uid="{00000000-0004-0000-0500-000001000000}"/>
    <hyperlink ref="F137" r:id="rId3" xr:uid="{00000000-0004-0000-0500-000002000000}"/>
    <hyperlink ref="F140" r:id="rId4" xr:uid="{00000000-0004-0000-0500-000003000000}"/>
    <hyperlink ref="F147" r:id="rId5" xr:uid="{00000000-0004-0000-0500-000004000000}"/>
    <hyperlink ref="F155" r:id="rId6" xr:uid="{00000000-0004-0000-0500-000005000000}"/>
    <hyperlink ref="F166" r:id="rId7" xr:uid="{00000000-0004-0000-0500-000006000000}"/>
    <hyperlink ref="F170" r:id="rId8" xr:uid="{00000000-0004-0000-0500-000007000000}"/>
    <hyperlink ref="F173" r:id="rId9" xr:uid="{00000000-0004-0000-0500-000008000000}"/>
    <hyperlink ref="F175" r:id="rId10" xr:uid="{00000000-0004-0000-0500-000009000000}"/>
    <hyperlink ref="F181" r:id="rId11" xr:uid="{00000000-0004-0000-0500-00000A000000}"/>
    <hyperlink ref="F186" r:id="rId12" xr:uid="{00000000-0004-0000-0500-00000B000000}"/>
    <hyperlink ref="F209" r:id="rId13" xr:uid="{00000000-0004-0000-0500-00000C000000}"/>
    <hyperlink ref="F217" r:id="rId14" xr:uid="{00000000-0004-0000-0500-00000D000000}"/>
    <hyperlink ref="F223" r:id="rId15" xr:uid="{00000000-0004-0000-05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108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4755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4756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179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180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4757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ROUND((SUM(BE122:BE234)),  2)</f>
        <v>0</v>
      </c>
      <c r="G35" s="35"/>
      <c r="H35" s="35"/>
      <c r="I35" s="131">
        <v>0.21</v>
      </c>
      <c r="J35" s="130">
        <f>ROUND(((SUM(BE122:BE234))*I35),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ROUND((SUM(BF122:BF234)),  2)</f>
        <v>0</v>
      </c>
      <c r="G36" s="35"/>
      <c r="H36" s="35"/>
      <c r="I36" s="131">
        <v>0.15</v>
      </c>
      <c r="J36" s="130">
        <f>ROUND(((SUM(BF122:BF234))*I36),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ROUND((SUM(BG122:BG234)),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ROUND((SUM(BH122:BH234)),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ROUND((SUM(BI122:BI234)),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4755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VZT-01 - Zařízení č.1 - Šatny a technické zázemí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Ostrov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30" t="s">
        <v>23</v>
      </c>
      <c r="D93" s="37"/>
      <c r="E93" s="37"/>
      <c r="F93" s="28" t="str">
        <f>E17</f>
        <v>Město Ostrov</v>
      </c>
      <c r="G93" s="37"/>
      <c r="H93" s="37"/>
      <c r="I93" s="30" t="s">
        <v>29</v>
      </c>
      <c r="J93" s="33" t="str">
        <f>E23</f>
        <v>BPO spol. s r.o.,Lidická 1239,36317 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Tomanová Ing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203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4758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224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9" t="str">
        <f>E7</f>
        <v>Areál IZS Ostrov - stanice JSDH - revize 2022</v>
      </c>
      <c r="F110" s="330"/>
      <c r="G110" s="330"/>
      <c r="H110" s="33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9" t="s">
        <v>4755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4351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4" t="str">
        <f>E11</f>
        <v>VZT-01 - Zařízení č.1 - Šatny a technické zázemí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Ostrov</v>
      </c>
      <c r="G116" s="37"/>
      <c r="H116" s="37"/>
      <c r="I116" s="30" t="s">
        <v>22</v>
      </c>
      <c r="J116" s="67">
        <f>IF(J14="","",J14)</f>
        <v>44764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23</v>
      </c>
      <c r="D118" s="37"/>
      <c r="E118" s="37"/>
      <c r="F118" s="28" t="str">
        <f>E17</f>
        <v>Město Ostrov</v>
      </c>
      <c r="G118" s="37"/>
      <c r="H118" s="37"/>
      <c r="I118" s="30" t="s">
        <v>29</v>
      </c>
      <c r="J118" s="33" t="str">
        <f>E23</f>
        <v>BPO spol. s r.o.,Lidická 1239,36317 OSTROV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30" t="s">
        <v>32</v>
      </c>
      <c r="J119" s="33" t="str">
        <f>E26</f>
        <v>Tomanová Ing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225</v>
      </c>
      <c r="D121" s="168" t="s">
        <v>60</v>
      </c>
      <c r="E121" s="168" t="s">
        <v>56</v>
      </c>
      <c r="F121" s="168" t="s">
        <v>57</v>
      </c>
      <c r="G121" s="168" t="s">
        <v>226</v>
      </c>
      <c r="H121" s="168" t="s">
        <v>227</v>
      </c>
      <c r="I121" s="168" t="s">
        <v>228</v>
      </c>
      <c r="J121" s="168" t="s">
        <v>185</v>
      </c>
      <c r="K121" s="169" t="s">
        <v>229</v>
      </c>
      <c r="L121" s="170"/>
      <c r="M121" s="76" t="s">
        <v>1</v>
      </c>
      <c r="N121" s="77" t="s">
        <v>39</v>
      </c>
      <c r="O121" s="77" t="s">
        <v>230</v>
      </c>
      <c r="P121" s="77" t="s">
        <v>231</v>
      </c>
      <c r="Q121" s="77" t="s">
        <v>232</v>
      </c>
      <c r="R121" s="77" t="s">
        <v>233</v>
      </c>
      <c r="S121" s="77" t="s">
        <v>234</v>
      </c>
      <c r="T121" s="78" t="s">
        <v>235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236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0.89088000000000001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187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1815</v>
      </c>
      <c r="F123" s="179" t="s">
        <v>1816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0.89088000000000001</v>
      </c>
      <c r="S123" s="184"/>
      <c r="T123" s="186">
        <f>T124</f>
        <v>0</v>
      </c>
      <c r="AR123" s="187" t="s">
        <v>86</v>
      </c>
      <c r="AT123" s="188" t="s">
        <v>74</v>
      </c>
      <c r="AU123" s="188" t="s">
        <v>75</v>
      </c>
      <c r="AY123" s="187" t="s">
        <v>239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74</v>
      </c>
      <c r="E124" s="190" t="s">
        <v>4759</v>
      </c>
      <c r="F124" s="190" t="s">
        <v>4760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SUM(P125:P234)</f>
        <v>0</v>
      </c>
      <c r="Q124" s="184"/>
      <c r="R124" s="185">
        <f>SUM(R125:R234)</f>
        <v>0.89088000000000001</v>
      </c>
      <c r="S124" s="184"/>
      <c r="T124" s="186">
        <f>SUM(T125:T234)</f>
        <v>0</v>
      </c>
      <c r="AR124" s="187" t="s">
        <v>86</v>
      </c>
      <c r="AT124" s="188" t="s">
        <v>74</v>
      </c>
      <c r="AU124" s="188" t="s">
        <v>83</v>
      </c>
      <c r="AY124" s="187" t="s">
        <v>239</v>
      </c>
      <c r="BK124" s="189">
        <f>SUM(BK125:BK234)</f>
        <v>0</v>
      </c>
    </row>
    <row r="125" spans="1:65" s="2" customFormat="1" ht="37.9" customHeight="1">
      <c r="A125" s="35"/>
      <c r="B125" s="36"/>
      <c r="C125" s="192" t="s">
        <v>83</v>
      </c>
      <c r="D125" s="192" t="s">
        <v>241</v>
      </c>
      <c r="E125" s="193" t="s">
        <v>4761</v>
      </c>
      <c r="F125" s="194" t="s">
        <v>4762</v>
      </c>
      <c r="G125" s="195" t="s">
        <v>674</v>
      </c>
      <c r="H125" s="196">
        <v>1</v>
      </c>
      <c r="I125" s="197"/>
      <c r="J125" s="198">
        <f>ROUND(I125*H125,2)</f>
        <v>0</v>
      </c>
      <c r="K125" s="194" t="s">
        <v>245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</v>
      </c>
      <c r="AT125" s="203" t="s">
        <v>241</v>
      </c>
      <c r="AU125" s="203" t="s">
        <v>86</v>
      </c>
      <c r="AY125" s="18" t="s">
        <v>239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</v>
      </c>
      <c r="BM125" s="203" t="s">
        <v>4763</v>
      </c>
    </row>
    <row r="126" spans="1:65" s="2" customFormat="1" ht="11.25">
      <c r="A126" s="35"/>
      <c r="B126" s="36"/>
      <c r="C126" s="37"/>
      <c r="D126" s="205" t="s">
        <v>248</v>
      </c>
      <c r="E126" s="37"/>
      <c r="F126" s="206" t="s">
        <v>4764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248</v>
      </c>
      <c r="AU126" s="18" t="s">
        <v>86</v>
      </c>
    </row>
    <row r="127" spans="1:65" s="2" customFormat="1" ht="62.65" customHeight="1">
      <c r="A127" s="35"/>
      <c r="B127" s="36"/>
      <c r="C127" s="254" t="s">
        <v>86</v>
      </c>
      <c r="D127" s="254" t="s">
        <v>340</v>
      </c>
      <c r="E127" s="255" t="s">
        <v>4765</v>
      </c>
      <c r="F127" s="256" t="s">
        <v>4766</v>
      </c>
      <c r="G127" s="257" t="s">
        <v>1610</v>
      </c>
      <c r="H127" s="258">
        <v>1</v>
      </c>
      <c r="I127" s="259"/>
      <c r="J127" s="260">
        <f t="shared" ref="J127:J135" si="0">ROUND(I127*H127,2)</f>
        <v>0</v>
      </c>
      <c r="K127" s="256" t="s">
        <v>1</v>
      </c>
      <c r="L127" s="261"/>
      <c r="M127" s="262" t="s">
        <v>1</v>
      </c>
      <c r="N127" s="263" t="s">
        <v>40</v>
      </c>
      <c r="O127" s="72"/>
      <c r="P127" s="201">
        <f t="shared" ref="P127:P135" si="1">O127*H127</f>
        <v>0</v>
      </c>
      <c r="Q127" s="201">
        <v>0</v>
      </c>
      <c r="R127" s="201">
        <f t="shared" ref="R127:R135" si="2">Q127*H127</f>
        <v>0</v>
      </c>
      <c r="S127" s="201">
        <v>0</v>
      </c>
      <c r="T127" s="202">
        <f t="shared" ref="T127:T135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 t="shared" ref="BE127:BE135" si="4">IF(N127="základní",J127,0)</f>
        <v>0</v>
      </c>
      <c r="BF127" s="204">
        <f t="shared" ref="BF127:BF135" si="5">IF(N127="snížená",J127,0)</f>
        <v>0</v>
      </c>
      <c r="BG127" s="204">
        <f t="shared" ref="BG127:BG135" si="6">IF(N127="zákl. přenesená",J127,0)</f>
        <v>0</v>
      </c>
      <c r="BH127" s="204">
        <f t="shared" ref="BH127:BH135" si="7">IF(N127="sníž. přenesená",J127,0)</f>
        <v>0</v>
      </c>
      <c r="BI127" s="204">
        <f t="shared" ref="BI127:BI135" si="8">IF(N127="nulová",J127,0)</f>
        <v>0</v>
      </c>
      <c r="BJ127" s="18" t="s">
        <v>83</v>
      </c>
      <c r="BK127" s="204">
        <f t="shared" ref="BK127:BK135" si="9">ROUND(I127*H127,2)</f>
        <v>0</v>
      </c>
      <c r="BL127" s="18" t="s">
        <v>169</v>
      </c>
      <c r="BM127" s="203" t="s">
        <v>4767</v>
      </c>
    </row>
    <row r="128" spans="1:65" s="2" customFormat="1" ht="24.2" customHeight="1">
      <c r="A128" s="35"/>
      <c r="B128" s="36"/>
      <c r="C128" s="192" t="s">
        <v>255</v>
      </c>
      <c r="D128" s="192" t="s">
        <v>241</v>
      </c>
      <c r="E128" s="193" t="s">
        <v>4768</v>
      </c>
      <c r="F128" s="194" t="s">
        <v>4769</v>
      </c>
      <c r="G128" s="195" t="s">
        <v>674</v>
      </c>
      <c r="H128" s="196">
        <v>1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169</v>
      </c>
      <c r="AT128" s="203" t="s">
        <v>241</v>
      </c>
      <c r="AU128" s="203" t="s">
        <v>86</v>
      </c>
      <c r="AY128" s="18" t="s">
        <v>239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169</v>
      </c>
      <c r="BM128" s="203" t="s">
        <v>4770</v>
      </c>
    </row>
    <row r="129" spans="1:65" s="2" customFormat="1" ht="37.9" customHeight="1">
      <c r="A129" s="35"/>
      <c r="B129" s="36"/>
      <c r="C129" s="254" t="s">
        <v>246</v>
      </c>
      <c r="D129" s="254" t="s">
        <v>340</v>
      </c>
      <c r="E129" s="255" t="s">
        <v>4771</v>
      </c>
      <c r="F129" s="256" t="s">
        <v>4772</v>
      </c>
      <c r="G129" s="257" t="s">
        <v>1610</v>
      </c>
      <c r="H129" s="258">
        <v>1</v>
      </c>
      <c r="I129" s="259"/>
      <c r="J129" s="260">
        <f t="shared" si="0"/>
        <v>0</v>
      </c>
      <c r="K129" s="256" t="s">
        <v>1</v>
      </c>
      <c r="L129" s="261"/>
      <c r="M129" s="262" t="s">
        <v>1</v>
      </c>
      <c r="N129" s="263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531</v>
      </c>
      <c r="AT129" s="203" t="s">
        <v>340</v>
      </c>
      <c r="AU129" s="203" t="s">
        <v>86</v>
      </c>
      <c r="AY129" s="18" t="s">
        <v>239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169</v>
      </c>
      <c r="BM129" s="203" t="s">
        <v>4773</v>
      </c>
    </row>
    <row r="130" spans="1:65" s="2" customFormat="1" ht="16.5" customHeight="1">
      <c r="A130" s="35"/>
      <c r="B130" s="36"/>
      <c r="C130" s="254" t="s">
        <v>288</v>
      </c>
      <c r="D130" s="254" t="s">
        <v>340</v>
      </c>
      <c r="E130" s="255" t="s">
        <v>4774</v>
      </c>
      <c r="F130" s="256" t="s">
        <v>4775</v>
      </c>
      <c r="G130" s="257" t="s">
        <v>674</v>
      </c>
      <c r="H130" s="258">
        <v>1</v>
      </c>
      <c r="I130" s="259"/>
      <c r="J130" s="260">
        <f t="shared" si="0"/>
        <v>0</v>
      </c>
      <c r="K130" s="256" t="s">
        <v>1</v>
      </c>
      <c r="L130" s="261"/>
      <c r="M130" s="262" t="s">
        <v>1</v>
      </c>
      <c r="N130" s="263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531</v>
      </c>
      <c r="AT130" s="203" t="s">
        <v>340</v>
      </c>
      <c r="AU130" s="203" t="s">
        <v>86</v>
      </c>
      <c r="AY130" s="18" t="s">
        <v>239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169</v>
      </c>
      <c r="BM130" s="203" t="s">
        <v>4776</v>
      </c>
    </row>
    <row r="131" spans="1:65" s="2" customFormat="1" ht="33" customHeight="1">
      <c r="A131" s="35"/>
      <c r="B131" s="36"/>
      <c r="C131" s="254" t="s">
        <v>299</v>
      </c>
      <c r="D131" s="254" t="s">
        <v>340</v>
      </c>
      <c r="E131" s="255" t="s">
        <v>4777</v>
      </c>
      <c r="F131" s="256" t="s">
        <v>4778</v>
      </c>
      <c r="G131" s="257" t="s">
        <v>519</v>
      </c>
      <c r="H131" s="258">
        <v>15</v>
      </c>
      <c r="I131" s="259"/>
      <c r="J131" s="260">
        <f t="shared" si="0"/>
        <v>0</v>
      </c>
      <c r="K131" s="256" t="s">
        <v>1</v>
      </c>
      <c r="L131" s="261"/>
      <c r="M131" s="262" t="s">
        <v>1</v>
      </c>
      <c r="N131" s="263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169</v>
      </c>
      <c r="BM131" s="203" t="s">
        <v>4779</v>
      </c>
    </row>
    <row r="132" spans="1:65" s="2" customFormat="1" ht="16.5" customHeight="1">
      <c r="A132" s="35"/>
      <c r="B132" s="36"/>
      <c r="C132" s="254" t="s">
        <v>309</v>
      </c>
      <c r="D132" s="254" t="s">
        <v>340</v>
      </c>
      <c r="E132" s="255" t="s">
        <v>4780</v>
      </c>
      <c r="F132" s="256" t="s">
        <v>4781</v>
      </c>
      <c r="G132" s="257" t="s">
        <v>519</v>
      </c>
      <c r="H132" s="258">
        <v>15</v>
      </c>
      <c r="I132" s="259"/>
      <c r="J132" s="260">
        <f t="shared" si="0"/>
        <v>0</v>
      </c>
      <c r="K132" s="256" t="s">
        <v>1</v>
      </c>
      <c r="L132" s="261"/>
      <c r="M132" s="262" t="s">
        <v>1</v>
      </c>
      <c r="N132" s="263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531</v>
      </c>
      <c r="AT132" s="203" t="s">
        <v>340</v>
      </c>
      <c r="AU132" s="203" t="s">
        <v>86</v>
      </c>
      <c r="AY132" s="18" t="s">
        <v>239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169</v>
      </c>
      <c r="BM132" s="203" t="s">
        <v>4782</v>
      </c>
    </row>
    <row r="133" spans="1:65" s="2" customFormat="1" ht="16.5" customHeight="1">
      <c r="A133" s="35"/>
      <c r="B133" s="36"/>
      <c r="C133" s="254" t="s">
        <v>319</v>
      </c>
      <c r="D133" s="254" t="s">
        <v>340</v>
      </c>
      <c r="E133" s="255" t="s">
        <v>4783</v>
      </c>
      <c r="F133" s="256" t="s">
        <v>4784</v>
      </c>
      <c r="G133" s="257" t="s">
        <v>519</v>
      </c>
      <c r="H133" s="258">
        <v>15</v>
      </c>
      <c r="I133" s="259"/>
      <c r="J133" s="260">
        <f t="shared" si="0"/>
        <v>0</v>
      </c>
      <c r="K133" s="256" t="s">
        <v>1</v>
      </c>
      <c r="L133" s="261"/>
      <c r="M133" s="262" t="s">
        <v>1</v>
      </c>
      <c r="N133" s="263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531</v>
      </c>
      <c r="AT133" s="203" t="s">
        <v>340</v>
      </c>
      <c r="AU133" s="203" t="s">
        <v>86</v>
      </c>
      <c r="AY133" s="18" t="s">
        <v>239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169</v>
      </c>
      <c r="BM133" s="203" t="s">
        <v>4785</v>
      </c>
    </row>
    <row r="134" spans="1:65" s="2" customFormat="1" ht="16.5" customHeight="1">
      <c r="A134" s="35"/>
      <c r="B134" s="36"/>
      <c r="C134" s="254" t="s">
        <v>327</v>
      </c>
      <c r="D134" s="254" t="s">
        <v>340</v>
      </c>
      <c r="E134" s="255" t="s">
        <v>4786</v>
      </c>
      <c r="F134" s="256" t="s">
        <v>4787</v>
      </c>
      <c r="G134" s="257" t="s">
        <v>4788</v>
      </c>
      <c r="H134" s="258">
        <v>200</v>
      </c>
      <c r="I134" s="259"/>
      <c r="J134" s="260">
        <f t="shared" si="0"/>
        <v>0</v>
      </c>
      <c r="K134" s="256" t="s">
        <v>1</v>
      </c>
      <c r="L134" s="261"/>
      <c r="M134" s="262" t="s">
        <v>1</v>
      </c>
      <c r="N134" s="263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86</v>
      </c>
      <c r="AY134" s="18" t="s">
        <v>239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169</v>
      </c>
      <c r="BM134" s="203" t="s">
        <v>4789</v>
      </c>
    </row>
    <row r="135" spans="1:65" s="2" customFormat="1" ht="24.2" customHeight="1">
      <c r="A135" s="35"/>
      <c r="B135" s="36"/>
      <c r="C135" s="192" t="s">
        <v>151</v>
      </c>
      <c r="D135" s="192" t="s">
        <v>241</v>
      </c>
      <c r="E135" s="193" t="s">
        <v>4790</v>
      </c>
      <c r="F135" s="194" t="s">
        <v>4791</v>
      </c>
      <c r="G135" s="195" t="s">
        <v>674</v>
      </c>
      <c r="H135" s="196">
        <v>1</v>
      </c>
      <c r="I135" s="197"/>
      <c r="J135" s="198">
        <f t="shared" si="0"/>
        <v>0</v>
      </c>
      <c r="K135" s="194" t="s">
        <v>245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241</v>
      </c>
      <c r="AU135" s="203" t="s">
        <v>86</v>
      </c>
      <c r="AY135" s="18" t="s">
        <v>239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169</v>
      </c>
      <c r="BM135" s="203" t="s">
        <v>4792</v>
      </c>
    </row>
    <row r="136" spans="1:65" s="2" customFormat="1" ht="11.25">
      <c r="A136" s="35"/>
      <c r="B136" s="36"/>
      <c r="C136" s="37"/>
      <c r="D136" s="205" t="s">
        <v>248</v>
      </c>
      <c r="E136" s="37"/>
      <c r="F136" s="206" t="s">
        <v>4793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248</v>
      </c>
      <c r="AU136" s="18" t="s">
        <v>86</v>
      </c>
    </row>
    <row r="137" spans="1:65" s="2" customFormat="1" ht="33" customHeight="1">
      <c r="A137" s="35"/>
      <c r="B137" s="36"/>
      <c r="C137" s="254" t="s">
        <v>154</v>
      </c>
      <c r="D137" s="254" t="s">
        <v>340</v>
      </c>
      <c r="E137" s="255" t="s">
        <v>4794</v>
      </c>
      <c r="F137" s="256" t="s">
        <v>4795</v>
      </c>
      <c r="G137" s="257" t="s">
        <v>674</v>
      </c>
      <c r="H137" s="258">
        <v>1</v>
      </c>
      <c r="I137" s="259"/>
      <c r="J137" s="260">
        <f>ROUND(I137*H137,2)</f>
        <v>0</v>
      </c>
      <c r="K137" s="256" t="s">
        <v>1</v>
      </c>
      <c r="L137" s="261"/>
      <c r="M137" s="262" t="s">
        <v>1</v>
      </c>
      <c r="N137" s="263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531</v>
      </c>
      <c r="AT137" s="203" t="s">
        <v>340</v>
      </c>
      <c r="AU137" s="203" t="s">
        <v>86</v>
      </c>
      <c r="AY137" s="18" t="s">
        <v>239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169</v>
      </c>
      <c r="BM137" s="203" t="s">
        <v>4796</v>
      </c>
    </row>
    <row r="138" spans="1:65" s="2" customFormat="1" ht="16.5" customHeight="1">
      <c r="A138" s="35"/>
      <c r="B138" s="36"/>
      <c r="C138" s="192" t="s">
        <v>157</v>
      </c>
      <c r="D138" s="192" t="s">
        <v>241</v>
      </c>
      <c r="E138" s="193" t="s">
        <v>4797</v>
      </c>
      <c r="F138" s="194" t="s">
        <v>4798</v>
      </c>
      <c r="G138" s="195" t="s">
        <v>674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169</v>
      </c>
      <c r="AT138" s="203" t="s">
        <v>241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4799</v>
      </c>
    </row>
    <row r="139" spans="1:65" s="2" customFormat="1" ht="16.5" customHeight="1">
      <c r="A139" s="35"/>
      <c r="B139" s="36"/>
      <c r="C139" s="254" t="s">
        <v>161</v>
      </c>
      <c r="D139" s="254" t="s">
        <v>340</v>
      </c>
      <c r="E139" s="255" t="s">
        <v>4800</v>
      </c>
      <c r="F139" s="256" t="s">
        <v>4801</v>
      </c>
      <c r="G139" s="257" t="s">
        <v>674</v>
      </c>
      <c r="H139" s="258">
        <v>1</v>
      </c>
      <c r="I139" s="259"/>
      <c r="J139" s="260">
        <f>ROUND(I139*H139,2)</f>
        <v>0</v>
      </c>
      <c r="K139" s="256" t="s">
        <v>1</v>
      </c>
      <c r="L139" s="261"/>
      <c r="M139" s="262" t="s">
        <v>1</v>
      </c>
      <c r="N139" s="263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531</v>
      </c>
      <c r="AT139" s="203" t="s">
        <v>340</v>
      </c>
      <c r="AU139" s="203" t="s">
        <v>86</v>
      </c>
      <c r="AY139" s="18" t="s">
        <v>239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169</v>
      </c>
      <c r="BM139" s="203" t="s">
        <v>4802</v>
      </c>
    </row>
    <row r="140" spans="1:65" s="2" customFormat="1" ht="24.2" customHeight="1">
      <c r="A140" s="35"/>
      <c r="B140" s="36"/>
      <c r="C140" s="192" t="s">
        <v>164</v>
      </c>
      <c r="D140" s="192" t="s">
        <v>241</v>
      </c>
      <c r="E140" s="193" t="s">
        <v>4803</v>
      </c>
      <c r="F140" s="194" t="s">
        <v>4804</v>
      </c>
      <c r="G140" s="195" t="s">
        <v>674</v>
      </c>
      <c r="H140" s="196">
        <v>4</v>
      </c>
      <c r="I140" s="197"/>
      <c r="J140" s="198">
        <f>ROUND(I140*H140,2)</f>
        <v>0</v>
      </c>
      <c r="K140" s="194" t="s">
        <v>245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169</v>
      </c>
      <c r="AT140" s="203" t="s">
        <v>241</v>
      </c>
      <c r="AU140" s="203" t="s">
        <v>86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4805</v>
      </c>
    </row>
    <row r="141" spans="1:65" s="2" customFormat="1" ht="11.25">
      <c r="A141" s="35"/>
      <c r="B141" s="36"/>
      <c r="C141" s="37"/>
      <c r="D141" s="205" t="s">
        <v>248</v>
      </c>
      <c r="E141" s="37"/>
      <c r="F141" s="206" t="s">
        <v>4806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248</v>
      </c>
      <c r="AU141" s="18" t="s">
        <v>86</v>
      </c>
    </row>
    <row r="142" spans="1:65" s="14" customFormat="1" ht="11.25">
      <c r="B142" s="221"/>
      <c r="C142" s="222"/>
      <c r="D142" s="212" t="s">
        <v>250</v>
      </c>
      <c r="E142" s="223" t="s">
        <v>1</v>
      </c>
      <c r="F142" s="224" t="s">
        <v>3945</v>
      </c>
      <c r="G142" s="222"/>
      <c r="H142" s="225">
        <v>4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250</v>
      </c>
      <c r="AU142" s="231" t="s">
        <v>86</v>
      </c>
      <c r="AV142" s="14" t="s">
        <v>86</v>
      </c>
      <c r="AW142" s="14" t="s">
        <v>31</v>
      </c>
      <c r="AX142" s="14" t="s">
        <v>75</v>
      </c>
      <c r="AY142" s="231" t="s">
        <v>239</v>
      </c>
    </row>
    <row r="143" spans="1:65" s="16" customFormat="1" ht="11.25">
      <c r="B143" s="243"/>
      <c r="C143" s="244"/>
      <c r="D143" s="212" t="s">
        <v>250</v>
      </c>
      <c r="E143" s="245" t="s">
        <v>1</v>
      </c>
      <c r="F143" s="246" t="s">
        <v>264</v>
      </c>
      <c r="G143" s="244"/>
      <c r="H143" s="247">
        <v>4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250</v>
      </c>
      <c r="AU143" s="253" t="s">
        <v>86</v>
      </c>
      <c r="AV143" s="16" t="s">
        <v>246</v>
      </c>
      <c r="AW143" s="16" t="s">
        <v>31</v>
      </c>
      <c r="AX143" s="16" t="s">
        <v>83</v>
      </c>
      <c r="AY143" s="253" t="s">
        <v>239</v>
      </c>
    </row>
    <row r="144" spans="1:65" s="2" customFormat="1" ht="21.75" customHeight="1">
      <c r="A144" s="35"/>
      <c r="B144" s="36"/>
      <c r="C144" s="254" t="s">
        <v>8</v>
      </c>
      <c r="D144" s="254" t="s">
        <v>340</v>
      </c>
      <c r="E144" s="255" t="s">
        <v>4807</v>
      </c>
      <c r="F144" s="256" t="s">
        <v>4808</v>
      </c>
      <c r="G144" s="257" t="s">
        <v>674</v>
      </c>
      <c r="H144" s="258">
        <v>1</v>
      </c>
      <c r="I144" s="259"/>
      <c r="J144" s="260">
        <f>ROUND(I144*H144,2)</f>
        <v>0</v>
      </c>
      <c r="K144" s="256" t="s">
        <v>1</v>
      </c>
      <c r="L144" s="261"/>
      <c r="M144" s="262" t="s">
        <v>1</v>
      </c>
      <c r="N144" s="263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531</v>
      </c>
      <c r="AT144" s="203" t="s">
        <v>340</v>
      </c>
      <c r="AU144" s="203" t="s">
        <v>86</v>
      </c>
      <c r="AY144" s="18" t="s">
        <v>239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169</v>
      </c>
      <c r="BM144" s="203" t="s">
        <v>4809</v>
      </c>
    </row>
    <row r="145" spans="1:65" s="2" customFormat="1" ht="21.75" customHeight="1">
      <c r="A145" s="35"/>
      <c r="B145" s="36"/>
      <c r="C145" s="254" t="s">
        <v>169</v>
      </c>
      <c r="D145" s="254" t="s">
        <v>340</v>
      </c>
      <c r="E145" s="255" t="s">
        <v>4810</v>
      </c>
      <c r="F145" s="256" t="s">
        <v>4811</v>
      </c>
      <c r="G145" s="257" t="s">
        <v>674</v>
      </c>
      <c r="H145" s="258">
        <v>1</v>
      </c>
      <c r="I145" s="259"/>
      <c r="J145" s="260">
        <f>ROUND(I145*H145,2)</f>
        <v>0</v>
      </c>
      <c r="K145" s="256" t="s">
        <v>1</v>
      </c>
      <c r="L145" s="261"/>
      <c r="M145" s="262" t="s">
        <v>1</v>
      </c>
      <c r="N145" s="263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531</v>
      </c>
      <c r="AT145" s="203" t="s">
        <v>340</v>
      </c>
      <c r="AU145" s="203" t="s">
        <v>86</v>
      </c>
      <c r="AY145" s="18" t="s">
        <v>239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169</v>
      </c>
      <c r="BM145" s="203" t="s">
        <v>4812</v>
      </c>
    </row>
    <row r="146" spans="1:65" s="2" customFormat="1" ht="21.75" customHeight="1">
      <c r="A146" s="35"/>
      <c r="B146" s="36"/>
      <c r="C146" s="254" t="s">
        <v>172</v>
      </c>
      <c r="D146" s="254" t="s">
        <v>340</v>
      </c>
      <c r="E146" s="255" t="s">
        <v>4813</v>
      </c>
      <c r="F146" s="256" t="s">
        <v>4814</v>
      </c>
      <c r="G146" s="257" t="s">
        <v>674</v>
      </c>
      <c r="H146" s="258">
        <v>1</v>
      </c>
      <c r="I146" s="259"/>
      <c r="J146" s="260">
        <f>ROUND(I146*H146,2)</f>
        <v>0</v>
      </c>
      <c r="K146" s="256" t="s">
        <v>1</v>
      </c>
      <c r="L146" s="261"/>
      <c r="M146" s="262" t="s">
        <v>1</v>
      </c>
      <c r="N146" s="263" t="s">
        <v>40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531</v>
      </c>
      <c r="AT146" s="203" t="s">
        <v>340</v>
      </c>
      <c r="AU146" s="203" t="s">
        <v>86</v>
      </c>
      <c r="AY146" s="18" t="s">
        <v>239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169</v>
      </c>
      <c r="BM146" s="203" t="s">
        <v>4815</v>
      </c>
    </row>
    <row r="147" spans="1:65" s="2" customFormat="1" ht="21.75" customHeight="1">
      <c r="A147" s="35"/>
      <c r="B147" s="36"/>
      <c r="C147" s="254" t="s">
        <v>394</v>
      </c>
      <c r="D147" s="254" t="s">
        <v>340</v>
      </c>
      <c r="E147" s="255" t="s">
        <v>4816</v>
      </c>
      <c r="F147" s="256" t="s">
        <v>4817</v>
      </c>
      <c r="G147" s="257" t="s">
        <v>674</v>
      </c>
      <c r="H147" s="258">
        <v>1</v>
      </c>
      <c r="I147" s="259"/>
      <c r="J147" s="260">
        <f>ROUND(I147*H147,2)</f>
        <v>0</v>
      </c>
      <c r="K147" s="256" t="s">
        <v>1</v>
      </c>
      <c r="L147" s="261"/>
      <c r="M147" s="262" t="s">
        <v>1</v>
      </c>
      <c r="N147" s="263" t="s">
        <v>40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531</v>
      </c>
      <c r="AT147" s="203" t="s">
        <v>340</v>
      </c>
      <c r="AU147" s="203" t="s">
        <v>86</v>
      </c>
      <c r="AY147" s="18" t="s">
        <v>239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169</v>
      </c>
      <c r="BM147" s="203" t="s">
        <v>4818</v>
      </c>
    </row>
    <row r="148" spans="1:65" s="2" customFormat="1" ht="24.2" customHeight="1">
      <c r="A148" s="35"/>
      <c r="B148" s="36"/>
      <c r="C148" s="192" t="s">
        <v>396</v>
      </c>
      <c r="D148" s="192" t="s">
        <v>241</v>
      </c>
      <c r="E148" s="193" t="s">
        <v>4819</v>
      </c>
      <c r="F148" s="194" t="s">
        <v>4820</v>
      </c>
      <c r="G148" s="195" t="s">
        <v>674</v>
      </c>
      <c r="H148" s="196">
        <v>8</v>
      </c>
      <c r="I148" s="197"/>
      <c r="J148" s="198">
        <f>ROUND(I148*H148,2)</f>
        <v>0</v>
      </c>
      <c r="K148" s="194" t="s">
        <v>245</v>
      </c>
      <c r="L148" s="40"/>
      <c r="M148" s="199" t="s">
        <v>1</v>
      </c>
      <c r="N148" s="200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169</v>
      </c>
      <c r="AT148" s="203" t="s">
        <v>241</v>
      </c>
      <c r="AU148" s="203" t="s">
        <v>86</v>
      </c>
      <c r="AY148" s="18" t="s">
        <v>239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169</v>
      </c>
      <c r="BM148" s="203" t="s">
        <v>4821</v>
      </c>
    </row>
    <row r="149" spans="1:65" s="2" customFormat="1" ht="11.25">
      <c r="A149" s="35"/>
      <c r="B149" s="36"/>
      <c r="C149" s="37"/>
      <c r="D149" s="205" t="s">
        <v>248</v>
      </c>
      <c r="E149" s="37"/>
      <c r="F149" s="206" t="s">
        <v>4822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248</v>
      </c>
      <c r="AU149" s="18" t="s">
        <v>86</v>
      </c>
    </row>
    <row r="150" spans="1:65" s="14" customFormat="1" ht="11.25">
      <c r="B150" s="221"/>
      <c r="C150" s="222"/>
      <c r="D150" s="212" t="s">
        <v>250</v>
      </c>
      <c r="E150" s="223" t="s">
        <v>1</v>
      </c>
      <c r="F150" s="224" t="s">
        <v>4823</v>
      </c>
      <c r="G150" s="222"/>
      <c r="H150" s="225">
        <v>8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250</v>
      </c>
      <c r="AU150" s="231" t="s">
        <v>86</v>
      </c>
      <c r="AV150" s="14" t="s">
        <v>86</v>
      </c>
      <c r="AW150" s="14" t="s">
        <v>31</v>
      </c>
      <c r="AX150" s="14" t="s">
        <v>75</v>
      </c>
      <c r="AY150" s="231" t="s">
        <v>239</v>
      </c>
    </row>
    <row r="151" spans="1:65" s="16" customFormat="1" ht="11.25">
      <c r="B151" s="243"/>
      <c r="C151" s="244"/>
      <c r="D151" s="212" t="s">
        <v>250</v>
      </c>
      <c r="E151" s="245" t="s">
        <v>1</v>
      </c>
      <c r="F151" s="246" t="s">
        <v>264</v>
      </c>
      <c r="G151" s="244"/>
      <c r="H151" s="247">
        <v>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250</v>
      </c>
      <c r="AU151" s="253" t="s">
        <v>86</v>
      </c>
      <c r="AV151" s="16" t="s">
        <v>246</v>
      </c>
      <c r="AW151" s="16" t="s">
        <v>31</v>
      </c>
      <c r="AX151" s="16" t="s">
        <v>83</v>
      </c>
      <c r="AY151" s="253" t="s">
        <v>239</v>
      </c>
    </row>
    <row r="152" spans="1:65" s="2" customFormat="1" ht="24.2" customHeight="1">
      <c r="A152" s="35"/>
      <c r="B152" s="36"/>
      <c r="C152" s="254" t="s">
        <v>401</v>
      </c>
      <c r="D152" s="254" t="s">
        <v>340</v>
      </c>
      <c r="E152" s="255" t="s">
        <v>4824</v>
      </c>
      <c r="F152" s="256" t="s">
        <v>4825</v>
      </c>
      <c r="G152" s="257" t="s">
        <v>674</v>
      </c>
      <c r="H152" s="258">
        <v>1</v>
      </c>
      <c r="I152" s="259"/>
      <c r="J152" s="260">
        <f>ROUND(I152*H152,2)</f>
        <v>0</v>
      </c>
      <c r="K152" s="256" t="s">
        <v>1</v>
      </c>
      <c r="L152" s="261"/>
      <c r="M152" s="262" t="s">
        <v>1</v>
      </c>
      <c r="N152" s="263" t="s">
        <v>40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531</v>
      </c>
      <c r="AT152" s="203" t="s">
        <v>340</v>
      </c>
      <c r="AU152" s="203" t="s">
        <v>86</v>
      </c>
      <c r="AY152" s="18" t="s">
        <v>239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169</v>
      </c>
      <c r="BM152" s="203" t="s">
        <v>4826</v>
      </c>
    </row>
    <row r="153" spans="1:65" s="2" customFormat="1" ht="24.2" customHeight="1">
      <c r="A153" s="35"/>
      <c r="B153" s="36"/>
      <c r="C153" s="254" t="s">
        <v>7</v>
      </c>
      <c r="D153" s="254" t="s">
        <v>340</v>
      </c>
      <c r="E153" s="255" t="s">
        <v>4827</v>
      </c>
      <c r="F153" s="256" t="s">
        <v>4828</v>
      </c>
      <c r="G153" s="257" t="s">
        <v>674</v>
      </c>
      <c r="H153" s="258">
        <v>2</v>
      </c>
      <c r="I153" s="259"/>
      <c r="J153" s="260">
        <f>ROUND(I153*H153,2)</f>
        <v>0</v>
      </c>
      <c r="K153" s="256" t="s">
        <v>1</v>
      </c>
      <c r="L153" s="261"/>
      <c r="M153" s="262" t="s">
        <v>1</v>
      </c>
      <c r="N153" s="263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531</v>
      </c>
      <c r="AT153" s="203" t="s">
        <v>340</v>
      </c>
      <c r="AU153" s="203" t="s">
        <v>86</v>
      </c>
      <c r="AY153" s="18" t="s">
        <v>239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169</v>
      </c>
      <c r="BM153" s="203" t="s">
        <v>4829</v>
      </c>
    </row>
    <row r="154" spans="1:65" s="2" customFormat="1" ht="24.2" customHeight="1">
      <c r="A154" s="35"/>
      <c r="B154" s="36"/>
      <c r="C154" s="254" t="s">
        <v>426</v>
      </c>
      <c r="D154" s="254" t="s">
        <v>340</v>
      </c>
      <c r="E154" s="255" t="s">
        <v>4830</v>
      </c>
      <c r="F154" s="256" t="s">
        <v>4831</v>
      </c>
      <c r="G154" s="257" t="s">
        <v>674</v>
      </c>
      <c r="H154" s="258">
        <v>5</v>
      </c>
      <c r="I154" s="259"/>
      <c r="J154" s="260">
        <f>ROUND(I154*H154,2)</f>
        <v>0</v>
      </c>
      <c r="K154" s="256" t="s">
        <v>1</v>
      </c>
      <c r="L154" s="261"/>
      <c r="M154" s="262" t="s">
        <v>1</v>
      </c>
      <c r="N154" s="263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531</v>
      </c>
      <c r="AT154" s="203" t="s">
        <v>340</v>
      </c>
      <c r="AU154" s="203" t="s">
        <v>86</v>
      </c>
      <c r="AY154" s="18" t="s">
        <v>239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169</v>
      </c>
      <c r="BM154" s="203" t="s">
        <v>4832</v>
      </c>
    </row>
    <row r="155" spans="1:65" s="2" customFormat="1" ht="16.5" customHeight="1">
      <c r="A155" s="35"/>
      <c r="B155" s="36"/>
      <c r="C155" s="192" t="s">
        <v>441</v>
      </c>
      <c r="D155" s="192" t="s">
        <v>241</v>
      </c>
      <c r="E155" s="193" t="s">
        <v>4833</v>
      </c>
      <c r="F155" s="194" t="s">
        <v>4834</v>
      </c>
      <c r="G155" s="195" t="s">
        <v>674</v>
      </c>
      <c r="H155" s="196">
        <v>2</v>
      </c>
      <c r="I155" s="197"/>
      <c r="J155" s="198">
        <f>ROUND(I155*H155,2)</f>
        <v>0</v>
      </c>
      <c r="K155" s="194" t="s">
        <v>245</v>
      </c>
      <c r="L155" s="40"/>
      <c r="M155" s="199" t="s">
        <v>1</v>
      </c>
      <c r="N155" s="200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169</v>
      </c>
      <c r="AT155" s="203" t="s">
        <v>241</v>
      </c>
      <c r="AU155" s="203" t="s">
        <v>86</v>
      </c>
      <c r="AY155" s="18" t="s">
        <v>239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169</v>
      </c>
      <c r="BM155" s="203" t="s">
        <v>4835</v>
      </c>
    </row>
    <row r="156" spans="1:65" s="2" customFormat="1" ht="11.25">
      <c r="A156" s="35"/>
      <c r="B156" s="36"/>
      <c r="C156" s="37"/>
      <c r="D156" s="205" t="s">
        <v>248</v>
      </c>
      <c r="E156" s="37"/>
      <c r="F156" s="206" t="s">
        <v>4836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248</v>
      </c>
      <c r="AU156" s="18" t="s">
        <v>86</v>
      </c>
    </row>
    <row r="157" spans="1:65" s="2" customFormat="1" ht="24.2" customHeight="1">
      <c r="A157" s="35"/>
      <c r="B157" s="36"/>
      <c r="C157" s="254" t="s">
        <v>454</v>
      </c>
      <c r="D157" s="254" t="s">
        <v>340</v>
      </c>
      <c r="E157" s="255" t="s">
        <v>4837</v>
      </c>
      <c r="F157" s="256" t="s">
        <v>4838</v>
      </c>
      <c r="G157" s="257" t="s">
        <v>674</v>
      </c>
      <c r="H157" s="258">
        <v>2</v>
      </c>
      <c r="I157" s="259"/>
      <c r="J157" s="260">
        <f>ROUND(I157*H157,2)</f>
        <v>0</v>
      </c>
      <c r="K157" s="256" t="s">
        <v>1</v>
      </c>
      <c r="L157" s="261"/>
      <c r="M157" s="262" t="s">
        <v>1</v>
      </c>
      <c r="N157" s="263" t="s">
        <v>40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531</v>
      </c>
      <c r="AT157" s="203" t="s">
        <v>340</v>
      </c>
      <c r="AU157" s="203" t="s">
        <v>86</v>
      </c>
      <c r="AY157" s="18" t="s">
        <v>239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169</v>
      </c>
      <c r="BM157" s="203" t="s">
        <v>4839</v>
      </c>
    </row>
    <row r="158" spans="1:65" s="2" customFormat="1" ht="21.75" customHeight="1">
      <c r="A158" s="35"/>
      <c r="B158" s="36"/>
      <c r="C158" s="192" t="s">
        <v>459</v>
      </c>
      <c r="D158" s="192" t="s">
        <v>241</v>
      </c>
      <c r="E158" s="193" t="s">
        <v>4840</v>
      </c>
      <c r="F158" s="194" t="s">
        <v>4841</v>
      </c>
      <c r="G158" s="195" t="s">
        <v>674</v>
      </c>
      <c r="H158" s="196">
        <v>16</v>
      </c>
      <c r="I158" s="197"/>
      <c r="J158" s="198">
        <f>ROUND(I158*H158,2)</f>
        <v>0</v>
      </c>
      <c r="K158" s="194" t="s">
        <v>245</v>
      </c>
      <c r="L158" s="40"/>
      <c r="M158" s="199" t="s">
        <v>1</v>
      </c>
      <c r="N158" s="200" t="s">
        <v>40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169</v>
      </c>
      <c r="AT158" s="203" t="s">
        <v>241</v>
      </c>
      <c r="AU158" s="203" t="s">
        <v>86</v>
      </c>
      <c r="AY158" s="18" t="s">
        <v>239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169</v>
      </c>
      <c r="BM158" s="203" t="s">
        <v>4842</v>
      </c>
    </row>
    <row r="159" spans="1:65" s="2" customFormat="1" ht="11.25">
      <c r="A159" s="35"/>
      <c r="B159" s="36"/>
      <c r="C159" s="37"/>
      <c r="D159" s="205" t="s">
        <v>248</v>
      </c>
      <c r="E159" s="37"/>
      <c r="F159" s="206" t="s">
        <v>4843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248</v>
      </c>
      <c r="AU159" s="18" t="s">
        <v>86</v>
      </c>
    </row>
    <row r="160" spans="1:65" s="14" customFormat="1" ht="11.25">
      <c r="B160" s="221"/>
      <c r="C160" s="222"/>
      <c r="D160" s="212" t="s">
        <v>250</v>
      </c>
      <c r="E160" s="223" t="s">
        <v>1</v>
      </c>
      <c r="F160" s="224" t="s">
        <v>4844</v>
      </c>
      <c r="G160" s="222"/>
      <c r="H160" s="225">
        <v>16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250</v>
      </c>
      <c r="AU160" s="231" t="s">
        <v>86</v>
      </c>
      <c r="AV160" s="14" t="s">
        <v>86</v>
      </c>
      <c r="AW160" s="14" t="s">
        <v>31</v>
      </c>
      <c r="AX160" s="14" t="s">
        <v>75</v>
      </c>
      <c r="AY160" s="231" t="s">
        <v>239</v>
      </c>
    </row>
    <row r="161" spans="1:65" s="16" customFormat="1" ht="11.25">
      <c r="B161" s="243"/>
      <c r="C161" s="244"/>
      <c r="D161" s="212" t="s">
        <v>250</v>
      </c>
      <c r="E161" s="245" t="s">
        <v>1</v>
      </c>
      <c r="F161" s="246" t="s">
        <v>264</v>
      </c>
      <c r="G161" s="244"/>
      <c r="H161" s="247">
        <v>16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250</v>
      </c>
      <c r="AU161" s="253" t="s">
        <v>86</v>
      </c>
      <c r="AV161" s="16" t="s">
        <v>246</v>
      </c>
      <c r="AW161" s="16" t="s">
        <v>31</v>
      </c>
      <c r="AX161" s="16" t="s">
        <v>83</v>
      </c>
      <c r="AY161" s="253" t="s">
        <v>239</v>
      </c>
    </row>
    <row r="162" spans="1:65" s="2" customFormat="1" ht="24.2" customHeight="1">
      <c r="A162" s="35"/>
      <c r="B162" s="36"/>
      <c r="C162" s="254" t="s">
        <v>475</v>
      </c>
      <c r="D162" s="254" t="s">
        <v>340</v>
      </c>
      <c r="E162" s="255" t="s">
        <v>4845</v>
      </c>
      <c r="F162" s="256" t="s">
        <v>4846</v>
      </c>
      <c r="G162" s="257" t="s">
        <v>674</v>
      </c>
      <c r="H162" s="258">
        <v>2</v>
      </c>
      <c r="I162" s="259"/>
      <c r="J162" s="260">
        <f t="shared" ref="J162:J168" si="10">ROUND(I162*H162,2)</f>
        <v>0</v>
      </c>
      <c r="K162" s="256" t="s">
        <v>1</v>
      </c>
      <c r="L162" s="261"/>
      <c r="M162" s="262" t="s">
        <v>1</v>
      </c>
      <c r="N162" s="263" t="s">
        <v>40</v>
      </c>
      <c r="O162" s="72"/>
      <c r="P162" s="201">
        <f t="shared" ref="P162:P168" si="11">O162*H162</f>
        <v>0</v>
      </c>
      <c r="Q162" s="201">
        <v>0</v>
      </c>
      <c r="R162" s="201">
        <f t="shared" ref="R162:R168" si="12">Q162*H162</f>
        <v>0</v>
      </c>
      <c r="S162" s="201">
        <v>0</v>
      </c>
      <c r="T162" s="202">
        <f t="shared" ref="T162:T168" si="1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531</v>
      </c>
      <c r="AT162" s="203" t="s">
        <v>340</v>
      </c>
      <c r="AU162" s="203" t="s">
        <v>86</v>
      </c>
      <c r="AY162" s="18" t="s">
        <v>239</v>
      </c>
      <c r="BE162" s="204">
        <f t="shared" ref="BE162:BE168" si="14">IF(N162="základní",J162,0)</f>
        <v>0</v>
      </c>
      <c r="BF162" s="204">
        <f t="shared" ref="BF162:BF168" si="15">IF(N162="snížená",J162,0)</f>
        <v>0</v>
      </c>
      <c r="BG162" s="204">
        <f t="shared" ref="BG162:BG168" si="16">IF(N162="zákl. přenesená",J162,0)</f>
        <v>0</v>
      </c>
      <c r="BH162" s="204">
        <f t="shared" ref="BH162:BH168" si="17">IF(N162="sníž. přenesená",J162,0)</f>
        <v>0</v>
      </c>
      <c r="BI162" s="204">
        <f t="shared" ref="BI162:BI168" si="18">IF(N162="nulová",J162,0)</f>
        <v>0</v>
      </c>
      <c r="BJ162" s="18" t="s">
        <v>83</v>
      </c>
      <c r="BK162" s="204">
        <f t="shared" ref="BK162:BK168" si="19">ROUND(I162*H162,2)</f>
        <v>0</v>
      </c>
      <c r="BL162" s="18" t="s">
        <v>169</v>
      </c>
      <c r="BM162" s="203" t="s">
        <v>4847</v>
      </c>
    </row>
    <row r="163" spans="1:65" s="2" customFormat="1" ht="24.2" customHeight="1">
      <c r="A163" s="35"/>
      <c r="B163" s="36"/>
      <c r="C163" s="254" t="s">
        <v>488</v>
      </c>
      <c r="D163" s="254" t="s">
        <v>340</v>
      </c>
      <c r="E163" s="255" t="s">
        <v>4848</v>
      </c>
      <c r="F163" s="256" t="s">
        <v>4849</v>
      </c>
      <c r="G163" s="257" t="s">
        <v>674</v>
      </c>
      <c r="H163" s="258">
        <v>7</v>
      </c>
      <c r="I163" s="259"/>
      <c r="J163" s="260">
        <f t="shared" si="10"/>
        <v>0</v>
      </c>
      <c r="K163" s="256" t="s">
        <v>1</v>
      </c>
      <c r="L163" s="261"/>
      <c r="M163" s="262" t="s">
        <v>1</v>
      </c>
      <c r="N163" s="263" t="s">
        <v>40</v>
      </c>
      <c r="O163" s="72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531</v>
      </c>
      <c r="AT163" s="203" t="s">
        <v>340</v>
      </c>
      <c r="AU163" s="203" t="s">
        <v>86</v>
      </c>
      <c r="AY163" s="18" t="s">
        <v>239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8" t="s">
        <v>83</v>
      </c>
      <c r="BK163" s="204">
        <f t="shared" si="19"/>
        <v>0</v>
      </c>
      <c r="BL163" s="18" t="s">
        <v>169</v>
      </c>
      <c r="BM163" s="203" t="s">
        <v>4850</v>
      </c>
    </row>
    <row r="164" spans="1:65" s="2" customFormat="1" ht="24.2" customHeight="1">
      <c r="A164" s="35"/>
      <c r="B164" s="36"/>
      <c r="C164" s="254" t="s">
        <v>493</v>
      </c>
      <c r="D164" s="254" t="s">
        <v>340</v>
      </c>
      <c r="E164" s="255" t="s">
        <v>4851</v>
      </c>
      <c r="F164" s="256" t="s">
        <v>4852</v>
      </c>
      <c r="G164" s="257" t="s">
        <v>674</v>
      </c>
      <c r="H164" s="258">
        <v>2</v>
      </c>
      <c r="I164" s="259"/>
      <c r="J164" s="260">
        <f t="shared" si="10"/>
        <v>0</v>
      </c>
      <c r="K164" s="256" t="s">
        <v>1</v>
      </c>
      <c r="L164" s="261"/>
      <c r="M164" s="262" t="s">
        <v>1</v>
      </c>
      <c r="N164" s="263" t="s">
        <v>40</v>
      </c>
      <c r="O164" s="72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531</v>
      </c>
      <c r="AT164" s="203" t="s">
        <v>340</v>
      </c>
      <c r="AU164" s="203" t="s">
        <v>86</v>
      </c>
      <c r="AY164" s="18" t="s">
        <v>239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8" t="s">
        <v>83</v>
      </c>
      <c r="BK164" s="204">
        <f t="shared" si="19"/>
        <v>0</v>
      </c>
      <c r="BL164" s="18" t="s">
        <v>169</v>
      </c>
      <c r="BM164" s="203" t="s">
        <v>4853</v>
      </c>
    </row>
    <row r="165" spans="1:65" s="2" customFormat="1" ht="24.2" customHeight="1">
      <c r="A165" s="35"/>
      <c r="B165" s="36"/>
      <c r="C165" s="254" t="s">
        <v>501</v>
      </c>
      <c r="D165" s="254" t="s">
        <v>340</v>
      </c>
      <c r="E165" s="255" t="s">
        <v>4854</v>
      </c>
      <c r="F165" s="256" t="s">
        <v>4855</v>
      </c>
      <c r="G165" s="257" t="s">
        <v>674</v>
      </c>
      <c r="H165" s="258">
        <v>1</v>
      </c>
      <c r="I165" s="259"/>
      <c r="J165" s="260">
        <f t="shared" si="10"/>
        <v>0</v>
      </c>
      <c r="K165" s="256" t="s">
        <v>1</v>
      </c>
      <c r="L165" s="261"/>
      <c r="M165" s="262" t="s">
        <v>1</v>
      </c>
      <c r="N165" s="263" t="s">
        <v>40</v>
      </c>
      <c r="O165" s="72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531</v>
      </c>
      <c r="AT165" s="203" t="s">
        <v>340</v>
      </c>
      <c r="AU165" s="203" t="s">
        <v>86</v>
      </c>
      <c r="AY165" s="18" t="s">
        <v>239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8" t="s">
        <v>83</v>
      </c>
      <c r="BK165" s="204">
        <f t="shared" si="19"/>
        <v>0</v>
      </c>
      <c r="BL165" s="18" t="s">
        <v>169</v>
      </c>
      <c r="BM165" s="203" t="s">
        <v>4856</v>
      </c>
    </row>
    <row r="166" spans="1:65" s="2" customFormat="1" ht="24.2" customHeight="1">
      <c r="A166" s="35"/>
      <c r="B166" s="36"/>
      <c r="C166" s="254" t="s">
        <v>510</v>
      </c>
      <c r="D166" s="254" t="s">
        <v>340</v>
      </c>
      <c r="E166" s="255" t="s">
        <v>4857</v>
      </c>
      <c r="F166" s="256" t="s">
        <v>4858</v>
      </c>
      <c r="G166" s="257" t="s">
        <v>674</v>
      </c>
      <c r="H166" s="258">
        <v>2</v>
      </c>
      <c r="I166" s="259"/>
      <c r="J166" s="260">
        <f t="shared" si="10"/>
        <v>0</v>
      </c>
      <c r="K166" s="256" t="s">
        <v>1</v>
      </c>
      <c r="L166" s="261"/>
      <c r="M166" s="262" t="s">
        <v>1</v>
      </c>
      <c r="N166" s="263" t="s">
        <v>40</v>
      </c>
      <c r="O166" s="72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531</v>
      </c>
      <c r="AT166" s="203" t="s">
        <v>340</v>
      </c>
      <c r="AU166" s="203" t="s">
        <v>86</v>
      </c>
      <c r="AY166" s="18" t="s">
        <v>239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8" t="s">
        <v>83</v>
      </c>
      <c r="BK166" s="204">
        <f t="shared" si="19"/>
        <v>0</v>
      </c>
      <c r="BL166" s="18" t="s">
        <v>169</v>
      </c>
      <c r="BM166" s="203" t="s">
        <v>4859</v>
      </c>
    </row>
    <row r="167" spans="1:65" s="2" customFormat="1" ht="24.2" customHeight="1">
      <c r="A167" s="35"/>
      <c r="B167" s="36"/>
      <c r="C167" s="254" t="s">
        <v>516</v>
      </c>
      <c r="D167" s="254" t="s">
        <v>340</v>
      </c>
      <c r="E167" s="255" t="s">
        <v>4860</v>
      </c>
      <c r="F167" s="256" t="s">
        <v>4861</v>
      </c>
      <c r="G167" s="257" t="s">
        <v>674</v>
      </c>
      <c r="H167" s="258">
        <v>2</v>
      </c>
      <c r="I167" s="259"/>
      <c r="J167" s="260">
        <f t="shared" si="10"/>
        <v>0</v>
      </c>
      <c r="K167" s="256" t="s">
        <v>1</v>
      </c>
      <c r="L167" s="261"/>
      <c r="M167" s="262" t="s">
        <v>1</v>
      </c>
      <c r="N167" s="263" t="s">
        <v>40</v>
      </c>
      <c r="O167" s="72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531</v>
      </c>
      <c r="AT167" s="203" t="s">
        <v>340</v>
      </c>
      <c r="AU167" s="203" t="s">
        <v>86</v>
      </c>
      <c r="AY167" s="18" t="s">
        <v>239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8" t="s">
        <v>83</v>
      </c>
      <c r="BK167" s="204">
        <f t="shared" si="19"/>
        <v>0</v>
      </c>
      <c r="BL167" s="18" t="s">
        <v>169</v>
      </c>
      <c r="BM167" s="203" t="s">
        <v>4862</v>
      </c>
    </row>
    <row r="168" spans="1:65" s="2" customFormat="1" ht="33" customHeight="1">
      <c r="A168" s="35"/>
      <c r="B168" s="36"/>
      <c r="C168" s="192" t="s">
        <v>531</v>
      </c>
      <c r="D168" s="192" t="s">
        <v>241</v>
      </c>
      <c r="E168" s="193" t="s">
        <v>4863</v>
      </c>
      <c r="F168" s="194" t="s">
        <v>4864</v>
      </c>
      <c r="G168" s="195" t="s">
        <v>674</v>
      </c>
      <c r="H168" s="196">
        <v>3</v>
      </c>
      <c r="I168" s="197"/>
      <c r="J168" s="198">
        <f t="shared" si="10"/>
        <v>0</v>
      </c>
      <c r="K168" s="194" t="s">
        <v>245</v>
      </c>
      <c r="L168" s="40"/>
      <c r="M168" s="199" t="s">
        <v>1</v>
      </c>
      <c r="N168" s="200" t="s">
        <v>40</v>
      </c>
      <c r="O168" s="7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169</v>
      </c>
      <c r="AT168" s="203" t="s">
        <v>241</v>
      </c>
      <c r="AU168" s="203" t="s">
        <v>86</v>
      </c>
      <c r="AY168" s="18" t="s">
        <v>239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8" t="s">
        <v>83</v>
      </c>
      <c r="BK168" s="204">
        <f t="shared" si="19"/>
        <v>0</v>
      </c>
      <c r="BL168" s="18" t="s">
        <v>169</v>
      </c>
      <c r="BM168" s="203" t="s">
        <v>4865</v>
      </c>
    </row>
    <row r="169" spans="1:65" s="2" customFormat="1" ht="11.25">
      <c r="A169" s="35"/>
      <c r="B169" s="36"/>
      <c r="C169" s="37"/>
      <c r="D169" s="205" t="s">
        <v>248</v>
      </c>
      <c r="E169" s="37"/>
      <c r="F169" s="206" t="s">
        <v>4866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248</v>
      </c>
      <c r="AU169" s="18" t="s">
        <v>86</v>
      </c>
    </row>
    <row r="170" spans="1:65" s="2" customFormat="1" ht="21.75" customHeight="1">
      <c r="A170" s="35"/>
      <c r="B170" s="36"/>
      <c r="C170" s="254" t="s">
        <v>537</v>
      </c>
      <c r="D170" s="254" t="s">
        <v>340</v>
      </c>
      <c r="E170" s="255" t="s">
        <v>4867</v>
      </c>
      <c r="F170" s="256" t="s">
        <v>4868</v>
      </c>
      <c r="G170" s="257" t="s">
        <v>674</v>
      </c>
      <c r="H170" s="258">
        <v>3</v>
      </c>
      <c r="I170" s="259"/>
      <c r="J170" s="260">
        <f>ROUND(I170*H170,2)</f>
        <v>0</v>
      </c>
      <c r="K170" s="256" t="s">
        <v>1</v>
      </c>
      <c r="L170" s="261"/>
      <c r="M170" s="262" t="s">
        <v>1</v>
      </c>
      <c r="N170" s="263" t="s">
        <v>40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531</v>
      </c>
      <c r="AT170" s="203" t="s">
        <v>340</v>
      </c>
      <c r="AU170" s="203" t="s">
        <v>86</v>
      </c>
      <c r="AY170" s="18" t="s">
        <v>239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169</v>
      </c>
      <c r="BM170" s="203" t="s">
        <v>4869</v>
      </c>
    </row>
    <row r="171" spans="1:65" s="2" customFormat="1" ht="33" customHeight="1">
      <c r="A171" s="35"/>
      <c r="B171" s="36"/>
      <c r="C171" s="192" t="s">
        <v>541</v>
      </c>
      <c r="D171" s="192" t="s">
        <v>241</v>
      </c>
      <c r="E171" s="193" t="s">
        <v>4870</v>
      </c>
      <c r="F171" s="194" t="s">
        <v>4871</v>
      </c>
      <c r="G171" s="195" t="s">
        <v>674</v>
      </c>
      <c r="H171" s="196">
        <v>4</v>
      </c>
      <c r="I171" s="197"/>
      <c r="J171" s="198">
        <f>ROUND(I171*H171,2)</f>
        <v>0</v>
      </c>
      <c r="K171" s="194" t="s">
        <v>245</v>
      </c>
      <c r="L171" s="40"/>
      <c r="M171" s="199" t="s">
        <v>1</v>
      </c>
      <c r="N171" s="200" t="s">
        <v>40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169</v>
      </c>
      <c r="AT171" s="203" t="s">
        <v>241</v>
      </c>
      <c r="AU171" s="203" t="s">
        <v>86</v>
      </c>
      <c r="AY171" s="18" t="s">
        <v>239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169</v>
      </c>
      <c r="BM171" s="203" t="s">
        <v>4872</v>
      </c>
    </row>
    <row r="172" spans="1:65" s="2" customFormat="1" ht="11.25">
      <c r="A172" s="35"/>
      <c r="B172" s="36"/>
      <c r="C172" s="37"/>
      <c r="D172" s="205" t="s">
        <v>248</v>
      </c>
      <c r="E172" s="37"/>
      <c r="F172" s="206" t="s">
        <v>4873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248</v>
      </c>
      <c r="AU172" s="18" t="s">
        <v>86</v>
      </c>
    </row>
    <row r="173" spans="1:65" s="14" customFormat="1" ht="11.25">
      <c r="B173" s="221"/>
      <c r="C173" s="222"/>
      <c r="D173" s="212" t="s">
        <v>250</v>
      </c>
      <c r="E173" s="223" t="s">
        <v>1</v>
      </c>
      <c r="F173" s="224" t="s">
        <v>4874</v>
      </c>
      <c r="G173" s="222"/>
      <c r="H173" s="225">
        <v>4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250</v>
      </c>
      <c r="AU173" s="231" t="s">
        <v>86</v>
      </c>
      <c r="AV173" s="14" t="s">
        <v>86</v>
      </c>
      <c r="AW173" s="14" t="s">
        <v>31</v>
      </c>
      <c r="AX173" s="14" t="s">
        <v>75</v>
      </c>
      <c r="AY173" s="231" t="s">
        <v>239</v>
      </c>
    </row>
    <row r="174" spans="1:65" s="16" customFormat="1" ht="11.25">
      <c r="B174" s="243"/>
      <c r="C174" s="244"/>
      <c r="D174" s="212" t="s">
        <v>250</v>
      </c>
      <c r="E174" s="245" t="s">
        <v>1</v>
      </c>
      <c r="F174" s="246" t="s">
        <v>264</v>
      </c>
      <c r="G174" s="244"/>
      <c r="H174" s="247">
        <v>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250</v>
      </c>
      <c r="AU174" s="253" t="s">
        <v>86</v>
      </c>
      <c r="AV174" s="16" t="s">
        <v>246</v>
      </c>
      <c r="AW174" s="16" t="s">
        <v>31</v>
      </c>
      <c r="AX174" s="16" t="s">
        <v>83</v>
      </c>
      <c r="AY174" s="253" t="s">
        <v>239</v>
      </c>
    </row>
    <row r="175" spans="1:65" s="2" customFormat="1" ht="21.75" customHeight="1">
      <c r="A175" s="35"/>
      <c r="B175" s="36"/>
      <c r="C175" s="254" t="s">
        <v>546</v>
      </c>
      <c r="D175" s="254" t="s">
        <v>340</v>
      </c>
      <c r="E175" s="255" t="s">
        <v>4875</v>
      </c>
      <c r="F175" s="256" t="s">
        <v>4876</v>
      </c>
      <c r="G175" s="257" t="s">
        <v>674</v>
      </c>
      <c r="H175" s="258">
        <v>2</v>
      </c>
      <c r="I175" s="259"/>
      <c r="J175" s="260">
        <f>ROUND(I175*H175,2)</f>
        <v>0</v>
      </c>
      <c r="K175" s="256" t="s">
        <v>1</v>
      </c>
      <c r="L175" s="261"/>
      <c r="M175" s="262" t="s">
        <v>1</v>
      </c>
      <c r="N175" s="263" t="s">
        <v>40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531</v>
      </c>
      <c r="AT175" s="203" t="s">
        <v>340</v>
      </c>
      <c r="AU175" s="203" t="s">
        <v>86</v>
      </c>
      <c r="AY175" s="18" t="s">
        <v>239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169</v>
      </c>
      <c r="BM175" s="203" t="s">
        <v>4877</v>
      </c>
    </row>
    <row r="176" spans="1:65" s="2" customFormat="1" ht="21.75" customHeight="1">
      <c r="A176" s="35"/>
      <c r="B176" s="36"/>
      <c r="C176" s="254" t="s">
        <v>553</v>
      </c>
      <c r="D176" s="254" t="s">
        <v>340</v>
      </c>
      <c r="E176" s="255" t="s">
        <v>4878</v>
      </c>
      <c r="F176" s="256" t="s">
        <v>4879</v>
      </c>
      <c r="G176" s="257" t="s">
        <v>674</v>
      </c>
      <c r="H176" s="258">
        <v>2</v>
      </c>
      <c r="I176" s="259"/>
      <c r="J176" s="260">
        <f>ROUND(I176*H176,2)</f>
        <v>0</v>
      </c>
      <c r="K176" s="256" t="s">
        <v>1</v>
      </c>
      <c r="L176" s="261"/>
      <c r="M176" s="262" t="s">
        <v>1</v>
      </c>
      <c r="N176" s="263" t="s">
        <v>40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531</v>
      </c>
      <c r="AT176" s="203" t="s">
        <v>340</v>
      </c>
      <c r="AU176" s="203" t="s">
        <v>86</v>
      </c>
      <c r="AY176" s="18" t="s">
        <v>239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169</v>
      </c>
      <c r="BM176" s="203" t="s">
        <v>4880</v>
      </c>
    </row>
    <row r="177" spans="1:65" s="2" customFormat="1" ht="33" customHeight="1">
      <c r="A177" s="35"/>
      <c r="B177" s="36"/>
      <c r="C177" s="192" t="s">
        <v>568</v>
      </c>
      <c r="D177" s="192" t="s">
        <v>241</v>
      </c>
      <c r="E177" s="193" t="s">
        <v>4881</v>
      </c>
      <c r="F177" s="194" t="s">
        <v>4882</v>
      </c>
      <c r="G177" s="195" t="s">
        <v>519</v>
      </c>
      <c r="H177" s="196">
        <v>1</v>
      </c>
      <c r="I177" s="197"/>
      <c r="J177" s="198">
        <f>ROUND(I177*H177,2)</f>
        <v>0</v>
      </c>
      <c r="K177" s="194" t="s">
        <v>245</v>
      </c>
      <c r="L177" s="40"/>
      <c r="M177" s="199" t="s">
        <v>1</v>
      </c>
      <c r="N177" s="200" t="s">
        <v>40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169</v>
      </c>
      <c r="AT177" s="203" t="s">
        <v>241</v>
      </c>
      <c r="AU177" s="203" t="s">
        <v>86</v>
      </c>
      <c r="AY177" s="18" t="s">
        <v>239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169</v>
      </c>
      <c r="BM177" s="203" t="s">
        <v>4883</v>
      </c>
    </row>
    <row r="178" spans="1:65" s="2" customFormat="1" ht="11.25">
      <c r="A178" s="35"/>
      <c r="B178" s="36"/>
      <c r="C178" s="37"/>
      <c r="D178" s="205" t="s">
        <v>248</v>
      </c>
      <c r="E178" s="37"/>
      <c r="F178" s="206" t="s">
        <v>4884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248</v>
      </c>
      <c r="AU178" s="18" t="s">
        <v>86</v>
      </c>
    </row>
    <row r="179" spans="1:65" s="2" customFormat="1" ht="24.2" customHeight="1">
      <c r="A179" s="35"/>
      <c r="B179" s="36"/>
      <c r="C179" s="254" t="s">
        <v>578</v>
      </c>
      <c r="D179" s="254" t="s">
        <v>340</v>
      </c>
      <c r="E179" s="255" t="s">
        <v>4885</v>
      </c>
      <c r="F179" s="256" t="s">
        <v>4886</v>
      </c>
      <c r="G179" s="257" t="s">
        <v>519</v>
      </c>
      <c r="H179" s="258">
        <v>1</v>
      </c>
      <c r="I179" s="259"/>
      <c r="J179" s="260">
        <f>ROUND(I179*H179,2)</f>
        <v>0</v>
      </c>
      <c r="K179" s="256" t="s">
        <v>1</v>
      </c>
      <c r="L179" s="261"/>
      <c r="M179" s="262" t="s">
        <v>1</v>
      </c>
      <c r="N179" s="263" t="s">
        <v>40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531</v>
      </c>
      <c r="AT179" s="203" t="s">
        <v>340</v>
      </c>
      <c r="AU179" s="203" t="s">
        <v>86</v>
      </c>
      <c r="AY179" s="18" t="s">
        <v>239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169</v>
      </c>
      <c r="BM179" s="203" t="s">
        <v>4887</v>
      </c>
    </row>
    <row r="180" spans="1:65" s="2" customFormat="1" ht="21.75" customHeight="1">
      <c r="A180" s="35"/>
      <c r="B180" s="36"/>
      <c r="C180" s="192" t="s">
        <v>590</v>
      </c>
      <c r="D180" s="192" t="s">
        <v>241</v>
      </c>
      <c r="E180" s="193" t="s">
        <v>4888</v>
      </c>
      <c r="F180" s="194" t="s">
        <v>4889</v>
      </c>
      <c r="G180" s="195" t="s">
        <v>674</v>
      </c>
      <c r="H180" s="196">
        <v>4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169</v>
      </c>
      <c r="AT180" s="203" t="s">
        <v>241</v>
      </c>
      <c r="AU180" s="203" t="s">
        <v>86</v>
      </c>
      <c r="AY180" s="18" t="s">
        <v>239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169</v>
      </c>
      <c r="BM180" s="203" t="s">
        <v>4890</v>
      </c>
    </row>
    <row r="181" spans="1:65" s="2" customFormat="1" ht="24.2" customHeight="1">
      <c r="A181" s="35"/>
      <c r="B181" s="36"/>
      <c r="C181" s="254" t="s">
        <v>604</v>
      </c>
      <c r="D181" s="254" t="s">
        <v>340</v>
      </c>
      <c r="E181" s="255" t="s">
        <v>4891</v>
      </c>
      <c r="F181" s="256" t="s">
        <v>4892</v>
      </c>
      <c r="G181" s="257" t="s">
        <v>674</v>
      </c>
      <c r="H181" s="258">
        <v>4</v>
      </c>
      <c r="I181" s="259"/>
      <c r="J181" s="260">
        <f>ROUND(I181*H181,2)</f>
        <v>0</v>
      </c>
      <c r="K181" s="256" t="s">
        <v>1</v>
      </c>
      <c r="L181" s="261"/>
      <c r="M181" s="262" t="s">
        <v>1</v>
      </c>
      <c r="N181" s="263" t="s">
        <v>40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531</v>
      </c>
      <c r="AT181" s="203" t="s">
        <v>340</v>
      </c>
      <c r="AU181" s="203" t="s">
        <v>86</v>
      </c>
      <c r="AY181" s="18" t="s">
        <v>239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83</v>
      </c>
      <c r="BK181" s="204">
        <f>ROUND(I181*H181,2)</f>
        <v>0</v>
      </c>
      <c r="BL181" s="18" t="s">
        <v>169</v>
      </c>
      <c r="BM181" s="203" t="s">
        <v>4893</v>
      </c>
    </row>
    <row r="182" spans="1:65" s="2" customFormat="1" ht="33" customHeight="1">
      <c r="A182" s="35"/>
      <c r="B182" s="36"/>
      <c r="C182" s="192" t="s">
        <v>611</v>
      </c>
      <c r="D182" s="192" t="s">
        <v>241</v>
      </c>
      <c r="E182" s="193" t="s">
        <v>4894</v>
      </c>
      <c r="F182" s="194" t="s">
        <v>4895</v>
      </c>
      <c r="G182" s="195" t="s">
        <v>519</v>
      </c>
      <c r="H182" s="196">
        <v>6</v>
      </c>
      <c r="I182" s="197"/>
      <c r="J182" s="198">
        <f>ROUND(I182*H182,2)</f>
        <v>0</v>
      </c>
      <c r="K182" s="194" t="s">
        <v>245</v>
      </c>
      <c r="L182" s="40"/>
      <c r="M182" s="199" t="s">
        <v>1</v>
      </c>
      <c r="N182" s="200" t="s">
        <v>40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169</v>
      </c>
      <c r="AT182" s="203" t="s">
        <v>241</v>
      </c>
      <c r="AU182" s="203" t="s">
        <v>86</v>
      </c>
      <c r="AY182" s="18" t="s">
        <v>239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169</v>
      </c>
      <c r="BM182" s="203" t="s">
        <v>4896</v>
      </c>
    </row>
    <row r="183" spans="1:65" s="2" customFormat="1" ht="11.25">
      <c r="A183" s="35"/>
      <c r="B183" s="36"/>
      <c r="C183" s="37"/>
      <c r="D183" s="205" t="s">
        <v>248</v>
      </c>
      <c r="E183" s="37"/>
      <c r="F183" s="206" t="s">
        <v>4897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248</v>
      </c>
      <c r="AU183" s="18" t="s">
        <v>86</v>
      </c>
    </row>
    <row r="184" spans="1:65" s="2" customFormat="1" ht="24.2" customHeight="1">
      <c r="A184" s="35"/>
      <c r="B184" s="36"/>
      <c r="C184" s="254" t="s">
        <v>627</v>
      </c>
      <c r="D184" s="254" t="s">
        <v>340</v>
      </c>
      <c r="E184" s="255" t="s">
        <v>4898</v>
      </c>
      <c r="F184" s="256" t="s">
        <v>4899</v>
      </c>
      <c r="G184" s="257" t="s">
        <v>519</v>
      </c>
      <c r="H184" s="258">
        <v>6</v>
      </c>
      <c r="I184" s="259"/>
      <c r="J184" s="260">
        <f>ROUND(I184*H184,2)</f>
        <v>0</v>
      </c>
      <c r="K184" s="256" t="s">
        <v>1</v>
      </c>
      <c r="L184" s="261"/>
      <c r="M184" s="262" t="s">
        <v>1</v>
      </c>
      <c r="N184" s="263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531</v>
      </c>
      <c r="AT184" s="203" t="s">
        <v>340</v>
      </c>
      <c r="AU184" s="203" t="s">
        <v>86</v>
      </c>
      <c r="AY184" s="18" t="s">
        <v>239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169</v>
      </c>
      <c r="BM184" s="203" t="s">
        <v>4900</v>
      </c>
    </row>
    <row r="185" spans="1:65" s="2" customFormat="1" ht="21.75" customHeight="1">
      <c r="A185" s="35"/>
      <c r="B185" s="36"/>
      <c r="C185" s="192" t="s">
        <v>643</v>
      </c>
      <c r="D185" s="192" t="s">
        <v>241</v>
      </c>
      <c r="E185" s="193" t="s">
        <v>4901</v>
      </c>
      <c r="F185" s="194" t="s">
        <v>4902</v>
      </c>
      <c r="G185" s="195" t="s">
        <v>674</v>
      </c>
      <c r="H185" s="196">
        <v>6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40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169</v>
      </c>
      <c r="AT185" s="203" t="s">
        <v>241</v>
      </c>
      <c r="AU185" s="203" t="s">
        <v>86</v>
      </c>
      <c r="AY185" s="18" t="s">
        <v>239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169</v>
      </c>
      <c r="BM185" s="203" t="s">
        <v>4903</v>
      </c>
    </row>
    <row r="186" spans="1:65" s="2" customFormat="1" ht="24.2" customHeight="1">
      <c r="A186" s="35"/>
      <c r="B186" s="36"/>
      <c r="C186" s="254" t="s">
        <v>651</v>
      </c>
      <c r="D186" s="254" t="s">
        <v>340</v>
      </c>
      <c r="E186" s="255" t="s">
        <v>4904</v>
      </c>
      <c r="F186" s="256" t="s">
        <v>4905</v>
      </c>
      <c r="G186" s="257" t="s">
        <v>674</v>
      </c>
      <c r="H186" s="258">
        <v>6</v>
      </c>
      <c r="I186" s="259"/>
      <c r="J186" s="260">
        <f>ROUND(I186*H186,2)</f>
        <v>0</v>
      </c>
      <c r="K186" s="256" t="s">
        <v>1</v>
      </c>
      <c r="L186" s="261"/>
      <c r="M186" s="262" t="s">
        <v>1</v>
      </c>
      <c r="N186" s="263" t="s">
        <v>40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531</v>
      </c>
      <c r="AT186" s="203" t="s">
        <v>340</v>
      </c>
      <c r="AU186" s="203" t="s">
        <v>86</v>
      </c>
      <c r="AY186" s="18" t="s">
        <v>239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169</v>
      </c>
      <c r="BM186" s="203" t="s">
        <v>4906</v>
      </c>
    </row>
    <row r="187" spans="1:65" s="2" customFormat="1" ht="33" customHeight="1">
      <c r="A187" s="35"/>
      <c r="B187" s="36"/>
      <c r="C187" s="192" t="s">
        <v>655</v>
      </c>
      <c r="D187" s="192" t="s">
        <v>241</v>
      </c>
      <c r="E187" s="193" t="s">
        <v>4907</v>
      </c>
      <c r="F187" s="194" t="s">
        <v>4908</v>
      </c>
      <c r="G187" s="195" t="s">
        <v>519</v>
      </c>
      <c r="H187" s="196">
        <v>19</v>
      </c>
      <c r="I187" s="197"/>
      <c r="J187" s="198">
        <f>ROUND(I187*H187,2)</f>
        <v>0</v>
      </c>
      <c r="K187" s="194" t="s">
        <v>245</v>
      </c>
      <c r="L187" s="40"/>
      <c r="M187" s="199" t="s">
        <v>1</v>
      </c>
      <c r="N187" s="200" t="s">
        <v>40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169</v>
      </c>
      <c r="AT187" s="203" t="s">
        <v>241</v>
      </c>
      <c r="AU187" s="203" t="s">
        <v>86</v>
      </c>
      <c r="AY187" s="18" t="s">
        <v>239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169</v>
      </c>
      <c r="BM187" s="203" t="s">
        <v>4909</v>
      </c>
    </row>
    <row r="188" spans="1:65" s="2" customFormat="1" ht="11.25">
      <c r="A188" s="35"/>
      <c r="B188" s="36"/>
      <c r="C188" s="37"/>
      <c r="D188" s="205" t="s">
        <v>248</v>
      </c>
      <c r="E188" s="37"/>
      <c r="F188" s="206" t="s">
        <v>4910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248</v>
      </c>
      <c r="AU188" s="18" t="s">
        <v>86</v>
      </c>
    </row>
    <row r="189" spans="1:65" s="2" customFormat="1" ht="24.2" customHeight="1">
      <c r="A189" s="35"/>
      <c r="B189" s="36"/>
      <c r="C189" s="254" t="s">
        <v>665</v>
      </c>
      <c r="D189" s="254" t="s">
        <v>340</v>
      </c>
      <c r="E189" s="255" t="s">
        <v>4911</v>
      </c>
      <c r="F189" s="256" t="s">
        <v>4912</v>
      </c>
      <c r="G189" s="257" t="s">
        <v>519</v>
      </c>
      <c r="H189" s="258">
        <v>19</v>
      </c>
      <c r="I189" s="259"/>
      <c r="J189" s="260">
        <f>ROUND(I189*H189,2)</f>
        <v>0</v>
      </c>
      <c r="K189" s="256" t="s">
        <v>1</v>
      </c>
      <c r="L189" s="261"/>
      <c r="M189" s="262" t="s">
        <v>1</v>
      </c>
      <c r="N189" s="263" t="s">
        <v>40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531</v>
      </c>
      <c r="AT189" s="203" t="s">
        <v>340</v>
      </c>
      <c r="AU189" s="203" t="s">
        <v>86</v>
      </c>
      <c r="AY189" s="18" t="s">
        <v>239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169</v>
      </c>
      <c r="BM189" s="203" t="s">
        <v>4913</v>
      </c>
    </row>
    <row r="190" spans="1:65" s="2" customFormat="1" ht="21.75" customHeight="1">
      <c r="A190" s="35"/>
      <c r="B190" s="36"/>
      <c r="C190" s="192" t="s">
        <v>671</v>
      </c>
      <c r="D190" s="192" t="s">
        <v>241</v>
      </c>
      <c r="E190" s="193" t="s">
        <v>4914</v>
      </c>
      <c r="F190" s="194" t="s">
        <v>4915</v>
      </c>
      <c r="G190" s="195" t="s">
        <v>674</v>
      </c>
      <c r="H190" s="196">
        <v>15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</v>
      </c>
      <c r="AT190" s="203" t="s">
        <v>241</v>
      </c>
      <c r="AU190" s="203" t="s">
        <v>86</v>
      </c>
      <c r="AY190" s="18" t="s">
        <v>239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169</v>
      </c>
      <c r="BM190" s="203" t="s">
        <v>4916</v>
      </c>
    </row>
    <row r="191" spans="1:65" s="2" customFormat="1" ht="24.2" customHeight="1">
      <c r="A191" s="35"/>
      <c r="B191" s="36"/>
      <c r="C191" s="254" t="s">
        <v>677</v>
      </c>
      <c r="D191" s="254" t="s">
        <v>340</v>
      </c>
      <c r="E191" s="255" t="s">
        <v>4917</v>
      </c>
      <c r="F191" s="256" t="s">
        <v>4918</v>
      </c>
      <c r="G191" s="257" t="s">
        <v>674</v>
      </c>
      <c r="H191" s="258">
        <v>15</v>
      </c>
      <c r="I191" s="259"/>
      <c r="J191" s="260">
        <f>ROUND(I191*H191,2)</f>
        <v>0</v>
      </c>
      <c r="K191" s="256" t="s">
        <v>1</v>
      </c>
      <c r="L191" s="261"/>
      <c r="M191" s="262" t="s">
        <v>1</v>
      </c>
      <c r="N191" s="263" t="s">
        <v>40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531</v>
      </c>
      <c r="AT191" s="203" t="s">
        <v>340</v>
      </c>
      <c r="AU191" s="203" t="s">
        <v>86</v>
      </c>
      <c r="AY191" s="18" t="s">
        <v>239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169</v>
      </c>
      <c r="BM191" s="203" t="s">
        <v>4919</v>
      </c>
    </row>
    <row r="192" spans="1:65" s="2" customFormat="1" ht="33" customHeight="1">
      <c r="A192" s="35"/>
      <c r="B192" s="36"/>
      <c r="C192" s="192" t="s">
        <v>682</v>
      </c>
      <c r="D192" s="192" t="s">
        <v>241</v>
      </c>
      <c r="E192" s="193" t="s">
        <v>4920</v>
      </c>
      <c r="F192" s="194" t="s">
        <v>4921</v>
      </c>
      <c r="G192" s="195" t="s">
        <v>519</v>
      </c>
      <c r="H192" s="196">
        <v>3</v>
      </c>
      <c r="I192" s="197"/>
      <c r="J192" s="198">
        <f>ROUND(I192*H192,2)</f>
        <v>0</v>
      </c>
      <c r="K192" s="194" t="s">
        <v>245</v>
      </c>
      <c r="L192" s="40"/>
      <c r="M192" s="199" t="s">
        <v>1</v>
      </c>
      <c r="N192" s="200" t="s">
        <v>40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169</v>
      </c>
      <c r="AT192" s="203" t="s">
        <v>241</v>
      </c>
      <c r="AU192" s="203" t="s">
        <v>86</v>
      </c>
      <c r="AY192" s="18" t="s">
        <v>239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169</v>
      </c>
      <c r="BM192" s="203" t="s">
        <v>4922</v>
      </c>
    </row>
    <row r="193" spans="1:65" s="2" customFormat="1" ht="11.25">
      <c r="A193" s="35"/>
      <c r="B193" s="36"/>
      <c r="C193" s="37"/>
      <c r="D193" s="205" t="s">
        <v>248</v>
      </c>
      <c r="E193" s="37"/>
      <c r="F193" s="206" t="s">
        <v>4923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248</v>
      </c>
      <c r="AU193" s="18" t="s">
        <v>86</v>
      </c>
    </row>
    <row r="194" spans="1:65" s="2" customFormat="1" ht="24.2" customHeight="1">
      <c r="A194" s="35"/>
      <c r="B194" s="36"/>
      <c r="C194" s="254" t="s">
        <v>687</v>
      </c>
      <c r="D194" s="254" t="s">
        <v>340</v>
      </c>
      <c r="E194" s="255" t="s">
        <v>4924</v>
      </c>
      <c r="F194" s="256" t="s">
        <v>4925</v>
      </c>
      <c r="G194" s="257" t="s">
        <v>519</v>
      </c>
      <c r="H194" s="258">
        <v>3</v>
      </c>
      <c r="I194" s="259"/>
      <c r="J194" s="260">
        <f t="shared" ref="J194:J199" si="20">ROUND(I194*H194,2)</f>
        <v>0</v>
      </c>
      <c r="K194" s="256" t="s">
        <v>1</v>
      </c>
      <c r="L194" s="261"/>
      <c r="M194" s="262" t="s">
        <v>1</v>
      </c>
      <c r="N194" s="263" t="s">
        <v>40</v>
      </c>
      <c r="O194" s="72"/>
      <c r="P194" s="201">
        <f t="shared" ref="P194:P199" si="21">O194*H194</f>
        <v>0</v>
      </c>
      <c r="Q194" s="201">
        <v>0</v>
      </c>
      <c r="R194" s="201">
        <f t="shared" ref="R194:R199" si="22">Q194*H194</f>
        <v>0</v>
      </c>
      <c r="S194" s="201">
        <v>0</v>
      </c>
      <c r="T194" s="202">
        <f t="shared" ref="T194:T199" si="2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531</v>
      </c>
      <c r="AT194" s="203" t="s">
        <v>340</v>
      </c>
      <c r="AU194" s="203" t="s">
        <v>86</v>
      </c>
      <c r="AY194" s="18" t="s">
        <v>239</v>
      </c>
      <c r="BE194" s="204">
        <f t="shared" ref="BE194:BE199" si="24">IF(N194="základní",J194,0)</f>
        <v>0</v>
      </c>
      <c r="BF194" s="204">
        <f t="shared" ref="BF194:BF199" si="25">IF(N194="snížená",J194,0)</f>
        <v>0</v>
      </c>
      <c r="BG194" s="204">
        <f t="shared" ref="BG194:BG199" si="26">IF(N194="zákl. přenesená",J194,0)</f>
        <v>0</v>
      </c>
      <c r="BH194" s="204">
        <f t="shared" ref="BH194:BH199" si="27">IF(N194="sníž. přenesená",J194,0)</f>
        <v>0</v>
      </c>
      <c r="BI194" s="204">
        <f t="shared" ref="BI194:BI199" si="28">IF(N194="nulová",J194,0)</f>
        <v>0</v>
      </c>
      <c r="BJ194" s="18" t="s">
        <v>83</v>
      </c>
      <c r="BK194" s="204">
        <f t="shared" ref="BK194:BK199" si="29">ROUND(I194*H194,2)</f>
        <v>0</v>
      </c>
      <c r="BL194" s="18" t="s">
        <v>169</v>
      </c>
      <c r="BM194" s="203" t="s">
        <v>4926</v>
      </c>
    </row>
    <row r="195" spans="1:65" s="2" customFormat="1" ht="21.75" customHeight="1">
      <c r="A195" s="35"/>
      <c r="B195" s="36"/>
      <c r="C195" s="192" t="s">
        <v>692</v>
      </c>
      <c r="D195" s="192" t="s">
        <v>241</v>
      </c>
      <c r="E195" s="193" t="s">
        <v>4927</v>
      </c>
      <c r="F195" s="194" t="s">
        <v>4928</v>
      </c>
      <c r="G195" s="195" t="s">
        <v>674</v>
      </c>
      <c r="H195" s="196">
        <v>6</v>
      </c>
      <c r="I195" s="197"/>
      <c r="J195" s="198">
        <f t="shared" si="20"/>
        <v>0</v>
      </c>
      <c r="K195" s="194" t="s">
        <v>1</v>
      </c>
      <c r="L195" s="40"/>
      <c r="M195" s="199" t="s">
        <v>1</v>
      </c>
      <c r="N195" s="200" t="s">
        <v>40</v>
      </c>
      <c r="O195" s="72"/>
      <c r="P195" s="201">
        <f t="shared" si="21"/>
        <v>0</v>
      </c>
      <c r="Q195" s="201">
        <v>0</v>
      </c>
      <c r="R195" s="201">
        <f t="shared" si="22"/>
        <v>0</v>
      </c>
      <c r="S195" s="201">
        <v>0</v>
      </c>
      <c r="T195" s="202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169</v>
      </c>
      <c r="AT195" s="203" t="s">
        <v>241</v>
      </c>
      <c r="AU195" s="203" t="s">
        <v>86</v>
      </c>
      <c r="AY195" s="18" t="s">
        <v>239</v>
      </c>
      <c r="BE195" s="204">
        <f t="shared" si="24"/>
        <v>0</v>
      </c>
      <c r="BF195" s="204">
        <f t="shared" si="25"/>
        <v>0</v>
      </c>
      <c r="BG195" s="204">
        <f t="shared" si="26"/>
        <v>0</v>
      </c>
      <c r="BH195" s="204">
        <f t="shared" si="27"/>
        <v>0</v>
      </c>
      <c r="BI195" s="204">
        <f t="shared" si="28"/>
        <v>0</v>
      </c>
      <c r="BJ195" s="18" t="s">
        <v>83</v>
      </c>
      <c r="BK195" s="204">
        <f t="shared" si="29"/>
        <v>0</v>
      </c>
      <c r="BL195" s="18" t="s">
        <v>169</v>
      </c>
      <c r="BM195" s="203" t="s">
        <v>4929</v>
      </c>
    </row>
    <row r="196" spans="1:65" s="2" customFormat="1" ht="24.2" customHeight="1">
      <c r="A196" s="35"/>
      <c r="B196" s="36"/>
      <c r="C196" s="254" t="s">
        <v>697</v>
      </c>
      <c r="D196" s="254" t="s">
        <v>340</v>
      </c>
      <c r="E196" s="255" t="s">
        <v>4930</v>
      </c>
      <c r="F196" s="256" t="s">
        <v>4931</v>
      </c>
      <c r="G196" s="257" t="s">
        <v>674</v>
      </c>
      <c r="H196" s="258">
        <v>6</v>
      </c>
      <c r="I196" s="259"/>
      <c r="J196" s="260">
        <f t="shared" si="20"/>
        <v>0</v>
      </c>
      <c r="K196" s="256" t="s">
        <v>1</v>
      </c>
      <c r="L196" s="261"/>
      <c r="M196" s="262" t="s">
        <v>1</v>
      </c>
      <c r="N196" s="263" t="s">
        <v>40</v>
      </c>
      <c r="O196" s="72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531</v>
      </c>
      <c r="AT196" s="203" t="s">
        <v>340</v>
      </c>
      <c r="AU196" s="203" t="s">
        <v>86</v>
      </c>
      <c r="AY196" s="18" t="s">
        <v>239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8" t="s">
        <v>83</v>
      </c>
      <c r="BK196" s="204">
        <f t="shared" si="29"/>
        <v>0</v>
      </c>
      <c r="BL196" s="18" t="s">
        <v>169</v>
      </c>
      <c r="BM196" s="203" t="s">
        <v>4932</v>
      </c>
    </row>
    <row r="197" spans="1:65" s="2" customFormat="1" ht="21.75" customHeight="1">
      <c r="A197" s="35"/>
      <c r="B197" s="36"/>
      <c r="C197" s="192" t="s">
        <v>702</v>
      </c>
      <c r="D197" s="192" t="s">
        <v>241</v>
      </c>
      <c r="E197" s="193" t="s">
        <v>4933</v>
      </c>
      <c r="F197" s="194" t="s">
        <v>4934</v>
      </c>
      <c r="G197" s="195" t="s">
        <v>674</v>
      </c>
      <c r="H197" s="196">
        <v>1</v>
      </c>
      <c r="I197" s="197"/>
      <c r="J197" s="198">
        <f t="shared" si="20"/>
        <v>0</v>
      </c>
      <c r="K197" s="194" t="s">
        <v>1</v>
      </c>
      <c r="L197" s="40"/>
      <c r="M197" s="199" t="s">
        <v>1</v>
      </c>
      <c r="N197" s="200" t="s">
        <v>40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169</v>
      </c>
      <c r="AT197" s="203" t="s">
        <v>241</v>
      </c>
      <c r="AU197" s="203" t="s">
        <v>86</v>
      </c>
      <c r="AY197" s="18" t="s">
        <v>239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83</v>
      </c>
      <c r="BK197" s="204">
        <f t="shared" si="29"/>
        <v>0</v>
      </c>
      <c r="BL197" s="18" t="s">
        <v>169</v>
      </c>
      <c r="BM197" s="203" t="s">
        <v>4935</v>
      </c>
    </row>
    <row r="198" spans="1:65" s="2" customFormat="1" ht="24.2" customHeight="1">
      <c r="A198" s="35"/>
      <c r="B198" s="36"/>
      <c r="C198" s="254" t="s">
        <v>707</v>
      </c>
      <c r="D198" s="254" t="s">
        <v>340</v>
      </c>
      <c r="E198" s="255" t="s">
        <v>4936</v>
      </c>
      <c r="F198" s="256" t="s">
        <v>4937</v>
      </c>
      <c r="G198" s="257" t="s">
        <v>674</v>
      </c>
      <c r="H198" s="258">
        <v>1</v>
      </c>
      <c r="I198" s="259"/>
      <c r="J198" s="260">
        <f t="shared" si="20"/>
        <v>0</v>
      </c>
      <c r="K198" s="256" t="s">
        <v>1</v>
      </c>
      <c r="L198" s="261"/>
      <c r="M198" s="262" t="s">
        <v>1</v>
      </c>
      <c r="N198" s="263" t="s">
        <v>40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531</v>
      </c>
      <c r="AT198" s="203" t="s">
        <v>340</v>
      </c>
      <c r="AU198" s="203" t="s">
        <v>86</v>
      </c>
      <c r="AY198" s="18" t="s">
        <v>239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169</v>
      </c>
      <c r="BM198" s="203" t="s">
        <v>4938</v>
      </c>
    </row>
    <row r="199" spans="1:65" s="2" customFormat="1" ht="33" customHeight="1">
      <c r="A199" s="35"/>
      <c r="B199" s="36"/>
      <c r="C199" s="192" t="s">
        <v>712</v>
      </c>
      <c r="D199" s="192" t="s">
        <v>241</v>
      </c>
      <c r="E199" s="193" t="s">
        <v>4939</v>
      </c>
      <c r="F199" s="194" t="s">
        <v>4940</v>
      </c>
      <c r="G199" s="195" t="s">
        <v>519</v>
      </c>
      <c r="H199" s="196">
        <v>3</v>
      </c>
      <c r="I199" s="197"/>
      <c r="J199" s="198">
        <f t="shared" si="20"/>
        <v>0</v>
      </c>
      <c r="K199" s="194" t="s">
        <v>245</v>
      </c>
      <c r="L199" s="40"/>
      <c r="M199" s="199" t="s">
        <v>1</v>
      </c>
      <c r="N199" s="200" t="s">
        <v>40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169</v>
      </c>
      <c r="AT199" s="203" t="s">
        <v>241</v>
      </c>
      <c r="AU199" s="203" t="s">
        <v>86</v>
      </c>
      <c r="AY199" s="18" t="s">
        <v>239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169</v>
      </c>
      <c r="BM199" s="203" t="s">
        <v>4941</v>
      </c>
    </row>
    <row r="200" spans="1:65" s="2" customFormat="1" ht="11.25">
      <c r="A200" s="35"/>
      <c r="B200" s="36"/>
      <c r="C200" s="37"/>
      <c r="D200" s="205" t="s">
        <v>248</v>
      </c>
      <c r="E200" s="37"/>
      <c r="F200" s="206" t="s">
        <v>4942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248</v>
      </c>
      <c r="AU200" s="18" t="s">
        <v>86</v>
      </c>
    </row>
    <row r="201" spans="1:65" s="2" customFormat="1" ht="16.5" customHeight="1">
      <c r="A201" s="35"/>
      <c r="B201" s="36"/>
      <c r="C201" s="254" t="s">
        <v>717</v>
      </c>
      <c r="D201" s="254" t="s">
        <v>340</v>
      </c>
      <c r="E201" s="255" t="s">
        <v>4943</v>
      </c>
      <c r="F201" s="256" t="s">
        <v>4944</v>
      </c>
      <c r="G201" s="257" t="s">
        <v>519</v>
      </c>
      <c r="H201" s="258">
        <v>3</v>
      </c>
      <c r="I201" s="259"/>
      <c r="J201" s="260">
        <f>ROUND(I201*H201,2)</f>
        <v>0</v>
      </c>
      <c r="K201" s="256" t="s">
        <v>1</v>
      </c>
      <c r="L201" s="261"/>
      <c r="M201" s="262" t="s">
        <v>1</v>
      </c>
      <c r="N201" s="263" t="s">
        <v>40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531</v>
      </c>
      <c r="AT201" s="203" t="s">
        <v>340</v>
      </c>
      <c r="AU201" s="203" t="s">
        <v>86</v>
      </c>
      <c r="AY201" s="18" t="s">
        <v>239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83</v>
      </c>
      <c r="BK201" s="204">
        <f>ROUND(I201*H201,2)</f>
        <v>0</v>
      </c>
      <c r="BL201" s="18" t="s">
        <v>169</v>
      </c>
      <c r="BM201" s="203" t="s">
        <v>4945</v>
      </c>
    </row>
    <row r="202" spans="1:65" s="2" customFormat="1" ht="33" customHeight="1">
      <c r="A202" s="35"/>
      <c r="B202" s="36"/>
      <c r="C202" s="192" t="s">
        <v>722</v>
      </c>
      <c r="D202" s="192" t="s">
        <v>241</v>
      </c>
      <c r="E202" s="193" t="s">
        <v>4946</v>
      </c>
      <c r="F202" s="194" t="s">
        <v>4947</v>
      </c>
      <c r="G202" s="195" t="s">
        <v>519</v>
      </c>
      <c r="H202" s="196">
        <v>59</v>
      </c>
      <c r="I202" s="197"/>
      <c r="J202" s="198">
        <f>ROUND(I202*H202,2)</f>
        <v>0</v>
      </c>
      <c r="K202" s="194" t="s">
        <v>245</v>
      </c>
      <c r="L202" s="40"/>
      <c r="M202" s="199" t="s">
        <v>1</v>
      </c>
      <c r="N202" s="200" t="s">
        <v>40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169</v>
      </c>
      <c r="AT202" s="203" t="s">
        <v>241</v>
      </c>
      <c r="AU202" s="203" t="s">
        <v>86</v>
      </c>
      <c r="AY202" s="18" t="s">
        <v>239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169</v>
      </c>
      <c r="BM202" s="203" t="s">
        <v>4948</v>
      </c>
    </row>
    <row r="203" spans="1:65" s="2" customFormat="1" ht="11.25">
      <c r="A203" s="35"/>
      <c r="B203" s="36"/>
      <c r="C203" s="37"/>
      <c r="D203" s="205" t="s">
        <v>248</v>
      </c>
      <c r="E203" s="37"/>
      <c r="F203" s="206" t="s">
        <v>4949</v>
      </c>
      <c r="G203" s="37"/>
      <c r="H203" s="37"/>
      <c r="I203" s="207"/>
      <c r="J203" s="37"/>
      <c r="K203" s="37"/>
      <c r="L203" s="40"/>
      <c r="M203" s="208"/>
      <c r="N203" s="20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248</v>
      </c>
      <c r="AU203" s="18" t="s">
        <v>86</v>
      </c>
    </row>
    <row r="204" spans="1:65" s="13" customFormat="1" ht="11.25">
      <c r="B204" s="210"/>
      <c r="C204" s="211"/>
      <c r="D204" s="212" t="s">
        <v>250</v>
      </c>
      <c r="E204" s="213" t="s">
        <v>1</v>
      </c>
      <c r="F204" s="214" t="s">
        <v>4950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250</v>
      </c>
      <c r="AU204" s="220" t="s">
        <v>86</v>
      </c>
      <c r="AV204" s="13" t="s">
        <v>83</v>
      </c>
      <c r="AW204" s="13" t="s">
        <v>31</v>
      </c>
      <c r="AX204" s="13" t="s">
        <v>75</v>
      </c>
      <c r="AY204" s="220" t="s">
        <v>239</v>
      </c>
    </row>
    <row r="205" spans="1:65" s="14" customFormat="1" ht="11.25">
      <c r="B205" s="221"/>
      <c r="C205" s="222"/>
      <c r="D205" s="212" t="s">
        <v>250</v>
      </c>
      <c r="E205" s="223" t="s">
        <v>1</v>
      </c>
      <c r="F205" s="224" t="s">
        <v>4951</v>
      </c>
      <c r="G205" s="222"/>
      <c r="H205" s="225">
        <v>3.5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250</v>
      </c>
      <c r="AU205" s="231" t="s">
        <v>86</v>
      </c>
      <c r="AV205" s="14" t="s">
        <v>86</v>
      </c>
      <c r="AW205" s="14" t="s">
        <v>31</v>
      </c>
      <c r="AX205" s="14" t="s">
        <v>75</v>
      </c>
      <c r="AY205" s="231" t="s">
        <v>239</v>
      </c>
    </row>
    <row r="206" spans="1:65" s="13" customFormat="1" ht="11.25">
      <c r="B206" s="210"/>
      <c r="C206" s="211"/>
      <c r="D206" s="212" t="s">
        <v>250</v>
      </c>
      <c r="E206" s="213" t="s">
        <v>1</v>
      </c>
      <c r="F206" s="214" t="s">
        <v>4952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250</v>
      </c>
      <c r="AU206" s="220" t="s">
        <v>86</v>
      </c>
      <c r="AV206" s="13" t="s">
        <v>83</v>
      </c>
      <c r="AW206" s="13" t="s">
        <v>31</v>
      </c>
      <c r="AX206" s="13" t="s">
        <v>75</v>
      </c>
      <c r="AY206" s="220" t="s">
        <v>239</v>
      </c>
    </row>
    <row r="207" spans="1:65" s="14" customFormat="1" ht="11.25">
      <c r="B207" s="221"/>
      <c r="C207" s="222"/>
      <c r="D207" s="212" t="s">
        <v>250</v>
      </c>
      <c r="E207" s="223" t="s">
        <v>1</v>
      </c>
      <c r="F207" s="224" t="s">
        <v>4953</v>
      </c>
      <c r="G207" s="222"/>
      <c r="H207" s="225">
        <v>42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250</v>
      </c>
      <c r="AU207" s="231" t="s">
        <v>86</v>
      </c>
      <c r="AV207" s="14" t="s">
        <v>86</v>
      </c>
      <c r="AW207" s="14" t="s">
        <v>31</v>
      </c>
      <c r="AX207" s="14" t="s">
        <v>75</v>
      </c>
      <c r="AY207" s="231" t="s">
        <v>239</v>
      </c>
    </row>
    <row r="208" spans="1:65" s="13" customFormat="1" ht="11.25">
      <c r="B208" s="210"/>
      <c r="C208" s="211"/>
      <c r="D208" s="212" t="s">
        <v>250</v>
      </c>
      <c r="E208" s="213" t="s">
        <v>1</v>
      </c>
      <c r="F208" s="214" t="s">
        <v>4954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250</v>
      </c>
      <c r="AU208" s="220" t="s">
        <v>86</v>
      </c>
      <c r="AV208" s="13" t="s">
        <v>83</v>
      </c>
      <c r="AW208" s="13" t="s">
        <v>31</v>
      </c>
      <c r="AX208" s="13" t="s">
        <v>75</v>
      </c>
      <c r="AY208" s="220" t="s">
        <v>239</v>
      </c>
    </row>
    <row r="209" spans="1:65" s="14" customFormat="1" ht="11.25">
      <c r="B209" s="221"/>
      <c r="C209" s="222"/>
      <c r="D209" s="212" t="s">
        <v>250</v>
      </c>
      <c r="E209" s="223" t="s">
        <v>1</v>
      </c>
      <c r="F209" s="224" t="s">
        <v>4955</v>
      </c>
      <c r="G209" s="222"/>
      <c r="H209" s="225">
        <v>13.5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250</v>
      </c>
      <c r="AU209" s="231" t="s">
        <v>86</v>
      </c>
      <c r="AV209" s="14" t="s">
        <v>86</v>
      </c>
      <c r="AW209" s="14" t="s">
        <v>31</v>
      </c>
      <c r="AX209" s="14" t="s">
        <v>75</v>
      </c>
      <c r="AY209" s="231" t="s">
        <v>239</v>
      </c>
    </row>
    <row r="210" spans="1:65" s="16" customFormat="1" ht="11.25">
      <c r="B210" s="243"/>
      <c r="C210" s="244"/>
      <c r="D210" s="212" t="s">
        <v>250</v>
      </c>
      <c r="E210" s="245" t="s">
        <v>1</v>
      </c>
      <c r="F210" s="246" t="s">
        <v>264</v>
      </c>
      <c r="G210" s="244"/>
      <c r="H210" s="247">
        <v>59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250</v>
      </c>
      <c r="AU210" s="253" t="s">
        <v>86</v>
      </c>
      <c r="AV210" s="16" t="s">
        <v>246</v>
      </c>
      <c r="AW210" s="16" t="s">
        <v>31</v>
      </c>
      <c r="AX210" s="16" t="s">
        <v>83</v>
      </c>
      <c r="AY210" s="253" t="s">
        <v>239</v>
      </c>
    </row>
    <row r="211" spans="1:65" s="2" customFormat="1" ht="16.5" customHeight="1">
      <c r="A211" s="35"/>
      <c r="B211" s="36"/>
      <c r="C211" s="254" t="s">
        <v>727</v>
      </c>
      <c r="D211" s="254" t="s">
        <v>340</v>
      </c>
      <c r="E211" s="255" t="s">
        <v>4956</v>
      </c>
      <c r="F211" s="256" t="s">
        <v>4957</v>
      </c>
      <c r="G211" s="257" t="s">
        <v>519</v>
      </c>
      <c r="H211" s="258">
        <v>3</v>
      </c>
      <c r="I211" s="259"/>
      <c r="J211" s="260">
        <f t="shared" ref="J211:J217" si="30">ROUND(I211*H211,2)</f>
        <v>0</v>
      </c>
      <c r="K211" s="256" t="s">
        <v>1</v>
      </c>
      <c r="L211" s="261"/>
      <c r="M211" s="262" t="s">
        <v>1</v>
      </c>
      <c r="N211" s="263" t="s">
        <v>40</v>
      </c>
      <c r="O211" s="72"/>
      <c r="P211" s="201">
        <f t="shared" ref="P211:P217" si="31">O211*H211</f>
        <v>0</v>
      </c>
      <c r="Q211" s="201">
        <v>0</v>
      </c>
      <c r="R211" s="201">
        <f t="shared" ref="R211:R217" si="32">Q211*H211</f>
        <v>0</v>
      </c>
      <c r="S211" s="201">
        <v>0</v>
      </c>
      <c r="T211" s="202">
        <f t="shared" ref="T211:T217" si="3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531</v>
      </c>
      <c r="AT211" s="203" t="s">
        <v>340</v>
      </c>
      <c r="AU211" s="203" t="s">
        <v>86</v>
      </c>
      <c r="AY211" s="18" t="s">
        <v>239</v>
      </c>
      <c r="BE211" s="204">
        <f t="shared" ref="BE211:BE217" si="34">IF(N211="základní",J211,0)</f>
        <v>0</v>
      </c>
      <c r="BF211" s="204">
        <f t="shared" ref="BF211:BF217" si="35">IF(N211="snížená",J211,0)</f>
        <v>0</v>
      </c>
      <c r="BG211" s="204">
        <f t="shared" ref="BG211:BG217" si="36">IF(N211="zákl. přenesená",J211,0)</f>
        <v>0</v>
      </c>
      <c r="BH211" s="204">
        <f t="shared" ref="BH211:BH217" si="37">IF(N211="sníž. přenesená",J211,0)</f>
        <v>0</v>
      </c>
      <c r="BI211" s="204">
        <f t="shared" ref="BI211:BI217" si="38">IF(N211="nulová",J211,0)</f>
        <v>0</v>
      </c>
      <c r="BJ211" s="18" t="s">
        <v>83</v>
      </c>
      <c r="BK211" s="204">
        <f t="shared" ref="BK211:BK217" si="39">ROUND(I211*H211,2)</f>
        <v>0</v>
      </c>
      <c r="BL211" s="18" t="s">
        <v>169</v>
      </c>
      <c r="BM211" s="203" t="s">
        <v>4958</v>
      </c>
    </row>
    <row r="212" spans="1:65" s="2" customFormat="1" ht="16.5" customHeight="1">
      <c r="A212" s="35"/>
      <c r="B212" s="36"/>
      <c r="C212" s="254" t="s">
        <v>737</v>
      </c>
      <c r="D212" s="254" t="s">
        <v>340</v>
      </c>
      <c r="E212" s="255" t="s">
        <v>4959</v>
      </c>
      <c r="F212" s="256" t="s">
        <v>4960</v>
      </c>
      <c r="G212" s="257" t="s">
        <v>674</v>
      </c>
      <c r="H212" s="258">
        <v>1</v>
      </c>
      <c r="I212" s="259"/>
      <c r="J212" s="260">
        <f t="shared" si="30"/>
        <v>0</v>
      </c>
      <c r="K212" s="256" t="s">
        <v>1</v>
      </c>
      <c r="L212" s="261"/>
      <c r="M212" s="262" t="s">
        <v>1</v>
      </c>
      <c r="N212" s="263" t="s">
        <v>40</v>
      </c>
      <c r="O212" s="72"/>
      <c r="P212" s="201">
        <f t="shared" si="31"/>
        <v>0</v>
      </c>
      <c r="Q212" s="201">
        <v>0</v>
      </c>
      <c r="R212" s="201">
        <f t="shared" si="32"/>
        <v>0</v>
      </c>
      <c r="S212" s="201">
        <v>0</v>
      </c>
      <c r="T212" s="202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531</v>
      </c>
      <c r="AT212" s="203" t="s">
        <v>340</v>
      </c>
      <c r="AU212" s="203" t="s">
        <v>86</v>
      </c>
      <c r="AY212" s="18" t="s">
        <v>239</v>
      </c>
      <c r="BE212" s="204">
        <f t="shared" si="34"/>
        <v>0</v>
      </c>
      <c r="BF212" s="204">
        <f t="shared" si="35"/>
        <v>0</v>
      </c>
      <c r="BG212" s="204">
        <f t="shared" si="36"/>
        <v>0</v>
      </c>
      <c r="BH212" s="204">
        <f t="shared" si="37"/>
        <v>0</v>
      </c>
      <c r="BI212" s="204">
        <f t="shared" si="38"/>
        <v>0</v>
      </c>
      <c r="BJ212" s="18" t="s">
        <v>83</v>
      </c>
      <c r="BK212" s="204">
        <f t="shared" si="39"/>
        <v>0</v>
      </c>
      <c r="BL212" s="18" t="s">
        <v>169</v>
      </c>
      <c r="BM212" s="203" t="s">
        <v>4961</v>
      </c>
    </row>
    <row r="213" spans="1:65" s="2" customFormat="1" ht="16.5" customHeight="1">
      <c r="A213" s="35"/>
      <c r="B213" s="36"/>
      <c r="C213" s="254" t="s">
        <v>745</v>
      </c>
      <c r="D213" s="254" t="s">
        <v>340</v>
      </c>
      <c r="E213" s="255" t="s">
        <v>4962</v>
      </c>
      <c r="F213" s="256" t="s">
        <v>4963</v>
      </c>
      <c r="G213" s="257" t="s">
        <v>519</v>
      </c>
      <c r="H213" s="258">
        <v>33</v>
      </c>
      <c r="I213" s="259"/>
      <c r="J213" s="260">
        <f t="shared" si="30"/>
        <v>0</v>
      </c>
      <c r="K213" s="256" t="s">
        <v>1</v>
      </c>
      <c r="L213" s="261"/>
      <c r="M213" s="262" t="s">
        <v>1</v>
      </c>
      <c r="N213" s="263" t="s">
        <v>40</v>
      </c>
      <c r="O213" s="72"/>
      <c r="P213" s="201">
        <f t="shared" si="31"/>
        <v>0</v>
      </c>
      <c r="Q213" s="201">
        <v>0</v>
      </c>
      <c r="R213" s="201">
        <f t="shared" si="32"/>
        <v>0</v>
      </c>
      <c r="S213" s="201">
        <v>0</v>
      </c>
      <c r="T213" s="202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531</v>
      </c>
      <c r="AT213" s="203" t="s">
        <v>340</v>
      </c>
      <c r="AU213" s="203" t="s">
        <v>86</v>
      </c>
      <c r="AY213" s="18" t="s">
        <v>239</v>
      </c>
      <c r="BE213" s="204">
        <f t="shared" si="34"/>
        <v>0</v>
      </c>
      <c r="BF213" s="204">
        <f t="shared" si="35"/>
        <v>0</v>
      </c>
      <c r="BG213" s="204">
        <f t="shared" si="36"/>
        <v>0</v>
      </c>
      <c r="BH213" s="204">
        <f t="shared" si="37"/>
        <v>0</v>
      </c>
      <c r="BI213" s="204">
        <f t="shared" si="38"/>
        <v>0</v>
      </c>
      <c r="BJ213" s="18" t="s">
        <v>83</v>
      </c>
      <c r="BK213" s="204">
        <f t="shared" si="39"/>
        <v>0</v>
      </c>
      <c r="BL213" s="18" t="s">
        <v>169</v>
      </c>
      <c r="BM213" s="203" t="s">
        <v>4964</v>
      </c>
    </row>
    <row r="214" spans="1:65" s="2" customFormat="1" ht="16.5" customHeight="1">
      <c r="A214" s="35"/>
      <c r="B214" s="36"/>
      <c r="C214" s="254" t="s">
        <v>754</v>
      </c>
      <c r="D214" s="254" t="s">
        <v>340</v>
      </c>
      <c r="E214" s="255" t="s">
        <v>4965</v>
      </c>
      <c r="F214" s="256" t="s">
        <v>4966</v>
      </c>
      <c r="G214" s="257" t="s">
        <v>674</v>
      </c>
      <c r="H214" s="258">
        <v>18</v>
      </c>
      <c r="I214" s="259"/>
      <c r="J214" s="260">
        <f t="shared" si="30"/>
        <v>0</v>
      </c>
      <c r="K214" s="256" t="s">
        <v>1</v>
      </c>
      <c r="L214" s="261"/>
      <c r="M214" s="262" t="s">
        <v>1</v>
      </c>
      <c r="N214" s="263" t="s">
        <v>40</v>
      </c>
      <c r="O214" s="72"/>
      <c r="P214" s="201">
        <f t="shared" si="31"/>
        <v>0</v>
      </c>
      <c r="Q214" s="201">
        <v>0</v>
      </c>
      <c r="R214" s="201">
        <f t="shared" si="32"/>
        <v>0</v>
      </c>
      <c r="S214" s="201">
        <v>0</v>
      </c>
      <c r="T214" s="202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531</v>
      </c>
      <c r="AT214" s="203" t="s">
        <v>340</v>
      </c>
      <c r="AU214" s="203" t="s">
        <v>86</v>
      </c>
      <c r="AY214" s="18" t="s">
        <v>239</v>
      </c>
      <c r="BE214" s="204">
        <f t="shared" si="34"/>
        <v>0</v>
      </c>
      <c r="BF214" s="204">
        <f t="shared" si="35"/>
        <v>0</v>
      </c>
      <c r="BG214" s="204">
        <f t="shared" si="36"/>
        <v>0</v>
      </c>
      <c r="BH214" s="204">
        <f t="shared" si="37"/>
        <v>0</v>
      </c>
      <c r="BI214" s="204">
        <f t="shared" si="38"/>
        <v>0</v>
      </c>
      <c r="BJ214" s="18" t="s">
        <v>83</v>
      </c>
      <c r="BK214" s="204">
        <f t="shared" si="39"/>
        <v>0</v>
      </c>
      <c r="BL214" s="18" t="s">
        <v>169</v>
      </c>
      <c r="BM214" s="203" t="s">
        <v>4967</v>
      </c>
    </row>
    <row r="215" spans="1:65" s="2" customFormat="1" ht="16.5" customHeight="1">
      <c r="A215" s="35"/>
      <c r="B215" s="36"/>
      <c r="C215" s="254" t="s">
        <v>761</v>
      </c>
      <c r="D215" s="254" t="s">
        <v>340</v>
      </c>
      <c r="E215" s="255" t="s">
        <v>4968</v>
      </c>
      <c r="F215" s="256" t="s">
        <v>4969</v>
      </c>
      <c r="G215" s="257" t="s">
        <v>519</v>
      </c>
      <c r="H215" s="258">
        <v>9</v>
      </c>
      <c r="I215" s="259"/>
      <c r="J215" s="260">
        <f t="shared" si="30"/>
        <v>0</v>
      </c>
      <c r="K215" s="256" t="s">
        <v>1</v>
      </c>
      <c r="L215" s="261"/>
      <c r="M215" s="262" t="s">
        <v>1</v>
      </c>
      <c r="N215" s="263" t="s">
        <v>40</v>
      </c>
      <c r="O215" s="72"/>
      <c r="P215" s="201">
        <f t="shared" si="31"/>
        <v>0</v>
      </c>
      <c r="Q215" s="201">
        <v>0</v>
      </c>
      <c r="R215" s="201">
        <f t="shared" si="32"/>
        <v>0</v>
      </c>
      <c r="S215" s="201">
        <v>0</v>
      </c>
      <c r="T215" s="202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531</v>
      </c>
      <c r="AT215" s="203" t="s">
        <v>340</v>
      </c>
      <c r="AU215" s="203" t="s">
        <v>86</v>
      </c>
      <c r="AY215" s="18" t="s">
        <v>239</v>
      </c>
      <c r="BE215" s="204">
        <f t="shared" si="34"/>
        <v>0</v>
      </c>
      <c r="BF215" s="204">
        <f t="shared" si="35"/>
        <v>0</v>
      </c>
      <c r="BG215" s="204">
        <f t="shared" si="36"/>
        <v>0</v>
      </c>
      <c r="BH215" s="204">
        <f t="shared" si="37"/>
        <v>0</v>
      </c>
      <c r="BI215" s="204">
        <f t="shared" si="38"/>
        <v>0</v>
      </c>
      <c r="BJ215" s="18" t="s">
        <v>83</v>
      </c>
      <c r="BK215" s="204">
        <f t="shared" si="39"/>
        <v>0</v>
      </c>
      <c r="BL215" s="18" t="s">
        <v>169</v>
      </c>
      <c r="BM215" s="203" t="s">
        <v>4970</v>
      </c>
    </row>
    <row r="216" spans="1:65" s="2" customFormat="1" ht="16.5" customHeight="1">
      <c r="A216" s="35"/>
      <c r="B216" s="36"/>
      <c r="C216" s="254" t="s">
        <v>769</v>
      </c>
      <c r="D216" s="254" t="s">
        <v>340</v>
      </c>
      <c r="E216" s="255" t="s">
        <v>4971</v>
      </c>
      <c r="F216" s="256" t="s">
        <v>4972</v>
      </c>
      <c r="G216" s="257" t="s">
        <v>674</v>
      </c>
      <c r="H216" s="258">
        <v>9</v>
      </c>
      <c r="I216" s="259"/>
      <c r="J216" s="260">
        <f t="shared" si="30"/>
        <v>0</v>
      </c>
      <c r="K216" s="256" t="s">
        <v>1</v>
      </c>
      <c r="L216" s="261"/>
      <c r="M216" s="262" t="s">
        <v>1</v>
      </c>
      <c r="N216" s="263" t="s">
        <v>40</v>
      </c>
      <c r="O216" s="72"/>
      <c r="P216" s="201">
        <f t="shared" si="31"/>
        <v>0</v>
      </c>
      <c r="Q216" s="201">
        <v>0</v>
      </c>
      <c r="R216" s="201">
        <f t="shared" si="32"/>
        <v>0</v>
      </c>
      <c r="S216" s="201">
        <v>0</v>
      </c>
      <c r="T216" s="202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531</v>
      </c>
      <c r="AT216" s="203" t="s">
        <v>340</v>
      </c>
      <c r="AU216" s="203" t="s">
        <v>86</v>
      </c>
      <c r="AY216" s="18" t="s">
        <v>239</v>
      </c>
      <c r="BE216" s="204">
        <f t="shared" si="34"/>
        <v>0</v>
      </c>
      <c r="BF216" s="204">
        <f t="shared" si="35"/>
        <v>0</v>
      </c>
      <c r="BG216" s="204">
        <f t="shared" si="36"/>
        <v>0</v>
      </c>
      <c r="BH216" s="204">
        <f t="shared" si="37"/>
        <v>0</v>
      </c>
      <c r="BI216" s="204">
        <f t="shared" si="38"/>
        <v>0</v>
      </c>
      <c r="BJ216" s="18" t="s">
        <v>83</v>
      </c>
      <c r="BK216" s="204">
        <f t="shared" si="39"/>
        <v>0</v>
      </c>
      <c r="BL216" s="18" t="s">
        <v>169</v>
      </c>
      <c r="BM216" s="203" t="s">
        <v>4973</v>
      </c>
    </row>
    <row r="217" spans="1:65" s="2" customFormat="1" ht="24.2" customHeight="1">
      <c r="A217" s="35"/>
      <c r="B217" s="36"/>
      <c r="C217" s="192" t="s">
        <v>780</v>
      </c>
      <c r="D217" s="192" t="s">
        <v>241</v>
      </c>
      <c r="E217" s="193" t="s">
        <v>4974</v>
      </c>
      <c r="F217" s="194" t="s">
        <v>4975</v>
      </c>
      <c r="G217" s="195" t="s">
        <v>519</v>
      </c>
      <c r="H217" s="196">
        <v>2</v>
      </c>
      <c r="I217" s="197"/>
      <c r="J217" s="198">
        <f t="shared" si="30"/>
        <v>0</v>
      </c>
      <c r="K217" s="194" t="s">
        <v>245</v>
      </c>
      <c r="L217" s="40"/>
      <c r="M217" s="199" t="s">
        <v>1</v>
      </c>
      <c r="N217" s="200" t="s">
        <v>40</v>
      </c>
      <c r="O217" s="72"/>
      <c r="P217" s="201">
        <f t="shared" si="31"/>
        <v>0</v>
      </c>
      <c r="Q217" s="201">
        <v>0</v>
      </c>
      <c r="R217" s="201">
        <f t="shared" si="32"/>
        <v>0</v>
      </c>
      <c r="S217" s="201">
        <v>0</v>
      </c>
      <c r="T217" s="202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169</v>
      </c>
      <c r="AT217" s="203" t="s">
        <v>241</v>
      </c>
      <c r="AU217" s="203" t="s">
        <v>86</v>
      </c>
      <c r="AY217" s="18" t="s">
        <v>239</v>
      </c>
      <c r="BE217" s="204">
        <f t="shared" si="34"/>
        <v>0</v>
      </c>
      <c r="BF217" s="204">
        <f t="shared" si="35"/>
        <v>0</v>
      </c>
      <c r="BG217" s="204">
        <f t="shared" si="36"/>
        <v>0</v>
      </c>
      <c r="BH217" s="204">
        <f t="shared" si="37"/>
        <v>0</v>
      </c>
      <c r="BI217" s="204">
        <f t="shared" si="38"/>
        <v>0</v>
      </c>
      <c r="BJ217" s="18" t="s">
        <v>83</v>
      </c>
      <c r="BK217" s="204">
        <f t="shared" si="39"/>
        <v>0</v>
      </c>
      <c r="BL217" s="18" t="s">
        <v>169</v>
      </c>
      <c r="BM217" s="203" t="s">
        <v>4976</v>
      </c>
    </row>
    <row r="218" spans="1:65" s="2" customFormat="1" ht="11.25">
      <c r="A218" s="35"/>
      <c r="B218" s="36"/>
      <c r="C218" s="37"/>
      <c r="D218" s="205" t="s">
        <v>248</v>
      </c>
      <c r="E218" s="37"/>
      <c r="F218" s="206" t="s">
        <v>4977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248</v>
      </c>
      <c r="AU218" s="18" t="s">
        <v>86</v>
      </c>
    </row>
    <row r="219" spans="1:65" s="2" customFormat="1" ht="16.5" customHeight="1">
      <c r="A219" s="35"/>
      <c r="B219" s="36"/>
      <c r="C219" s="254" t="s">
        <v>786</v>
      </c>
      <c r="D219" s="254" t="s">
        <v>340</v>
      </c>
      <c r="E219" s="255" t="s">
        <v>4978</v>
      </c>
      <c r="F219" s="256" t="s">
        <v>4979</v>
      </c>
      <c r="G219" s="257" t="s">
        <v>519</v>
      </c>
      <c r="H219" s="258">
        <v>2</v>
      </c>
      <c r="I219" s="259"/>
      <c r="J219" s="260">
        <f>ROUND(I219*H219,2)</f>
        <v>0</v>
      </c>
      <c r="K219" s="256" t="s">
        <v>1</v>
      </c>
      <c r="L219" s="261"/>
      <c r="M219" s="262" t="s">
        <v>1</v>
      </c>
      <c r="N219" s="263" t="s">
        <v>40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531</v>
      </c>
      <c r="AT219" s="203" t="s">
        <v>340</v>
      </c>
      <c r="AU219" s="203" t="s">
        <v>86</v>
      </c>
      <c r="AY219" s="18" t="s">
        <v>239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83</v>
      </c>
      <c r="BK219" s="204">
        <f>ROUND(I219*H219,2)</f>
        <v>0</v>
      </c>
      <c r="BL219" s="18" t="s">
        <v>169</v>
      </c>
      <c r="BM219" s="203" t="s">
        <v>4980</v>
      </c>
    </row>
    <row r="220" spans="1:65" s="2" customFormat="1" ht="33" customHeight="1">
      <c r="A220" s="35"/>
      <c r="B220" s="36"/>
      <c r="C220" s="192" t="s">
        <v>793</v>
      </c>
      <c r="D220" s="192" t="s">
        <v>241</v>
      </c>
      <c r="E220" s="193" t="s">
        <v>4981</v>
      </c>
      <c r="F220" s="194" t="s">
        <v>4982</v>
      </c>
      <c r="G220" s="195" t="s">
        <v>519</v>
      </c>
      <c r="H220" s="196">
        <v>13</v>
      </c>
      <c r="I220" s="197"/>
      <c r="J220" s="198">
        <f>ROUND(I220*H220,2)</f>
        <v>0</v>
      </c>
      <c r="K220" s="194" t="s">
        <v>245</v>
      </c>
      <c r="L220" s="40"/>
      <c r="M220" s="199" t="s">
        <v>1</v>
      </c>
      <c r="N220" s="200" t="s">
        <v>40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169</v>
      </c>
      <c r="AT220" s="203" t="s">
        <v>241</v>
      </c>
      <c r="AU220" s="203" t="s">
        <v>86</v>
      </c>
      <c r="AY220" s="18" t="s">
        <v>239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169</v>
      </c>
      <c r="BM220" s="203" t="s">
        <v>4983</v>
      </c>
    </row>
    <row r="221" spans="1:65" s="2" customFormat="1" ht="11.25">
      <c r="A221" s="35"/>
      <c r="B221" s="36"/>
      <c r="C221" s="37"/>
      <c r="D221" s="205" t="s">
        <v>248</v>
      </c>
      <c r="E221" s="37"/>
      <c r="F221" s="206" t="s">
        <v>4984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248</v>
      </c>
      <c r="AU221" s="18" t="s">
        <v>86</v>
      </c>
    </row>
    <row r="222" spans="1:65" s="14" customFormat="1" ht="11.25">
      <c r="B222" s="221"/>
      <c r="C222" s="222"/>
      <c r="D222" s="212" t="s">
        <v>250</v>
      </c>
      <c r="E222" s="223" t="s">
        <v>1</v>
      </c>
      <c r="F222" s="224" t="s">
        <v>4985</v>
      </c>
      <c r="G222" s="222"/>
      <c r="H222" s="225">
        <v>13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250</v>
      </c>
      <c r="AU222" s="231" t="s">
        <v>86</v>
      </c>
      <c r="AV222" s="14" t="s">
        <v>86</v>
      </c>
      <c r="AW222" s="14" t="s">
        <v>31</v>
      </c>
      <c r="AX222" s="14" t="s">
        <v>75</v>
      </c>
      <c r="AY222" s="231" t="s">
        <v>239</v>
      </c>
    </row>
    <row r="223" spans="1:65" s="16" customFormat="1" ht="11.25">
      <c r="B223" s="243"/>
      <c r="C223" s="244"/>
      <c r="D223" s="212" t="s">
        <v>250</v>
      </c>
      <c r="E223" s="245" t="s">
        <v>1</v>
      </c>
      <c r="F223" s="246" t="s">
        <v>264</v>
      </c>
      <c r="G223" s="244"/>
      <c r="H223" s="247">
        <v>13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250</v>
      </c>
      <c r="AU223" s="253" t="s">
        <v>86</v>
      </c>
      <c r="AV223" s="16" t="s">
        <v>246</v>
      </c>
      <c r="AW223" s="16" t="s">
        <v>31</v>
      </c>
      <c r="AX223" s="16" t="s">
        <v>83</v>
      </c>
      <c r="AY223" s="253" t="s">
        <v>239</v>
      </c>
    </row>
    <row r="224" spans="1:65" s="2" customFormat="1" ht="16.5" customHeight="1">
      <c r="A224" s="35"/>
      <c r="B224" s="36"/>
      <c r="C224" s="254" t="s">
        <v>799</v>
      </c>
      <c r="D224" s="254" t="s">
        <v>340</v>
      </c>
      <c r="E224" s="255" t="s">
        <v>4986</v>
      </c>
      <c r="F224" s="256" t="s">
        <v>4987</v>
      </c>
      <c r="G224" s="257" t="s">
        <v>519</v>
      </c>
      <c r="H224" s="258">
        <v>2</v>
      </c>
      <c r="I224" s="259"/>
      <c r="J224" s="260">
        <f>ROUND(I224*H224,2)</f>
        <v>0</v>
      </c>
      <c r="K224" s="256" t="s">
        <v>1</v>
      </c>
      <c r="L224" s="261"/>
      <c r="M224" s="262" t="s">
        <v>1</v>
      </c>
      <c r="N224" s="263" t="s">
        <v>40</v>
      </c>
      <c r="O224" s="7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531</v>
      </c>
      <c r="AT224" s="203" t="s">
        <v>340</v>
      </c>
      <c r="AU224" s="203" t="s">
        <v>86</v>
      </c>
      <c r="AY224" s="18" t="s">
        <v>239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169</v>
      </c>
      <c r="BM224" s="203" t="s">
        <v>4988</v>
      </c>
    </row>
    <row r="225" spans="1:65" s="2" customFormat="1" ht="16.5" customHeight="1">
      <c r="A225" s="35"/>
      <c r="B225" s="36"/>
      <c r="C225" s="254" t="s">
        <v>804</v>
      </c>
      <c r="D225" s="254" t="s">
        <v>340</v>
      </c>
      <c r="E225" s="255" t="s">
        <v>4989</v>
      </c>
      <c r="F225" s="256" t="s">
        <v>4990</v>
      </c>
      <c r="G225" s="257" t="s">
        <v>519</v>
      </c>
      <c r="H225" s="258">
        <v>8</v>
      </c>
      <c r="I225" s="259"/>
      <c r="J225" s="260">
        <f>ROUND(I225*H225,2)</f>
        <v>0</v>
      </c>
      <c r="K225" s="256" t="s">
        <v>1</v>
      </c>
      <c r="L225" s="261"/>
      <c r="M225" s="262" t="s">
        <v>1</v>
      </c>
      <c r="N225" s="263" t="s">
        <v>40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531</v>
      </c>
      <c r="AT225" s="203" t="s">
        <v>340</v>
      </c>
      <c r="AU225" s="203" t="s">
        <v>86</v>
      </c>
      <c r="AY225" s="18" t="s">
        <v>239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83</v>
      </c>
      <c r="BK225" s="204">
        <f>ROUND(I225*H225,2)</f>
        <v>0</v>
      </c>
      <c r="BL225" s="18" t="s">
        <v>169</v>
      </c>
      <c r="BM225" s="203" t="s">
        <v>4991</v>
      </c>
    </row>
    <row r="226" spans="1:65" s="2" customFormat="1" ht="16.5" customHeight="1">
      <c r="A226" s="35"/>
      <c r="B226" s="36"/>
      <c r="C226" s="254" t="s">
        <v>811</v>
      </c>
      <c r="D226" s="254" t="s">
        <v>340</v>
      </c>
      <c r="E226" s="255" t="s">
        <v>4992</v>
      </c>
      <c r="F226" s="256" t="s">
        <v>4993</v>
      </c>
      <c r="G226" s="257" t="s">
        <v>519</v>
      </c>
      <c r="H226" s="258">
        <v>3</v>
      </c>
      <c r="I226" s="259"/>
      <c r="J226" s="260">
        <f>ROUND(I226*H226,2)</f>
        <v>0</v>
      </c>
      <c r="K226" s="256" t="s">
        <v>1</v>
      </c>
      <c r="L226" s="261"/>
      <c r="M226" s="262" t="s">
        <v>1</v>
      </c>
      <c r="N226" s="263" t="s">
        <v>40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531</v>
      </c>
      <c r="AT226" s="203" t="s">
        <v>340</v>
      </c>
      <c r="AU226" s="203" t="s">
        <v>86</v>
      </c>
      <c r="AY226" s="18" t="s">
        <v>239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83</v>
      </c>
      <c r="BK226" s="204">
        <f>ROUND(I226*H226,2)</f>
        <v>0</v>
      </c>
      <c r="BL226" s="18" t="s">
        <v>169</v>
      </c>
      <c r="BM226" s="203" t="s">
        <v>4994</v>
      </c>
    </row>
    <row r="227" spans="1:65" s="2" customFormat="1" ht="24.2" customHeight="1">
      <c r="A227" s="35"/>
      <c r="B227" s="36"/>
      <c r="C227" s="192" t="s">
        <v>766</v>
      </c>
      <c r="D227" s="192" t="s">
        <v>241</v>
      </c>
      <c r="E227" s="193" t="s">
        <v>4995</v>
      </c>
      <c r="F227" s="194" t="s">
        <v>4996</v>
      </c>
      <c r="G227" s="195" t="s">
        <v>372</v>
      </c>
      <c r="H227" s="196">
        <v>5</v>
      </c>
      <c r="I227" s="197"/>
      <c r="J227" s="198">
        <f>ROUND(I227*H227,2)</f>
        <v>0</v>
      </c>
      <c r="K227" s="194" t="s">
        <v>245</v>
      </c>
      <c r="L227" s="40"/>
      <c r="M227" s="199" t="s">
        <v>1</v>
      </c>
      <c r="N227" s="200" t="s">
        <v>40</v>
      </c>
      <c r="O227" s="72"/>
      <c r="P227" s="201">
        <f>O227*H227</f>
        <v>0</v>
      </c>
      <c r="Q227" s="201">
        <v>1.536E-2</v>
      </c>
      <c r="R227" s="201">
        <f>Q227*H227</f>
        <v>7.6800000000000007E-2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169</v>
      </c>
      <c r="AT227" s="203" t="s">
        <v>241</v>
      </c>
      <c r="AU227" s="203" t="s">
        <v>86</v>
      </c>
      <c r="AY227" s="18" t="s">
        <v>239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83</v>
      </c>
      <c r="BK227" s="204">
        <f>ROUND(I227*H227,2)</f>
        <v>0</v>
      </c>
      <c r="BL227" s="18" t="s">
        <v>169</v>
      </c>
      <c r="BM227" s="203" t="s">
        <v>4997</v>
      </c>
    </row>
    <row r="228" spans="1:65" s="2" customFormat="1" ht="11.25">
      <c r="A228" s="35"/>
      <c r="B228" s="36"/>
      <c r="C228" s="37"/>
      <c r="D228" s="205" t="s">
        <v>248</v>
      </c>
      <c r="E228" s="37"/>
      <c r="F228" s="206" t="s">
        <v>4998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248</v>
      </c>
      <c r="AU228" s="18" t="s">
        <v>86</v>
      </c>
    </row>
    <row r="229" spans="1:65" s="2" customFormat="1" ht="24.2" customHeight="1">
      <c r="A229" s="35"/>
      <c r="B229" s="36"/>
      <c r="C229" s="192" t="s">
        <v>827</v>
      </c>
      <c r="D229" s="192" t="s">
        <v>241</v>
      </c>
      <c r="E229" s="193" t="s">
        <v>4999</v>
      </c>
      <c r="F229" s="194" t="s">
        <v>4996</v>
      </c>
      <c r="G229" s="195" t="s">
        <v>372</v>
      </c>
      <c r="H229" s="196">
        <v>45</v>
      </c>
      <c r="I229" s="197"/>
      <c r="J229" s="198">
        <f>ROUND(I229*H229,2)</f>
        <v>0</v>
      </c>
      <c r="K229" s="194" t="s">
        <v>245</v>
      </c>
      <c r="L229" s="40"/>
      <c r="M229" s="199" t="s">
        <v>1</v>
      </c>
      <c r="N229" s="200" t="s">
        <v>40</v>
      </c>
      <c r="O229" s="72"/>
      <c r="P229" s="201">
        <f>O229*H229</f>
        <v>0</v>
      </c>
      <c r="Q229" s="201">
        <v>1.536E-2</v>
      </c>
      <c r="R229" s="201">
        <f>Q229*H229</f>
        <v>0.69120000000000004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169</v>
      </c>
      <c r="AT229" s="203" t="s">
        <v>241</v>
      </c>
      <c r="AU229" s="203" t="s">
        <v>86</v>
      </c>
      <c r="AY229" s="18" t="s">
        <v>239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83</v>
      </c>
      <c r="BK229" s="204">
        <f>ROUND(I229*H229,2)</f>
        <v>0</v>
      </c>
      <c r="BL229" s="18" t="s">
        <v>169</v>
      </c>
      <c r="BM229" s="203" t="s">
        <v>5000</v>
      </c>
    </row>
    <row r="230" spans="1:65" s="2" customFormat="1" ht="11.25">
      <c r="A230" s="35"/>
      <c r="B230" s="36"/>
      <c r="C230" s="37"/>
      <c r="D230" s="205" t="s">
        <v>248</v>
      </c>
      <c r="E230" s="37"/>
      <c r="F230" s="206" t="s">
        <v>5001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248</v>
      </c>
      <c r="AU230" s="18" t="s">
        <v>86</v>
      </c>
    </row>
    <row r="231" spans="1:65" s="2" customFormat="1" ht="24.2" customHeight="1">
      <c r="A231" s="35"/>
      <c r="B231" s="36"/>
      <c r="C231" s="192" t="s">
        <v>843</v>
      </c>
      <c r="D231" s="192" t="s">
        <v>241</v>
      </c>
      <c r="E231" s="193" t="s">
        <v>5002</v>
      </c>
      <c r="F231" s="194" t="s">
        <v>4996</v>
      </c>
      <c r="G231" s="195" t="s">
        <v>372</v>
      </c>
      <c r="H231" s="196">
        <v>8</v>
      </c>
      <c r="I231" s="197"/>
      <c r="J231" s="198">
        <f>ROUND(I231*H231,2)</f>
        <v>0</v>
      </c>
      <c r="K231" s="194" t="s">
        <v>245</v>
      </c>
      <c r="L231" s="40"/>
      <c r="M231" s="199" t="s">
        <v>1</v>
      </c>
      <c r="N231" s="200" t="s">
        <v>40</v>
      </c>
      <c r="O231" s="72"/>
      <c r="P231" s="201">
        <f>O231*H231</f>
        <v>0</v>
      </c>
      <c r="Q231" s="201">
        <v>1.536E-2</v>
      </c>
      <c r="R231" s="201">
        <f>Q231*H231</f>
        <v>0.12288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169</v>
      </c>
      <c r="AT231" s="203" t="s">
        <v>241</v>
      </c>
      <c r="AU231" s="203" t="s">
        <v>86</v>
      </c>
      <c r="AY231" s="18" t="s">
        <v>239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169</v>
      </c>
      <c r="BM231" s="203" t="s">
        <v>5003</v>
      </c>
    </row>
    <row r="232" spans="1:65" s="2" customFormat="1" ht="11.25">
      <c r="A232" s="35"/>
      <c r="B232" s="36"/>
      <c r="C232" s="37"/>
      <c r="D232" s="205" t="s">
        <v>248</v>
      </c>
      <c r="E232" s="37"/>
      <c r="F232" s="206" t="s">
        <v>5004</v>
      </c>
      <c r="G232" s="37"/>
      <c r="H232" s="37"/>
      <c r="I232" s="207"/>
      <c r="J232" s="37"/>
      <c r="K232" s="37"/>
      <c r="L232" s="40"/>
      <c r="M232" s="208"/>
      <c r="N232" s="209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248</v>
      </c>
      <c r="AU232" s="18" t="s">
        <v>86</v>
      </c>
    </row>
    <row r="233" spans="1:65" s="2" customFormat="1" ht="24.2" customHeight="1">
      <c r="A233" s="35"/>
      <c r="B233" s="36"/>
      <c r="C233" s="192" t="s">
        <v>853</v>
      </c>
      <c r="D233" s="192" t="s">
        <v>241</v>
      </c>
      <c r="E233" s="193" t="s">
        <v>5005</v>
      </c>
      <c r="F233" s="194" t="s">
        <v>5006</v>
      </c>
      <c r="G233" s="195" t="s">
        <v>5007</v>
      </c>
      <c r="H233" s="273"/>
      <c r="I233" s="197"/>
      <c r="J233" s="198">
        <f>ROUND(I233*H233,2)</f>
        <v>0</v>
      </c>
      <c r="K233" s="194" t="s">
        <v>245</v>
      </c>
      <c r="L233" s="40"/>
      <c r="M233" s="199" t="s">
        <v>1</v>
      </c>
      <c r="N233" s="200" t="s">
        <v>40</v>
      </c>
      <c r="O233" s="72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169</v>
      </c>
      <c r="AT233" s="203" t="s">
        <v>241</v>
      </c>
      <c r="AU233" s="203" t="s">
        <v>86</v>
      </c>
      <c r="AY233" s="18" t="s">
        <v>239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83</v>
      </c>
      <c r="BK233" s="204">
        <f>ROUND(I233*H233,2)</f>
        <v>0</v>
      </c>
      <c r="BL233" s="18" t="s">
        <v>169</v>
      </c>
      <c r="BM233" s="203" t="s">
        <v>5008</v>
      </c>
    </row>
    <row r="234" spans="1:65" s="2" customFormat="1" ht="11.25">
      <c r="A234" s="35"/>
      <c r="B234" s="36"/>
      <c r="C234" s="37"/>
      <c r="D234" s="205" t="s">
        <v>248</v>
      </c>
      <c r="E234" s="37"/>
      <c r="F234" s="206" t="s">
        <v>5009</v>
      </c>
      <c r="G234" s="37"/>
      <c r="H234" s="37"/>
      <c r="I234" s="207"/>
      <c r="J234" s="37"/>
      <c r="K234" s="37"/>
      <c r="L234" s="40"/>
      <c r="M234" s="265"/>
      <c r="N234" s="266"/>
      <c r="O234" s="267"/>
      <c r="P234" s="267"/>
      <c r="Q234" s="267"/>
      <c r="R234" s="267"/>
      <c r="S234" s="267"/>
      <c r="T234" s="268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248</v>
      </c>
      <c r="AU234" s="18" t="s">
        <v>86</v>
      </c>
    </row>
    <row r="235" spans="1:65" s="2" customFormat="1" ht="6.95" customHeight="1">
      <c r="A235" s="35"/>
      <c r="B235" s="55"/>
      <c r="C235" s="56"/>
      <c r="D235" s="56"/>
      <c r="E235" s="56"/>
      <c r="F235" s="56"/>
      <c r="G235" s="56"/>
      <c r="H235" s="56"/>
      <c r="I235" s="56"/>
      <c r="J235" s="56"/>
      <c r="K235" s="56"/>
      <c r="L235" s="40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sheetProtection algorithmName="SHA-512" hashValue="UkAuRRbbHEn9gIv8s/kb9SS98z4Eg/0YzVtWfoSCydIugYr2Hct+kSnDK7wq75CydlXA9TtvoCs4pC8PXFYVNA==" saltValue="frOFU7LeIF7EpM093IWBOpxhStf0j+9wV7yywVzoTGAp/J0aVh7lcx4a0gz2nsUYUbYV3hdQLK/KMjJ7AdQsFg==" spinCount="100000" sheet="1" objects="1" scenarios="1" formatColumns="0" formatRows="0" autoFilter="0"/>
  <autoFilter ref="C121:K234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0600-000000000000}"/>
    <hyperlink ref="F136" r:id="rId2" xr:uid="{00000000-0004-0000-0600-000001000000}"/>
    <hyperlink ref="F141" r:id="rId3" xr:uid="{00000000-0004-0000-0600-000002000000}"/>
    <hyperlink ref="F149" r:id="rId4" xr:uid="{00000000-0004-0000-0600-000003000000}"/>
    <hyperlink ref="F156" r:id="rId5" xr:uid="{00000000-0004-0000-0600-000004000000}"/>
    <hyperlink ref="F159" r:id="rId6" xr:uid="{00000000-0004-0000-0600-000005000000}"/>
    <hyperlink ref="F169" r:id="rId7" xr:uid="{00000000-0004-0000-0600-000006000000}"/>
    <hyperlink ref="F172" r:id="rId8" xr:uid="{00000000-0004-0000-0600-000007000000}"/>
    <hyperlink ref="F178" r:id="rId9" xr:uid="{00000000-0004-0000-0600-000008000000}"/>
    <hyperlink ref="F183" r:id="rId10" xr:uid="{00000000-0004-0000-0600-000009000000}"/>
    <hyperlink ref="F188" r:id="rId11" xr:uid="{00000000-0004-0000-0600-00000A000000}"/>
    <hyperlink ref="F193" r:id="rId12" xr:uid="{00000000-0004-0000-0600-00000B000000}"/>
    <hyperlink ref="F200" r:id="rId13" xr:uid="{00000000-0004-0000-0600-00000C000000}"/>
    <hyperlink ref="F203" r:id="rId14" xr:uid="{00000000-0004-0000-0600-00000D000000}"/>
    <hyperlink ref="F218" r:id="rId15" xr:uid="{00000000-0004-0000-0600-00000E000000}"/>
    <hyperlink ref="F221" r:id="rId16" xr:uid="{00000000-0004-0000-0600-00000F000000}"/>
    <hyperlink ref="F228" r:id="rId17" xr:uid="{00000000-0004-0000-0600-000010000000}"/>
    <hyperlink ref="F230" r:id="rId18" xr:uid="{00000000-0004-0000-0600-000011000000}"/>
    <hyperlink ref="F232" r:id="rId19" xr:uid="{00000000-0004-0000-0600-000012000000}"/>
    <hyperlink ref="F234" r:id="rId20" xr:uid="{00000000-0004-0000-06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4755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5010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179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180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4757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ROUND((SUM(BE122:BE221)),  2)</f>
        <v>0</v>
      </c>
      <c r="G35" s="35"/>
      <c r="H35" s="35"/>
      <c r="I35" s="131">
        <v>0.21</v>
      </c>
      <c r="J35" s="130">
        <f>ROUND(((SUM(BE122:BE221))*I35),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ROUND((SUM(BF122:BF221)),  2)</f>
        <v>0</v>
      </c>
      <c r="G36" s="35"/>
      <c r="H36" s="35"/>
      <c r="I36" s="131">
        <v>0.15</v>
      </c>
      <c r="J36" s="130">
        <f>ROUND(((SUM(BF122:BF221))*I36),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ROUND((SUM(BG122:BG221)),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ROUND((SUM(BH122:BH221)),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ROUND((SUM(BI122:BI221)),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4755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VZT-02 - Zařízení č.2 - Krizový štáb a tělocvična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Ostrov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30" t="s">
        <v>23</v>
      </c>
      <c r="D93" s="37"/>
      <c r="E93" s="37"/>
      <c r="F93" s="28" t="str">
        <f>E17</f>
        <v>Město Ostrov</v>
      </c>
      <c r="G93" s="37"/>
      <c r="H93" s="37"/>
      <c r="I93" s="30" t="s">
        <v>29</v>
      </c>
      <c r="J93" s="33" t="str">
        <f>E23</f>
        <v>BPO spol. s r.o.,Lidická 1239,36317 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Tomanová Ing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203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5011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224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9" t="str">
        <f>E7</f>
        <v>Areál IZS Ostrov - stanice JSDH - revize 2022</v>
      </c>
      <c r="F110" s="330"/>
      <c r="G110" s="330"/>
      <c r="H110" s="33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9" t="s">
        <v>4755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4351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4" t="str">
        <f>E11</f>
        <v>VZT-02 - Zařízení č.2 - Krizový štáb a tělocvična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Ostrov</v>
      </c>
      <c r="G116" s="37"/>
      <c r="H116" s="37"/>
      <c r="I116" s="30" t="s">
        <v>22</v>
      </c>
      <c r="J116" s="67">
        <f>IF(J14="","",J14)</f>
        <v>44764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23</v>
      </c>
      <c r="D118" s="37"/>
      <c r="E118" s="37"/>
      <c r="F118" s="28" t="str">
        <f>E17</f>
        <v>Město Ostrov</v>
      </c>
      <c r="G118" s="37"/>
      <c r="H118" s="37"/>
      <c r="I118" s="30" t="s">
        <v>29</v>
      </c>
      <c r="J118" s="33" t="str">
        <f>E23</f>
        <v>BPO spol. s r.o.,Lidická 1239,36317 OSTROV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30" t="s">
        <v>32</v>
      </c>
      <c r="J119" s="33" t="str">
        <f>E26</f>
        <v>Tomanová Ing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225</v>
      </c>
      <c r="D121" s="168" t="s">
        <v>60</v>
      </c>
      <c r="E121" s="168" t="s">
        <v>56</v>
      </c>
      <c r="F121" s="168" t="s">
        <v>57</v>
      </c>
      <c r="G121" s="168" t="s">
        <v>226</v>
      </c>
      <c r="H121" s="168" t="s">
        <v>227</v>
      </c>
      <c r="I121" s="168" t="s">
        <v>228</v>
      </c>
      <c r="J121" s="168" t="s">
        <v>185</v>
      </c>
      <c r="K121" s="169" t="s">
        <v>229</v>
      </c>
      <c r="L121" s="170"/>
      <c r="M121" s="76" t="s">
        <v>1</v>
      </c>
      <c r="N121" s="77" t="s">
        <v>39</v>
      </c>
      <c r="O121" s="77" t="s">
        <v>230</v>
      </c>
      <c r="P121" s="77" t="s">
        <v>231</v>
      </c>
      <c r="Q121" s="77" t="s">
        <v>232</v>
      </c>
      <c r="R121" s="77" t="s">
        <v>233</v>
      </c>
      <c r="S121" s="77" t="s">
        <v>234</v>
      </c>
      <c r="T121" s="78" t="s">
        <v>235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236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0.99839999999999995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187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1815</v>
      </c>
      <c r="F123" s="179" t="s">
        <v>1816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0.99839999999999995</v>
      </c>
      <c r="S123" s="184"/>
      <c r="T123" s="186">
        <f>T124</f>
        <v>0</v>
      </c>
      <c r="AR123" s="187" t="s">
        <v>86</v>
      </c>
      <c r="AT123" s="188" t="s">
        <v>74</v>
      </c>
      <c r="AU123" s="188" t="s">
        <v>75</v>
      </c>
      <c r="AY123" s="187" t="s">
        <v>239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74</v>
      </c>
      <c r="E124" s="190" t="s">
        <v>5012</v>
      </c>
      <c r="F124" s="190" t="s">
        <v>5013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SUM(P125:P221)</f>
        <v>0</v>
      </c>
      <c r="Q124" s="184"/>
      <c r="R124" s="185">
        <f>SUM(R125:R221)</f>
        <v>0.99839999999999995</v>
      </c>
      <c r="S124" s="184"/>
      <c r="T124" s="186">
        <f>SUM(T125:T221)</f>
        <v>0</v>
      </c>
      <c r="AR124" s="187" t="s">
        <v>86</v>
      </c>
      <c r="AT124" s="188" t="s">
        <v>74</v>
      </c>
      <c r="AU124" s="188" t="s">
        <v>83</v>
      </c>
      <c r="AY124" s="187" t="s">
        <v>239</v>
      </c>
      <c r="BK124" s="189">
        <f>SUM(BK125:BK221)</f>
        <v>0</v>
      </c>
    </row>
    <row r="125" spans="1:65" s="2" customFormat="1" ht="37.9" customHeight="1">
      <c r="A125" s="35"/>
      <c r="B125" s="36"/>
      <c r="C125" s="192" t="s">
        <v>83</v>
      </c>
      <c r="D125" s="192" t="s">
        <v>241</v>
      </c>
      <c r="E125" s="193" t="s">
        <v>4761</v>
      </c>
      <c r="F125" s="194" t="s">
        <v>4762</v>
      </c>
      <c r="G125" s="195" t="s">
        <v>674</v>
      </c>
      <c r="H125" s="196">
        <v>1</v>
      </c>
      <c r="I125" s="197"/>
      <c r="J125" s="198">
        <f>ROUND(I125*H125,2)</f>
        <v>0</v>
      </c>
      <c r="K125" s="194" t="s">
        <v>245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</v>
      </c>
      <c r="AT125" s="203" t="s">
        <v>241</v>
      </c>
      <c r="AU125" s="203" t="s">
        <v>86</v>
      </c>
      <c r="AY125" s="18" t="s">
        <v>239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</v>
      </c>
      <c r="BM125" s="203" t="s">
        <v>5014</v>
      </c>
    </row>
    <row r="126" spans="1:65" s="2" customFormat="1" ht="11.25">
      <c r="A126" s="35"/>
      <c r="B126" s="36"/>
      <c r="C126" s="37"/>
      <c r="D126" s="205" t="s">
        <v>248</v>
      </c>
      <c r="E126" s="37"/>
      <c r="F126" s="206" t="s">
        <v>4764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248</v>
      </c>
      <c r="AU126" s="18" t="s">
        <v>86</v>
      </c>
    </row>
    <row r="127" spans="1:65" s="2" customFormat="1" ht="62.65" customHeight="1">
      <c r="A127" s="35"/>
      <c r="B127" s="36"/>
      <c r="C127" s="254" t="s">
        <v>86</v>
      </c>
      <c r="D127" s="254" t="s">
        <v>340</v>
      </c>
      <c r="E127" s="255" t="s">
        <v>5015</v>
      </c>
      <c r="F127" s="256" t="s">
        <v>5016</v>
      </c>
      <c r="G127" s="257" t="s">
        <v>1610</v>
      </c>
      <c r="H127" s="258">
        <v>1</v>
      </c>
      <c r="I127" s="259"/>
      <c r="J127" s="260">
        <f t="shared" ref="J127:J135" si="0">ROUND(I127*H127,2)</f>
        <v>0</v>
      </c>
      <c r="K127" s="256" t="s">
        <v>1</v>
      </c>
      <c r="L127" s="261"/>
      <c r="M127" s="262" t="s">
        <v>1</v>
      </c>
      <c r="N127" s="263" t="s">
        <v>40</v>
      </c>
      <c r="O127" s="72"/>
      <c r="P127" s="201">
        <f t="shared" ref="P127:P135" si="1">O127*H127</f>
        <v>0</v>
      </c>
      <c r="Q127" s="201">
        <v>0</v>
      </c>
      <c r="R127" s="201">
        <f t="shared" ref="R127:R135" si="2">Q127*H127</f>
        <v>0</v>
      </c>
      <c r="S127" s="201">
        <v>0</v>
      </c>
      <c r="T127" s="202">
        <f t="shared" ref="T127:T135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 t="shared" ref="BE127:BE135" si="4">IF(N127="základní",J127,0)</f>
        <v>0</v>
      </c>
      <c r="BF127" s="204">
        <f t="shared" ref="BF127:BF135" si="5">IF(N127="snížená",J127,0)</f>
        <v>0</v>
      </c>
      <c r="BG127" s="204">
        <f t="shared" ref="BG127:BG135" si="6">IF(N127="zákl. přenesená",J127,0)</f>
        <v>0</v>
      </c>
      <c r="BH127" s="204">
        <f t="shared" ref="BH127:BH135" si="7">IF(N127="sníž. přenesená",J127,0)</f>
        <v>0</v>
      </c>
      <c r="BI127" s="204">
        <f t="shared" ref="BI127:BI135" si="8">IF(N127="nulová",J127,0)</f>
        <v>0</v>
      </c>
      <c r="BJ127" s="18" t="s">
        <v>83</v>
      </c>
      <c r="BK127" s="204">
        <f t="shared" ref="BK127:BK135" si="9">ROUND(I127*H127,2)</f>
        <v>0</v>
      </c>
      <c r="BL127" s="18" t="s">
        <v>169</v>
      </c>
      <c r="BM127" s="203" t="s">
        <v>5017</v>
      </c>
    </row>
    <row r="128" spans="1:65" s="2" customFormat="1" ht="16.5" customHeight="1">
      <c r="A128" s="35"/>
      <c r="B128" s="36"/>
      <c r="C128" s="192" t="s">
        <v>255</v>
      </c>
      <c r="D128" s="192" t="s">
        <v>241</v>
      </c>
      <c r="E128" s="193" t="s">
        <v>4768</v>
      </c>
      <c r="F128" s="194" t="s">
        <v>5018</v>
      </c>
      <c r="G128" s="195" t="s">
        <v>674</v>
      </c>
      <c r="H128" s="196">
        <v>1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169</v>
      </c>
      <c r="AT128" s="203" t="s">
        <v>241</v>
      </c>
      <c r="AU128" s="203" t="s">
        <v>86</v>
      </c>
      <c r="AY128" s="18" t="s">
        <v>239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169</v>
      </c>
      <c r="BM128" s="203" t="s">
        <v>5019</v>
      </c>
    </row>
    <row r="129" spans="1:65" s="2" customFormat="1" ht="37.9" customHeight="1">
      <c r="A129" s="35"/>
      <c r="B129" s="36"/>
      <c r="C129" s="254" t="s">
        <v>246</v>
      </c>
      <c r="D129" s="254" t="s">
        <v>340</v>
      </c>
      <c r="E129" s="255" t="s">
        <v>5020</v>
      </c>
      <c r="F129" s="256" t="s">
        <v>5021</v>
      </c>
      <c r="G129" s="257" t="s">
        <v>1610</v>
      </c>
      <c r="H129" s="258">
        <v>1</v>
      </c>
      <c r="I129" s="259"/>
      <c r="J129" s="260">
        <f t="shared" si="0"/>
        <v>0</v>
      </c>
      <c r="K129" s="256" t="s">
        <v>1</v>
      </c>
      <c r="L129" s="261"/>
      <c r="M129" s="262" t="s">
        <v>1</v>
      </c>
      <c r="N129" s="263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531</v>
      </c>
      <c r="AT129" s="203" t="s">
        <v>340</v>
      </c>
      <c r="AU129" s="203" t="s">
        <v>86</v>
      </c>
      <c r="AY129" s="18" t="s">
        <v>239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169</v>
      </c>
      <c r="BM129" s="203" t="s">
        <v>5022</v>
      </c>
    </row>
    <row r="130" spans="1:65" s="2" customFormat="1" ht="16.5" customHeight="1">
      <c r="A130" s="35"/>
      <c r="B130" s="36"/>
      <c r="C130" s="254" t="s">
        <v>288</v>
      </c>
      <c r="D130" s="254" t="s">
        <v>340</v>
      </c>
      <c r="E130" s="255" t="s">
        <v>5023</v>
      </c>
      <c r="F130" s="256" t="s">
        <v>4775</v>
      </c>
      <c r="G130" s="257" t="s">
        <v>674</v>
      </c>
      <c r="H130" s="258">
        <v>1</v>
      </c>
      <c r="I130" s="259"/>
      <c r="J130" s="260">
        <f t="shared" si="0"/>
        <v>0</v>
      </c>
      <c r="K130" s="256" t="s">
        <v>1</v>
      </c>
      <c r="L130" s="261"/>
      <c r="M130" s="262" t="s">
        <v>1</v>
      </c>
      <c r="N130" s="263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531</v>
      </c>
      <c r="AT130" s="203" t="s">
        <v>340</v>
      </c>
      <c r="AU130" s="203" t="s">
        <v>86</v>
      </c>
      <c r="AY130" s="18" t="s">
        <v>239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169</v>
      </c>
      <c r="BM130" s="203" t="s">
        <v>5024</v>
      </c>
    </row>
    <row r="131" spans="1:65" s="2" customFormat="1" ht="33" customHeight="1">
      <c r="A131" s="35"/>
      <c r="B131" s="36"/>
      <c r="C131" s="254" t="s">
        <v>299</v>
      </c>
      <c r="D131" s="254" t="s">
        <v>340</v>
      </c>
      <c r="E131" s="255" t="s">
        <v>5025</v>
      </c>
      <c r="F131" s="256" t="s">
        <v>4778</v>
      </c>
      <c r="G131" s="257" t="s">
        <v>519</v>
      </c>
      <c r="H131" s="258">
        <v>25</v>
      </c>
      <c r="I131" s="259"/>
      <c r="J131" s="260">
        <f t="shared" si="0"/>
        <v>0</v>
      </c>
      <c r="K131" s="256" t="s">
        <v>1</v>
      </c>
      <c r="L131" s="261"/>
      <c r="M131" s="262" t="s">
        <v>1</v>
      </c>
      <c r="N131" s="263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169</v>
      </c>
      <c r="BM131" s="203" t="s">
        <v>5026</v>
      </c>
    </row>
    <row r="132" spans="1:65" s="2" customFormat="1" ht="16.5" customHeight="1">
      <c r="A132" s="35"/>
      <c r="B132" s="36"/>
      <c r="C132" s="254" t="s">
        <v>309</v>
      </c>
      <c r="D132" s="254" t="s">
        <v>340</v>
      </c>
      <c r="E132" s="255" t="s">
        <v>5027</v>
      </c>
      <c r="F132" s="256" t="s">
        <v>4781</v>
      </c>
      <c r="G132" s="257" t="s">
        <v>519</v>
      </c>
      <c r="H132" s="258">
        <v>25</v>
      </c>
      <c r="I132" s="259"/>
      <c r="J132" s="260">
        <f t="shared" si="0"/>
        <v>0</v>
      </c>
      <c r="K132" s="256" t="s">
        <v>1</v>
      </c>
      <c r="L132" s="261"/>
      <c r="M132" s="262" t="s">
        <v>1</v>
      </c>
      <c r="N132" s="263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531</v>
      </c>
      <c r="AT132" s="203" t="s">
        <v>340</v>
      </c>
      <c r="AU132" s="203" t="s">
        <v>86</v>
      </c>
      <c r="AY132" s="18" t="s">
        <v>239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169</v>
      </c>
      <c r="BM132" s="203" t="s">
        <v>5028</v>
      </c>
    </row>
    <row r="133" spans="1:65" s="2" customFormat="1" ht="16.5" customHeight="1">
      <c r="A133" s="35"/>
      <c r="B133" s="36"/>
      <c r="C133" s="254" t="s">
        <v>319</v>
      </c>
      <c r="D133" s="254" t="s">
        <v>340</v>
      </c>
      <c r="E133" s="255" t="s">
        <v>5029</v>
      </c>
      <c r="F133" s="256" t="s">
        <v>4784</v>
      </c>
      <c r="G133" s="257" t="s">
        <v>519</v>
      </c>
      <c r="H133" s="258">
        <v>25</v>
      </c>
      <c r="I133" s="259"/>
      <c r="J133" s="260">
        <f t="shared" si="0"/>
        <v>0</v>
      </c>
      <c r="K133" s="256" t="s">
        <v>1</v>
      </c>
      <c r="L133" s="261"/>
      <c r="M133" s="262" t="s">
        <v>1</v>
      </c>
      <c r="N133" s="263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531</v>
      </c>
      <c r="AT133" s="203" t="s">
        <v>340</v>
      </c>
      <c r="AU133" s="203" t="s">
        <v>86</v>
      </c>
      <c r="AY133" s="18" t="s">
        <v>239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169</v>
      </c>
      <c r="BM133" s="203" t="s">
        <v>5030</v>
      </c>
    </row>
    <row r="134" spans="1:65" s="2" customFormat="1" ht="16.5" customHeight="1">
      <c r="A134" s="35"/>
      <c r="B134" s="36"/>
      <c r="C134" s="254" t="s">
        <v>327</v>
      </c>
      <c r="D134" s="254" t="s">
        <v>340</v>
      </c>
      <c r="E134" s="255" t="s">
        <v>5031</v>
      </c>
      <c r="F134" s="256" t="s">
        <v>4787</v>
      </c>
      <c r="G134" s="257" t="s">
        <v>4788</v>
      </c>
      <c r="H134" s="258">
        <v>800</v>
      </c>
      <c r="I134" s="259"/>
      <c r="J134" s="260">
        <f t="shared" si="0"/>
        <v>0</v>
      </c>
      <c r="K134" s="256" t="s">
        <v>1</v>
      </c>
      <c r="L134" s="261"/>
      <c r="M134" s="262" t="s">
        <v>1</v>
      </c>
      <c r="N134" s="263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86</v>
      </c>
      <c r="AY134" s="18" t="s">
        <v>239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169</v>
      </c>
      <c r="BM134" s="203" t="s">
        <v>5032</v>
      </c>
    </row>
    <row r="135" spans="1:65" s="2" customFormat="1" ht="24.2" customHeight="1">
      <c r="A135" s="35"/>
      <c r="B135" s="36"/>
      <c r="C135" s="192" t="s">
        <v>151</v>
      </c>
      <c r="D135" s="192" t="s">
        <v>241</v>
      </c>
      <c r="E135" s="193" t="s">
        <v>4790</v>
      </c>
      <c r="F135" s="194" t="s">
        <v>4791</v>
      </c>
      <c r="G135" s="195" t="s">
        <v>674</v>
      </c>
      <c r="H135" s="196">
        <v>1</v>
      </c>
      <c r="I135" s="197"/>
      <c r="J135" s="198">
        <f t="shared" si="0"/>
        <v>0</v>
      </c>
      <c r="K135" s="194" t="s">
        <v>245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241</v>
      </c>
      <c r="AU135" s="203" t="s">
        <v>86</v>
      </c>
      <c r="AY135" s="18" t="s">
        <v>239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169</v>
      </c>
      <c r="BM135" s="203" t="s">
        <v>5033</v>
      </c>
    </row>
    <row r="136" spans="1:65" s="2" customFormat="1" ht="11.25">
      <c r="A136" s="35"/>
      <c r="B136" s="36"/>
      <c r="C136" s="37"/>
      <c r="D136" s="205" t="s">
        <v>248</v>
      </c>
      <c r="E136" s="37"/>
      <c r="F136" s="206" t="s">
        <v>4793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248</v>
      </c>
      <c r="AU136" s="18" t="s">
        <v>86</v>
      </c>
    </row>
    <row r="137" spans="1:65" s="2" customFormat="1" ht="33" customHeight="1">
      <c r="A137" s="35"/>
      <c r="B137" s="36"/>
      <c r="C137" s="254" t="s">
        <v>154</v>
      </c>
      <c r="D137" s="254" t="s">
        <v>340</v>
      </c>
      <c r="E137" s="255" t="s">
        <v>5034</v>
      </c>
      <c r="F137" s="256" t="s">
        <v>5035</v>
      </c>
      <c r="G137" s="257" t="s">
        <v>674</v>
      </c>
      <c r="H137" s="258">
        <v>1</v>
      </c>
      <c r="I137" s="259"/>
      <c r="J137" s="260">
        <f>ROUND(I137*H137,2)</f>
        <v>0</v>
      </c>
      <c r="K137" s="256" t="s">
        <v>1</v>
      </c>
      <c r="L137" s="261"/>
      <c r="M137" s="262" t="s">
        <v>1</v>
      </c>
      <c r="N137" s="263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531</v>
      </c>
      <c r="AT137" s="203" t="s">
        <v>340</v>
      </c>
      <c r="AU137" s="203" t="s">
        <v>86</v>
      </c>
      <c r="AY137" s="18" t="s">
        <v>239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169</v>
      </c>
      <c r="BM137" s="203" t="s">
        <v>5036</v>
      </c>
    </row>
    <row r="138" spans="1:65" s="2" customFormat="1" ht="16.5" customHeight="1">
      <c r="A138" s="35"/>
      <c r="B138" s="36"/>
      <c r="C138" s="192" t="s">
        <v>157</v>
      </c>
      <c r="D138" s="192" t="s">
        <v>241</v>
      </c>
      <c r="E138" s="193" t="s">
        <v>4797</v>
      </c>
      <c r="F138" s="194" t="s">
        <v>5037</v>
      </c>
      <c r="G138" s="195" t="s">
        <v>674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169</v>
      </c>
      <c r="AT138" s="203" t="s">
        <v>241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5038</v>
      </c>
    </row>
    <row r="139" spans="1:65" s="2" customFormat="1" ht="16.5" customHeight="1">
      <c r="A139" s="35"/>
      <c r="B139" s="36"/>
      <c r="C139" s="254" t="s">
        <v>161</v>
      </c>
      <c r="D139" s="254" t="s">
        <v>340</v>
      </c>
      <c r="E139" s="255" t="s">
        <v>5039</v>
      </c>
      <c r="F139" s="256" t="s">
        <v>4801</v>
      </c>
      <c r="G139" s="257" t="s">
        <v>674</v>
      </c>
      <c r="H139" s="258">
        <v>1</v>
      </c>
      <c r="I139" s="259"/>
      <c r="J139" s="260">
        <f>ROUND(I139*H139,2)</f>
        <v>0</v>
      </c>
      <c r="K139" s="256" t="s">
        <v>1</v>
      </c>
      <c r="L139" s="261"/>
      <c r="M139" s="262" t="s">
        <v>1</v>
      </c>
      <c r="N139" s="263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531</v>
      </c>
      <c r="AT139" s="203" t="s">
        <v>340</v>
      </c>
      <c r="AU139" s="203" t="s">
        <v>86</v>
      </c>
      <c r="AY139" s="18" t="s">
        <v>239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169</v>
      </c>
      <c r="BM139" s="203" t="s">
        <v>5040</v>
      </c>
    </row>
    <row r="140" spans="1:65" s="2" customFormat="1" ht="24.2" customHeight="1">
      <c r="A140" s="35"/>
      <c r="B140" s="36"/>
      <c r="C140" s="192" t="s">
        <v>164</v>
      </c>
      <c r="D140" s="192" t="s">
        <v>241</v>
      </c>
      <c r="E140" s="193" t="s">
        <v>4803</v>
      </c>
      <c r="F140" s="194" t="s">
        <v>4804</v>
      </c>
      <c r="G140" s="195" t="s">
        <v>674</v>
      </c>
      <c r="H140" s="196">
        <v>4</v>
      </c>
      <c r="I140" s="197"/>
      <c r="J140" s="198">
        <f>ROUND(I140*H140,2)</f>
        <v>0</v>
      </c>
      <c r="K140" s="194" t="s">
        <v>245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169</v>
      </c>
      <c r="AT140" s="203" t="s">
        <v>241</v>
      </c>
      <c r="AU140" s="203" t="s">
        <v>86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5041</v>
      </c>
    </row>
    <row r="141" spans="1:65" s="2" customFormat="1" ht="11.25">
      <c r="A141" s="35"/>
      <c r="B141" s="36"/>
      <c r="C141" s="37"/>
      <c r="D141" s="205" t="s">
        <v>248</v>
      </c>
      <c r="E141" s="37"/>
      <c r="F141" s="206" t="s">
        <v>4806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248</v>
      </c>
      <c r="AU141" s="18" t="s">
        <v>86</v>
      </c>
    </row>
    <row r="142" spans="1:65" s="14" customFormat="1" ht="11.25">
      <c r="B142" s="221"/>
      <c r="C142" s="222"/>
      <c r="D142" s="212" t="s">
        <v>250</v>
      </c>
      <c r="E142" s="223" t="s">
        <v>1</v>
      </c>
      <c r="F142" s="224" t="s">
        <v>5042</v>
      </c>
      <c r="G142" s="222"/>
      <c r="H142" s="225">
        <v>4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250</v>
      </c>
      <c r="AU142" s="231" t="s">
        <v>86</v>
      </c>
      <c r="AV142" s="14" t="s">
        <v>86</v>
      </c>
      <c r="AW142" s="14" t="s">
        <v>31</v>
      </c>
      <c r="AX142" s="14" t="s">
        <v>75</v>
      </c>
      <c r="AY142" s="231" t="s">
        <v>239</v>
      </c>
    </row>
    <row r="143" spans="1:65" s="16" customFormat="1" ht="11.25">
      <c r="B143" s="243"/>
      <c r="C143" s="244"/>
      <c r="D143" s="212" t="s">
        <v>250</v>
      </c>
      <c r="E143" s="245" t="s">
        <v>1</v>
      </c>
      <c r="F143" s="246" t="s">
        <v>264</v>
      </c>
      <c r="G143" s="244"/>
      <c r="H143" s="247">
        <v>4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250</v>
      </c>
      <c r="AU143" s="253" t="s">
        <v>86</v>
      </c>
      <c r="AV143" s="16" t="s">
        <v>246</v>
      </c>
      <c r="AW143" s="16" t="s">
        <v>31</v>
      </c>
      <c r="AX143" s="16" t="s">
        <v>83</v>
      </c>
      <c r="AY143" s="253" t="s">
        <v>239</v>
      </c>
    </row>
    <row r="144" spans="1:65" s="2" customFormat="1" ht="21.75" customHeight="1">
      <c r="A144" s="35"/>
      <c r="B144" s="36"/>
      <c r="C144" s="254" t="s">
        <v>8</v>
      </c>
      <c r="D144" s="254" t="s">
        <v>340</v>
      </c>
      <c r="E144" s="255" t="s">
        <v>5043</v>
      </c>
      <c r="F144" s="256" t="s">
        <v>5044</v>
      </c>
      <c r="G144" s="257" t="s">
        <v>674</v>
      </c>
      <c r="H144" s="258">
        <v>1</v>
      </c>
      <c r="I144" s="259"/>
      <c r="J144" s="260">
        <f>ROUND(I144*H144,2)</f>
        <v>0</v>
      </c>
      <c r="K144" s="256" t="s">
        <v>1</v>
      </c>
      <c r="L144" s="261"/>
      <c r="M144" s="262" t="s">
        <v>1</v>
      </c>
      <c r="N144" s="263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531</v>
      </c>
      <c r="AT144" s="203" t="s">
        <v>340</v>
      </c>
      <c r="AU144" s="203" t="s">
        <v>86</v>
      </c>
      <c r="AY144" s="18" t="s">
        <v>239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169</v>
      </c>
      <c r="BM144" s="203" t="s">
        <v>5045</v>
      </c>
    </row>
    <row r="145" spans="1:65" s="2" customFormat="1" ht="21.75" customHeight="1">
      <c r="A145" s="35"/>
      <c r="B145" s="36"/>
      <c r="C145" s="254" t="s">
        <v>169</v>
      </c>
      <c r="D145" s="254" t="s">
        <v>340</v>
      </c>
      <c r="E145" s="255" t="s">
        <v>5046</v>
      </c>
      <c r="F145" s="256" t="s">
        <v>4814</v>
      </c>
      <c r="G145" s="257" t="s">
        <v>674</v>
      </c>
      <c r="H145" s="258">
        <v>2</v>
      </c>
      <c r="I145" s="259"/>
      <c r="J145" s="260">
        <f>ROUND(I145*H145,2)</f>
        <v>0</v>
      </c>
      <c r="K145" s="256" t="s">
        <v>1</v>
      </c>
      <c r="L145" s="261"/>
      <c r="M145" s="262" t="s">
        <v>1</v>
      </c>
      <c r="N145" s="263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531</v>
      </c>
      <c r="AT145" s="203" t="s">
        <v>340</v>
      </c>
      <c r="AU145" s="203" t="s">
        <v>86</v>
      </c>
      <c r="AY145" s="18" t="s">
        <v>239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169</v>
      </c>
      <c r="BM145" s="203" t="s">
        <v>5047</v>
      </c>
    </row>
    <row r="146" spans="1:65" s="2" customFormat="1" ht="21.75" customHeight="1">
      <c r="A146" s="35"/>
      <c r="B146" s="36"/>
      <c r="C146" s="254" t="s">
        <v>172</v>
      </c>
      <c r="D146" s="254" t="s">
        <v>340</v>
      </c>
      <c r="E146" s="255" t="s">
        <v>5048</v>
      </c>
      <c r="F146" s="256" t="s">
        <v>4817</v>
      </c>
      <c r="G146" s="257" t="s">
        <v>674</v>
      </c>
      <c r="H146" s="258">
        <v>1</v>
      </c>
      <c r="I146" s="259"/>
      <c r="J146" s="260">
        <f>ROUND(I146*H146,2)</f>
        <v>0</v>
      </c>
      <c r="K146" s="256" t="s">
        <v>1</v>
      </c>
      <c r="L146" s="261"/>
      <c r="M146" s="262" t="s">
        <v>1</v>
      </c>
      <c r="N146" s="263" t="s">
        <v>40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531</v>
      </c>
      <c r="AT146" s="203" t="s">
        <v>340</v>
      </c>
      <c r="AU146" s="203" t="s">
        <v>86</v>
      </c>
      <c r="AY146" s="18" t="s">
        <v>239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169</v>
      </c>
      <c r="BM146" s="203" t="s">
        <v>5049</v>
      </c>
    </row>
    <row r="147" spans="1:65" s="2" customFormat="1" ht="24.2" customHeight="1">
      <c r="A147" s="35"/>
      <c r="B147" s="36"/>
      <c r="C147" s="192" t="s">
        <v>394</v>
      </c>
      <c r="D147" s="192" t="s">
        <v>241</v>
      </c>
      <c r="E147" s="193" t="s">
        <v>4819</v>
      </c>
      <c r="F147" s="194" t="s">
        <v>4820</v>
      </c>
      <c r="G147" s="195" t="s">
        <v>674</v>
      </c>
      <c r="H147" s="196">
        <v>3</v>
      </c>
      <c r="I147" s="197"/>
      <c r="J147" s="198">
        <f>ROUND(I147*H147,2)</f>
        <v>0</v>
      </c>
      <c r="K147" s="194" t="s">
        <v>245</v>
      </c>
      <c r="L147" s="40"/>
      <c r="M147" s="199" t="s">
        <v>1</v>
      </c>
      <c r="N147" s="200" t="s">
        <v>40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169</v>
      </c>
      <c r="AT147" s="203" t="s">
        <v>241</v>
      </c>
      <c r="AU147" s="203" t="s">
        <v>86</v>
      </c>
      <c r="AY147" s="18" t="s">
        <v>239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169</v>
      </c>
      <c r="BM147" s="203" t="s">
        <v>5050</v>
      </c>
    </row>
    <row r="148" spans="1:65" s="2" customFormat="1" ht="11.25">
      <c r="A148" s="35"/>
      <c r="B148" s="36"/>
      <c r="C148" s="37"/>
      <c r="D148" s="205" t="s">
        <v>248</v>
      </c>
      <c r="E148" s="37"/>
      <c r="F148" s="206" t="s">
        <v>4822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248</v>
      </c>
      <c r="AU148" s="18" t="s">
        <v>86</v>
      </c>
    </row>
    <row r="149" spans="1:65" s="14" customFormat="1" ht="11.25">
      <c r="B149" s="221"/>
      <c r="C149" s="222"/>
      <c r="D149" s="212" t="s">
        <v>250</v>
      </c>
      <c r="E149" s="223" t="s">
        <v>1</v>
      </c>
      <c r="F149" s="224" t="s">
        <v>3867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250</v>
      </c>
      <c r="AU149" s="231" t="s">
        <v>86</v>
      </c>
      <c r="AV149" s="14" t="s">
        <v>86</v>
      </c>
      <c r="AW149" s="14" t="s">
        <v>31</v>
      </c>
      <c r="AX149" s="14" t="s">
        <v>75</v>
      </c>
      <c r="AY149" s="231" t="s">
        <v>239</v>
      </c>
    </row>
    <row r="150" spans="1:65" s="16" customFormat="1" ht="11.25">
      <c r="B150" s="243"/>
      <c r="C150" s="244"/>
      <c r="D150" s="212" t="s">
        <v>250</v>
      </c>
      <c r="E150" s="245" t="s">
        <v>1</v>
      </c>
      <c r="F150" s="246" t="s">
        <v>264</v>
      </c>
      <c r="G150" s="244"/>
      <c r="H150" s="247">
        <v>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250</v>
      </c>
      <c r="AU150" s="253" t="s">
        <v>86</v>
      </c>
      <c r="AV150" s="16" t="s">
        <v>246</v>
      </c>
      <c r="AW150" s="16" t="s">
        <v>31</v>
      </c>
      <c r="AX150" s="16" t="s">
        <v>83</v>
      </c>
      <c r="AY150" s="253" t="s">
        <v>239</v>
      </c>
    </row>
    <row r="151" spans="1:65" s="2" customFormat="1" ht="24.2" customHeight="1">
      <c r="A151" s="35"/>
      <c r="B151" s="36"/>
      <c r="C151" s="254" t="s">
        <v>396</v>
      </c>
      <c r="D151" s="254" t="s">
        <v>340</v>
      </c>
      <c r="E151" s="255" t="s">
        <v>5051</v>
      </c>
      <c r="F151" s="256" t="s">
        <v>4825</v>
      </c>
      <c r="G151" s="257" t="s">
        <v>674</v>
      </c>
      <c r="H151" s="258">
        <v>1</v>
      </c>
      <c r="I151" s="259"/>
      <c r="J151" s="260">
        <f>ROUND(I151*H151,2)</f>
        <v>0</v>
      </c>
      <c r="K151" s="256" t="s">
        <v>1</v>
      </c>
      <c r="L151" s="261"/>
      <c r="M151" s="262" t="s">
        <v>1</v>
      </c>
      <c r="N151" s="263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531</v>
      </c>
      <c r="AT151" s="203" t="s">
        <v>340</v>
      </c>
      <c r="AU151" s="203" t="s">
        <v>86</v>
      </c>
      <c r="AY151" s="18" t="s">
        <v>239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169</v>
      </c>
      <c r="BM151" s="203" t="s">
        <v>5052</v>
      </c>
    </row>
    <row r="152" spans="1:65" s="2" customFormat="1" ht="24.2" customHeight="1">
      <c r="A152" s="35"/>
      <c r="B152" s="36"/>
      <c r="C152" s="254" t="s">
        <v>401</v>
      </c>
      <c r="D152" s="254" t="s">
        <v>340</v>
      </c>
      <c r="E152" s="255" t="s">
        <v>5053</v>
      </c>
      <c r="F152" s="256" t="s">
        <v>4828</v>
      </c>
      <c r="G152" s="257" t="s">
        <v>674</v>
      </c>
      <c r="H152" s="258">
        <v>1</v>
      </c>
      <c r="I152" s="259"/>
      <c r="J152" s="260">
        <f>ROUND(I152*H152,2)</f>
        <v>0</v>
      </c>
      <c r="K152" s="256" t="s">
        <v>1</v>
      </c>
      <c r="L152" s="261"/>
      <c r="M152" s="262" t="s">
        <v>1</v>
      </c>
      <c r="N152" s="263" t="s">
        <v>40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531</v>
      </c>
      <c r="AT152" s="203" t="s">
        <v>340</v>
      </c>
      <c r="AU152" s="203" t="s">
        <v>86</v>
      </c>
      <c r="AY152" s="18" t="s">
        <v>239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169</v>
      </c>
      <c r="BM152" s="203" t="s">
        <v>5054</v>
      </c>
    </row>
    <row r="153" spans="1:65" s="2" customFormat="1" ht="24.2" customHeight="1">
      <c r="A153" s="35"/>
      <c r="B153" s="36"/>
      <c r="C153" s="254" t="s">
        <v>7</v>
      </c>
      <c r="D153" s="254" t="s">
        <v>340</v>
      </c>
      <c r="E153" s="255" t="s">
        <v>5055</v>
      </c>
      <c r="F153" s="256" t="s">
        <v>4831</v>
      </c>
      <c r="G153" s="257" t="s">
        <v>674</v>
      </c>
      <c r="H153" s="258">
        <v>1</v>
      </c>
      <c r="I153" s="259"/>
      <c r="J153" s="260">
        <f>ROUND(I153*H153,2)</f>
        <v>0</v>
      </c>
      <c r="K153" s="256" t="s">
        <v>1</v>
      </c>
      <c r="L153" s="261"/>
      <c r="M153" s="262" t="s">
        <v>1</v>
      </c>
      <c r="N153" s="263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531</v>
      </c>
      <c r="AT153" s="203" t="s">
        <v>340</v>
      </c>
      <c r="AU153" s="203" t="s">
        <v>86</v>
      </c>
      <c r="AY153" s="18" t="s">
        <v>239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169</v>
      </c>
      <c r="BM153" s="203" t="s">
        <v>5056</v>
      </c>
    </row>
    <row r="154" spans="1:65" s="2" customFormat="1" ht="16.5" customHeight="1">
      <c r="A154" s="35"/>
      <c r="B154" s="36"/>
      <c r="C154" s="192" t="s">
        <v>426</v>
      </c>
      <c r="D154" s="192" t="s">
        <v>241</v>
      </c>
      <c r="E154" s="193" t="s">
        <v>4833</v>
      </c>
      <c r="F154" s="194" t="s">
        <v>4834</v>
      </c>
      <c r="G154" s="195" t="s">
        <v>674</v>
      </c>
      <c r="H154" s="196">
        <v>1</v>
      </c>
      <c r="I154" s="197"/>
      <c r="J154" s="198">
        <f>ROUND(I154*H154,2)</f>
        <v>0</v>
      </c>
      <c r="K154" s="194" t="s">
        <v>245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169</v>
      </c>
      <c r="AT154" s="203" t="s">
        <v>241</v>
      </c>
      <c r="AU154" s="203" t="s">
        <v>86</v>
      </c>
      <c r="AY154" s="18" t="s">
        <v>239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169</v>
      </c>
      <c r="BM154" s="203" t="s">
        <v>5057</v>
      </c>
    </row>
    <row r="155" spans="1:65" s="2" customFormat="1" ht="11.25">
      <c r="A155" s="35"/>
      <c r="B155" s="36"/>
      <c r="C155" s="37"/>
      <c r="D155" s="205" t="s">
        <v>248</v>
      </c>
      <c r="E155" s="37"/>
      <c r="F155" s="206" t="s">
        <v>4836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248</v>
      </c>
      <c r="AU155" s="18" t="s">
        <v>86</v>
      </c>
    </row>
    <row r="156" spans="1:65" s="2" customFormat="1" ht="24.2" customHeight="1">
      <c r="A156" s="35"/>
      <c r="B156" s="36"/>
      <c r="C156" s="254" t="s">
        <v>441</v>
      </c>
      <c r="D156" s="254" t="s">
        <v>340</v>
      </c>
      <c r="E156" s="255" t="s">
        <v>5058</v>
      </c>
      <c r="F156" s="256" t="s">
        <v>4838</v>
      </c>
      <c r="G156" s="257" t="s">
        <v>674</v>
      </c>
      <c r="H156" s="258">
        <v>1</v>
      </c>
      <c r="I156" s="259"/>
      <c r="J156" s="260">
        <f>ROUND(I156*H156,2)</f>
        <v>0</v>
      </c>
      <c r="K156" s="256" t="s">
        <v>1</v>
      </c>
      <c r="L156" s="261"/>
      <c r="M156" s="262" t="s">
        <v>1</v>
      </c>
      <c r="N156" s="263" t="s">
        <v>40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531</v>
      </c>
      <c r="AT156" s="203" t="s">
        <v>340</v>
      </c>
      <c r="AU156" s="203" t="s">
        <v>86</v>
      </c>
      <c r="AY156" s="18" t="s">
        <v>239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169</v>
      </c>
      <c r="BM156" s="203" t="s">
        <v>5059</v>
      </c>
    </row>
    <row r="157" spans="1:65" s="2" customFormat="1" ht="21.75" customHeight="1">
      <c r="A157" s="35"/>
      <c r="B157" s="36"/>
      <c r="C157" s="192" t="s">
        <v>454</v>
      </c>
      <c r="D157" s="192" t="s">
        <v>241</v>
      </c>
      <c r="E157" s="193" t="s">
        <v>4840</v>
      </c>
      <c r="F157" s="194" t="s">
        <v>4841</v>
      </c>
      <c r="G157" s="195" t="s">
        <v>674</v>
      </c>
      <c r="H157" s="196">
        <v>7</v>
      </c>
      <c r="I157" s="197"/>
      <c r="J157" s="198">
        <f>ROUND(I157*H157,2)</f>
        <v>0</v>
      </c>
      <c r="K157" s="194" t="s">
        <v>245</v>
      </c>
      <c r="L157" s="40"/>
      <c r="M157" s="199" t="s">
        <v>1</v>
      </c>
      <c r="N157" s="200" t="s">
        <v>40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</v>
      </c>
      <c r="AT157" s="203" t="s">
        <v>241</v>
      </c>
      <c r="AU157" s="203" t="s">
        <v>86</v>
      </c>
      <c r="AY157" s="18" t="s">
        <v>239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169</v>
      </c>
      <c r="BM157" s="203" t="s">
        <v>5060</v>
      </c>
    </row>
    <row r="158" spans="1:65" s="2" customFormat="1" ht="11.25">
      <c r="A158" s="35"/>
      <c r="B158" s="36"/>
      <c r="C158" s="37"/>
      <c r="D158" s="205" t="s">
        <v>248</v>
      </c>
      <c r="E158" s="37"/>
      <c r="F158" s="206" t="s">
        <v>4843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248</v>
      </c>
      <c r="AU158" s="18" t="s">
        <v>86</v>
      </c>
    </row>
    <row r="159" spans="1:65" s="14" customFormat="1" ht="11.25">
      <c r="B159" s="221"/>
      <c r="C159" s="222"/>
      <c r="D159" s="212" t="s">
        <v>250</v>
      </c>
      <c r="E159" s="223" t="s">
        <v>1</v>
      </c>
      <c r="F159" s="224" t="s">
        <v>5061</v>
      </c>
      <c r="G159" s="222"/>
      <c r="H159" s="225">
        <v>7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250</v>
      </c>
      <c r="AU159" s="231" t="s">
        <v>86</v>
      </c>
      <c r="AV159" s="14" t="s">
        <v>86</v>
      </c>
      <c r="AW159" s="14" t="s">
        <v>31</v>
      </c>
      <c r="AX159" s="14" t="s">
        <v>75</v>
      </c>
      <c r="AY159" s="231" t="s">
        <v>239</v>
      </c>
    </row>
    <row r="160" spans="1:65" s="16" customFormat="1" ht="11.25">
      <c r="B160" s="243"/>
      <c r="C160" s="244"/>
      <c r="D160" s="212" t="s">
        <v>250</v>
      </c>
      <c r="E160" s="245" t="s">
        <v>1</v>
      </c>
      <c r="F160" s="246" t="s">
        <v>264</v>
      </c>
      <c r="G160" s="244"/>
      <c r="H160" s="247">
        <v>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250</v>
      </c>
      <c r="AU160" s="253" t="s">
        <v>86</v>
      </c>
      <c r="AV160" s="16" t="s">
        <v>246</v>
      </c>
      <c r="AW160" s="16" t="s">
        <v>31</v>
      </c>
      <c r="AX160" s="16" t="s">
        <v>83</v>
      </c>
      <c r="AY160" s="253" t="s">
        <v>239</v>
      </c>
    </row>
    <row r="161" spans="1:65" s="2" customFormat="1" ht="24.2" customHeight="1">
      <c r="A161" s="35"/>
      <c r="B161" s="36"/>
      <c r="C161" s="254" t="s">
        <v>459</v>
      </c>
      <c r="D161" s="254" t="s">
        <v>340</v>
      </c>
      <c r="E161" s="255" t="s">
        <v>5062</v>
      </c>
      <c r="F161" s="256" t="s">
        <v>4846</v>
      </c>
      <c r="G161" s="257" t="s">
        <v>674</v>
      </c>
      <c r="H161" s="258">
        <v>5</v>
      </c>
      <c r="I161" s="259"/>
      <c r="J161" s="260">
        <f>ROUND(I161*H161,2)</f>
        <v>0</v>
      </c>
      <c r="K161" s="256" t="s">
        <v>1</v>
      </c>
      <c r="L161" s="261"/>
      <c r="M161" s="262" t="s">
        <v>1</v>
      </c>
      <c r="N161" s="263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531</v>
      </c>
      <c r="AT161" s="203" t="s">
        <v>340</v>
      </c>
      <c r="AU161" s="203" t="s">
        <v>86</v>
      </c>
      <c r="AY161" s="18" t="s">
        <v>239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169</v>
      </c>
      <c r="BM161" s="203" t="s">
        <v>5063</v>
      </c>
    </row>
    <row r="162" spans="1:65" s="2" customFormat="1" ht="24.2" customHeight="1">
      <c r="A162" s="35"/>
      <c r="B162" s="36"/>
      <c r="C162" s="254" t="s">
        <v>475</v>
      </c>
      <c r="D162" s="254" t="s">
        <v>340</v>
      </c>
      <c r="E162" s="255" t="s">
        <v>5064</v>
      </c>
      <c r="F162" s="256" t="s">
        <v>4849</v>
      </c>
      <c r="G162" s="257" t="s">
        <v>674</v>
      </c>
      <c r="H162" s="258">
        <v>2</v>
      </c>
      <c r="I162" s="259"/>
      <c r="J162" s="260">
        <f>ROUND(I162*H162,2)</f>
        <v>0</v>
      </c>
      <c r="K162" s="256" t="s">
        <v>1</v>
      </c>
      <c r="L162" s="261"/>
      <c r="M162" s="262" t="s">
        <v>1</v>
      </c>
      <c r="N162" s="263" t="s">
        <v>40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531</v>
      </c>
      <c r="AT162" s="203" t="s">
        <v>340</v>
      </c>
      <c r="AU162" s="203" t="s">
        <v>86</v>
      </c>
      <c r="AY162" s="18" t="s">
        <v>239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169</v>
      </c>
      <c r="BM162" s="203" t="s">
        <v>5065</v>
      </c>
    </row>
    <row r="163" spans="1:65" s="2" customFormat="1" ht="24.2" customHeight="1">
      <c r="A163" s="35"/>
      <c r="B163" s="36"/>
      <c r="C163" s="192" t="s">
        <v>488</v>
      </c>
      <c r="D163" s="192" t="s">
        <v>241</v>
      </c>
      <c r="E163" s="193" t="s">
        <v>5066</v>
      </c>
      <c r="F163" s="194" t="s">
        <v>5067</v>
      </c>
      <c r="G163" s="195" t="s">
        <v>674</v>
      </c>
      <c r="H163" s="196">
        <v>12</v>
      </c>
      <c r="I163" s="197"/>
      <c r="J163" s="198">
        <f>ROUND(I163*H163,2)</f>
        <v>0</v>
      </c>
      <c r="K163" s="194" t="s">
        <v>245</v>
      </c>
      <c r="L163" s="40"/>
      <c r="M163" s="199" t="s">
        <v>1</v>
      </c>
      <c r="N163" s="200" t="s">
        <v>40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169</v>
      </c>
      <c r="AT163" s="203" t="s">
        <v>241</v>
      </c>
      <c r="AU163" s="203" t="s">
        <v>86</v>
      </c>
      <c r="AY163" s="18" t="s">
        <v>239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169</v>
      </c>
      <c r="BM163" s="203" t="s">
        <v>5068</v>
      </c>
    </row>
    <row r="164" spans="1:65" s="2" customFormat="1" ht="11.25">
      <c r="A164" s="35"/>
      <c r="B164" s="36"/>
      <c r="C164" s="37"/>
      <c r="D164" s="205" t="s">
        <v>248</v>
      </c>
      <c r="E164" s="37"/>
      <c r="F164" s="206" t="s">
        <v>5069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248</v>
      </c>
      <c r="AU164" s="18" t="s">
        <v>86</v>
      </c>
    </row>
    <row r="165" spans="1:65" s="2" customFormat="1" ht="37.9" customHeight="1">
      <c r="A165" s="35"/>
      <c r="B165" s="36"/>
      <c r="C165" s="254" t="s">
        <v>493</v>
      </c>
      <c r="D165" s="254" t="s">
        <v>340</v>
      </c>
      <c r="E165" s="255" t="s">
        <v>5070</v>
      </c>
      <c r="F165" s="256" t="s">
        <v>5071</v>
      </c>
      <c r="G165" s="257" t="s">
        <v>674</v>
      </c>
      <c r="H165" s="258">
        <v>12</v>
      </c>
      <c r="I165" s="259"/>
      <c r="J165" s="260">
        <f>ROUND(I165*H165,2)</f>
        <v>0</v>
      </c>
      <c r="K165" s="256" t="s">
        <v>1</v>
      </c>
      <c r="L165" s="261"/>
      <c r="M165" s="262" t="s">
        <v>1</v>
      </c>
      <c r="N165" s="263" t="s">
        <v>40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531</v>
      </c>
      <c r="AT165" s="203" t="s">
        <v>340</v>
      </c>
      <c r="AU165" s="203" t="s">
        <v>86</v>
      </c>
      <c r="AY165" s="18" t="s">
        <v>239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169</v>
      </c>
      <c r="BM165" s="203" t="s">
        <v>5072</v>
      </c>
    </row>
    <row r="166" spans="1:65" s="2" customFormat="1" ht="16.5" customHeight="1">
      <c r="A166" s="35"/>
      <c r="B166" s="36"/>
      <c r="C166" s="192" t="s">
        <v>501</v>
      </c>
      <c r="D166" s="192" t="s">
        <v>241</v>
      </c>
      <c r="E166" s="193" t="s">
        <v>5073</v>
      </c>
      <c r="F166" s="194" t="s">
        <v>5074</v>
      </c>
      <c r="G166" s="195" t="s">
        <v>674</v>
      </c>
      <c r="H166" s="196">
        <v>4</v>
      </c>
      <c r="I166" s="197"/>
      <c r="J166" s="198">
        <f>ROUND(I166*H166,2)</f>
        <v>0</v>
      </c>
      <c r="K166" s="194" t="s">
        <v>1</v>
      </c>
      <c r="L166" s="40"/>
      <c r="M166" s="199" t="s">
        <v>1</v>
      </c>
      <c r="N166" s="200" t="s">
        <v>40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169</v>
      </c>
      <c r="AT166" s="203" t="s">
        <v>241</v>
      </c>
      <c r="AU166" s="203" t="s">
        <v>86</v>
      </c>
      <c r="AY166" s="18" t="s">
        <v>239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169</v>
      </c>
      <c r="BM166" s="203" t="s">
        <v>5075</v>
      </c>
    </row>
    <row r="167" spans="1:65" s="2" customFormat="1" ht="21.75" customHeight="1">
      <c r="A167" s="35"/>
      <c r="B167" s="36"/>
      <c r="C167" s="254" t="s">
        <v>510</v>
      </c>
      <c r="D167" s="254" t="s">
        <v>340</v>
      </c>
      <c r="E167" s="255" t="s">
        <v>5076</v>
      </c>
      <c r="F167" s="256" t="s">
        <v>5077</v>
      </c>
      <c r="G167" s="257" t="s">
        <v>674</v>
      </c>
      <c r="H167" s="258">
        <v>2</v>
      </c>
      <c r="I167" s="259"/>
      <c r="J167" s="260">
        <f>ROUND(I167*H167,2)</f>
        <v>0</v>
      </c>
      <c r="K167" s="256" t="s">
        <v>1</v>
      </c>
      <c r="L167" s="261"/>
      <c r="M167" s="262" t="s">
        <v>1</v>
      </c>
      <c r="N167" s="263" t="s">
        <v>40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531</v>
      </c>
      <c r="AT167" s="203" t="s">
        <v>340</v>
      </c>
      <c r="AU167" s="203" t="s">
        <v>86</v>
      </c>
      <c r="AY167" s="18" t="s">
        <v>239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169</v>
      </c>
      <c r="BM167" s="203" t="s">
        <v>5078</v>
      </c>
    </row>
    <row r="168" spans="1:65" s="2" customFormat="1" ht="21.75" customHeight="1">
      <c r="A168" s="35"/>
      <c r="B168" s="36"/>
      <c r="C168" s="254" t="s">
        <v>516</v>
      </c>
      <c r="D168" s="254" t="s">
        <v>340</v>
      </c>
      <c r="E168" s="255" t="s">
        <v>5079</v>
      </c>
      <c r="F168" s="256" t="s">
        <v>5080</v>
      </c>
      <c r="G168" s="257" t="s">
        <v>674</v>
      </c>
      <c r="H168" s="258">
        <v>2</v>
      </c>
      <c r="I168" s="259"/>
      <c r="J168" s="260">
        <f>ROUND(I168*H168,2)</f>
        <v>0</v>
      </c>
      <c r="K168" s="256" t="s">
        <v>1</v>
      </c>
      <c r="L168" s="261"/>
      <c r="M168" s="262" t="s">
        <v>1</v>
      </c>
      <c r="N168" s="263" t="s">
        <v>40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531</v>
      </c>
      <c r="AT168" s="203" t="s">
        <v>340</v>
      </c>
      <c r="AU168" s="203" t="s">
        <v>86</v>
      </c>
      <c r="AY168" s="18" t="s">
        <v>239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169</v>
      </c>
      <c r="BM168" s="203" t="s">
        <v>5081</v>
      </c>
    </row>
    <row r="169" spans="1:65" s="2" customFormat="1" ht="33" customHeight="1">
      <c r="A169" s="35"/>
      <c r="B169" s="36"/>
      <c r="C169" s="192" t="s">
        <v>531</v>
      </c>
      <c r="D169" s="192" t="s">
        <v>241</v>
      </c>
      <c r="E169" s="193" t="s">
        <v>4870</v>
      </c>
      <c r="F169" s="194" t="s">
        <v>4871</v>
      </c>
      <c r="G169" s="195" t="s">
        <v>674</v>
      </c>
      <c r="H169" s="196">
        <v>2</v>
      </c>
      <c r="I169" s="197"/>
      <c r="J169" s="198">
        <f>ROUND(I169*H169,2)</f>
        <v>0</v>
      </c>
      <c r="K169" s="194" t="s">
        <v>245</v>
      </c>
      <c r="L169" s="40"/>
      <c r="M169" s="199" t="s">
        <v>1</v>
      </c>
      <c r="N169" s="200" t="s">
        <v>40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169</v>
      </c>
      <c r="AT169" s="203" t="s">
        <v>241</v>
      </c>
      <c r="AU169" s="203" t="s">
        <v>86</v>
      </c>
      <c r="AY169" s="18" t="s">
        <v>239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169</v>
      </c>
      <c r="BM169" s="203" t="s">
        <v>5082</v>
      </c>
    </row>
    <row r="170" spans="1:65" s="2" customFormat="1" ht="11.25">
      <c r="A170" s="35"/>
      <c r="B170" s="36"/>
      <c r="C170" s="37"/>
      <c r="D170" s="205" t="s">
        <v>248</v>
      </c>
      <c r="E170" s="37"/>
      <c r="F170" s="206" t="s">
        <v>4873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248</v>
      </c>
      <c r="AU170" s="18" t="s">
        <v>86</v>
      </c>
    </row>
    <row r="171" spans="1:65" s="2" customFormat="1" ht="21.75" customHeight="1">
      <c r="A171" s="35"/>
      <c r="B171" s="36"/>
      <c r="C171" s="254" t="s">
        <v>537</v>
      </c>
      <c r="D171" s="254" t="s">
        <v>340</v>
      </c>
      <c r="E171" s="255" t="s">
        <v>5083</v>
      </c>
      <c r="F171" s="256" t="s">
        <v>4879</v>
      </c>
      <c r="G171" s="257" t="s">
        <v>674</v>
      </c>
      <c r="H171" s="258">
        <v>2</v>
      </c>
      <c r="I171" s="259"/>
      <c r="J171" s="260">
        <f>ROUND(I171*H171,2)</f>
        <v>0</v>
      </c>
      <c r="K171" s="256" t="s">
        <v>1</v>
      </c>
      <c r="L171" s="261"/>
      <c r="M171" s="262" t="s">
        <v>1</v>
      </c>
      <c r="N171" s="263" t="s">
        <v>40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531</v>
      </c>
      <c r="AT171" s="203" t="s">
        <v>340</v>
      </c>
      <c r="AU171" s="203" t="s">
        <v>86</v>
      </c>
      <c r="AY171" s="18" t="s">
        <v>239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169</v>
      </c>
      <c r="BM171" s="203" t="s">
        <v>5084</v>
      </c>
    </row>
    <row r="172" spans="1:65" s="2" customFormat="1" ht="33" customHeight="1">
      <c r="A172" s="35"/>
      <c r="B172" s="36"/>
      <c r="C172" s="192" t="s">
        <v>541</v>
      </c>
      <c r="D172" s="192" t="s">
        <v>241</v>
      </c>
      <c r="E172" s="193" t="s">
        <v>4894</v>
      </c>
      <c r="F172" s="194" t="s">
        <v>4895</v>
      </c>
      <c r="G172" s="195" t="s">
        <v>519</v>
      </c>
      <c r="H172" s="196">
        <v>6</v>
      </c>
      <c r="I172" s="197"/>
      <c r="J172" s="198">
        <f>ROUND(I172*H172,2)</f>
        <v>0</v>
      </c>
      <c r="K172" s="194" t="s">
        <v>245</v>
      </c>
      <c r="L172" s="40"/>
      <c r="M172" s="199" t="s">
        <v>1</v>
      </c>
      <c r="N172" s="200" t="s">
        <v>40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169</v>
      </c>
      <c r="AT172" s="203" t="s">
        <v>241</v>
      </c>
      <c r="AU172" s="203" t="s">
        <v>86</v>
      </c>
      <c r="AY172" s="18" t="s">
        <v>239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169</v>
      </c>
      <c r="BM172" s="203" t="s">
        <v>5085</v>
      </c>
    </row>
    <row r="173" spans="1:65" s="2" customFormat="1" ht="11.25">
      <c r="A173" s="35"/>
      <c r="B173" s="36"/>
      <c r="C173" s="37"/>
      <c r="D173" s="205" t="s">
        <v>248</v>
      </c>
      <c r="E173" s="37"/>
      <c r="F173" s="206" t="s">
        <v>4897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248</v>
      </c>
      <c r="AU173" s="18" t="s">
        <v>86</v>
      </c>
    </row>
    <row r="174" spans="1:65" s="2" customFormat="1" ht="24.2" customHeight="1">
      <c r="A174" s="35"/>
      <c r="B174" s="36"/>
      <c r="C174" s="254" t="s">
        <v>546</v>
      </c>
      <c r="D174" s="254" t="s">
        <v>340</v>
      </c>
      <c r="E174" s="255" t="s">
        <v>5086</v>
      </c>
      <c r="F174" s="256" t="s">
        <v>4899</v>
      </c>
      <c r="G174" s="257" t="s">
        <v>519</v>
      </c>
      <c r="H174" s="258">
        <v>6</v>
      </c>
      <c r="I174" s="259"/>
      <c r="J174" s="260">
        <f>ROUND(I174*H174,2)</f>
        <v>0</v>
      </c>
      <c r="K174" s="256" t="s">
        <v>1</v>
      </c>
      <c r="L174" s="261"/>
      <c r="M174" s="262" t="s">
        <v>1</v>
      </c>
      <c r="N174" s="263" t="s">
        <v>40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531</v>
      </c>
      <c r="AT174" s="203" t="s">
        <v>340</v>
      </c>
      <c r="AU174" s="203" t="s">
        <v>86</v>
      </c>
      <c r="AY174" s="18" t="s">
        <v>239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169</v>
      </c>
      <c r="BM174" s="203" t="s">
        <v>5087</v>
      </c>
    </row>
    <row r="175" spans="1:65" s="2" customFormat="1" ht="21.75" customHeight="1">
      <c r="A175" s="35"/>
      <c r="B175" s="36"/>
      <c r="C175" s="192" t="s">
        <v>553</v>
      </c>
      <c r="D175" s="192" t="s">
        <v>241</v>
      </c>
      <c r="E175" s="193" t="s">
        <v>4901</v>
      </c>
      <c r="F175" s="194" t="s">
        <v>5088</v>
      </c>
      <c r="G175" s="195" t="s">
        <v>674</v>
      </c>
      <c r="H175" s="196">
        <v>9</v>
      </c>
      <c r="I175" s="197"/>
      <c r="J175" s="198">
        <f>ROUND(I175*H175,2)</f>
        <v>0</v>
      </c>
      <c r="K175" s="194" t="s">
        <v>1</v>
      </c>
      <c r="L175" s="40"/>
      <c r="M175" s="199" t="s">
        <v>1</v>
      </c>
      <c r="N175" s="200" t="s">
        <v>40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169</v>
      </c>
      <c r="AT175" s="203" t="s">
        <v>241</v>
      </c>
      <c r="AU175" s="203" t="s">
        <v>86</v>
      </c>
      <c r="AY175" s="18" t="s">
        <v>239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169</v>
      </c>
      <c r="BM175" s="203" t="s">
        <v>5089</v>
      </c>
    </row>
    <row r="176" spans="1:65" s="2" customFormat="1" ht="24.2" customHeight="1">
      <c r="A176" s="35"/>
      <c r="B176" s="36"/>
      <c r="C176" s="254" t="s">
        <v>568</v>
      </c>
      <c r="D176" s="254" t="s">
        <v>340</v>
      </c>
      <c r="E176" s="255" t="s">
        <v>5090</v>
      </c>
      <c r="F176" s="256" t="s">
        <v>4905</v>
      </c>
      <c r="G176" s="257" t="s">
        <v>674</v>
      </c>
      <c r="H176" s="258">
        <v>9</v>
      </c>
      <c r="I176" s="259"/>
      <c r="J176" s="260">
        <f>ROUND(I176*H176,2)</f>
        <v>0</v>
      </c>
      <c r="K176" s="256" t="s">
        <v>1</v>
      </c>
      <c r="L176" s="261"/>
      <c r="M176" s="262" t="s">
        <v>1</v>
      </c>
      <c r="N176" s="263" t="s">
        <v>40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531</v>
      </c>
      <c r="AT176" s="203" t="s">
        <v>340</v>
      </c>
      <c r="AU176" s="203" t="s">
        <v>86</v>
      </c>
      <c r="AY176" s="18" t="s">
        <v>239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169</v>
      </c>
      <c r="BM176" s="203" t="s">
        <v>5091</v>
      </c>
    </row>
    <row r="177" spans="1:65" s="2" customFormat="1" ht="33" customHeight="1">
      <c r="A177" s="35"/>
      <c r="B177" s="36"/>
      <c r="C177" s="192" t="s">
        <v>578</v>
      </c>
      <c r="D177" s="192" t="s">
        <v>241</v>
      </c>
      <c r="E177" s="193" t="s">
        <v>4907</v>
      </c>
      <c r="F177" s="194" t="s">
        <v>4908</v>
      </c>
      <c r="G177" s="195" t="s">
        <v>519</v>
      </c>
      <c r="H177" s="196">
        <v>23</v>
      </c>
      <c r="I177" s="197"/>
      <c r="J177" s="198">
        <f>ROUND(I177*H177,2)</f>
        <v>0</v>
      </c>
      <c r="K177" s="194" t="s">
        <v>245</v>
      </c>
      <c r="L177" s="40"/>
      <c r="M177" s="199" t="s">
        <v>1</v>
      </c>
      <c r="N177" s="200" t="s">
        <v>40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169</v>
      </c>
      <c r="AT177" s="203" t="s">
        <v>241</v>
      </c>
      <c r="AU177" s="203" t="s">
        <v>86</v>
      </c>
      <c r="AY177" s="18" t="s">
        <v>239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169</v>
      </c>
      <c r="BM177" s="203" t="s">
        <v>5092</v>
      </c>
    </row>
    <row r="178" spans="1:65" s="2" customFormat="1" ht="11.25">
      <c r="A178" s="35"/>
      <c r="B178" s="36"/>
      <c r="C178" s="37"/>
      <c r="D178" s="205" t="s">
        <v>248</v>
      </c>
      <c r="E178" s="37"/>
      <c r="F178" s="206" t="s">
        <v>4910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248</v>
      </c>
      <c r="AU178" s="18" t="s">
        <v>86</v>
      </c>
    </row>
    <row r="179" spans="1:65" s="2" customFormat="1" ht="24.2" customHeight="1">
      <c r="A179" s="35"/>
      <c r="B179" s="36"/>
      <c r="C179" s="254" t="s">
        <v>590</v>
      </c>
      <c r="D179" s="254" t="s">
        <v>340</v>
      </c>
      <c r="E179" s="255" t="s">
        <v>5093</v>
      </c>
      <c r="F179" s="256" t="s">
        <v>4912</v>
      </c>
      <c r="G179" s="257" t="s">
        <v>519</v>
      </c>
      <c r="H179" s="258">
        <v>23</v>
      </c>
      <c r="I179" s="259"/>
      <c r="J179" s="260">
        <f>ROUND(I179*H179,2)</f>
        <v>0</v>
      </c>
      <c r="K179" s="256" t="s">
        <v>1</v>
      </c>
      <c r="L179" s="261"/>
      <c r="M179" s="262" t="s">
        <v>1</v>
      </c>
      <c r="N179" s="263" t="s">
        <v>40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531</v>
      </c>
      <c r="AT179" s="203" t="s">
        <v>340</v>
      </c>
      <c r="AU179" s="203" t="s">
        <v>86</v>
      </c>
      <c r="AY179" s="18" t="s">
        <v>239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169</v>
      </c>
      <c r="BM179" s="203" t="s">
        <v>5094</v>
      </c>
    </row>
    <row r="180" spans="1:65" s="2" customFormat="1" ht="21.75" customHeight="1">
      <c r="A180" s="35"/>
      <c r="B180" s="36"/>
      <c r="C180" s="192" t="s">
        <v>604</v>
      </c>
      <c r="D180" s="192" t="s">
        <v>241</v>
      </c>
      <c r="E180" s="193" t="s">
        <v>4914</v>
      </c>
      <c r="F180" s="194" t="s">
        <v>5095</v>
      </c>
      <c r="G180" s="195" t="s">
        <v>674</v>
      </c>
      <c r="H180" s="196">
        <v>17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169</v>
      </c>
      <c r="AT180" s="203" t="s">
        <v>241</v>
      </c>
      <c r="AU180" s="203" t="s">
        <v>86</v>
      </c>
      <c r="AY180" s="18" t="s">
        <v>239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169</v>
      </c>
      <c r="BM180" s="203" t="s">
        <v>5096</v>
      </c>
    </row>
    <row r="181" spans="1:65" s="2" customFormat="1" ht="24.2" customHeight="1">
      <c r="A181" s="35"/>
      <c r="B181" s="36"/>
      <c r="C181" s="254" t="s">
        <v>611</v>
      </c>
      <c r="D181" s="254" t="s">
        <v>340</v>
      </c>
      <c r="E181" s="255" t="s">
        <v>5097</v>
      </c>
      <c r="F181" s="256" t="s">
        <v>4918</v>
      </c>
      <c r="G181" s="257" t="s">
        <v>674</v>
      </c>
      <c r="H181" s="258">
        <v>17</v>
      </c>
      <c r="I181" s="259"/>
      <c r="J181" s="260">
        <f>ROUND(I181*H181,2)</f>
        <v>0</v>
      </c>
      <c r="K181" s="256" t="s">
        <v>1</v>
      </c>
      <c r="L181" s="261"/>
      <c r="M181" s="262" t="s">
        <v>1</v>
      </c>
      <c r="N181" s="263" t="s">
        <v>40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531</v>
      </c>
      <c r="AT181" s="203" t="s">
        <v>340</v>
      </c>
      <c r="AU181" s="203" t="s">
        <v>86</v>
      </c>
      <c r="AY181" s="18" t="s">
        <v>239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83</v>
      </c>
      <c r="BK181" s="204">
        <f>ROUND(I181*H181,2)</f>
        <v>0</v>
      </c>
      <c r="BL181" s="18" t="s">
        <v>169</v>
      </c>
      <c r="BM181" s="203" t="s">
        <v>5098</v>
      </c>
    </row>
    <row r="182" spans="1:65" s="2" customFormat="1" ht="33" customHeight="1">
      <c r="A182" s="35"/>
      <c r="B182" s="36"/>
      <c r="C182" s="192" t="s">
        <v>627</v>
      </c>
      <c r="D182" s="192" t="s">
        <v>241</v>
      </c>
      <c r="E182" s="193" t="s">
        <v>4920</v>
      </c>
      <c r="F182" s="194" t="s">
        <v>4921</v>
      </c>
      <c r="G182" s="195" t="s">
        <v>519</v>
      </c>
      <c r="H182" s="196">
        <v>2</v>
      </c>
      <c r="I182" s="197"/>
      <c r="J182" s="198">
        <f>ROUND(I182*H182,2)</f>
        <v>0</v>
      </c>
      <c r="K182" s="194" t="s">
        <v>245</v>
      </c>
      <c r="L182" s="40"/>
      <c r="M182" s="199" t="s">
        <v>1</v>
      </c>
      <c r="N182" s="200" t="s">
        <v>40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169</v>
      </c>
      <c r="AT182" s="203" t="s">
        <v>241</v>
      </c>
      <c r="AU182" s="203" t="s">
        <v>86</v>
      </c>
      <c r="AY182" s="18" t="s">
        <v>239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169</v>
      </c>
      <c r="BM182" s="203" t="s">
        <v>5099</v>
      </c>
    </row>
    <row r="183" spans="1:65" s="2" customFormat="1" ht="11.25">
      <c r="A183" s="35"/>
      <c r="B183" s="36"/>
      <c r="C183" s="37"/>
      <c r="D183" s="205" t="s">
        <v>248</v>
      </c>
      <c r="E183" s="37"/>
      <c r="F183" s="206" t="s">
        <v>4923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248</v>
      </c>
      <c r="AU183" s="18" t="s">
        <v>86</v>
      </c>
    </row>
    <row r="184" spans="1:65" s="2" customFormat="1" ht="24.2" customHeight="1">
      <c r="A184" s="35"/>
      <c r="B184" s="36"/>
      <c r="C184" s="254" t="s">
        <v>643</v>
      </c>
      <c r="D184" s="254" t="s">
        <v>340</v>
      </c>
      <c r="E184" s="255" t="s">
        <v>5100</v>
      </c>
      <c r="F184" s="256" t="s">
        <v>4925</v>
      </c>
      <c r="G184" s="257" t="s">
        <v>519</v>
      </c>
      <c r="H184" s="258">
        <v>2</v>
      </c>
      <c r="I184" s="259"/>
      <c r="J184" s="260">
        <f>ROUND(I184*H184,2)</f>
        <v>0</v>
      </c>
      <c r="K184" s="256" t="s">
        <v>1</v>
      </c>
      <c r="L184" s="261"/>
      <c r="M184" s="262" t="s">
        <v>1</v>
      </c>
      <c r="N184" s="263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531</v>
      </c>
      <c r="AT184" s="203" t="s">
        <v>340</v>
      </c>
      <c r="AU184" s="203" t="s">
        <v>86</v>
      </c>
      <c r="AY184" s="18" t="s">
        <v>239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169</v>
      </c>
      <c r="BM184" s="203" t="s">
        <v>5101</v>
      </c>
    </row>
    <row r="185" spans="1:65" s="2" customFormat="1" ht="21.75" customHeight="1">
      <c r="A185" s="35"/>
      <c r="B185" s="36"/>
      <c r="C185" s="192" t="s">
        <v>651</v>
      </c>
      <c r="D185" s="192" t="s">
        <v>241</v>
      </c>
      <c r="E185" s="193" t="s">
        <v>4927</v>
      </c>
      <c r="F185" s="194" t="s">
        <v>5102</v>
      </c>
      <c r="G185" s="195" t="s">
        <v>674</v>
      </c>
      <c r="H185" s="196">
        <v>9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40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169</v>
      </c>
      <c r="AT185" s="203" t="s">
        <v>241</v>
      </c>
      <c r="AU185" s="203" t="s">
        <v>86</v>
      </c>
      <c r="AY185" s="18" t="s">
        <v>239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169</v>
      </c>
      <c r="BM185" s="203" t="s">
        <v>5103</v>
      </c>
    </row>
    <row r="186" spans="1:65" s="2" customFormat="1" ht="24.2" customHeight="1">
      <c r="A186" s="35"/>
      <c r="B186" s="36"/>
      <c r="C186" s="254" t="s">
        <v>655</v>
      </c>
      <c r="D186" s="254" t="s">
        <v>340</v>
      </c>
      <c r="E186" s="255" t="s">
        <v>5104</v>
      </c>
      <c r="F186" s="256" t="s">
        <v>5105</v>
      </c>
      <c r="G186" s="257" t="s">
        <v>674</v>
      </c>
      <c r="H186" s="258">
        <v>9</v>
      </c>
      <c r="I186" s="259"/>
      <c r="J186" s="260">
        <f>ROUND(I186*H186,2)</f>
        <v>0</v>
      </c>
      <c r="K186" s="256" t="s">
        <v>1</v>
      </c>
      <c r="L186" s="261"/>
      <c r="M186" s="262" t="s">
        <v>1</v>
      </c>
      <c r="N186" s="263" t="s">
        <v>40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531</v>
      </c>
      <c r="AT186" s="203" t="s">
        <v>340</v>
      </c>
      <c r="AU186" s="203" t="s">
        <v>86</v>
      </c>
      <c r="AY186" s="18" t="s">
        <v>239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169</v>
      </c>
      <c r="BM186" s="203" t="s">
        <v>5106</v>
      </c>
    </row>
    <row r="187" spans="1:65" s="2" customFormat="1" ht="33" customHeight="1">
      <c r="A187" s="35"/>
      <c r="B187" s="36"/>
      <c r="C187" s="192" t="s">
        <v>665</v>
      </c>
      <c r="D187" s="192" t="s">
        <v>241</v>
      </c>
      <c r="E187" s="193" t="s">
        <v>5107</v>
      </c>
      <c r="F187" s="194" t="s">
        <v>5108</v>
      </c>
      <c r="G187" s="195" t="s">
        <v>519</v>
      </c>
      <c r="H187" s="196">
        <v>0.5</v>
      </c>
      <c r="I187" s="197"/>
      <c r="J187" s="198">
        <f>ROUND(I187*H187,2)</f>
        <v>0</v>
      </c>
      <c r="K187" s="194" t="s">
        <v>245</v>
      </c>
      <c r="L187" s="40"/>
      <c r="M187" s="199" t="s">
        <v>1</v>
      </c>
      <c r="N187" s="200" t="s">
        <v>40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169</v>
      </c>
      <c r="AT187" s="203" t="s">
        <v>241</v>
      </c>
      <c r="AU187" s="203" t="s">
        <v>86</v>
      </c>
      <c r="AY187" s="18" t="s">
        <v>239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169</v>
      </c>
      <c r="BM187" s="203" t="s">
        <v>5109</v>
      </c>
    </row>
    <row r="188" spans="1:65" s="2" customFormat="1" ht="11.25">
      <c r="A188" s="35"/>
      <c r="B188" s="36"/>
      <c r="C188" s="37"/>
      <c r="D188" s="205" t="s">
        <v>248</v>
      </c>
      <c r="E188" s="37"/>
      <c r="F188" s="206" t="s">
        <v>5110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248</v>
      </c>
      <c r="AU188" s="18" t="s">
        <v>86</v>
      </c>
    </row>
    <row r="189" spans="1:65" s="2" customFormat="1" ht="24.2" customHeight="1">
      <c r="A189" s="35"/>
      <c r="B189" s="36"/>
      <c r="C189" s="254" t="s">
        <v>671</v>
      </c>
      <c r="D189" s="254" t="s">
        <v>340</v>
      </c>
      <c r="E189" s="255" t="s">
        <v>5111</v>
      </c>
      <c r="F189" s="256" t="s">
        <v>5112</v>
      </c>
      <c r="G189" s="257" t="s">
        <v>519</v>
      </c>
      <c r="H189" s="258">
        <v>0.5</v>
      </c>
      <c r="I189" s="259"/>
      <c r="J189" s="260">
        <f>ROUND(I189*H189,2)</f>
        <v>0</v>
      </c>
      <c r="K189" s="256" t="s">
        <v>1</v>
      </c>
      <c r="L189" s="261"/>
      <c r="M189" s="262" t="s">
        <v>1</v>
      </c>
      <c r="N189" s="263" t="s">
        <v>40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531</v>
      </c>
      <c r="AT189" s="203" t="s">
        <v>340</v>
      </c>
      <c r="AU189" s="203" t="s">
        <v>86</v>
      </c>
      <c r="AY189" s="18" t="s">
        <v>239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169</v>
      </c>
      <c r="BM189" s="203" t="s">
        <v>5113</v>
      </c>
    </row>
    <row r="190" spans="1:65" s="2" customFormat="1" ht="21.75" customHeight="1">
      <c r="A190" s="35"/>
      <c r="B190" s="36"/>
      <c r="C190" s="192" t="s">
        <v>677</v>
      </c>
      <c r="D190" s="192" t="s">
        <v>241</v>
      </c>
      <c r="E190" s="193" t="s">
        <v>5114</v>
      </c>
      <c r="F190" s="194" t="s">
        <v>5115</v>
      </c>
      <c r="G190" s="195" t="s">
        <v>674</v>
      </c>
      <c r="H190" s="196">
        <v>1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</v>
      </c>
      <c r="AT190" s="203" t="s">
        <v>241</v>
      </c>
      <c r="AU190" s="203" t="s">
        <v>86</v>
      </c>
      <c r="AY190" s="18" t="s">
        <v>239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169</v>
      </c>
      <c r="BM190" s="203" t="s">
        <v>5116</v>
      </c>
    </row>
    <row r="191" spans="1:65" s="2" customFormat="1" ht="24.2" customHeight="1">
      <c r="A191" s="35"/>
      <c r="B191" s="36"/>
      <c r="C191" s="254" t="s">
        <v>682</v>
      </c>
      <c r="D191" s="254" t="s">
        <v>340</v>
      </c>
      <c r="E191" s="255" t="s">
        <v>5117</v>
      </c>
      <c r="F191" s="256" t="s">
        <v>5118</v>
      </c>
      <c r="G191" s="257" t="s">
        <v>674</v>
      </c>
      <c r="H191" s="258">
        <v>1</v>
      </c>
      <c r="I191" s="259"/>
      <c r="J191" s="260">
        <f>ROUND(I191*H191,2)</f>
        <v>0</v>
      </c>
      <c r="K191" s="256" t="s">
        <v>1</v>
      </c>
      <c r="L191" s="261"/>
      <c r="M191" s="262" t="s">
        <v>1</v>
      </c>
      <c r="N191" s="263" t="s">
        <v>40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531</v>
      </c>
      <c r="AT191" s="203" t="s">
        <v>340</v>
      </c>
      <c r="AU191" s="203" t="s">
        <v>86</v>
      </c>
      <c r="AY191" s="18" t="s">
        <v>239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169</v>
      </c>
      <c r="BM191" s="203" t="s">
        <v>5119</v>
      </c>
    </row>
    <row r="192" spans="1:65" s="2" customFormat="1" ht="33" customHeight="1">
      <c r="A192" s="35"/>
      <c r="B192" s="36"/>
      <c r="C192" s="192" t="s">
        <v>687</v>
      </c>
      <c r="D192" s="192" t="s">
        <v>241</v>
      </c>
      <c r="E192" s="193" t="s">
        <v>4946</v>
      </c>
      <c r="F192" s="194" t="s">
        <v>4947</v>
      </c>
      <c r="G192" s="195" t="s">
        <v>519</v>
      </c>
      <c r="H192" s="196">
        <v>54.5</v>
      </c>
      <c r="I192" s="197"/>
      <c r="J192" s="198">
        <f>ROUND(I192*H192,2)</f>
        <v>0</v>
      </c>
      <c r="K192" s="194" t="s">
        <v>245</v>
      </c>
      <c r="L192" s="40"/>
      <c r="M192" s="199" t="s">
        <v>1</v>
      </c>
      <c r="N192" s="200" t="s">
        <v>40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169</v>
      </c>
      <c r="AT192" s="203" t="s">
        <v>241</v>
      </c>
      <c r="AU192" s="203" t="s">
        <v>86</v>
      </c>
      <c r="AY192" s="18" t="s">
        <v>239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169</v>
      </c>
      <c r="BM192" s="203" t="s">
        <v>5120</v>
      </c>
    </row>
    <row r="193" spans="1:65" s="2" customFormat="1" ht="11.25">
      <c r="A193" s="35"/>
      <c r="B193" s="36"/>
      <c r="C193" s="37"/>
      <c r="D193" s="205" t="s">
        <v>248</v>
      </c>
      <c r="E193" s="37"/>
      <c r="F193" s="206" t="s">
        <v>4949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248</v>
      </c>
      <c r="AU193" s="18" t="s">
        <v>86</v>
      </c>
    </row>
    <row r="194" spans="1:65" s="13" customFormat="1" ht="11.25">
      <c r="B194" s="210"/>
      <c r="C194" s="211"/>
      <c r="D194" s="212" t="s">
        <v>250</v>
      </c>
      <c r="E194" s="213" t="s">
        <v>1</v>
      </c>
      <c r="F194" s="214" t="s">
        <v>4950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250</v>
      </c>
      <c r="AU194" s="220" t="s">
        <v>86</v>
      </c>
      <c r="AV194" s="13" t="s">
        <v>83</v>
      </c>
      <c r="AW194" s="13" t="s">
        <v>31</v>
      </c>
      <c r="AX194" s="13" t="s">
        <v>75</v>
      </c>
      <c r="AY194" s="220" t="s">
        <v>239</v>
      </c>
    </row>
    <row r="195" spans="1:65" s="14" customFormat="1" ht="11.25">
      <c r="B195" s="221"/>
      <c r="C195" s="222"/>
      <c r="D195" s="212" t="s">
        <v>250</v>
      </c>
      <c r="E195" s="223" t="s">
        <v>1</v>
      </c>
      <c r="F195" s="224" t="s">
        <v>5121</v>
      </c>
      <c r="G195" s="222"/>
      <c r="H195" s="225">
        <v>23.5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250</v>
      </c>
      <c r="AU195" s="231" t="s">
        <v>86</v>
      </c>
      <c r="AV195" s="14" t="s">
        <v>86</v>
      </c>
      <c r="AW195" s="14" t="s">
        <v>31</v>
      </c>
      <c r="AX195" s="14" t="s">
        <v>75</v>
      </c>
      <c r="AY195" s="231" t="s">
        <v>239</v>
      </c>
    </row>
    <row r="196" spans="1:65" s="13" customFormat="1" ht="11.25">
      <c r="B196" s="210"/>
      <c r="C196" s="211"/>
      <c r="D196" s="212" t="s">
        <v>250</v>
      </c>
      <c r="E196" s="213" t="s">
        <v>1</v>
      </c>
      <c r="F196" s="214" t="s">
        <v>4952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250</v>
      </c>
      <c r="AU196" s="220" t="s">
        <v>86</v>
      </c>
      <c r="AV196" s="13" t="s">
        <v>83</v>
      </c>
      <c r="AW196" s="13" t="s">
        <v>31</v>
      </c>
      <c r="AX196" s="13" t="s">
        <v>75</v>
      </c>
      <c r="AY196" s="220" t="s">
        <v>239</v>
      </c>
    </row>
    <row r="197" spans="1:65" s="14" customFormat="1" ht="11.25">
      <c r="B197" s="221"/>
      <c r="C197" s="222"/>
      <c r="D197" s="212" t="s">
        <v>250</v>
      </c>
      <c r="E197" s="223" t="s">
        <v>1</v>
      </c>
      <c r="F197" s="224" t="s">
        <v>5122</v>
      </c>
      <c r="G197" s="222"/>
      <c r="H197" s="225">
        <v>14.5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250</v>
      </c>
      <c r="AU197" s="231" t="s">
        <v>86</v>
      </c>
      <c r="AV197" s="14" t="s">
        <v>86</v>
      </c>
      <c r="AW197" s="14" t="s">
        <v>31</v>
      </c>
      <c r="AX197" s="14" t="s">
        <v>75</v>
      </c>
      <c r="AY197" s="231" t="s">
        <v>239</v>
      </c>
    </row>
    <row r="198" spans="1:65" s="13" customFormat="1" ht="11.25">
      <c r="B198" s="210"/>
      <c r="C198" s="211"/>
      <c r="D198" s="212" t="s">
        <v>250</v>
      </c>
      <c r="E198" s="213" t="s">
        <v>1</v>
      </c>
      <c r="F198" s="214" t="s">
        <v>4954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250</v>
      </c>
      <c r="AU198" s="220" t="s">
        <v>86</v>
      </c>
      <c r="AV198" s="13" t="s">
        <v>83</v>
      </c>
      <c r="AW198" s="13" t="s">
        <v>31</v>
      </c>
      <c r="AX198" s="13" t="s">
        <v>75</v>
      </c>
      <c r="AY198" s="220" t="s">
        <v>239</v>
      </c>
    </row>
    <row r="199" spans="1:65" s="14" customFormat="1" ht="11.25">
      <c r="B199" s="221"/>
      <c r="C199" s="222"/>
      <c r="D199" s="212" t="s">
        <v>250</v>
      </c>
      <c r="E199" s="223" t="s">
        <v>1</v>
      </c>
      <c r="F199" s="224" t="s">
        <v>5123</v>
      </c>
      <c r="G199" s="222"/>
      <c r="H199" s="225">
        <v>16.5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250</v>
      </c>
      <c r="AU199" s="231" t="s">
        <v>86</v>
      </c>
      <c r="AV199" s="14" t="s">
        <v>86</v>
      </c>
      <c r="AW199" s="14" t="s">
        <v>31</v>
      </c>
      <c r="AX199" s="14" t="s">
        <v>75</v>
      </c>
      <c r="AY199" s="231" t="s">
        <v>239</v>
      </c>
    </row>
    <row r="200" spans="1:65" s="16" customFormat="1" ht="11.25">
      <c r="B200" s="243"/>
      <c r="C200" s="244"/>
      <c r="D200" s="212" t="s">
        <v>250</v>
      </c>
      <c r="E200" s="245" t="s">
        <v>1</v>
      </c>
      <c r="F200" s="246" t="s">
        <v>264</v>
      </c>
      <c r="G200" s="244"/>
      <c r="H200" s="247">
        <v>54.5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250</v>
      </c>
      <c r="AU200" s="253" t="s">
        <v>86</v>
      </c>
      <c r="AV200" s="16" t="s">
        <v>246</v>
      </c>
      <c r="AW200" s="16" t="s">
        <v>31</v>
      </c>
      <c r="AX200" s="16" t="s">
        <v>83</v>
      </c>
      <c r="AY200" s="253" t="s">
        <v>239</v>
      </c>
    </row>
    <row r="201" spans="1:65" s="2" customFormat="1" ht="16.5" customHeight="1">
      <c r="A201" s="35"/>
      <c r="B201" s="36"/>
      <c r="C201" s="254" t="s">
        <v>692</v>
      </c>
      <c r="D201" s="254" t="s">
        <v>340</v>
      </c>
      <c r="E201" s="255" t="s">
        <v>5124</v>
      </c>
      <c r="F201" s="256" t="s">
        <v>4957</v>
      </c>
      <c r="G201" s="257" t="s">
        <v>519</v>
      </c>
      <c r="H201" s="258">
        <v>20</v>
      </c>
      <c r="I201" s="259"/>
      <c r="J201" s="260">
        <f t="shared" ref="J201:J207" si="10">ROUND(I201*H201,2)</f>
        <v>0</v>
      </c>
      <c r="K201" s="256" t="s">
        <v>1</v>
      </c>
      <c r="L201" s="261"/>
      <c r="M201" s="262" t="s">
        <v>1</v>
      </c>
      <c r="N201" s="263" t="s">
        <v>40</v>
      </c>
      <c r="O201" s="72"/>
      <c r="P201" s="201">
        <f t="shared" ref="P201:P207" si="11">O201*H201</f>
        <v>0</v>
      </c>
      <c r="Q201" s="201">
        <v>0</v>
      </c>
      <c r="R201" s="201">
        <f t="shared" ref="R201:R207" si="12">Q201*H201</f>
        <v>0</v>
      </c>
      <c r="S201" s="201">
        <v>0</v>
      </c>
      <c r="T201" s="202">
        <f t="shared" ref="T201:T207" si="13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531</v>
      </c>
      <c r="AT201" s="203" t="s">
        <v>340</v>
      </c>
      <c r="AU201" s="203" t="s">
        <v>86</v>
      </c>
      <c r="AY201" s="18" t="s">
        <v>239</v>
      </c>
      <c r="BE201" s="204">
        <f t="shared" ref="BE201:BE207" si="14">IF(N201="základní",J201,0)</f>
        <v>0</v>
      </c>
      <c r="BF201" s="204">
        <f t="shared" ref="BF201:BF207" si="15">IF(N201="snížená",J201,0)</f>
        <v>0</v>
      </c>
      <c r="BG201" s="204">
        <f t="shared" ref="BG201:BG207" si="16">IF(N201="zákl. přenesená",J201,0)</f>
        <v>0</v>
      </c>
      <c r="BH201" s="204">
        <f t="shared" ref="BH201:BH207" si="17">IF(N201="sníž. přenesená",J201,0)</f>
        <v>0</v>
      </c>
      <c r="BI201" s="204">
        <f t="shared" ref="BI201:BI207" si="18">IF(N201="nulová",J201,0)</f>
        <v>0</v>
      </c>
      <c r="BJ201" s="18" t="s">
        <v>83</v>
      </c>
      <c r="BK201" s="204">
        <f t="shared" ref="BK201:BK207" si="19">ROUND(I201*H201,2)</f>
        <v>0</v>
      </c>
      <c r="BL201" s="18" t="s">
        <v>169</v>
      </c>
      <c r="BM201" s="203" t="s">
        <v>5125</v>
      </c>
    </row>
    <row r="202" spans="1:65" s="2" customFormat="1" ht="16.5" customHeight="1">
      <c r="A202" s="35"/>
      <c r="B202" s="36"/>
      <c r="C202" s="254" t="s">
        <v>697</v>
      </c>
      <c r="D202" s="254" t="s">
        <v>340</v>
      </c>
      <c r="E202" s="255" t="s">
        <v>5126</v>
      </c>
      <c r="F202" s="256" t="s">
        <v>4960</v>
      </c>
      <c r="G202" s="257" t="s">
        <v>674</v>
      </c>
      <c r="H202" s="258">
        <v>7</v>
      </c>
      <c r="I202" s="259"/>
      <c r="J202" s="260">
        <f t="shared" si="10"/>
        <v>0</v>
      </c>
      <c r="K202" s="256" t="s">
        <v>1</v>
      </c>
      <c r="L202" s="261"/>
      <c r="M202" s="262" t="s">
        <v>1</v>
      </c>
      <c r="N202" s="263" t="s">
        <v>40</v>
      </c>
      <c r="O202" s="72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531</v>
      </c>
      <c r="AT202" s="203" t="s">
        <v>340</v>
      </c>
      <c r="AU202" s="203" t="s">
        <v>86</v>
      </c>
      <c r="AY202" s="18" t="s">
        <v>239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8" t="s">
        <v>83</v>
      </c>
      <c r="BK202" s="204">
        <f t="shared" si="19"/>
        <v>0</v>
      </c>
      <c r="BL202" s="18" t="s">
        <v>169</v>
      </c>
      <c r="BM202" s="203" t="s">
        <v>5127</v>
      </c>
    </row>
    <row r="203" spans="1:65" s="2" customFormat="1" ht="16.5" customHeight="1">
      <c r="A203" s="35"/>
      <c r="B203" s="36"/>
      <c r="C203" s="254" t="s">
        <v>702</v>
      </c>
      <c r="D203" s="254" t="s">
        <v>340</v>
      </c>
      <c r="E203" s="255" t="s">
        <v>5128</v>
      </c>
      <c r="F203" s="256" t="s">
        <v>4963</v>
      </c>
      <c r="G203" s="257" t="s">
        <v>519</v>
      </c>
      <c r="H203" s="258">
        <v>9</v>
      </c>
      <c r="I203" s="259"/>
      <c r="J203" s="260">
        <f t="shared" si="10"/>
        <v>0</v>
      </c>
      <c r="K203" s="256" t="s">
        <v>1</v>
      </c>
      <c r="L203" s="261"/>
      <c r="M203" s="262" t="s">
        <v>1</v>
      </c>
      <c r="N203" s="263" t="s">
        <v>40</v>
      </c>
      <c r="O203" s="72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531</v>
      </c>
      <c r="AT203" s="203" t="s">
        <v>340</v>
      </c>
      <c r="AU203" s="203" t="s">
        <v>86</v>
      </c>
      <c r="AY203" s="18" t="s">
        <v>239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8" t="s">
        <v>83</v>
      </c>
      <c r="BK203" s="204">
        <f t="shared" si="19"/>
        <v>0</v>
      </c>
      <c r="BL203" s="18" t="s">
        <v>169</v>
      </c>
      <c r="BM203" s="203" t="s">
        <v>5129</v>
      </c>
    </row>
    <row r="204" spans="1:65" s="2" customFormat="1" ht="16.5" customHeight="1">
      <c r="A204" s="35"/>
      <c r="B204" s="36"/>
      <c r="C204" s="254" t="s">
        <v>707</v>
      </c>
      <c r="D204" s="254" t="s">
        <v>340</v>
      </c>
      <c r="E204" s="255" t="s">
        <v>5130</v>
      </c>
      <c r="F204" s="256" t="s">
        <v>4966</v>
      </c>
      <c r="G204" s="257" t="s">
        <v>674</v>
      </c>
      <c r="H204" s="258">
        <v>11</v>
      </c>
      <c r="I204" s="259"/>
      <c r="J204" s="260">
        <f t="shared" si="10"/>
        <v>0</v>
      </c>
      <c r="K204" s="256" t="s">
        <v>1</v>
      </c>
      <c r="L204" s="261"/>
      <c r="M204" s="262" t="s">
        <v>1</v>
      </c>
      <c r="N204" s="263" t="s">
        <v>40</v>
      </c>
      <c r="O204" s="72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531</v>
      </c>
      <c r="AT204" s="203" t="s">
        <v>340</v>
      </c>
      <c r="AU204" s="203" t="s">
        <v>86</v>
      </c>
      <c r="AY204" s="18" t="s">
        <v>239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8" t="s">
        <v>83</v>
      </c>
      <c r="BK204" s="204">
        <f t="shared" si="19"/>
        <v>0</v>
      </c>
      <c r="BL204" s="18" t="s">
        <v>169</v>
      </c>
      <c r="BM204" s="203" t="s">
        <v>5131</v>
      </c>
    </row>
    <row r="205" spans="1:65" s="2" customFormat="1" ht="16.5" customHeight="1">
      <c r="A205" s="35"/>
      <c r="B205" s="36"/>
      <c r="C205" s="254" t="s">
        <v>712</v>
      </c>
      <c r="D205" s="254" t="s">
        <v>340</v>
      </c>
      <c r="E205" s="255" t="s">
        <v>5132</v>
      </c>
      <c r="F205" s="256" t="s">
        <v>4969</v>
      </c>
      <c r="G205" s="257" t="s">
        <v>519</v>
      </c>
      <c r="H205" s="258">
        <v>12</v>
      </c>
      <c r="I205" s="259"/>
      <c r="J205" s="260">
        <f t="shared" si="10"/>
        <v>0</v>
      </c>
      <c r="K205" s="256" t="s">
        <v>1</v>
      </c>
      <c r="L205" s="261"/>
      <c r="M205" s="262" t="s">
        <v>1</v>
      </c>
      <c r="N205" s="263" t="s">
        <v>40</v>
      </c>
      <c r="O205" s="72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531</v>
      </c>
      <c r="AT205" s="203" t="s">
        <v>340</v>
      </c>
      <c r="AU205" s="203" t="s">
        <v>86</v>
      </c>
      <c r="AY205" s="18" t="s">
        <v>239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8" t="s">
        <v>83</v>
      </c>
      <c r="BK205" s="204">
        <f t="shared" si="19"/>
        <v>0</v>
      </c>
      <c r="BL205" s="18" t="s">
        <v>169</v>
      </c>
      <c r="BM205" s="203" t="s">
        <v>5133</v>
      </c>
    </row>
    <row r="206" spans="1:65" s="2" customFormat="1" ht="16.5" customHeight="1">
      <c r="A206" s="35"/>
      <c r="B206" s="36"/>
      <c r="C206" s="254" t="s">
        <v>717</v>
      </c>
      <c r="D206" s="254" t="s">
        <v>340</v>
      </c>
      <c r="E206" s="255" t="s">
        <v>5134</v>
      </c>
      <c r="F206" s="256" t="s">
        <v>4972</v>
      </c>
      <c r="G206" s="257" t="s">
        <v>674</v>
      </c>
      <c r="H206" s="258">
        <v>9</v>
      </c>
      <c r="I206" s="259"/>
      <c r="J206" s="260">
        <f t="shared" si="10"/>
        <v>0</v>
      </c>
      <c r="K206" s="256" t="s">
        <v>1</v>
      </c>
      <c r="L206" s="261"/>
      <c r="M206" s="262" t="s">
        <v>1</v>
      </c>
      <c r="N206" s="263" t="s">
        <v>40</v>
      </c>
      <c r="O206" s="72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531</v>
      </c>
      <c r="AT206" s="203" t="s">
        <v>340</v>
      </c>
      <c r="AU206" s="203" t="s">
        <v>86</v>
      </c>
      <c r="AY206" s="18" t="s">
        <v>239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8" t="s">
        <v>83</v>
      </c>
      <c r="BK206" s="204">
        <f t="shared" si="19"/>
        <v>0</v>
      </c>
      <c r="BL206" s="18" t="s">
        <v>169</v>
      </c>
      <c r="BM206" s="203" t="s">
        <v>5135</v>
      </c>
    </row>
    <row r="207" spans="1:65" s="2" customFormat="1" ht="24.2" customHeight="1">
      <c r="A207" s="35"/>
      <c r="B207" s="36"/>
      <c r="C207" s="192" t="s">
        <v>722</v>
      </c>
      <c r="D207" s="192" t="s">
        <v>241</v>
      </c>
      <c r="E207" s="193" t="s">
        <v>4974</v>
      </c>
      <c r="F207" s="194" t="s">
        <v>4975</v>
      </c>
      <c r="G207" s="195" t="s">
        <v>519</v>
      </c>
      <c r="H207" s="196">
        <v>1</v>
      </c>
      <c r="I207" s="197"/>
      <c r="J207" s="198">
        <f t="shared" si="10"/>
        <v>0</v>
      </c>
      <c r="K207" s="194" t="s">
        <v>245</v>
      </c>
      <c r="L207" s="40"/>
      <c r="M207" s="199" t="s">
        <v>1</v>
      </c>
      <c r="N207" s="200" t="s">
        <v>40</v>
      </c>
      <c r="O207" s="72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169</v>
      </c>
      <c r="AT207" s="203" t="s">
        <v>241</v>
      </c>
      <c r="AU207" s="203" t="s">
        <v>86</v>
      </c>
      <c r="AY207" s="18" t="s">
        <v>239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8" t="s">
        <v>83</v>
      </c>
      <c r="BK207" s="204">
        <f t="shared" si="19"/>
        <v>0</v>
      </c>
      <c r="BL207" s="18" t="s">
        <v>169</v>
      </c>
      <c r="BM207" s="203" t="s">
        <v>5136</v>
      </c>
    </row>
    <row r="208" spans="1:65" s="2" customFormat="1" ht="11.25">
      <c r="A208" s="35"/>
      <c r="B208" s="36"/>
      <c r="C208" s="37"/>
      <c r="D208" s="205" t="s">
        <v>248</v>
      </c>
      <c r="E208" s="37"/>
      <c r="F208" s="206" t="s">
        <v>4977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248</v>
      </c>
      <c r="AU208" s="18" t="s">
        <v>86</v>
      </c>
    </row>
    <row r="209" spans="1:65" s="2" customFormat="1" ht="16.5" customHeight="1">
      <c r="A209" s="35"/>
      <c r="B209" s="36"/>
      <c r="C209" s="254" t="s">
        <v>727</v>
      </c>
      <c r="D209" s="254" t="s">
        <v>340</v>
      </c>
      <c r="E209" s="255" t="s">
        <v>5137</v>
      </c>
      <c r="F209" s="256" t="s">
        <v>4979</v>
      </c>
      <c r="G209" s="257" t="s">
        <v>519</v>
      </c>
      <c r="H209" s="258">
        <v>1</v>
      </c>
      <c r="I209" s="259"/>
      <c r="J209" s="260">
        <f>ROUND(I209*H209,2)</f>
        <v>0</v>
      </c>
      <c r="K209" s="256" t="s">
        <v>1</v>
      </c>
      <c r="L209" s="261"/>
      <c r="M209" s="262" t="s">
        <v>1</v>
      </c>
      <c r="N209" s="263" t="s">
        <v>40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531</v>
      </c>
      <c r="AT209" s="203" t="s">
        <v>340</v>
      </c>
      <c r="AU209" s="203" t="s">
        <v>86</v>
      </c>
      <c r="AY209" s="18" t="s">
        <v>239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83</v>
      </c>
      <c r="BK209" s="204">
        <f>ROUND(I209*H209,2)</f>
        <v>0</v>
      </c>
      <c r="BL209" s="18" t="s">
        <v>169</v>
      </c>
      <c r="BM209" s="203" t="s">
        <v>5138</v>
      </c>
    </row>
    <row r="210" spans="1:65" s="2" customFormat="1" ht="33" customHeight="1">
      <c r="A210" s="35"/>
      <c r="B210" s="36"/>
      <c r="C210" s="192" t="s">
        <v>737</v>
      </c>
      <c r="D210" s="192" t="s">
        <v>241</v>
      </c>
      <c r="E210" s="193" t="s">
        <v>4981</v>
      </c>
      <c r="F210" s="194" t="s">
        <v>4982</v>
      </c>
      <c r="G210" s="195" t="s">
        <v>519</v>
      </c>
      <c r="H210" s="196">
        <v>30</v>
      </c>
      <c r="I210" s="197"/>
      <c r="J210" s="198">
        <f>ROUND(I210*H210,2)</f>
        <v>0</v>
      </c>
      <c r="K210" s="194" t="s">
        <v>245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169</v>
      </c>
      <c r="AT210" s="203" t="s">
        <v>241</v>
      </c>
      <c r="AU210" s="203" t="s">
        <v>86</v>
      </c>
      <c r="AY210" s="18" t="s">
        <v>239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169</v>
      </c>
      <c r="BM210" s="203" t="s">
        <v>5139</v>
      </c>
    </row>
    <row r="211" spans="1:65" s="2" customFormat="1" ht="11.25">
      <c r="A211" s="35"/>
      <c r="B211" s="36"/>
      <c r="C211" s="37"/>
      <c r="D211" s="205" t="s">
        <v>248</v>
      </c>
      <c r="E211" s="37"/>
      <c r="F211" s="206" t="s">
        <v>4984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248</v>
      </c>
      <c r="AU211" s="18" t="s">
        <v>86</v>
      </c>
    </row>
    <row r="212" spans="1:65" s="14" customFormat="1" ht="11.25">
      <c r="B212" s="221"/>
      <c r="C212" s="222"/>
      <c r="D212" s="212" t="s">
        <v>250</v>
      </c>
      <c r="E212" s="223" t="s">
        <v>1</v>
      </c>
      <c r="F212" s="224" t="s">
        <v>5140</v>
      </c>
      <c r="G212" s="222"/>
      <c r="H212" s="225">
        <v>30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250</v>
      </c>
      <c r="AU212" s="231" t="s">
        <v>86</v>
      </c>
      <c r="AV212" s="14" t="s">
        <v>86</v>
      </c>
      <c r="AW212" s="14" t="s">
        <v>31</v>
      </c>
      <c r="AX212" s="14" t="s">
        <v>75</v>
      </c>
      <c r="AY212" s="231" t="s">
        <v>239</v>
      </c>
    </row>
    <row r="213" spans="1:65" s="16" customFormat="1" ht="11.25">
      <c r="B213" s="243"/>
      <c r="C213" s="244"/>
      <c r="D213" s="212" t="s">
        <v>250</v>
      </c>
      <c r="E213" s="245" t="s">
        <v>1</v>
      </c>
      <c r="F213" s="246" t="s">
        <v>264</v>
      </c>
      <c r="G213" s="244"/>
      <c r="H213" s="247">
        <v>30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250</v>
      </c>
      <c r="AU213" s="253" t="s">
        <v>86</v>
      </c>
      <c r="AV213" s="16" t="s">
        <v>246</v>
      </c>
      <c r="AW213" s="16" t="s">
        <v>31</v>
      </c>
      <c r="AX213" s="16" t="s">
        <v>83</v>
      </c>
      <c r="AY213" s="253" t="s">
        <v>239</v>
      </c>
    </row>
    <row r="214" spans="1:65" s="2" customFormat="1" ht="16.5" customHeight="1">
      <c r="A214" s="35"/>
      <c r="B214" s="36"/>
      <c r="C214" s="254" t="s">
        <v>745</v>
      </c>
      <c r="D214" s="254" t="s">
        <v>340</v>
      </c>
      <c r="E214" s="255" t="s">
        <v>5141</v>
      </c>
      <c r="F214" s="256" t="s">
        <v>4987</v>
      </c>
      <c r="G214" s="257" t="s">
        <v>519</v>
      </c>
      <c r="H214" s="258">
        <v>6</v>
      </c>
      <c r="I214" s="259"/>
      <c r="J214" s="260">
        <f t="shared" ref="J214:J220" si="20">ROUND(I214*H214,2)</f>
        <v>0</v>
      </c>
      <c r="K214" s="256" t="s">
        <v>1</v>
      </c>
      <c r="L214" s="261"/>
      <c r="M214" s="262" t="s">
        <v>1</v>
      </c>
      <c r="N214" s="263" t="s">
        <v>40</v>
      </c>
      <c r="O214" s="72"/>
      <c r="P214" s="201">
        <f t="shared" ref="P214:P220" si="21">O214*H214</f>
        <v>0</v>
      </c>
      <c r="Q214" s="201">
        <v>0</v>
      </c>
      <c r="R214" s="201">
        <f t="shared" ref="R214:R220" si="22">Q214*H214</f>
        <v>0</v>
      </c>
      <c r="S214" s="201">
        <v>0</v>
      </c>
      <c r="T214" s="202">
        <f t="shared" ref="T214:T220" si="23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531</v>
      </c>
      <c r="AT214" s="203" t="s">
        <v>340</v>
      </c>
      <c r="AU214" s="203" t="s">
        <v>86</v>
      </c>
      <c r="AY214" s="18" t="s">
        <v>239</v>
      </c>
      <c r="BE214" s="204">
        <f t="shared" ref="BE214:BE220" si="24">IF(N214="základní",J214,0)</f>
        <v>0</v>
      </c>
      <c r="BF214" s="204">
        <f t="shared" ref="BF214:BF220" si="25">IF(N214="snížená",J214,0)</f>
        <v>0</v>
      </c>
      <c r="BG214" s="204">
        <f t="shared" ref="BG214:BG220" si="26">IF(N214="zákl. přenesená",J214,0)</f>
        <v>0</v>
      </c>
      <c r="BH214" s="204">
        <f t="shared" ref="BH214:BH220" si="27">IF(N214="sníž. přenesená",J214,0)</f>
        <v>0</v>
      </c>
      <c r="BI214" s="204">
        <f t="shared" ref="BI214:BI220" si="28">IF(N214="nulová",J214,0)</f>
        <v>0</v>
      </c>
      <c r="BJ214" s="18" t="s">
        <v>83</v>
      </c>
      <c r="BK214" s="204">
        <f t="shared" ref="BK214:BK220" si="29">ROUND(I214*H214,2)</f>
        <v>0</v>
      </c>
      <c r="BL214" s="18" t="s">
        <v>169</v>
      </c>
      <c r="BM214" s="203" t="s">
        <v>5142</v>
      </c>
    </row>
    <row r="215" spans="1:65" s="2" customFormat="1" ht="16.5" customHeight="1">
      <c r="A215" s="35"/>
      <c r="B215" s="36"/>
      <c r="C215" s="254" t="s">
        <v>754</v>
      </c>
      <c r="D215" s="254" t="s">
        <v>340</v>
      </c>
      <c r="E215" s="255" t="s">
        <v>5143</v>
      </c>
      <c r="F215" s="256" t="s">
        <v>4990</v>
      </c>
      <c r="G215" s="257" t="s">
        <v>519</v>
      </c>
      <c r="H215" s="258">
        <v>6</v>
      </c>
      <c r="I215" s="259"/>
      <c r="J215" s="260">
        <f t="shared" si="20"/>
        <v>0</v>
      </c>
      <c r="K215" s="256" t="s">
        <v>1</v>
      </c>
      <c r="L215" s="261"/>
      <c r="M215" s="262" t="s">
        <v>1</v>
      </c>
      <c r="N215" s="263" t="s">
        <v>40</v>
      </c>
      <c r="O215" s="72"/>
      <c r="P215" s="201">
        <f t="shared" si="21"/>
        <v>0</v>
      </c>
      <c r="Q215" s="201">
        <v>0</v>
      </c>
      <c r="R215" s="201">
        <f t="shared" si="22"/>
        <v>0</v>
      </c>
      <c r="S215" s="201">
        <v>0</v>
      </c>
      <c r="T215" s="202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531</v>
      </c>
      <c r="AT215" s="203" t="s">
        <v>340</v>
      </c>
      <c r="AU215" s="203" t="s">
        <v>86</v>
      </c>
      <c r="AY215" s="18" t="s">
        <v>239</v>
      </c>
      <c r="BE215" s="204">
        <f t="shared" si="24"/>
        <v>0</v>
      </c>
      <c r="BF215" s="204">
        <f t="shared" si="25"/>
        <v>0</v>
      </c>
      <c r="BG215" s="204">
        <f t="shared" si="26"/>
        <v>0</v>
      </c>
      <c r="BH215" s="204">
        <f t="shared" si="27"/>
        <v>0</v>
      </c>
      <c r="BI215" s="204">
        <f t="shared" si="28"/>
        <v>0</v>
      </c>
      <c r="BJ215" s="18" t="s">
        <v>83</v>
      </c>
      <c r="BK215" s="204">
        <f t="shared" si="29"/>
        <v>0</v>
      </c>
      <c r="BL215" s="18" t="s">
        <v>169</v>
      </c>
      <c r="BM215" s="203" t="s">
        <v>5144</v>
      </c>
    </row>
    <row r="216" spans="1:65" s="2" customFormat="1" ht="16.5" customHeight="1">
      <c r="A216" s="35"/>
      <c r="B216" s="36"/>
      <c r="C216" s="254" t="s">
        <v>761</v>
      </c>
      <c r="D216" s="254" t="s">
        <v>340</v>
      </c>
      <c r="E216" s="255" t="s">
        <v>5145</v>
      </c>
      <c r="F216" s="256" t="s">
        <v>4993</v>
      </c>
      <c r="G216" s="257" t="s">
        <v>519</v>
      </c>
      <c r="H216" s="258">
        <v>18</v>
      </c>
      <c r="I216" s="259"/>
      <c r="J216" s="260">
        <f t="shared" si="20"/>
        <v>0</v>
      </c>
      <c r="K216" s="256" t="s">
        <v>1</v>
      </c>
      <c r="L216" s="261"/>
      <c r="M216" s="262" t="s">
        <v>1</v>
      </c>
      <c r="N216" s="263" t="s">
        <v>40</v>
      </c>
      <c r="O216" s="72"/>
      <c r="P216" s="201">
        <f t="shared" si="21"/>
        <v>0</v>
      </c>
      <c r="Q216" s="201">
        <v>0</v>
      </c>
      <c r="R216" s="201">
        <f t="shared" si="22"/>
        <v>0</v>
      </c>
      <c r="S216" s="201">
        <v>0</v>
      </c>
      <c r="T216" s="202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531</v>
      </c>
      <c r="AT216" s="203" t="s">
        <v>340</v>
      </c>
      <c r="AU216" s="203" t="s">
        <v>86</v>
      </c>
      <c r="AY216" s="18" t="s">
        <v>239</v>
      </c>
      <c r="BE216" s="204">
        <f t="shared" si="24"/>
        <v>0</v>
      </c>
      <c r="BF216" s="204">
        <f t="shared" si="25"/>
        <v>0</v>
      </c>
      <c r="BG216" s="204">
        <f t="shared" si="26"/>
        <v>0</v>
      </c>
      <c r="BH216" s="204">
        <f t="shared" si="27"/>
        <v>0</v>
      </c>
      <c r="BI216" s="204">
        <f t="shared" si="28"/>
        <v>0</v>
      </c>
      <c r="BJ216" s="18" t="s">
        <v>83</v>
      </c>
      <c r="BK216" s="204">
        <f t="shared" si="29"/>
        <v>0</v>
      </c>
      <c r="BL216" s="18" t="s">
        <v>169</v>
      </c>
      <c r="BM216" s="203" t="s">
        <v>5146</v>
      </c>
    </row>
    <row r="217" spans="1:65" s="2" customFormat="1" ht="24.2" customHeight="1">
      <c r="A217" s="35"/>
      <c r="B217" s="36"/>
      <c r="C217" s="192" t="s">
        <v>769</v>
      </c>
      <c r="D217" s="192" t="s">
        <v>241</v>
      </c>
      <c r="E217" s="193" t="s">
        <v>4995</v>
      </c>
      <c r="F217" s="194" t="s">
        <v>5147</v>
      </c>
      <c r="G217" s="195" t="s">
        <v>372</v>
      </c>
      <c r="H217" s="196">
        <v>5</v>
      </c>
      <c r="I217" s="197"/>
      <c r="J217" s="198">
        <f t="shared" si="20"/>
        <v>0</v>
      </c>
      <c r="K217" s="194" t="s">
        <v>1</v>
      </c>
      <c r="L217" s="40"/>
      <c r="M217" s="199" t="s">
        <v>1</v>
      </c>
      <c r="N217" s="200" t="s">
        <v>40</v>
      </c>
      <c r="O217" s="72"/>
      <c r="P217" s="201">
        <f t="shared" si="21"/>
        <v>0</v>
      </c>
      <c r="Q217" s="201">
        <v>1.536E-2</v>
      </c>
      <c r="R217" s="201">
        <f t="shared" si="22"/>
        <v>7.6800000000000007E-2</v>
      </c>
      <c r="S217" s="201">
        <v>0</v>
      </c>
      <c r="T217" s="202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169</v>
      </c>
      <c r="AT217" s="203" t="s">
        <v>241</v>
      </c>
      <c r="AU217" s="203" t="s">
        <v>86</v>
      </c>
      <c r="AY217" s="18" t="s">
        <v>239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18" t="s">
        <v>83</v>
      </c>
      <c r="BK217" s="204">
        <f t="shared" si="29"/>
        <v>0</v>
      </c>
      <c r="BL217" s="18" t="s">
        <v>169</v>
      </c>
      <c r="BM217" s="203" t="s">
        <v>5148</v>
      </c>
    </row>
    <row r="218" spans="1:65" s="2" customFormat="1" ht="24.2" customHeight="1">
      <c r="A218" s="35"/>
      <c r="B218" s="36"/>
      <c r="C218" s="192" t="s">
        <v>780</v>
      </c>
      <c r="D218" s="192" t="s">
        <v>241</v>
      </c>
      <c r="E218" s="193" t="s">
        <v>4999</v>
      </c>
      <c r="F218" s="194" t="s">
        <v>5149</v>
      </c>
      <c r="G218" s="195" t="s">
        <v>372</v>
      </c>
      <c r="H218" s="196">
        <v>50</v>
      </c>
      <c r="I218" s="197"/>
      <c r="J218" s="198">
        <f t="shared" si="20"/>
        <v>0</v>
      </c>
      <c r="K218" s="194" t="s">
        <v>1</v>
      </c>
      <c r="L218" s="40"/>
      <c r="M218" s="199" t="s">
        <v>1</v>
      </c>
      <c r="N218" s="200" t="s">
        <v>40</v>
      </c>
      <c r="O218" s="72"/>
      <c r="P218" s="201">
        <f t="shared" si="21"/>
        <v>0</v>
      </c>
      <c r="Q218" s="201">
        <v>1.536E-2</v>
      </c>
      <c r="R218" s="201">
        <f t="shared" si="22"/>
        <v>0.76800000000000002</v>
      </c>
      <c r="S218" s="201">
        <v>0</v>
      </c>
      <c r="T218" s="202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169</v>
      </c>
      <c r="AT218" s="203" t="s">
        <v>241</v>
      </c>
      <c r="AU218" s="203" t="s">
        <v>86</v>
      </c>
      <c r="AY218" s="18" t="s">
        <v>239</v>
      </c>
      <c r="BE218" s="204">
        <f t="shared" si="24"/>
        <v>0</v>
      </c>
      <c r="BF218" s="204">
        <f t="shared" si="25"/>
        <v>0</v>
      </c>
      <c r="BG218" s="204">
        <f t="shared" si="26"/>
        <v>0</v>
      </c>
      <c r="BH218" s="204">
        <f t="shared" si="27"/>
        <v>0</v>
      </c>
      <c r="BI218" s="204">
        <f t="shared" si="28"/>
        <v>0</v>
      </c>
      <c r="BJ218" s="18" t="s">
        <v>83</v>
      </c>
      <c r="BK218" s="204">
        <f t="shared" si="29"/>
        <v>0</v>
      </c>
      <c r="BL218" s="18" t="s">
        <v>169</v>
      </c>
      <c r="BM218" s="203" t="s">
        <v>5150</v>
      </c>
    </row>
    <row r="219" spans="1:65" s="2" customFormat="1" ht="24.2" customHeight="1">
      <c r="A219" s="35"/>
      <c r="B219" s="36"/>
      <c r="C219" s="192" t="s">
        <v>786</v>
      </c>
      <c r="D219" s="192" t="s">
        <v>241</v>
      </c>
      <c r="E219" s="193" t="s">
        <v>5151</v>
      </c>
      <c r="F219" s="194" t="s">
        <v>5152</v>
      </c>
      <c r="G219" s="195" t="s">
        <v>372</v>
      </c>
      <c r="H219" s="196">
        <v>10</v>
      </c>
      <c r="I219" s="197"/>
      <c r="J219" s="198">
        <f t="shared" si="20"/>
        <v>0</v>
      </c>
      <c r="K219" s="194" t="s">
        <v>1</v>
      </c>
      <c r="L219" s="40"/>
      <c r="M219" s="199" t="s">
        <v>1</v>
      </c>
      <c r="N219" s="200" t="s">
        <v>40</v>
      </c>
      <c r="O219" s="72"/>
      <c r="P219" s="201">
        <f t="shared" si="21"/>
        <v>0</v>
      </c>
      <c r="Q219" s="201">
        <v>1.536E-2</v>
      </c>
      <c r="R219" s="201">
        <f t="shared" si="22"/>
        <v>0.15360000000000001</v>
      </c>
      <c r="S219" s="201">
        <v>0</v>
      </c>
      <c r="T219" s="202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169</v>
      </c>
      <c r="AT219" s="203" t="s">
        <v>241</v>
      </c>
      <c r="AU219" s="203" t="s">
        <v>86</v>
      </c>
      <c r="AY219" s="18" t="s">
        <v>239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18" t="s">
        <v>83</v>
      </c>
      <c r="BK219" s="204">
        <f t="shared" si="29"/>
        <v>0</v>
      </c>
      <c r="BL219" s="18" t="s">
        <v>169</v>
      </c>
      <c r="BM219" s="203" t="s">
        <v>5153</v>
      </c>
    </row>
    <row r="220" spans="1:65" s="2" customFormat="1" ht="24.2" customHeight="1">
      <c r="A220" s="35"/>
      <c r="B220" s="36"/>
      <c r="C220" s="192" t="s">
        <v>793</v>
      </c>
      <c r="D220" s="192" t="s">
        <v>241</v>
      </c>
      <c r="E220" s="193" t="s">
        <v>5005</v>
      </c>
      <c r="F220" s="194" t="s">
        <v>5006</v>
      </c>
      <c r="G220" s="195" t="s">
        <v>5007</v>
      </c>
      <c r="H220" s="273"/>
      <c r="I220" s="197"/>
      <c r="J220" s="198">
        <f t="shared" si="20"/>
        <v>0</v>
      </c>
      <c r="K220" s="194" t="s">
        <v>245</v>
      </c>
      <c r="L220" s="40"/>
      <c r="M220" s="199" t="s">
        <v>1</v>
      </c>
      <c r="N220" s="200" t="s">
        <v>40</v>
      </c>
      <c r="O220" s="72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169</v>
      </c>
      <c r="AT220" s="203" t="s">
        <v>241</v>
      </c>
      <c r="AU220" s="203" t="s">
        <v>86</v>
      </c>
      <c r="AY220" s="18" t="s">
        <v>239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8" t="s">
        <v>83</v>
      </c>
      <c r="BK220" s="204">
        <f t="shared" si="29"/>
        <v>0</v>
      </c>
      <c r="BL220" s="18" t="s">
        <v>169</v>
      </c>
      <c r="BM220" s="203" t="s">
        <v>5154</v>
      </c>
    </row>
    <row r="221" spans="1:65" s="2" customFormat="1" ht="11.25">
      <c r="A221" s="35"/>
      <c r="B221" s="36"/>
      <c r="C221" s="37"/>
      <c r="D221" s="205" t="s">
        <v>248</v>
      </c>
      <c r="E221" s="37"/>
      <c r="F221" s="206" t="s">
        <v>5009</v>
      </c>
      <c r="G221" s="37"/>
      <c r="H221" s="37"/>
      <c r="I221" s="207"/>
      <c r="J221" s="37"/>
      <c r="K221" s="37"/>
      <c r="L221" s="40"/>
      <c r="M221" s="265"/>
      <c r="N221" s="266"/>
      <c r="O221" s="267"/>
      <c r="P221" s="267"/>
      <c r="Q221" s="267"/>
      <c r="R221" s="267"/>
      <c r="S221" s="267"/>
      <c r="T221" s="268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248</v>
      </c>
      <c r="AU221" s="18" t="s">
        <v>86</v>
      </c>
    </row>
    <row r="222" spans="1:65" s="2" customFormat="1" ht="6.95" customHeight="1">
      <c r="A222" s="35"/>
      <c r="B222" s="55"/>
      <c r="C222" s="56"/>
      <c r="D222" s="56"/>
      <c r="E222" s="56"/>
      <c r="F222" s="56"/>
      <c r="G222" s="56"/>
      <c r="H222" s="56"/>
      <c r="I222" s="56"/>
      <c r="J222" s="56"/>
      <c r="K222" s="56"/>
      <c r="L222" s="40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algorithmName="SHA-512" hashValue="3mKpTG9J4LdwPz6QOj84cy+tdoeHKBlOCIOcoWatcr1uqoiwthWlqL75Uvh5apffNWaFiti6TZHGEbx3gY2rBg==" saltValue="XNGIXjAdrhm7TcIdNeN9jWAidh6hR2ttwhl4T1b/D5D9Z0QjUpDy28Cp1ALEO93le4I7nZK97QrX0E7uFZRMEQ==" spinCount="100000" sheet="1" objects="1" scenarios="1" formatColumns="0" formatRows="0" autoFilter="0"/>
  <autoFilter ref="C121:K221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0700-000000000000}"/>
    <hyperlink ref="F136" r:id="rId2" xr:uid="{00000000-0004-0000-0700-000001000000}"/>
    <hyperlink ref="F141" r:id="rId3" xr:uid="{00000000-0004-0000-0700-000002000000}"/>
    <hyperlink ref="F148" r:id="rId4" xr:uid="{00000000-0004-0000-0700-000003000000}"/>
    <hyperlink ref="F155" r:id="rId5" xr:uid="{00000000-0004-0000-0700-000004000000}"/>
    <hyperlink ref="F158" r:id="rId6" xr:uid="{00000000-0004-0000-0700-000005000000}"/>
    <hyperlink ref="F164" r:id="rId7" xr:uid="{00000000-0004-0000-0700-000006000000}"/>
    <hyperlink ref="F170" r:id="rId8" xr:uid="{00000000-0004-0000-0700-000007000000}"/>
    <hyperlink ref="F173" r:id="rId9" xr:uid="{00000000-0004-0000-0700-000008000000}"/>
    <hyperlink ref="F178" r:id="rId10" xr:uid="{00000000-0004-0000-0700-000009000000}"/>
    <hyperlink ref="F183" r:id="rId11" xr:uid="{00000000-0004-0000-0700-00000A000000}"/>
    <hyperlink ref="F188" r:id="rId12" xr:uid="{00000000-0004-0000-0700-00000B000000}"/>
    <hyperlink ref="F193" r:id="rId13" xr:uid="{00000000-0004-0000-0700-00000C000000}"/>
    <hyperlink ref="F208" r:id="rId14" xr:uid="{00000000-0004-0000-0700-00000D000000}"/>
    <hyperlink ref="F211" r:id="rId15" xr:uid="{00000000-0004-0000-0700-00000E000000}"/>
    <hyperlink ref="F221" r:id="rId16" xr:uid="{00000000-0004-0000-07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4755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5155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179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180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4757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ROUND((SUM(BE122:BE212)),  2)</f>
        <v>0</v>
      </c>
      <c r="G35" s="35"/>
      <c r="H35" s="35"/>
      <c r="I35" s="131">
        <v>0.21</v>
      </c>
      <c r="J35" s="130">
        <f>ROUND(((SUM(BE122:BE212))*I35),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ROUND((SUM(BF122:BF212)),  2)</f>
        <v>0</v>
      </c>
      <c r="G36" s="35"/>
      <c r="H36" s="35"/>
      <c r="I36" s="131">
        <v>0.15</v>
      </c>
      <c r="J36" s="130">
        <f>ROUND(((SUM(BF122:BF212))*I36),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ROUND((SUM(BG122:BG212)),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ROUND((SUM(BH122:BH212)),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ROUND((SUM(BI122:BI212)),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4755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VZT-03 - Zařízení č.3 - Velitel a ložnice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Ostrov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30" t="s">
        <v>23</v>
      </c>
      <c r="D93" s="37"/>
      <c r="E93" s="37"/>
      <c r="F93" s="28" t="str">
        <f>E17</f>
        <v>Město Ostrov</v>
      </c>
      <c r="G93" s="37"/>
      <c r="H93" s="37"/>
      <c r="I93" s="30" t="s">
        <v>29</v>
      </c>
      <c r="J93" s="33" t="str">
        <f>E23</f>
        <v>BPO spol. s r.o.,Lidická 1239,36317 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Tomanová Ing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203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5156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224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9" t="str">
        <f>E7</f>
        <v>Areál IZS Ostrov - stanice JSDH - revize 2022</v>
      </c>
      <c r="F110" s="330"/>
      <c r="G110" s="330"/>
      <c r="H110" s="33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9" t="s">
        <v>4755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4351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4" t="str">
        <f>E11</f>
        <v>VZT-03 - Zařízení č.3 - Velitel a ložnice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Ostrov</v>
      </c>
      <c r="G116" s="37"/>
      <c r="H116" s="37"/>
      <c r="I116" s="30" t="s">
        <v>22</v>
      </c>
      <c r="J116" s="67">
        <f>IF(J14="","",J14)</f>
        <v>44764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23</v>
      </c>
      <c r="D118" s="37"/>
      <c r="E118" s="37"/>
      <c r="F118" s="28" t="str">
        <f>E17</f>
        <v>Město Ostrov</v>
      </c>
      <c r="G118" s="37"/>
      <c r="H118" s="37"/>
      <c r="I118" s="30" t="s">
        <v>29</v>
      </c>
      <c r="J118" s="33" t="str">
        <f>E23</f>
        <v>BPO spol. s r.o.,Lidická 1239,36317 OSTROV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30" t="s">
        <v>32</v>
      </c>
      <c r="J119" s="33" t="str">
        <f>E26</f>
        <v>Tomanová Ing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225</v>
      </c>
      <c r="D121" s="168" t="s">
        <v>60</v>
      </c>
      <c r="E121" s="168" t="s">
        <v>56</v>
      </c>
      <c r="F121" s="168" t="s">
        <v>57</v>
      </c>
      <c r="G121" s="168" t="s">
        <v>226</v>
      </c>
      <c r="H121" s="168" t="s">
        <v>227</v>
      </c>
      <c r="I121" s="168" t="s">
        <v>228</v>
      </c>
      <c r="J121" s="168" t="s">
        <v>185</v>
      </c>
      <c r="K121" s="169" t="s">
        <v>229</v>
      </c>
      <c r="L121" s="170"/>
      <c r="M121" s="76" t="s">
        <v>1</v>
      </c>
      <c r="N121" s="77" t="s">
        <v>39</v>
      </c>
      <c r="O121" s="77" t="s">
        <v>230</v>
      </c>
      <c r="P121" s="77" t="s">
        <v>231</v>
      </c>
      <c r="Q121" s="77" t="s">
        <v>232</v>
      </c>
      <c r="R121" s="77" t="s">
        <v>233</v>
      </c>
      <c r="S121" s="77" t="s">
        <v>234</v>
      </c>
      <c r="T121" s="78" t="s">
        <v>235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236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0.92159999999999997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187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1815</v>
      </c>
      <c r="F123" s="179" t="s">
        <v>1816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0.92159999999999997</v>
      </c>
      <c r="S123" s="184"/>
      <c r="T123" s="186">
        <f>T124</f>
        <v>0</v>
      </c>
      <c r="AR123" s="187" t="s">
        <v>86</v>
      </c>
      <c r="AT123" s="188" t="s">
        <v>74</v>
      </c>
      <c r="AU123" s="188" t="s">
        <v>75</v>
      </c>
      <c r="AY123" s="187" t="s">
        <v>239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74</v>
      </c>
      <c r="E124" s="190" t="s">
        <v>5157</v>
      </c>
      <c r="F124" s="190" t="s">
        <v>5158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SUM(P125:P212)</f>
        <v>0</v>
      </c>
      <c r="Q124" s="184"/>
      <c r="R124" s="185">
        <f>SUM(R125:R212)</f>
        <v>0.92159999999999997</v>
      </c>
      <c r="S124" s="184"/>
      <c r="T124" s="186">
        <f>SUM(T125:T212)</f>
        <v>0</v>
      </c>
      <c r="AR124" s="187" t="s">
        <v>86</v>
      </c>
      <c r="AT124" s="188" t="s">
        <v>74</v>
      </c>
      <c r="AU124" s="188" t="s">
        <v>83</v>
      </c>
      <c r="AY124" s="187" t="s">
        <v>239</v>
      </c>
      <c r="BK124" s="189">
        <f>SUM(BK125:BK212)</f>
        <v>0</v>
      </c>
    </row>
    <row r="125" spans="1:65" s="2" customFormat="1" ht="37.9" customHeight="1">
      <c r="A125" s="35"/>
      <c r="B125" s="36"/>
      <c r="C125" s="192" t="s">
        <v>83</v>
      </c>
      <c r="D125" s="192" t="s">
        <v>241</v>
      </c>
      <c r="E125" s="193" t="s">
        <v>4761</v>
      </c>
      <c r="F125" s="194" t="s">
        <v>4762</v>
      </c>
      <c r="G125" s="195" t="s">
        <v>674</v>
      </c>
      <c r="H125" s="196">
        <v>1</v>
      </c>
      <c r="I125" s="197"/>
      <c r="J125" s="198">
        <f>ROUND(I125*H125,2)</f>
        <v>0</v>
      </c>
      <c r="K125" s="194" t="s">
        <v>245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</v>
      </c>
      <c r="AT125" s="203" t="s">
        <v>241</v>
      </c>
      <c r="AU125" s="203" t="s">
        <v>86</v>
      </c>
      <c r="AY125" s="18" t="s">
        <v>239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</v>
      </c>
      <c r="BM125" s="203" t="s">
        <v>5159</v>
      </c>
    </row>
    <row r="126" spans="1:65" s="2" customFormat="1" ht="11.25">
      <c r="A126" s="35"/>
      <c r="B126" s="36"/>
      <c r="C126" s="37"/>
      <c r="D126" s="205" t="s">
        <v>248</v>
      </c>
      <c r="E126" s="37"/>
      <c r="F126" s="206" t="s">
        <v>4764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248</v>
      </c>
      <c r="AU126" s="18" t="s">
        <v>86</v>
      </c>
    </row>
    <row r="127" spans="1:65" s="2" customFormat="1" ht="62.65" customHeight="1">
      <c r="A127" s="35"/>
      <c r="B127" s="36"/>
      <c r="C127" s="254" t="s">
        <v>86</v>
      </c>
      <c r="D127" s="254" t="s">
        <v>340</v>
      </c>
      <c r="E127" s="255" t="s">
        <v>5160</v>
      </c>
      <c r="F127" s="256" t="s">
        <v>4766</v>
      </c>
      <c r="G127" s="257" t="s">
        <v>1610</v>
      </c>
      <c r="H127" s="258">
        <v>1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169</v>
      </c>
      <c r="BM127" s="203" t="s">
        <v>5161</v>
      </c>
    </row>
    <row r="128" spans="1:65" s="2" customFormat="1" ht="24.2" customHeight="1">
      <c r="A128" s="35"/>
      <c r="B128" s="36"/>
      <c r="C128" s="192" t="s">
        <v>255</v>
      </c>
      <c r="D128" s="192" t="s">
        <v>241</v>
      </c>
      <c r="E128" s="193" t="s">
        <v>5162</v>
      </c>
      <c r="F128" s="194" t="s">
        <v>5163</v>
      </c>
      <c r="G128" s="195" t="s">
        <v>674</v>
      </c>
      <c r="H128" s="196">
        <v>1</v>
      </c>
      <c r="I128" s="197"/>
      <c r="J128" s="198">
        <f>ROUND(I128*H128,2)</f>
        <v>0</v>
      </c>
      <c r="K128" s="194" t="s">
        <v>245</v>
      </c>
      <c r="L128" s="40"/>
      <c r="M128" s="199" t="s">
        <v>1</v>
      </c>
      <c r="N128" s="200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169</v>
      </c>
      <c r="AT128" s="203" t="s">
        <v>241</v>
      </c>
      <c r="AU128" s="203" t="s">
        <v>86</v>
      </c>
      <c r="AY128" s="18" t="s">
        <v>239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169</v>
      </c>
      <c r="BM128" s="203" t="s">
        <v>5164</v>
      </c>
    </row>
    <row r="129" spans="1:65" s="2" customFormat="1" ht="11.25">
      <c r="A129" s="35"/>
      <c r="B129" s="36"/>
      <c r="C129" s="37"/>
      <c r="D129" s="205" t="s">
        <v>248</v>
      </c>
      <c r="E129" s="37"/>
      <c r="F129" s="206" t="s">
        <v>5165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248</v>
      </c>
      <c r="AU129" s="18" t="s">
        <v>86</v>
      </c>
    </row>
    <row r="130" spans="1:65" s="2" customFormat="1" ht="37.9" customHeight="1">
      <c r="A130" s="35"/>
      <c r="B130" s="36"/>
      <c r="C130" s="254" t="s">
        <v>246</v>
      </c>
      <c r="D130" s="254" t="s">
        <v>340</v>
      </c>
      <c r="E130" s="255" t="s">
        <v>5166</v>
      </c>
      <c r="F130" s="256" t="s">
        <v>5167</v>
      </c>
      <c r="G130" s="257" t="s">
        <v>1610</v>
      </c>
      <c r="H130" s="258">
        <v>1</v>
      </c>
      <c r="I130" s="259"/>
      <c r="J130" s="260">
        <f t="shared" ref="J130:J136" si="0">ROUND(I130*H130,2)</f>
        <v>0</v>
      </c>
      <c r="K130" s="256" t="s">
        <v>1</v>
      </c>
      <c r="L130" s="261"/>
      <c r="M130" s="262" t="s">
        <v>1</v>
      </c>
      <c r="N130" s="263" t="s">
        <v>40</v>
      </c>
      <c r="O130" s="72"/>
      <c r="P130" s="201">
        <f t="shared" ref="P130:P136" si="1">O130*H130</f>
        <v>0</v>
      </c>
      <c r="Q130" s="201">
        <v>0</v>
      </c>
      <c r="R130" s="201">
        <f t="shared" ref="R130:R136" si="2">Q130*H130</f>
        <v>0</v>
      </c>
      <c r="S130" s="201">
        <v>0</v>
      </c>
      <c r="T130" s="202">
        <f t="shared" ref="T130:T136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531</v>
      </c>
      <c r="AT130" s="203" t="s">
        <v>340</v>
      </c>
      <c r="AU130" s="203" t="s">
        <v>86</v>
      </c>
      <c r="AY130" s="18" t="s">
        <v>239</v>
      </c>
      <c r="BE130" s="204">
        <f t="shared" ref="BE130:BE136" si="4">IF(N130="základní",J130,0)</f>
        <v>0</v>
      </c>
      <c r="BF130" s="204">
        <f t="shared" ref="BF130:BF136" si="5">IF(N130="snížená",J130,0)</f>
        <v>0</v>
      </c>
      <c r="BG130" s="204">
        <f t="shared" ref="BG130:BG136" si="6">IF(N130="zákl. přenesená",J130,0)</f>
        <v>0</v>
      </c>
      <c r="BH130" s="204">
        <f t="shared" ref="BH130:BH136" si="7">IF(N130="sníž. přenesená",J130,0)</f>
        <v>0</v>
      </c>
      <c r="BI130" s="204">
        <f t="shared" ref="BI130:BI136" si="8">IF(N130="nulová",J130,0)</f>
        <v>0</v>
      </c>
      <c r="BJ130" s="18" t="s">
        <v>83</v>
      </c>
      <c r="BK130" s="204">
        <f t="shared" ref="BK130:BK136" si="9">ROUND(I130*H130,2)</f>
        <v>0</v>
      </c>
      <c r="BL130" s="18" t="s">
        <v>169</v>
      </c>
      <c r="BM130" s="203" t="s">
        <v>5168</v>
      </c>
    </row>
    <row r="131" spans="1:65" s="2" customFormat="1" ht="16.5" customHeight="1">
      <c r="A131" s="35"/>
      <c r="B131" s="36"/>
      <c r="C131" s="254" t="s">
        <v>288</v>
      </c>
      <c r="D131" s="254" t="s">
        <v>340</v>
      </c>
      <c r="E131" s="255" t="s">
        <v>5169</v>
      </c>
      <c r="F131" s="256" t="s">
        <v>4775</v>
      </c>
      <c r="G131" s="257" t="s">
        <v>674</v>
      </c>
      <c r="H131" s="258">
        <v>1</v>
      </c>
      <c r="I131" s="259"/>
      <c r="J131" s="260">
        <f t="shared" si="0"/>
        <v>0</v>
      </c>
      <c r="K131" s="256" t="s">
        <v>1</v>
      </c>
      <c r="L131" s="261"/>
      <c r="M131" s="262" t="s">
        <v>1</v>
      </c>
      <c r="N131" s="263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169</v>
      </c>
      <c r="BM131" s="203" t="s">
        <v>5170</v>
      </c>
    </row>
    <row r="132" spans="1:65" s="2" customFormat="1" ht="33" customHeight="1">
      <c r="A132" s="35"/>
      <c r="B132" s="36"/>
      <c r="C132" s="254" t="s">
        <v>299</v>
      </c>
      <c r="D132" s="254" t="s">
        <v>340</v>
      </c>
      <c r="E132" s="255" t="s">
        <v>5171</v>
      </c>
      <c r="F132" s="256" t="s">
        <v>4778</v>
      </c>
      <c r="G132" s="257" t="s">
        <v>519</v>
      </c>
      <c r="H132" s="258">
        <v>20</v>
      </c>
      <c r="I132" s="259"/>
      <c r="J132" s="260">
        <f t="shared" si="0"/>
        <v>0</v>
      </c>
      <c r="K132" s="256" t="s">
        <v>1</v>
      </c>
      <c r="L132" s="261"/>
      <c r="M132" s="262" t="s">
        <v>1</v>
      </c>
      <c r="N132" s="263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531</v>
      </c>
      <c r="AT132" s="203" t="s">
        <v>340</v>
      </c>
      <c r="AU132" s="203" t="s">
        <v>86</v>
      </c>
      <c r="AY132" s="18" t="s">
        <v>239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169</v>
      </c>
      <c r="BM132" s="203" t="s">
        <v>5172</v>
      </c>
    </row>
    <row r="133" spans="1:65" s="2" customFormat="1" ht="16.5" customHeight="1">
      <c r="A133" s="35"/>
      <c r="B133" s="36"/>
      <c r="C133" s="254" t="s">
        <v>309</v>
      </c>
      <c r="D133" s="254" t="s">
        <v>340</v>
      </c>
      <c r="E133" s="255" t="s">
        <v>5173</v>
      </c>
      <c r="F133" s="256" t="s">
        <v>4787</v>
      </c>
      <c r="G133" s="257" t="s">
        <v>4788</v>
      </c>
      <c r="H133" s="258">
        <v>300</v>
      </c>
      <c r="I133" s="259"/>
      <c r="J133" s="260">
        <f t="shared" si="0"/>
        <v>0</v>
      </c>
      <c r="K133" s="256" t="s">
        <v>1</v>
      </c>
      <c r="L133" s="261"/>
      <c r="M133" s="262" t="s">
        <v>1</v>
      </c>
      <c r="N133" s="263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531</v>
      </c>
      <c r="AT133" s="203" t="s">
        <v>340</v>
      </c>
      <c r="AU133" s="203" t="s">
        <v>86</v>
      </c>
      <c r="AY133" s="18" t="s">
        <v>239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169</v>
      </c>
      <c r="BM133" s="203" t="s">
        <v>5174</v>
      </c>
    </row>
    <row r="134" spans="1:65" s="2" customFormat="1" ht="16.5" customHeight="1">
      <c r="A134" s="35"/>
      <c r="B134" s="36"/>
      <c r="C134" s="254" t="s">
        <v>319</v>
      </c>
      <c r="D134" s="254" t="s">
        <v>340</v>
      </c>
      <c r="E134" s="255" t="s">
        <v>5175</v>
      </c>
      <c r="F134" s="256" t="s">
        <v>4781</v>
      </c>
      <c r="G134" s="257" t="s">
        <v>519</v>
      </c>
      <c r="H134" s="258">
        <v>20</v>
      </c>
      <c r="I134" s="259"/>
      <c r="J134" s="260">
        <f t="shared" si="0"/>
        <v>0</v>
      </c>
      <c r="K134" s="256" t="s">
        <v>1</v>
      </c>
      <c r="L134" s="261"/>
      <c r="M134" s="262" t="s">
        <v>1</v>
      </c>
      <c r="N134" s="263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86</v>
      </c>
      <c r="AY134" s="18" t="s">
        <v>239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169</v>
      </c>
      <c r="BM134" s="203" t="s">
        <v>5176</v>
      </c>
    </row>
    <row r="135" spans="1:65" s="2" customFormat="1" ht="16.5" customHeight="1">
      <c r="A135" s="35"/>
      <c r="B135" s="36"/>
      <c r="C135" s="254" t="s">
        <v>327</v>
      </c>
      <c r="D135" s="254" t="s">
        <v>340</v>
      </c>
      <c r="E135" s="255" t="s">
        <v>5177</v>
      </c>
      <c r="F135" s="256" t="s">
        <v>4784</v>
      </c>
      <c r="G135" s="257" t="s">
        <v>519</v>
      </c>
      <c r="H135" s="258">
        <v>20</v>
      </c>
      <c r="I135" s="259"/>
      <c r="J135" s="260">
        <f t="shared" si="0"/>
        <v>0</v>
      </c>
      <c r="K135" s="256" t="s">
        <v>1</v>
      </c>
      <c r="L135" s="261"/>
      <c r="M135" s="262" t="s">
        <v>1</v>
      </c>
      <c r="N135" s="263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531</v>
      </c>
      <c r="AT135" s="203" t="s">
        <v>340</v>
      </c>
      <c r="AU135" s="203" t="s">
        <v>86</v>
      </c>
      <c r="AY135" s="18" t="s">
        <v>239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169</v>
      </c>
      <c r="BM135" s="203" t="s">
        <v>5178</v>
      </c>
    </row>
    <row r="136" spans="1:65" s="2" customFormat="1" ht="24.2" customHeight="1">
      <c r="A136" s="35"/>
      <c r="B136" s="36"/>
      <c r="C136" s="192" t="s">
        <v>151</v>
      </c>
      <c r="D136" s="192" t="s">
        <v>241</v>
      </c>
      <c r="E136" s="193" t="s">
        <v>4790</v>
      </c>
      <c r="F136" s="194" t="s">
        <v>4791</v>
      </c>
      <c r="G136" s="195" t="s">
        <v>674</v>
      </c>
      <c r="H136" s="196">
        <v>1</v>
      </c>
      <c r="I136" s="197"/>
      <c r="J136" s="198">
        <f t="shared" si="0"/>
        <v>0</v>
      </c>
      <c r="K136" s="194" t="s">
        <v>245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169</v>
      </c>
      <c r="AT136" s="203" t="s">
        <v>241</v>
      </c>
      <c r="AU136" s="203" t="s">
        <v>86</v>
      </c>
      <c r="AY136" s="18" t="s">
        <v>239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169</v>
      </c>
      <c r="BM136" s="203" t="s">
        <v>5179</v>
      </c>
    </row>
    <row r="137" spans="1:65" s="2" customFormat="1" ht="11.25">
      <c r="A137" s="35"/>
      <c r="B137" s="36"/>
      <c r="C137" s="37"/>
      <c r="D137" s="205" t="s">
        <v>248</v>
      </c>
      <c r="E137" s="37"/>
      <c r="F137" s="206" t="s">
        <v>4793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248</v>
      </c>
      <c r="AU137" s="18" t="s">
        <v>86</v>
      </c>
    </row>
    <row r="138" spans="1:65" s="2" customFormat="1" ht="33" customHeight="1">
      <c r="A138" s="35"/>
      <c r="B138" s="36"/>
      <c r="C138" s="254" t="s">
        <v>154</v>
      </c>
      <c r="D138" s="254" t="s">
        <v>340</v>
      </c>
      <c r="E138" s="255" t="s">
        <v>5180</v>
      </c>
      <c r="F138" s="256" t="s">
        <v>4795</v>
      </c>
      <c r="G138" s="257" t="s">
        <v>674</v>
      </c>
      <c r="H138" s="258">
        <v>1</v>
      </c>
      <c r="I138" s="259"/>
      <c r="J138" s="260">
        <f>ROUND(I138*H138,2)</f>
        <v>0</v>
      </c>
      <c r="K138" s="256" t="s">
        <v>1</v>
      </c>
      <c r="L138" s="261"/>
      <c r="M138" s="262" t="s">
        <v>1</v>
      </c>
      <c r="N138" s="263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531</v>
      </c>
      <c r="AT138" s="203" t="s">
        <v>340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5181</v>
      </c>
    </row>
    <row r="139" spans="1:65" s="2" customFormat="1" ht="16.5" customHeight="1">
      <c r="A139" s="35"/>
      <c r="B139" s="36"/>
      <c r="C139" s="192" t="s">
        <v>157</v>
      </c>
      <c r="D139" s="192" t="s">
        <v>241</v>
      </c>
      <c r="E139" s="193" t="s">
        <v>4797</v>
      </c>
      <c r="F139" s="194" t="s">
        <v>5037</v>
      </c>
      <c r="G139" s="195" t="s">
        <v>674</v>
      </c>
      <c r="H139" s="196">
        <v>1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169</v>
      </c>
      <c r="AT139" s="203" t="s">
        <v>241</v>
      </c>
      <c r="AU139" s="203" t="s">
        <v>86</v>
      </c>
      <c r="AY139" s="18" t="s">
        <v>239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169</v>
      </c>
      <c r="BM139" s="203" t="s">
        <v>5182</v>
      </c>
    </row>
    <row r="140" spans="1:65" s="2" customFormat="1" ht="16.5" customHeight="1">
      <c r="A140" s="35"/>
      <c r="B140" s="36"/>
      <c r="C140" s="254" t="s">
        <v>161</v>
      </c>
      <c r="D140" s="254" t="s">
        <v>340</v>
      </c>
      <c r="E140" s="255" t="s">
        <v>5183</v>
      </c>
      <c r="F140" s="256" t="s">
        <v>4801</v>
      </c>
      <c r="G140" s="257" t="s">
        <v>674</v>
      </c>
      <c r="H140" s="258">
        <v>1</v>
      </c>
      <c r="I140" s="259"/>
      <c r="J140" s="260">
        <f>ROUND(I140*H140,2)</f>
        <v>0</v>
      </c>
      <c r="K140" s="256" t="s">
        <v>1</v>
      </c>
      <c r="L140" s="261"/>
      <c r="M140" s="262" t="s">
        <v>1</v>
      </c>
      <c r="N140" s="263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531</v>
      </c>
      <c r="AT140" s="203" t="s">
        <v>340</v>
      </c>
      <c r="AU140" s="203" t="s">
        <v>86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5184</v>
      </c>
    </row>
    <row r="141" spans="1:65" s="2" customFormat="1" ht="24.2" customHeight="1">
      <c r="A141" s="35"/>
      <c r="B141" s="36"/>
      <c r="C141" s="192" t="s">
        <v>164</v>
      </c>
      <c r="D141" s="192" t="s">
        <v>241</v>
      </c>
      <c r="E141" s="193" t="s">
        <v>4803</v>
      </c>
      <c r="F141" s="194" t="s">
        <v>4804</v>
      </c>
      <c r="G141" s="195" t="s">
        <v>674</v>
      </c>
      <c r="H141" s="196">
        <v>4</v>
      </c>
      <c r="I141" s="197"/>
      <c r="J141" s="198">
        <f>ROUND(I141*H141,2)</f>
        <v>0</v>
      </c>
      <c r="K141" s="194" t="s">
        <v>245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169</v>
      </c>
      <c r="AT141" s="203" t="s">
        <v>241</v>
      </c>
      <c r="AU141" s="203" t="s">
        <v>86</v>
      </c>
      <c r="AY141" s="18" t="s">
        <v>239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169</v>
      </c>
      <c r="BM141" s="203" t="s">
        <v>5185</v>
      </c>
    </row>
    <row r="142" spans="1:65" s="2" customFormat="1" ht="11.25">
      <c r="A142" s="35"/>
      <c r="B142" s="36"/>
      <c r="C142" s="37"/>
      <c r="D142" s="205" t="s">
        <v>248</v>
      </c>
      <c r="E142" s="37"/>
      <c r="F142" s="206" t="s">
        <v>4806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248</v>
      </c>
      <c r="AU142" s="18" t="s">
        <v>86</v>
      </c>
    </row>
    <row r="143" spans="1:65" s="14" customFormat="1" ht="11.25">
      <c r="B143" s="221"/>
      <c r="C143" s="222"/>
      <c r="D143" s="212" t="s">
        <v>250</v>
      </c>
      <c r="E143" s="223" t="s">
        <v>1</v>
      </c>
      <c r="F143" s="224" t="s">
        <v>5042</v>
      </c>
      <c r="G143" s="222"/>
      <c r="H143" s="225">
        <v>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250</v>
      </c>
      <c r="AU143" s="231" t="s">
        <v>86</v>
      </c>
      <c r="AV143" s="14" t="s">
        <v>86</v>
      </c>
      <c r="AW143" s="14" t="s">
        <v>31</v>
      </c>
      <c r="AX143" s="14" t="s">
        <v>75</v>
      </c>
      <c r="AY143" s="231" t="s">
        <v>239</v>
      </c>
    </row>
    <row r="144" spans="1:65" s="16" customFormat="1" ht="11.25">
      <c r="B144" s="243"/>
      <c r="C144" s="244"/>
      <c r="D144" s="212" t="s">
        <v>250</v>
      </c>
      <c r="E144" s="245" t="s">
        <v>1</v>
      </c>
      <c r="F144" s="246" t="s">
        <v>264</v>
      </c>
      <c r="G144" s="244"/>
      <c r="H144" s="247">
        <v>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250</v>
      </c>
      <c r="AU144" s="253" t="s">
        <v>86</v>
      </c>
      <c r="AV144" s="16" t="s">
        <v>246</v>
      </c>
      <c r="AW144" s="16" t="s">
        <v>31</v>
      </c>
      <c r="AX144" s="16" t="s">
        <v>83</v>
      </c>
      <c r="AY144" s="253" t="s">
        <v>239</v>
      </c>
    </row>
    <row r="145" spans="1:65" s="2" customFormat="1" ht="21.75" customHeight="1">
      <c r="A145" s="35"/>
      <c r="B145" s="36"/>
      <c r="C145" s="254" t="s">
        <v>8</v>
      </c>
      <c r="D145" s="254" t="s">
        <v>340</v>
      </c>
      <c r="E145" s="255" t="s">
        <v>5186</v>
      </c>
      <c r="F145" s="256" t="s">
        <v>4808</v>
      </c>
      <c r="G145" s="257" t="s">
        <v>674</v>
      </c>
      <c r="H145" s="258">
        <v>1</v>
      </c>
      <c r="I145" s="259"/>
      <c r="J145" s="260">
        <f>ROUND(I145*H145,2)</f>
        <v>0</v>
      </c>
      <c r="K145" s="256" t="s">
        <v>1</v>
      </c>
      <c r="L145" s="261"/>
      <c r="M145" s="262" t="s">
        <v>1</v>
      </c>
      <c r="N145" s="263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531</v>
      </c>
      <c r="AT145" s="203" t="s">
        <v>340</v>
      </c>
      <c r="AU145" s="203" t="s">
        <v>86</v>
      </c>
      <c r="AY145" s="18" t="s">
        <v>239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169</v>
      </c>
      <c r="BM145" s="203" t="s">
        <v>5187</v>
      </c>
    </row>
    <row r="146" spans="1:65" s="2" customFormat="1" ht="21.75" customHeight="1">
      <c r="A146" s="35"/>
      <c r="B146" s="36"/>
      <c r="C146" s="254" t="s">
        <v>169</v>
      </c>
      <c r="D146" s="254" t="s">
        <v>340</v>
      </c>
      <c r="E146" s="255" t="s">
        <v>5188</v>
      </c>
      <c r="F146" s="256" t="s">
        <v>4814</v>
      </c>
      <c r="G146" s="257" t="s">
        <v>674</v>
      </c>
      <c r="H146" s="258">
        <v>2</v>
      </c>
      <c r="I146" s="259"/>
      <c r="J146" s="260">
        <f>ROUND(I146*H146,2)</f>
        <v>0</v>
      </c>
      <c r="K146" s="256" t="s">
        <v>1</v>
      </c>
      <c r="L146" s="261"/>
      <c r="M146" s="262" t="s">
        <v>1</v>
      </c>
      <c r="N146" s="263" t="s">
        <v>40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531</v>
      </c>
      <c r="AT146" s="203" t="s">
        <v>340</v>
      </c>
      <c r="AU146" s="203" t="s">
        <v>86</v>
      </c>
      <c r="AY146" s="18" t="s">
        <v>239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169</v>
      </c>
      <c r="BM146" s="203" t="s">
        <v>5189</v>
      </c>
    </row>
    <row r="147" spans="1:65" s="2" customFormat="1" ht="21.75" customHeight="1">
      <c r="A147" s="35"/>
      <c r="B147" s="36"/>
      <c r="C147" s="254" t="s">
        <v>172</v>
      </c>
      <c r="D147" s="254" t="s">
        <v>340</v>
      </c>
      <c r="E147" s="255" t="s">
        <v>5190</v>
      </c>
      <c r="F147" s="256" t="s">
        <v>4817</v>
      </c>
      <c r="G147" s="257" t="s">
        <v>674</v>
      </c>
      <c r="H147" s="258">
        <v>1</v>
      </c>
      <c r="I147" s="259"/>
      <c r="J147" s="260">
        <f>ROUND(I147*H147,2)</f>
        <v>0</v>
      </c>
      <c r="K147" s="256" t="s">
        <v>1</v>
      </c>
      <c r="L147" s="261"/>
      <c r="M147" s="262" t="s">
        <v>1</v>
      </c>
      <c r="N147" s="263" t="s">
        <v>40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531</v>
      </c>
      <c r="AT147" s="203" t="s">
        <v>340</v>
      </c>
      <c r="AU147" s="203" t="s">
        <v>86</v>
      </c>
      <c r="AY147" s="18" t="s">
        <v>239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169</v>
      </c>
      <c r="BM147" s="203" t="s">
        <v>5191</v>
      </c>
    </row>
    <row r="148" spans="1:65" s="2" customFormat="1" ht="24.2" customHeight="1">
      <c r="A148" s="35"/>
      <c r="B148" s="36"/>
      <c r="C148" s="192" t="s">
        <v>394</v>
      </c>
      <c r="D148" s="192" t="s">
        <v>241</v>
      </c>
      <c r="E148" s="193" t="s">
        <v>4819</v>
      </c>
      <c r="F148" s="194" t="s">
        <v>4820</v>
      </c>
      <c r="G148" s="195" t="s">
        <v>674</v>
      </c>
      <c r="H148" s="196">
        <v>5</v>
      </c>
      <c r="I148" s="197"/>
      <c r="J148" s="198">
        <f>ROUND(I148*H148,2)</f>
        <v>0</v>
      </c>
      <c r="K148" s="194" t="s">
        <v>245</v>
      </c>
      <c r="L148" s="40"/>
      <c r="M148" s="199" t="s">
        <v>1</v>
      </c>
      <c r="N148" s="200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169</v>
      </c>
      <c r="AT148" s="203" t="s">
        <v>241</v>
      </c>
      <c r="AU148" s="203" t="s">
        <v>86</v>
      </c>
      <c r="AY148" s="18" t="s">
        <v>239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169</v>
      </c>
      <c r="BM148" s="203" t="s">
        <v>5192</v>
      </c>
    </row>
    <row r="149" spans="1:65" s="2" customFormat="1" ht="11.25">
      <c r="A149" s="35"/>
      <c r="B149" s="36"/>
      <c r="C149" s="37"/>
      <c r="D149" s="205" t="s">
        <v>248</v>
      </c>
      <c r="E149" s="37"/>
      <c r="F149" s="206" t="s">
        <v>4822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248</v>
      </c>
      <c r="AU149" s="18" t="s">
        <v>86</v>
      </c>
    </row>
    <row r="150" spans="1:65" s="14" customFormat="1" ht="11.25">
      <c r="B150" s="221"/>
      <c r="C150" s="222"/>
      <c r="D150" s="212" t="s">
        <v>250</v>
      </c>
      <c r="E150" s="223" t="s">
        <v>1</v>
      </c>
      <c r="F150" s="224" t="s">
        <v>5193</v>
      </c>
      <c r="G150" s="222"/>
      <c r="H150" s="225">
        <v>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250</v>
      </c>
      <c r="AU150" s="231" t="s">
        <v>86</v>
      </c>
      <c r="AV150" s="14" t="s">
        <v>86</v>
      </c>
      <c r="AW150" s="14" t="s">
        <v>31</v>
      </c>
      <c r="AX150" s="14" t="s">
        <v>75</v>
      </c>
      <c r="AY150" s="231" t="s">
        <v>239</v>
      </c>
    </row>
    <row r="151" spans="1:65" s="16" customFormat="1" ht="11.25">
      <c r="B151" s="243"/>
      <c r="C151" s="244"/>
      <c r="D151" s="212" t="s">
        <v>250</v>
      </c>
      <c r="E151" s="245" t="s">
        <v>1</v>
      </c>
      <c r="F151" s="246" t="s">
        <v>264</v>
      </c>
      <c r="G151" s="244"/>
      <c r="H151" s="247">
        <v>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250</v>
      </c>
      <c r="AU151" s="253" t="s">
        <v>86</v>
      </c>
      <c r="AV151" s="16" t="s">
        <v>246</v>
      </c>
      <c r="AW151" s="16" t="s">
        <v>31</v>
      </c>
      <c r="AX151" s="16" t="s">
        <v>83</v>
      </c>
      <c r="AY151" s="253" t="s">
        <v>239</v>
      </c>
    </row>
    <row r="152" spans="1:65" s="2" customFormat="1" ht="24.2" customHeight="1">
      <c r="A152" s="35"/>
      <c r="B152" s="36"/>
      <c r="C152" s="254" t="s">
        <v>396</v>
      </c>
      <c r="D152" s="254" t="s">
        <v>340</v>
      </c>
      <c r="E152" s="255" t="s">
        <v>5194</v>
      </c>
      <c r="F152" s="256" t="s">
        <v>4825</v>
      </c>
      <c r="G152" s="257" t="s">
        <v>674</v>
      </c>
      <c r="H152" s="258">
        <v>1</v>
      </c>
      <c r="I152" s="259"/>
      <c r="J152" s="260">
        <f>ROUND(I152*H152,2)</f>
        <v>0</v>
      </c>
      <c r="K152" s="256" t="s">
        <v>1</v>
      </c>
      <c r="L152" s="261"/>
      <c r="M152" s="262" t="s">
        <v>1</v>
      </c>
      <c r="N152" s="263" t="s">
        <v>40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531</v>
      </c>
      <c r="AT152" s="203" t="s">
        <v>340</v>
      </c>
      <c r="AU152" s="203" t="s">
        <v>86</v>
      </c>
      <c r="AY152" s="18" t="s">
        <v>239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169</v>
      </c>
      <c r="BM152" s="203" t="s">
        <v>5195</v>
      </c>
    </row>
    <row r="153" spans="1:65" s="2" customFormat="1" ht="24.2" customHeight="1">
      <c r="A153" s="35"/>
      <c r="B153" s="36"/>
      <c r="C153" s="254" t="s">
        <v>401</v>
      </c>
      <c r="D153" s="254" t="s">
        <v>340</v>
      </c>
      <c r="E153" s="255" t="s">
        <v>5196</v>
      </c>
      <c r="F153" s="256" t="s">
        <v>4828</v>
      </c>
      <c r="G153" s="257" t="s">
        <v>674</v>
      </c>
      <c r="H153" s="258">
        <v>2</v>
      </c>
      <c r="I153" s="259"/>
      <c r="J153" s="260">
        <f>ROUND(I153*H153,2)</f>
        <v>0</v>
      </c>
      <c r="K153" s="256" t="s">
        <v>1</v>
      </c>
      <c r="L153" s="261"/>
      <c r="M153" s="262" t="s">
        <v>1</v>
      </c>
      <c r="N153" s="263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531</v>
      </c>
      <c r="AT153" s="203" t="s">
        <v>340</v>
      </c>
      <c r="AU153" s="203" t="s">
        <v>86</v>
      </c>
      <c r="AY153" s="18" t="s">
        <v>239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169</v>
      </c>
      <c r="BM153" s="203" t="s">
        <v>5197</v>
      </c>
    </row>
    <row r="154" spans="1:65" s="2" customFormat="1" ht="24.2" customHeight="1">
      <c r="A154" s="35"/>
      <c r="B154" s="36"/>
      <c r="C154" s="254" t="s">
        <v>7</v>
      </c>
      <c r="D154" s="254" t="s">
        <v>340</v>
      </c>
      <c r="E154" s="255" t="s">
        <v>5198</v>
      </c>
      <c r="F154" s="256" t="s">
        <v>4831</v>
      </c>
      <c r="G154" s="257" t="s">
        <v>674</v>
      </c>
      <c r="H154" s="258">
        <v>2</v>
      </c>
      <c r="I154" s="259"/>
      <c r="J154" s="260">
        <f>ROUND(I154*H154,2)</f>
        <v>0</v>
      </c>
      <c r="K154" s="256" t="s">
        <v>1</v>
      </c>
      <c r="L154" s="261"/>
      <c r="M154" s="262" t="s">
        <v>1</v>
      </c>
      <c r="N154" s="263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531</v>
      </c>
      <c r="AT154" s="203" t="s">
        <v>340</v>
      </c>
      <c r="AU154" s="203" t="s">
        <v>86</v>
      </c>
      <c r="AY154" s="18" t="s">
        <v>239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169</v>
      </c>
      <c r="BM154" s="203" t="s">
        <v>5199</v>
      </c>
    </row>
    <row r="155" spans="1:65" s="2" customFormat="1" ht="21.75" customHeight="1">
      <c r="A155" s="35"/>
      <c r="B155" s="36"/>
      <c r="C155" s="192" t="s">
        <v>426</v>
      </c>
      <c r="D155" s="192" t="s">
        <v>241</v>
      </c>
      <c r="E155" s="193" t="s">
        <v>4840</v>
      </c>
      <c r="F155" s="194" t="s">
        <v>4841</v>
      </c>
      <c r="G155" s="195" t="s">
        <v>674</v>
      </c>
      <c r="H155" s="196">
        <v>7</v>
      </c>
      <c r="I155" s="197"/>
      <c r="J155" s="198">
        <f>ROUND(I155*H155,2)</f>
        <v>0</v>
      </c>
      <c r="K155" s="194" t="s">
        <v>245</v>
      </c>
      <c r="L155" s="40"/>
      <c r="M155" s="199" t="s">
        <v>1</v>
      </c>
      <c r="N155" s="200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169</v>
      </c>
      <c r="AT155" s="203" t="s">
        <v>241</v>
      </c>
      <c r="AU155" s="203" t="s">
        <v>86</v>
      </c>
      <c r="AY155" s="18" t="s">
        <v>239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169</v>
      </c>
      <c r="BM155" s="203" t="s">
        <v>5200</v>
      </c>
    </row>
    <row r="156" spans="1:65" s="2" customFormat="1" ht="11.25">
      <c r="A156" s="35"/>
      <c r="B156" s="36"/>
      <c r="C156" s="37"/>
      <c r="D156" s="205" t="s">
        <v>248</v>
      </c>
      <c r="E156" s="37"/>
      <c r="F156" s="206" t="s">
        <v>4843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248</v>
      </c>
      <c r="AU156" s="18" t="s">
        <v>86</v>
      </c>
    </row>
    <row r="157" spans="1:65" s="14" customFormat="1" ht="11.25">
      <c r="B157" s="221"/>
      <c r="C157" s="222"/>
      <c r="D157" s="212" t="s">
        <v>250</v>
      </c>
      <c r="E157" s="223" t="s">
        <v>1</v>
      </c>
      <c r="F157" s="224" t="s">
        <v>5201</v>
      </c>
      <c r="G157" s="222"/>
      <c r="H157" s="225">
        <v>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250</v>
      </c>
      <c r="AU157" s="231" t="s">
        <v>86</v>
      </c>
      <c r="AV157" s="14" t="s">
        <v>86</v>
      </c>
      <c r="AW157" s="14" t="s">
        <v>31</v>
      </c>
      <c r="AX157" s="14" t="s">
        <v>75</v>
      </c>
      <c r="AY157" s="231" t="s">
        <v>239</v>
      </c>
    </row>
    <row r="158" spans="1:65" s="16" customFormat="1" ht="11.25">
      <c r="B158" s="243"/>
      <c r="C158" s="244"/>
      <c r="D158" s="212" t="s">
        <v>250</v>
      </c>
      <c r="E158" s="245" t="s">
        <v>1</v>
      </c>
      <c r="F158" s="246" t="s">
        <v>264</v>
      </c>
      <c r="G158" s="244"/>
      <c r="H158" s="247">
        <v>7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250</v>
      </c>
      <c r="AU158" s="253" t="s">
        <v>86</v>
      </c>
      <c r="AV158" s="16" t="s">
        <v>246</v>
      </c>
      <c r="AW158" s="16" t="s">
        <v>31</v>
      </c>
      <c r="AX158" s="16" t="s">
        <v>83</v>
      </c>
      <c r="AY158" s="253" t="s">
        <v>239</v>
      </c>
    </row>
    <row r="159" spans="1:65" s="2" customFormat="1" ht="24.2" customHeight="1">
      <c r="A159" s="35"/>
      <c r="B159" s="36"/>
      <c r="C159" s="254" t="s">
        <v>441</v>
      </c>
      <c r="D159" s="254" t="s">
        <v>340</v>
      </c>
      <c r="E159" s="255" t="s">
        <v>5202</v>
      </c>
      <c r="F159" s="256" t="s">
        <v>4846</v>
      </c>
      <c r="G159" s="257" t="s">
        <v>674</v>
      </c>
      <c r="H159" s="258">
        <v>2</v>
      </c>
      <c r="I159" s="259"/>
      <c r="J159" s="260">
        <f>ROUND(I159*H159,2)</f>
        <v>0</v>
      </c>
      <c r="K159" s="256" t="s">
        <v>1</v>
      </c>
      <c r="L159" s="261"/>
      <c r="M159" s="262" t="s">
        <v>1</v>
      </c>
      <c r="N159" s="263" t="s">
        <v>40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531</v>
      </c>
      <c r="AT159" s="203" t="s">
        <v>340</v>
      </c>
      <c r="AU159" s="203" t="s">
        <v>86</v>
      </c>
      <c r="AY159" s="18" t="s">
        <v>239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169</v>
      </c>
      <c r="BM159" s="203" t="s">
        <v>5203</v>
      </c>
    </row>
    <row r="160" spans="1:65" s="2" customFormat="1" ht="24.2" customHeight="1">
      <c r="A160" s="35"/>
      <c r="B160" s="36"/>
      <c r="C160" s="254" t="s">
        <v>454</v>
      </c>
      <c r="D160" s="254" t="s">
        <v>340</v>
      </c>
      <c r="E160" s="255" t="s">
        <v>5204</v>
      </c>
      <c r="F160" s="256" t="s">
        <v>4852</v>
      </c>
      <c r="G160" s="257" t="s">
        <v>674</v>
      </c>
      <c r="H160" s="258">
        <v>2</v>
      </c>
      <c r="I160" s="259"/>
      <c r="J160" s="260">
        <f>ROUND(I160*H160,2)</f>
        <v>0</v>
      </c>
      <c r="K160" s="256" t="s">
        <v>1</v>
      </c>
      <c r="L160" s="261"/>
      <c r="M160" s="262" t="s">
        <v>1</v>
      </c>
      <c r="N160" s="263" t="s">
        <v>40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531</v>
      </c>
      <c r="AT160" s="203" t="s">
        <v>340</v>
      </c>
      <c r="AU160" s="203" t="s">
        <v>86</v>
      </c>
      <c r="AY160" s="18" t="s">
        <v>239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169</v>
      </c>
      <c r="BM160" s="203" t="s">
        <v>5205</v>
      </c>
    </row>
    <row r="161" spans="1:65" s="2" customFormat="1" ht="24.2" customHeight="1">
      <c r="A161" s="35"/>
      <c r="B161" s="36"/>
      <c r="C161" s="254" t="s">
        <v>459</v>
      </c>
      <c r="D161" s="254" t="s">
        <v>340</v>
      </c>
      <c r="E161" s="255" t="s">
        <v>5206</v>
      </c>
      <c r="F161" s="256" t="s">
        <v>4855</v>
      </c>
      <c r="G161" s="257" t="s">
        <v>674</v>
      </c>
      <c r="H161" s="258">
        <v>1</v>
      </c>
      <c r="I161" s="259"/>
      <c r="J161" s="260">
        <f>ROUND(I161*H161,2)</f>
        <v>0</v>
      </c>
      <c r="K161" s="256" t="s">
        <v>1</v>
      </c>
      <c r="L161" s="261"/>
      <c r="M161" s="262" t="s">
        <v>1</v>
      </c>
      <c r="N161" s="263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531</v>
      </c>
      <c r="AT161" s="203" t="s">
        <v>340</v>
      </c>
      <c r="AU161" s="203" t="s">
        <v>86</v>
      </c>
      <c r="AY161" s="18" t="s">
        <v>239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169</v>
      </c>
      <c r="BM161" s="203" t="s">
        <v>5207</v>
      </c>
    </row>
    <row r="162" spans="1:65" s="2" customFormat="1" ht="24.2" customHeight="1">
      <c r="A162" s="35"/>
      <c r="B162" s="36"/>
      <c r="C162" s="254" t="s">
        <v>475</v>
      </c>
      <c r="D162" s="254" t="s">
        <v>340</v>
      </c>
      <c r="E162" s="255" t="s">
        <v>5208</v>
      </c>
      <c r="F162" s="256" t="s">
        <v>4861</v>
      </c>
      <c r="G162" s="257" t="s">
        <v>674</v>
      </c>
      <c r="H162" s="258">
        <v>2</v>
      </c>
      <c r="I162" s="259"/>
      <c r="J162" s="260">
        <f>ROUND(I162*H162,2)</f>
        <v>0</v>
      </c>
      <c r="K162" s="256" t="s">
        <v>1</v>
      </c>
      <c r="L162" s="261"/>
      <c r="M162" s="262" t="s">
        <v>1</v>
      </c>
      <c r="N162" s="263" t="s">
        <v>40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531</v>
      </c>
      <c r="AT162" s="203" t="s">
        <v>340</v>
      </c>
      <c r="AU162" s="203" t="s">
        <v>86</v>
      </c>
      <c r="AY162" s="18" t="s">
        <v>239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169</v>
      </c>
      <c r="BM162" s="203" t="s">
        <v>5209</v>
      </c>
    </row>
    <row r="163" spans="1:65" s="2" customFormat="1" ht="24.2" customHeight="1">
      <c r="A163" s="35"/>
      <c r="B163" s="36"/>
      <c r="C163" s="192" t="s">
        <v>488</v>
      </c>
      <c r="D163" s="192" t="s">
        <v>241</v>
      </c>
      <c r="E163" s="193" t="s">
        <v>5066</v>
      </c>
      <c r="F163" s="194" t="s">
        <v>5067</v>
      </c>
      <c r="G163" s="195" t="s">
        <v>674</v>
      </c>
      <c r="H163" s="196">
        <v>2</v>
      </c>
      <c r="I163" s="197"/>
      <c r="J163" s="198">
        <f>ROUND(I163*H163,2)</f>
        <v>0</v>
      </c>
      <c r="K163" s="194" t="s">
        <v>245</v>
      </c>
      <c r="L163" s="40"/>
      <c r="M163" s="199" t="s">
        <v>1</v>
      </c>
      <c r="N163" s="200" t="s">
        <v>40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169</v>
      </c>
      <c r="AT163" s="203" t="s">
        <v>241</v>
      </c>
      <c r="AU163" s="203" t="s">
        <v>86</v>
      </c>
      <c r="AY163" s="18" t="s">
        <v>239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169</v>
      </c>
      <c r="BM163" s="203" t="s">
        <v>5210</v>
      </c>
    </row>
    <row r="164" spans="1:65" s="2" customFormat="1" ht="11.25">
      <c r="A164" s="35"/>
      <c r="B164" s="36"/>
      <c r="C164" s="37"/>
      <c r="D164" s="205" t="s">
        <v>248</v>
      </c>
      <c r="E164" s="37"/>
      <c r="F164" s="206" t="s">
        <v>5069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248</v>
      </c>
      <c r="AU164" s="18" t="s">
        <v>86</v>
      </c>
    </row>
    <row r="165" spans="1:65" s="2" customFormat="1" ht="37.9" customHeight="1">
      <c r="A165" s="35"/>
      <c r="B165" s="36"/>
      <c r="C165" s="254" t="s">
        <v>493</v>
      </c>
      <c r="D165" s="254" t="s">
        <v>340</v>
      </c>
      <c r="E165" s="255" t="s">
        <v>5211</v>
      </c>
      <c r="F165" s="256" t="s">
        <v>5071</v>
      </c>
      <c r="G165" s="257" t="s">
        <v>674</v>
      </c>
      <c r="H165" s="258">
        <v>2</v>
      </c>
      <c r="I165" s="259"/>
      <c r="J165" s="260">
        <f>ROUND(I165*H165,2)</f>
        <v>0</v>
      </c>
      <c r="K165" s="256" t="s">
        <v>1</v>
      </c>
      <c r="L165" s="261"/>
      <c r="M165" s="262" t="s">
        <v>1</v>
      </c>
      <c r="N165" s="263" t="s">
        <v>40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531</v>
      </c>
      <c r="AT165" s="203" t="s">
        <v>340</v>
      </c>
      <c r="AU165" s="203" t="s">
        <v>86</v>
      </c>
      <c r="AY165" s="18" t="s">
        <v>239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169</v>
      </c>
      <c r="BM165" s="203" t="s">
        <v>5212</v>
      </c>
    </row>
    <row r="166" spans="1:65" s="2" customFormat="1" ht="33" customHeight="1">
      <c r="A166" s="35"/>
      <c r="B166" s="36"/>
      <c r="C166" s="192" t="s">
        <v>501</v>
      </c>
      <c r="D166" s="192" t="s">
        <v>241</v>
      </c>
      <c r="E166" s="193" t="s">
        <v>4870</v>
      </c>
      <c r="F166" s="194" t="s">
        <v>4871</v>
      </c>
      <c r="G166" s="195" t="s">
        <v>674</v>
      </c>
      <c r="H166" s="196">
        <v>4</v>
      </c>
      <c r="I166" s="197"/>
      <c r="J166" s="198">
        <f>ROUND(I166*H166,2)</f>
        <v>0</v>
      </c>
      <c r="K166" s="194" t="s">
        <v>245</v>
      </c>
      <c r="L166" s="40"/>
      <c r="M166" s="199" t="s">
        <v>1</v>
      </c>
      <c r="N166" s="200" t="s">
        <v>40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169</v>
      </c>
      <c r="AT166" s="203" t="s">
        <v>241</v>
      </c>
      <c r="AU166" s="203" t="s">
        <v>86</v>
      </c>
      <c r="AY166" s="18" t="s">
        <v>239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169</v>
      </c>
      <c r="BM166" s="203" t="s">
        <v>5213</v>
      </c>
    </row>
    <row r="167" spans="1:65" s="2" customFormat="1" ht="11.25">
      <c r="A167" s="35"/>
      <c r="B167" s="36"/>
      <c r="C167" s="37"/>
      <c r="D167" s="205" t="s">
        <v>248</v>
      </c>
      <c r="E167" s="37"/>
      <c r="F167" s="206" t="s">
        <v>4873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248</v>
      </c>
      <c r="AU167" s="18" t="s">
        <v>86</v>
      </c>
    </row>
    <row r="168" spans="1:65" s="2" customFormat="1" ht="21.75" customHeight="1">
      <c r="A168" s="35"/>
      <c r="B168" s="36"/>
      <c r="C168" s="254" t="s">
        <v>510</v>
      </c>
      <c r="D168" s="254" t="s">
        <v>340</v>
      </c>
      <c r="E168" s="255" t="s">
        <v>5214</v>
      </c>
      <c r="F168" s="256" t="s">
        <v>4876</v>
      </c>
      <c r="G168" s="257" t="s">
        <v>674</v>
      </c>
      <c r="H168" s="258">
        <v>1</v>
      </c>
      <c r="I168" s="259"/>
      <c r="J168" s="260">
        <f>ROUND(I168*H168,2)</f>
        <v>0</v>
      </c>
      <c r="K168" s="256" t="s">
        <v>1</v>
      </c>
      <c r="L168" s="261"/>
      <c r="M168" s="262" t="s">
        <v>1</v>
      </c>
      <c r="N168" s="263" t="s">
        <v>40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531</v>
      </c>
      <c r="AT168" s="203" t="s">
        <v>340</v>
      </c>
      <c r="AU168" s="203" t="s">
        <v>86</v>
      </c>
      <c r="AY168" s="18" t="s">
        <v>239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169</v>
      </c>
      <c r="BM168" s="203" t="s">
        <v>5215</v>
      </c>
    </row>
    <row r="169" spans="1:65" s="2" customFormat="1" ht="21.75" customHeight="1">
      <c r="A169" s="35"/>
      <c r="B169" s="36"/>
      <c r="C169" s="254" t="s">
        <v>516</v>
      </c>
      <c r="D169" s="254" t="s">
        <v>340</v>
      </c>
      <c r="E169" s="255" t="s">
        <v>5216</v>
      </c>
      <c r="F169" s="256" t="s">
        <v>5217</v>
      </c>
      <c r="G169" s="257" t="s">
        <v>674</v>
      </c>
      <c r="H169" s="258">
        <v>3</v>
      </c>
      <c r="I169" s="259"/>
      <c r="J169" s="260">
        <f>ROUND(I169*H169,2)</f>
        <v>0</v>
      </c>
      <c r="K169" s="256" t="s">
        <v>1</v>
      </c>
      <c r="L169" s="261"/>
      <c r="M169" s="262" t="s">
        <v>1</v>
      </c>
      <c r="N169" s="263" t="s">
        <v>40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531</v>
      </c>
      <c r="AT169" s="203" t="s">
        <v>340</v>
      </c>
      <c r="AU169" s="203" t="s">
        <v>86</v>
      </c>
      <c r="AY169" s="18" t="s">
        <v>239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169</v>
      </c>
      <c r="BM169" s="203" t="s">
        <v>5218</v>
      </c>
    </row>
    <row r="170" spans="1:65" s="2" customFormat="1" ht="33" customHeight="1">
      <c r="A170" s="35"/>
      <c r="B170" s="36"/>
      <c r="C170" s="192" t="s">
        <v>531</v>
      </c>
      <c r="D170" s="192" t="s">
        <v>241</v>
      </c>
      <c r="E170" s="193" t="s">
        <v>4894</v>
      </c>
      <c r="F170" s="194" t="s">
        <v>4895</v>
      </c>
      <c r="G170" s="195" t="s">
        <v>519</v>
      </c>
      <c r="H170" s="196">
        <v>14</v>
      </c>
      <c r="I170" s="197"/>
      <c r="J170" s="198">
        <f>ROUND(I170*H170,2)</f>
        <v>0</v>
      </c>
      <c r="K170" s="194" t="s">
        <v>245</v>
      </c>
      <c r="L170" s="40"/>
      <c r="M170" s="199" t="s">
        <v>1</v>
      </c>
      <c r="N170" s="200" t="s">
        <v>40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169</v>
      </c>
      <c r="AT170" s="203" t="s">
        <v>241</v>
      </c>
      <c r="AU170" s="203" t="s">
        <v>86</v>
      </c>
      <c r="AY170" s="18" t="s">
        <v>239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169</v>
      </c>
      <c r="BM170" s="203" t="s">
        <v>5219</v>
      </c>
    </row>
    <row r="171" spans="1:65" s="2" customFormat="1" ht="11.25">
      <c r="A171" s="35"/>
      <c r="B171" s="36"/>
      <c r="C171" s="37"/>
      <c r="D171" s="205" t="s">
        <v>248</v>
      </c>
      <c r="E171" s="37"/>
      <c r="F171" s="206" t="s">
        <v>4897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248</v>
      </c>
      <c r="AU171" s="18" t="s">
        <v>86</v>
      </c>
    </row>
    <row r="172" spans="1:65" s="2" customFormat="1" ht="24.2" customHeight="1">
      <c r="A172" s="35"/>
      <c r="B172" s="36"/>
      <c r="C172" s="254" t="s">
        <v>537</v>
      </c>
      <c r="D172" s="254" t="s">
        <v>340</v>
      </c>
      <c r="E172" s="255" t="s">
        <v>5220</v>
      </c>
      <c r="F172" s="256" t="s">
        <v>4899</v>
      </c>
      <c r="G172" s="257" t="s">
        <v>519</v>
      </c>
      <c r="H172" s="258">
        <v>14</v>
      </c>
      <c r="I172" s="259"/>
      <c r="J172" s="260">
        <f>ROUND(I172*H172,2)</f>
        <v>0</v>
      </c>
      <c r="K172" s="256" t="s">
        <v>1</v>
      </c>
      <c r="L172" s="261"/>
      <c r="M172" s="262" t="s">
        <v>1</v>
      </c>
      <c r="N172" s="263" t="s">
        <v>40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531</v>
      </c>
      <c r="AT172" s="203" t="s">
        <v>340</v>
      </c>
      <c r="AU172" s="203" t="s">
        <v>86</v>
      </c>
      <c r="AY172" s="18" t="s">
        <v>239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169</v>
      </c>
      <c r="BM172" s="203" t="s">
        <v>5221</v>
      </c>
    </row>
    <row r="173" spans="1:65" s="2" customFormat="1" ht="21.75" customHeight="1">
      <c r="A173" s="35"/>
      <c r="B173" s="36"/>
      <c r="C173" s="192" t="s">
        <v>541</v>
      </c>
      <c r="D173" s="192" t="s">
        <v>241</v>
      </c>
      <c r="E173" s="193" t="s">
        <v>4901</v>
      </c>
      <c r="F173" s="194" t="s">
        <v>5088</v>
      </c>
      <c r="G173" s="195" t="s">
        <v>674</v>
      </c>
      <c r="H173" s="196">
        <v>7</v>
      </c>
      <c r="I173" s="197"/>
      <c r="J173" s="198">
        <f>ROUND(I173*H173,2)</f>
        <v>0</v>
      </c>
      <c r="K173" s="194" t="s">
        <v>1</v>
      </c>
      <c r="L173" s="40"/>
      <c r="M173" s="199" t="s">
        <v>1</v>
      </c>
      <c r="N173" s="200" t="s">
        <v>40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169</v>
      </c>
      <c r="AT173" s="203" t="s">
        <v>241</v>
      </c>
      <c r="AU173" s="203" t="s">
        <v>86</v>
      </c>
      <c r="AY173" s="18" t="s">
        <v>239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169</v>
      </c>
      <c r="BM173" s="203" t="s">
        <v>5222</v>
      </c>
    </row>
    <row r="174" spans="1:65" s="2" customFormat="1" ht="24.2" customHeight="1">
      <c r="A174" s="35"/>
      <c r="B174" s="36"/>
      <c r="C174" s="254" t="s">
        <v>546</v>
      </c>
      <c r="D174" s="254" t="s">
        <v>340</v>
      </c>
      <c r="E174" s="255" t="s">
        <v>5223</v>
      </c>
      <c r="F174" s="256" t="s">
        <v>4905</v>
      </c>
      <c r="G174" s="257" t="s">
        <v>674</v>
      </c>
      <c r="H174" s="258">
        <v>7</v>
      </c>
      <c r="I174" s="259"/>
      <c r="J174" s="260">
        <f>ROUND(I174*H174,2)</f>
        <v>0</v>
      </c>
      <c r="K174" s="256" t="s">
        <v>1</v>
      </c>
      <c r="L174" s="261"/>
      <c r="M174" s="262" t="s">
        <v>1</v>
      </c>
      <c r="N174" s="263" t="s">
        <v>40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531</v>
      </c>
      <c r="AT174" s="203" t="s">
        <v>340</v>
      </c>
      <c r="AU174" s="203" t="s">
        <v>86</v>
      </c>
      <c r="AY174" s="18" t="s">
        <v>239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169</v>
      </c>
      <c r="BM174" s="203" t="s">
        <v>5224</v>
      </c>
    </row>
    <row r="175" spans="1:65" s="2" customFormat="1" ht="33" customHeight="1">
      <c r="A175" s="35"/>
      <c r="B175" s="36"/>
      <c r="C175" s="192" t="s">
        <v>553</v>
      </c>
      <c r="D175" s="192" t="s">
        <v>241</v>
      </c>
      <c r="E175" s="193" t="s">
        <v>4907</v>
      </c>
      <c r="F175" s="194" t="s">
        <v>4908</v>
      </c>
      <c r="G175" s="195" t="s">
        <v>519</v>
      </c>
      <c r="H175" s="196">
        <v>20</v>
      </c>
      <c r="I175" s="197"/>
      <c r="J175" s="198">
        <f>ROUND(I175*H175,2)</f>
        <v>0</v>
      </c>
      <c r="K175" s="194" t="s">
        <v>245</v>
      </c>
      <c r="L175" s="40"/>
      <c r="M175" s="199" t="s">
        <v>1</v>
      </c>
      <c r="N175" s="200" t="s">
        <v>40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169</v>
      </c>
      <c r="AT175" s="203" t="s">
        <v>241</v>
      </c>
      <c r="AU175" s="203" t="s">
        <v>86</v>
      </c>
      <c r="AY175" s="18" t="s">
        <v>239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169</v>
      </c>
      <c r="BM175" s="203" t="s">
        <v>5225</v>
      </c>
    </row>
    <row r="176" spans="1:65" s="2" customFormat="1" ht="11.25">
      <c r="A176" s="35"/>
      <c r="B176" s="36"/>
      <c r="C176" s="37"/>
      <c r="D176" s="205" t="s">
        <v>248</v>
      </c>
      <c r="E176" s="37"/>
      <c r="F176" s="206" t="s">
        <v>4910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248</v>
      </c>
      <c r="AU176" s="18" t="s">
        <v>86</v>
      </c>
    </row>
    <row r="177" spans="1:65" s="2" customFormat="1" ht="24.2" customHeight="1">
      <c r="A177" s="35"/>
      <c r="B177" s="36"/>
      <c r="C177" s="254" t="s">
        <v>568</v>
      </c>
      <c r="D177" s="254" t="s">
        <v>340</v>
      </c>
      <c r="E177" s="255" t="s">
        <v>5226</v>
      </c>
      <c r="F177" s="256" t="s">
        <v>4912</v>
      </c>
      <c r="G177" s="257" t="s">
        <v>519</v>
      </c>
      <c r="H177" s="258">
        <v>20</v>
      </c>
      <c r="I177" s="259"/>
      <c r="J177" s="260">
        <f>ROUND(I177*H177,2)</f>
        <v>0</v>
      </c>
      <c r="K177" s="256" t="s">
        <v>1</v>
      </c>
      <c r="L177" s="261"/>
      <c r="M177" s="262" t="s">
        <v>1</v>
      </c>
      <c r="N177" s="263" t="s">
        <v>40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531</v>
      </c>
      <c r="AT177" s="203" t="s">
        <v>340</v>
      </c>
      <c r="AU177" s="203" t="s">
        <v>86</v>
      </c>
      <c r="AY177" s="18" t="s">
        <v>239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169</v>
      </c>
      <c r="BM177" s="203" t="s">
        <v>5227</v>
      </c>
    </row>
    <row r="178" spans="1:65" s="2" customFormat="1" ht="21.75" customHeight="1">
      <c r="A178" s="35"/>
      <c r="B178" s="36"/>
      <c r="C178" s="192" t="s">
        <v>578</v>
      </c>
      <c r="D178" s="192" t="s">
        <v>241</v>
      </c>
      <c r="E178" s="193" t="s">
        <v>4914</v>
      </c>
      <c r="F178" s="194" t="s">
        <v>5095</v>
      </c>
      <c r="G178" s="195" t="s">
        <v>674</v>
      </c>
      <c r="H178" s="196">
        <v>7</v>
      </c>
      <c r="I178" s="197"/>
      <c r="J178" s="198">
        <f>ROUND(I178*H178,2)</f>
        <v>0</v>
      </c>
      <c r="K178" s="194" t="s">
        <v>1</v>
      </c>
      <c r="L178" s="40"/>
      <c r="M178" s="199" t="s">
        <v>1</v>
      </c>
      <c r="N178" s="200" t="s">
        <v>40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169</v>
      </c>
      <c r="AT178" s="203" t="s">
        <v>241</v>
      </c>
      <c r="AU178" s="203" t="s">
        <v>86</v>
      </c>
      <c r="AY178" s="18" t="s">
        <v>239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169</v>
      </c>
      <c r="BM178" s="203" t="s">
        <v>5228</v>
      </c>
    </row>
    <row r="179" spans="1:65" s="2" customFormat="1" ht="24.2" customHeight="1">
      <c r="A179" s="35"/>
      <c r="B179" s="36"/>
      <c r="C179" s="254" t="s">
        <v>590</v>
      </c>
      <c r="D179" s="254" t="s">
        <v>340</v>
      </c>
      <c r="E179" s="255" t="s">
        <v>5229</v>
      </c>
      <c r="F179" s="256" t="s">
        <v>4918</v>
      </c>
      <c r="G179" s="257" t="s">
        <v>674</v>
      </c>
      <c r="H179" s="258">
        <v>7</v>
      </c>
      <c r="I179" s="259"/>
      <c r="J179" s="260">
        <f>ROUND(I179*H179,2)</f>
        <v>0</v>
      </c>
      <c r="K179" s="256" t="s">
        <v>1</v>
      </c>
      <c r="L179" s="261"/>
      <c r="M179" s="262" t="s">
        <v>1</v>
      </c>
      <c r="N179" s="263" t="s">
        <v>40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531</v>
      </c>
      <c r="AT179" s="203" t="s">
        <v>340</v>
      </c>
      <c r="AU179" s="203" t="s">
        <v>86</v>
      </c>
      <c r="AY179" s="18" t="s">
        <v>239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169</v>
      </c>
      <c r="BM179" s="203" t="s">
        <v>5230</v>
      </c>
    </row>
    <row r="180" spans="1:65" s="2" customFormat="1" ht="33" customHeight="1">
      <c r="A180" s="35"/>
      <c r="B180" s="36"/>
      <c r="C180" s="192" t="s">
        <v>604</v>
      </c>
      <c r="D180" s="192" t="s">
        <v>241</v>
      </c>
      <c r="E180" s="193" t="s">
        <v>4920</v>
      </c>
      <c r="F180" s="194" t="s">
        <v>4921</v>
      </c>
      <c r="G180" s="195" t="s">
        <v>519</v>
      </c>
      <c r="H180" s="196">
        <v>2</v>
      </c>
      <c r="I180" s="197"/>
      <c r="J180" s="198">
        <f>ROUND(I180*H180,2)</f>
        <v>0</v>
      </c>
      <c r="K180" s="194" t="s">
        <v>245</v>
      </c>
      <c r="L180" s="40"/>
      <c r="M180" s="199" t="s">
        <v>1</v>
      </c>
      <c r="N180" s="200" t="s">
        <v>40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169</v>
      </c>
      <c r="AT180" s="203" t="s">
        <v>241</v>
      </c>
      <c r="AU180" s="203" t="s">
        <v>86</v>
      </c>
      <c r="AY180" s="18" t="s">
        <v>239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169</v>
      </c>
      <c r="BM180" s="203" t="s">
        <v>5231</v>
      </c>
    </row>
    <row r="181" spans="1:65" s="2" customFormat="1" ht="11.25">
      <c r="A181" s="35"/>
      <c r="B181" s="36"/>
      <c r="C181" s="37"/>
      <c r="D181" s="205" t="s">
        <v>248</v>
      </c>
      <c r="E181" s="37"/>
      <c r="F181" s="206" t="s">
        <v>4923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248</v>
      </c>
      <c r="AU181" s="18" t="s">
        <v>86</v>
      </c>
    </row>
    <row r="182" spans="1:65" s="2" customFormat="1" ht="24.2" customHeight="1">
      <c r="A182" s="35"/>
      <c r="B182" s="36"/>
      <c r="C182" s="254" t="s">
        <v>611</v>
      </c>
      <c r="D182" s="254" t="s">
        <v>340</v>
      </c>
      <c r="E182" s="255" t="s">
        <v>5232</v>
      </c>
      <c r="F182" s="256" t="s">
        <v>4925</v>
      </c>
      <c r="G182" s="257" t="s">
        <v>519</v>
      </c>
      <c r="H182" s="258">
        <v>2</v>
      </c>
      <c r="I182" s="259"/>
      <c r="J182" s="260">
        <f t="shared" ref="J182:J187" si="10">ROUND(I182*H182,2)</f>
        <v>0</v>
      </c>
      <c r="K182" s="256" t="s">
        <v>1</v>
      </c>
      <c r="L182" s="261"/>
      <c r="M182" s="262" t="s">
        <v>1</v>
      </c>
      <c r="N182" s="263" t="s">
        <v>40</v>
      </c>
      <c r="O182" s="72"/>
      <c r="P182" s="201">
        <f t="shared" ref="P182:P187" si="11">O182*H182</f>
        <v>0</v>
      </c>
      <c r="Q182" s="201">
        <v>0</v>
      </c>
      <c r="R182" s="201">
        <f t="shared" ref="R182:R187" si="12">Q182*H182</f>
        <v>0</v>
      </c>
      <c r="S182" s="201">
        <v>0</v>
      </c>
      <c r="T182" s="202">
        <f t="shared" ref="T182:T187" si="13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531</v>
      </c>
      <c r="AT182" s="203" t="s">
        <v>340</v>
      </c>
      <c r="AU182" s="203" t="s">
        <v>86</v>
      </c>
      <c r="AY182" s="18" t="s">
        <v>239</v>
      </c>
      <c r="BE182" s="204">
        <f t="shared" ref="BE182:BE187" si="14">IF(N182="základní",J182,0)</f>
        <v>0</v>
      </c>
      <c r="BF182" s="204">
        <f t="shared" ref="BF182:BF187" si="15">IF(N182="snížená",J182,0)</f>
        <v>0</v>
      </c>
      <c r="BG182" s="204">
        <f t="shared" ref="BG182:BG187" si="16">IF(N182="zákl. přenesená",J182,0)</f>
        <v>0</v>
      </c>
      <c r="BH182" s="204">
        <f t="shared" ref="BH182:BH187" si="17">IF(N182="sníž. přenesená",J182,0)</f>
        <v>0</v>
      </c>
      <c r="BI182" s="204">
        <f t="shared" ref="BI182:BI187" si="18">IF(N182="nulová",J182,0)</f>
        <v>0</v>
      </c>
      <c r="BJ182" s="18" t="s">
        <v>83</v>
      </c>
      <c r="BK182" s="204">
        <f t="shared" ref="BK182:BK187" si="19">ROUND(I182*H182,2)</f>
        <v>0</v>
      </c>
      <c r="BL182" s="18" t="s">
        <v>169</v>
      </c>
      <c r="BM182" s="203" t="s">
        <v>5233</v>
      </c>
    </row>
    <row r="183" spans="1:65" s="2" customFormat="1" ht="21.75" customHeight="1">
      <c r="A183" s="35"/>
      <c r="B183" s="36"/>
      <c r="C183" s="192" t="s">
        <v>627</v>
      </c>
      <c r="D183" s="192" t="s">
        <v>241</v>
      </c>
      <c r="E183" s="193" t="s">
        <v>4927</v>
      </c>
      <c r="F183" s="194" t="s">
        <v>5102</v>
      </c>
      <c r="G183" s="195" t="s">
        <v>674</v>
      </c>
      <c r="H183" s="196">
        <v>9</v>
      </c>
      <c r="I183" s="197"/>
      <c r="J183" s="198">
        <f t="shared" si="10"/>
        <v>0</v>
      </c>
      <c r="K183" s="194" t="s">
        <v>1</v>
      </c>
      <c r="L183" s="40"/>
      <c r="M183" s="199" t="s">
        <v>1</v>
      </c>
      <c r="N183" s="200" t="s">
        <v>40</v>
      </c>
      <c r="O183" s="72"/>
      <c r="P183" s="201">
        <f t="shared" si="11"/>
        <v>0</v>
      </c>
      <c r="Q183" s="201">
        <v>0</v>
      </c>
      <c r="R183" s="201">
        <f t="shared" si="12"/>
        <v>0</v>
      </c>
      <c r="S183" s="201">
        <v>0</v>
      </c>
      <c r="T183" s="202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169</v>
      </c>
      <c r="AT183" s="203" t="s">
        <v>241</v>
      </c>
      <c r="AU183" s="203" t="s">
        <v>86</v>
      </c>
      <c r="AY183" s="18" t="s">
        <v>239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8" t="s">
        <v>83</v>
      </c>
      <c r="BK183" s="204">
        <f t="shared" si="19"/>
        <v>0</v>
      </c>
      <c r="BL183" s="18" t="s">
        <v>169</v>
      </c>
      <c r="BM183" s="203" t="s">
        <v>5234</v>
      </c>
    </row>
    <row r="184" spans="1:65" s="2" customFormat="1" ht="24.2" customHeight="1">
      <c r="A184" s="35"/>
      <c r="B184" s="36"/>
      <c r="C184" s="254" t="s">
        <v>643</v>
      </c>
      <c r="D184" s="254" t="s">
        <v>340</v>
      </c>
      <c r="E184" s="255" t="s">
        <v>5235</v>
      </c>
      <c r="F184" s="256" t="s">
        <v>4931</v>
      </c>
      <c r="G184" s="257" t="s">
        <v>674</v>
      </c>
      <c r="H184" s="258">
        <v>9</v>
      </c>
      <c r="I184" s="259"/>
      <c r="J184" s="260">
        <f t="shared" si="10"/>
        <v>0</v>
      </c>
      <c r="K184" s="256" t="s">
        <v>1</v>
      </c>
      <c r="L184" s="261"/>
      <c r="M184" s="262" t="s">
        <v>1</v>
      </c>
      <c r="N184" s="263" t="s">
        <v>40</v>
      </c>
      <c r="O184" s="72"/>
      <c r="P184" s="201">
        <f t="shared" si="11"/>
        <v>0</v>
      </c>
      <c r="Q184" s="201">
        <v>0</v>
      </c>
      <c r="R184" s="201">
        <f t="shared" si="12"/>
        <v>0</v>
      </c>
      <c r="S184" s="201">
        <v>0</v>
      </c>
      <c r="T184" s="202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531</v>
      </c>
      <c r="AT184" s="203" t="s">
        <v>340</v>
      </c>
      <c r="AU184" s="203" t="s">
        <v>86</v>
      </c>
      <c r="AY184" s="18" t="s">
        <v>239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18" t="s">
        <v>83</v>
      </c>
      <c r="BK184" s="204">
        <f t="shared" si="19"/>
        <v>0</v>
      </c>
      <c r="BL184" s="18" t="s">
        <v>169</v>
      </c>
      <c r="BM184" s="203" t="s">
        <v>5236</v>
      </c>
    </row>
    <row r="185" spans="1:65" s="2" customFormat="1" ht="21.75" customHeight="1">
      <c r="A185" s="35"/>
      <c r="B185" s="36"/>
      <c r="C185" s="192" t="s">
        <v>651</v>
      </c>
      <c r="D185" s="192" t="s">
        <v>241</v>
      </c>
      <c r="E185" s="193" t="s">
        <v>5114</v>
      </c>
      <c r="F185" s="194" t="s">
        <v>5115</v>
      </c>
      <c r="G185" s="195" t="s">
        <v>674</v>
      </c>
      <c r="H185" s="196">
        <v>1</v>
      </c>
      <c r="I185" s="197"/>
      <c r="J185" s="198">
        <f t="shared" si="10"/>
        <v>0</v>
      </c>
      <c r="K185" s="194" t="s">
        <v>1</v>
      </c>
      <c r="L185" s="40"/>
      <c r="M185" s="199" t="s">
        <v>1</v>
      </c>
      <c r="N185" s="200" t="s">
        <v>40</v>
      </c>
      <c r="O185" s="72"/>
      <c r="P185" s="201">
        <f t="shared" si="11"/>
        <v>0</v>
      </c>
      <c r="Q185" s="201">
        <v>0</v>
      </c>
      <c r="R185" s="201">
        <f t="shared" si="12"/>
        <v>0</v>
      </c>
      <c r="S185" s="201">
        <v>0</v>
      </c>
      <c r="T185" s="202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169</v>
      </c>
      <c r="AT185" s="203" t="s">
        <v>241</v>
      </c>
      <c r="AU185" s="203" t="s">
        <v>86</v>
      </c>
      <c r="AY185" s="18" t="s">
        <v>239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18" t="s">
        <v>83</v>
      </c>
      <c r="BK185" s="204">
        <f t="shared" si="19"/>
        <v>0</v>
      </c>
      <c r="BL185" s="18" t="s">
        <v>169</v>
      </c>
      <c r="BM185" s="203" t="s">
        <v>5237</v>
      </c>
    </row>
    <row r="186" spans="1:65" s="2" customFormat="1" ht="24.2" customHeight="1">
      <c r="A186" s="35"/>
      <c r="B186" s="36"/>
      <c r="C186" s="254" t="s">
        <v>655</v>
      </c>
      <c r="D186" s="254" t="s">
        <v>340</v>
      </c>
      <c r="E186" s="255" t="s">
        <v>5238</v>
      </c>
      <c r="F186" s="256" t="s">
        <v>5239</v>
      </c>
      <c r="G186" s="257" t="s">
        <v>674</v>
      </c>
      <c r="H186" s="258">
        <v>1</v>
      </c>
      <c r="I186" s="259"/>
      <c r="J186" s="260">
        <f t="shared" si="10"/>
        <v>0</v>
      </c>
      <c r="K186" s="256" t="s">
        <v>1</v>
      </c>
      <c r="L186" s="261"/>
      <c r="M186" s="262" t="s">
        <v>1</v>
      </c>
      <c r="N186" s="263" t="s">
        <v>40</v>
      </c>
      <c r="O186" s="72"/>
      <c r="P186" s="201">
        <f t="shared" si="11"/>
        <v>0</v>
      </c>
      <c r="Q186" s="201">
        <v>0</v>
      </c>
      <c r="R186" s="201">
        <f t="shared" si="12"/>
        <v>0</v>
      </c>
      <c r="S186" s="201">
        <v>0</v>
      </c>
      <c r="T186" s="202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531</v>
      </c>
      <c r="AT186" s="203" t="s">
        <v>340</v>
      </c>
      <c r="AU186" s="203" t="s">
        <v>86</v>
      </c>
      <c r="AY186" s="18" t="s">
        <v>239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18" t="s">
        <v>83</v>
      </c>
      <c r="BK186" s="204">
        <f t="shared" si="19"/>
        <v>0</v>
      </c>
      <c r="BL186" s="18" t="s">
        <v>169</v>
      </c>
      <c r="BM186" s="203" t="s">
        <v>5240</v>
      </c>
    </row>
    <row r="187" spans="1:65" s="2" customFormat="1" ht="33" customHeight="1">
      <c r="A187" s="35"/>
      <c r="B187" s="36"/>
      <c r="C187" s="192" t="s">
        <v>665</v>
      </c>
      <c r="D187" s="192" t="s">
        <v>241</v>
      </c>
      <c r="E187" s="193" t="s">
        <v>4946</v>
      </c>
      <c r="F187" s="194" t="s">
        <v>4947</v>
      </c>
      <c r="G187" s="195" t="s">
        <v>519</v>
      </c>
      <c r="H187" s="196">
        <v>18</v>
      </c>
      <c r="I187" s="197"/>
      <c r="J187" s="198">
        <f t="shared" si="10"/>
        <v>0</v>
      </c>
      <c r="K187" s="194" t="s">
        <v>245</v>
      </c>
      <c r="L187" s="40"/>
      <c r="M187" s="199" t="s">
        <v>1</v>
      </c>
      <c r="N187" s="200" t="s">
        <v>40</v>
      </c>
      <c r="O187" s="72"/>
      <c r="P187" s="201">
        <f t="shared" si="11"/>
        <v>0</v>
      </c>
      <c r="Q187" s="201">
        <v>0</v>
      </c>
      <c r="R187" s="201">
        <f t="shared" si="12"/>
        <v>0</v>
      </c>
      <c r="S187" s="201">
        <v>0</v>
      </c>
      <c r="T187" s="202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169</v>
      </c>
      <c r="AT187" s="203" t="s">
        <v>241</v>
      </c>
      <c r="AU187" s="203" t="s">
        <v>86</v>
      </c>
      <c r="AY187" s="18" t="s">
        <v>239</v>
      </c>
      <c r="BE187" s="204">
        <f t="shared" si="14"/>
        <v>0</v>
      </c>
      <c r="BF187" s="204">
        <f t="shared" si="15"/>
        <v>0</v>
      </c>
      <c r="BG187" s="204">
        <f t="shared" si="16"/>
        <v>0</v>
      </c>
      <c r="BH187" s="204">
        <f t="shared" si="17"/>
        <v>0</v>
      </c>
      <c r="BI187" s="204">
        <f t="shared" si="18"/>
        <v>0</v>
      </c>
      <c r="BJ187" s="18" t="s">
        <v>83</v>
      </c>
      <c r="BK187" s="204">
        <f t="shared" si="19"/>
        <v>0</v>
      </c>
      <c r="BL187" s="18" t="s">
        <v>169</v>
      </c>
      <c r="BM187" s="203" t="s">
        <v>5241</v>
      </c>
    </row>
    <row r="188" spans="1:65" s="2" customFormat="1" ht="11.25">
      <c r="A188" s="35"/>
      <c r="B188" s="36"/>
      <c r="C188" s="37"/>
      <c r="D188" s="205" t="s">
        <v>248</v>
      </c>
      <c r="E188" s="37"/>
      <c r="F188" s="206" t="s">
        <v>4949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248</v>
      </c>
      <c r="AU188" s="18" t="s">
        <v>86</v>
      </c>
    </row>
    <row r="189" spans="1:65" s="13" customFormat="1" ht="11.25">
      <c r="B189" s="210"/>
      <c r="C189" s="211"/>
      <c r="D189" s="212" t="s">
        <v>250</v>
      </c>
      <c r="E189" s="213" t="s">
        <v>1</v>
      </c>
      <c r="F189" s="214" t="s">
        <v>4950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250</v>
      </c>
      <c r="AU189" s="220" t="s">
        <v>86</v>
      </c>
      <c r="AV189" s="13" t="s">
        <v>83</v>
      </c>
      <c r="AW189" s="13" t="s">
        <v>31</v>
      </c>
      <c r="AX189" s="13" t="s">
        <v>75</v>
      </c>
      <c r="AY189" s="220" t="s">
        <v>239</v>
      </c>
    </row>
    <row r="190" spans="1:65" s="14" customFormat="1" ht="11.25">
      <c r="B190" s="221"/>
      <c r="C190" s="222"/>
      <c r="D190" s="212" t="s">
        <v>250</v>
      </c>
      <c r="E190" s="223" t="s">
        <v>1</v>
      </c>
      <c r="F190" s="224" t="s">
        <v>5242</v>
      </c>
      <c r="G190" s="222"/>
      <c r="H190" s="225">
        <v>7.5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250</v>
      </c>
      <c r="AU190" s="231" t="s">
        <v>86</v>
      </c>
      <c r="AV190" s="14" t="s">
        <v>86</v>
      </c>
      <c r="AW190" s="14" t="s">
        <v>31</v>
      </c>
      <c r="AX190" s="14" t="s">
        <v>75</v>
      </c>
      <c r="AY190" s="231" t="s">
        <v>239</v>
      </c>
    </row>
    <row r="191" spans="1:65" s="13" customFormat="1" ht="11.25">
      <c r="B191" s="210"/>
      <c r="C191" s="211"/>
      <c r="D191" s="212" t="s">
        <v>250</v>
      </c>
      <c r="E191" s="213" t="s">
        <v>1</v>
      </c>
      <c r="F191" s="214" t="s">
        <v>4952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250</v>
      </c>
      <c r="AU191" s="220" t="s">
        <v>86</v>
      </c>
      <c r="AV191" s="13" t="s">
        <v>83</v>
      </c>
      <c r="AW191" s="13" t="s">
        <v>31</v>
      </c>
      <c r="AX191" s="13" t="s">
        <v>75</v>
      </c>
      <c r="AY191" s="220" t="s">
        <v>239</v>
      </c>
    </row>
    <row r="192" spans="1:65" s="14" customFormat="1" ht="11.25">
      <c r="B192" s="221"/>
      <c r="C192" s="222"/>
      <c r="D192" s="212" t="s">
        <v>250</v>
      </c>
      <c r="E192" s="223" t="s">
        <v>1</v>
      </c>
      <c r="F192" s="224" t="s">
        <v>5243</v>
      </c>
      <c r="G192" s="222"/>
      <c r="H192" s="225">
        <v>0.5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250</v>
      </c>
      <c r="AU192" s="231" t="s">
        <v>86</v>
      </c>
      <c r="AV192" s="14" t="s">
        <v>86</v>
      </c>
      <c r="AW192" s="14" t="s">
        <v>31</v>
      </c>
      <c r="AX192" s="14" t="s">
        <v>75</v>
      </c>
      <c r="AY192" s="231" t="s">
        <v>239</v>
      </c>
    </row>
    <row r="193" spans="1:65" s="13" customFormat="1" ht="11.25">
      <c r="B193" s="210"/>
      <c r="C193" s="211"/>
      <c r="D193" s="212" t="s">
        <v>250</v>
      </c>
      <c r="E193" s="213" t="s">
        <v>1</v>
      </c>
      <c r="F193" s="214" t="s">
        <v>4954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250</v>
      </c>
      <c r="AU193" s="220" t="s">
        <v>86</v>
      </c>
      <c r="AV193" s="13" t="s">
        <v>83</v>
      </c>
      <c r="AW193" s="13" t="s">
        <v>31</v>
      </c>
      <c r="AX193" s="13" t="s">
        <v>75</v>
      </c>
      <c r="AY193" s="220" t="s">
        <v>239</v>
      </c>
    </row>
    <row r="194" spans="1:65" s="14" customFormat="1" ht="11.25">
      <c r="B194" s="221"/>
      <c r="C194" s="222"/>
      <c r="D194" s="212" t="s">
        <v>250</v>
      </c>
      <c r="E194" s="223" t="s">
        <v>1</v>
      </c>
      <c r="F194" s="224" t="s">
        <v>5244</v>
      </c>
      <c r="G194" s="222"/>
      <c r="H194" s="225">
        <v>10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250</v>
      </c>
      <c r="AU194" s="231" t="s">
        <v>86</v>
      </c>
      <c r="AV194" s="14" t="s">
        <v>86</v>
      </c>
      <c r="AW194" s="14" t="s">
        <v>31</v>
      </c>
      <c r="AX194" s="14" t="s">
        <v>75</v>
      </c>
      <c r="AY194" s="231" t="s">
        <v>239</v>
      </c>
    </row>
    <row r="195" spans="1:65" s="16" customFormat="1" ht="11.25">
      <c r="B195" s="243"/>
      <c r="C195" s="244"/>
      <c r="D195" s="212" t="s">
        <v>250</v>
      </c>
      <c r="E195" s="245" t="s">
        <v>1</v>
      </c>
      <c r="F195" s="246" t="s">
        <v>264</v>
      </c>
      <c r="G195" s="244"/>
      <c r="H195" s="247">
        <v>18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250</v>
      </c>
      <c r="AU195" s="253" t="s">
        <v>86</v>
      </c>
      <c r="AV195" s="16" t="s">
        <v>246</v>
      </c>
      <c r="AW195" s="16" t="s">
        <v>31</v>
      </c>
      <c r="AX195" s="16" t="s">
        <v>83</v>
      </c>
      <c r="AY195" s="253" t="s">
        <v>239</v>
      </c>
    </row>
    <row r="196" spans="1:65" s="2" customFormat="1" ht="16.5" customHeight="1">
      <c r="A196" s="35"/>
      <c r="B196" s="36"/>
      <c r="C196" s="254" t="s">
        <v>671</v>
      </c>
      <c r="D196" s="254" t="s">
        <v>340</v>
      </c>
      <c r="E196" s="255" t="s">
        <v>5245</v>
      </c>
      <c r="F196" s="256" t="s">
        <v>4957</v>
      </c>
      <c r="G196" s="257" t="s">
        <v>519</v>
      </c>
      <c r="H196" s="258">
        <v>6</v>
      </c>
      <c r="I196" s="259"/>
      <c r="J196" s="260">
        <f t="shared" ref="J196:J201" si="20">ROUND(I196*H196,2)</f>
        <v>0</v>
      </c>
      <c r="K196" s="256" t="s">
        <v>1</v>
      </c>
      <c r="L196" s="261"/>
      <c r="M196" s="262" t="s">
        <v>1</v>
      </c>
      <c r="N196" s="263" t="s">
        <v>40</v>
      </c>
      <c r="O196" s="72"/>
      <c r="P196" s="201">
        <f t="shared" ref="P196:P201" si="21">O196*H196</f>
        <v>0</v>
      </c>
      <c r="Q196" s="201">
        <v>0</v>
      </c>
      <c r="R196" s="201">
        <f t="shared" ref="R196:R201" si="22">Q196*H196</f>
        <v>0</v>
      </c>
      <c r="S196" s="201">
        <v>0</v>
      </c>
      <c r="T196" s="202">
        <f t="shared" ref="T196:T201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531</v>
      </c>
      <c r="AT196" s="203" t="s">
        <v>340</v>
      </c>
      <c r="AU196" s="203" t="s">
        <v>86</v>
      </c>
      <c r="AY196" s="18" t="s">
        <v>239</v>
      </c>
      <c r="BE196" s="204">
        <f t="shared" ref="BE196:BE201" si="24">IF(N196="základní",J196,0)</f>
        <v>0</v>
      </c>
      <c r="BF196" s="204">
        <f t="shared" ref="BF196:BF201" si="25">IF(N196="snížená",J196,0)</f>
        <v>0</v>
      </c>
      <c r="BG196" s="204">
        <f t="shared" ref="BG196:BG201" si="26">IF(N196="zákl. přenesená",J196,0)</f>
        <v>0</v>
      </c>
      <c r="BH196" s="204">
        <f t="shared" ref="BH196:BH201" si="27">IF(N196="sníž. přenesená",J196,0)</f>
        <v>0</v>
      </c>
      <c r="BI196" s="204">
        <f t="shared" ref="BI196:BI201" si="28">IF(N196="nulová",J196,0)</f>
        <v>0</v>
      </c>
      <c r="BJ196" s="18" t="s">
        <v>83</v>
      </c>
      <c r="BK196" s="204">
        <f t="shared" ref="BK196:BK201" si="29">ROUND(I196*H196,2)</f>
        <v>0</v>
      </c>
      <c r="BL196" s="18" t="s">
        <v>169</v>
      </c>
      <c r="BM196" s="203" t="s">
        <v>5246</v>
      </c>
    </row>
    <row r="197" spans="1:65" s="2" customFormat="1" ht="16.5" customHeight="1">
      <c r="A197" s="35"/>
      <c r="B197" s="36"/>
      <c r="C197" s="254" t="s">
        <v>677</v>
      </c>
      <c r="D197" s="254" t="s">
        <v>340</v>
      </c>
      <c r="E197" s="255" t="s">
        <v>5247</v>
      </c>
      <c r="F197" s="256" t="s">
        <v>4960</v>
      </c>
      <c r="G197" s="257" t="s">
        <v>674</v>
      </c>
      <c r="H197" s="258">
        <v>3</v>
      </c>
      <c r="I197" s="259"/>
      <c r="J197" s="260">
        <f t="shared" si="20"/>
        <v>0</v>
      </c>
      <c r="K197" s="256" t="s">
        <v>1</v>
      </c>
      <c r="L197" s="261"/>
      <c r="M197" s="262" t="s">
        <v>1</v>
      </c>
      <c r="N197" s="263" t="s">
        <v>40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531</v>
      </c>
      <c r="AT197" s="203" t="s">
        <v>340</v>
      </c>
      <c r="AU197" s="203" t="s">
        <v>86</v>
      </c>
      <c r="AY197" s="18" t="s">
        <v>239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83</v>
      </c>
      <c r="BK197" s="204">
        <f t="shared" si="29"/>
        <v>0</v>
      </c>
      <c r="BL197" s="18" t="s">
        <v>169</v>
      </c>
      <c r="BM197" s="203" t="s">
        <v>5248</v>
      </c>
    </row>
    <row r="198" spans="1:65" s="2" customFormat="1" ht="16.5" customHeight="1">
      <c r="A198" s="35"/>
      <c r="B198" s="36"/>
      <c r="C198" s="254" t="s">
        <v>682</v>
      </c>
      <c r="D198" s="254" t="s">
        <v>340</v>
      </c>
      <c r="E198" s="255" t="s">
        <v>5249</v>
      </c>
      <c r="F198" s="256" t="s">
        <v>4966</v>
      </c>
      <c r="G198" s="257" t="s">
        <v>674</v>
      </c>
      <c r="H198" s="258">
        <v>1</v>
      </c>
      <c r="I198" s="259"/>
      <c r="J198" s="260">
        <f t="shared" si="20"/>
        <v>0</v>
      </c>
      <c r="K198" s="256" t="s">
        <v>1</v>
      </c>
      <c r="L198" s="261"/>
      <c r="M198" s="262" t="s">
        <v>1</v>
      </c>
      <c r="N198" s="263" t="s">
        <v>40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531</v>
      </c>
      <c r="AT198" s="203" t="s">
        <v>340</v>
      </c>
      <c r="AU198" s="203" t="s">
        <v>86</v>
      </c>
      <c r="AY198" s="18" t="s">
        <v>239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169</v>
      </c>
      <c r="BM198" s="203" t="s">
        <v>5250</v>
      </c>
    </row>
    <row r="199" spans="1:65" s="2" customFormat="1" ht="16.5" customHeight="1">
      <c r="A199" s="35"/>
      <c r="B199" s="36"/>
      <c r="C199" s="254" t="s">
        <v>687</v>
      </c>
      <c r="D199" s="254" t="s">
        <v>340</v>
      </c>
      <c r="E199" s="255" t="s">
        <v>5251</v>
      </c>
      <c r="F199" s="256" t="s">
        <v>4969</v>
      </c>
      <c r="G199" s="257" t="s">
        <v>519</v>
      </c>
      <c r="H199" s="258">
        <v>5</v>
      </c>
      <c r="I199" s="259"/>
      <c r="J199" s="260">
        <f t="shared" si="20"/>
        <v>0</v>
      </c>
      <c r="K199" s="256" t="s">
        <v>1</v>
      </c>
      <c r="L199" s="261"/>
      <c r="M199" s="262" t="s">
        <v>1</v>
      </c>
      <c r="N199" s="263" t="s">
        <v>40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531</v>
      </c>
      <c r="AT199" s="203" t="s">
        <v>340</v>
      </c>
      <c r="AU199" s="203" t="s">
        <v>86</v>
      </c>
      <c r="AY199" s="18" t="s">
        <v>239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169</v>
      </c>
      <c r="BM199" s="203" t="s">
        <v>5252</v>
      </c>
    </row>
    <row r="200" spans="1:65" s="2" customFormat="1" ht="16.5" customHeight="1">
      <c r="A200" s="35"/>
      <c r="B200" s="36"/>
      <c r="C200" s="254" t="s">
        <v>692</v>
      </c>
      <c r="D200" s="254" t="s">
        <v>340</v>
      </c>
      <c r="E200" s="255" t="s">
        <v>5253</v>
      </c>
      <c r="F200" s="256" t="s">
        <v>4972</v>
      </c>
      <c r="G200" s="257" t="s">
        <v>674</v>
      </c>
      <c r="H200" s="258">
        <v>10</v>
      </c>
      <c r="I200" s="259"/>
      <c r="J200" s="260">
        <f t="shared" si="20"/>
        <v>0</v>
      </c>
      <c r="K200" s="256" t="s">
        <v>1</v>
      </c>
      <c r="L200" s="261"/>
      <c r="M200" s="262" t="s">
        <v>1</v>
      </c>
      <c r="N200" s="263" t="s">
        <v>40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531</v>
      </c>
      <c r="AT200" s="203" t="s">
        <v>340</v>
      </c>
      <c r="AU200" s="203" t="s">
        <v>86</v>
      </c>
      <c r="AY200" s="18" t="s">
        <v>239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83</v>
      </c>
      <c r="BK200" s="204">
        <f t="shared" si="29"/>
        <v>0</v>
      </c>
      <c r="BL200" s="18" t="s">
        <v>169</v>
      </c>
      <c r="BM200" s="203" t="s">
        <v>5254</v>
      </c>
    </row>
    <row r="201" spans="1:65" s="2" customFormat="1" ht="33" customHeight="1">
      <c r="A201" s="35"/>
      <c r="B201" s="36"/>
      <c r="C201" s="192" t="s">
        <v>697</v>
      </c>
      <c r="D201" s="192" t="s">
        <v>241</v>
      </c>
      <c r="E201" s="193" t="s">
        <v>4981</v>
      </c>
      <c r="F201" s="194" t="s">
        <v>4982</v>
      </c>
      <c r="G201" s="195" t="s">
        <v>519</v>
      </c>
      <c r="H201" s="196">
        <v>21</v>
      </c>
      <c r="I201" s="197"/>
      <c r="J201" s="198">
        <f t="shared" si="20"/>
        <v>0</v>
      </c>
      <c r="K201" s="194" t="s">
        <v>245</v>
      </c>
      <c r="L201" s="40"/>
      <c r="M201" s="199" t="s">
        <v>1</v>
      </c>
      <c r="N201" s="200" t="s">
        <v>40</v>
      </c>
      <c r="O201" s="72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169</v>
      </c>
      <c r="AT201" s="203" t="s">
        <v>241</v>
      </c>
      <c r="AU201" s="203" t="s">
        <v>86</v>
      </c>
      <c r="AY201" s="18" t="s">
        <v>239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83</v>
      </c>
      <c r="BK201" s="204">
        <f t="shared" si="29"/>
        <v>0</v>
      </c>
      <c r="BL201" s="18" t="s">
        <v>169</v>
      </c>
      <c r="BM201" s="203" t="s">
        <v>5255</v>
      </c>
    </row>
    <row r="202" spans="1:65" s="2" customFormat="1" ht="11.25">
      <c r="A202" s="35"/>
      <c r="B202" s="36"/>
      <c r="C202" s="37"/>
      <c r="D202" s="205" t="s">
        <v>248</v>
      </c>
      <c r="E202" s="37"/>
      <c r="F202" s="206" t="s">
        <v>4984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248</v>
      </c>
      <c r="AU202" s="18" t="s">
        <v>86</v>
      </c>
    </row>
    <row r="203" spans="1:65" s="14" customFormat="1" ht="11.25">
      <c r="B203" s="221"/>
      <c r="C203" s="222"/>
      <c r="D203" s="212" t="s">
        <v>250</v>
      </c>
      <c r="E203" s="223" t="s">
        <v>1</v>
      </c>
      <c r="F203" s="224" t="s">
        <v>5256</v>
      </c>
      <c r="G203" s="222"/>
      <c r="H203" s="225">
        <v>21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250</v>
      </c>
      <c r="AU203" s="231" t="s">
        <v>86</v>
      </c>
      <c r="AV203" s="14" t="s">
        <v>86</v>
      </c>
      <c r="AW203" s="14" t="s">
        <v>31</v>
      </c>
      <c r="AX203" s="14" t="s">
        <v>75</v>
      </c>
      <c r="AY203" s="231" t="s">
        <v>239</v>
      </c>
    </row>
    <row r="204" spans="1:65" s="16" customFormat="1" ht="11.25">
      <c r="B204" s="243"/>
      <c r="C204" s="244"/>
      <c r="D204" s="212" t="s">
        <v>250</v>
      </c>
      <c r="E204" s="245" t="s">
        <v>1</v>
      </c>
      <c r="F204" s="246" t="s">
        <v>264</v>
      </c>
      <c r="G204" s="244"/>
      <c r="H204" s="247">
        <v>21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250</v>
      </c>
      <c r="AU204" s="253" t="s">
        <v>86</v>
      </c>
      <c r="AV204" s="16" t="s">
        <v>246</v>
      </c>
      <c r="AW204" s="16" t="s">
        <v>31</v>
      </c>
      <c r="AX204" s="16" t="s">
        <v>83</v>
      </c>
      <c r="AY204" s="253" t="s">
        <v>239</v>
      </c>
    </row>
    <row r="205" spans="1:65" s="2" customFormat="1" ht="16.5" customHeight="1">
      <c r="A205" s="35"/>
      <c r="B205" s="36"/>
      <c r="C205" s="254" t="s">
        <v>702</v>
      </c>
      <c r="D205" s="254" t="s">
        <v>340</v>
      </c>
      <c r="E205" s="255" t="s">
        <v>5257</v>
      </c>
      <c r="F205" s="256" t="s">
        <v>4987</v>
      </c>
      <c r="G205" s="257" t="s">
        <v>519</v>
      </c>
      <c r="H205" s="258">
        <v>6</v>
      </c>
      <c r="I205" s="259"/>
      <c r="J205" s="260">
        <f t="shared" ref="J205:J211" si="30">ROUND(I205*H205,2)</f>
        <v>0</v>
      </c>
      <c r="K205" s="256" t="s">
        <v>1</v>
      </c>
      <c r="L205" s="261"/>
      <c r="M205" s="262" t="s">
        <v>1</v>
      </c>
      <c r="N205" s="263" t="s">
        <v>40</v>
      </c>
      <c r="O205" s="72"/>
      <c r="P205" s="201">
        <f t="shared" ref="P205:P211" si="31">O205*H205</f>
        <v>0</v>
      </c>
      <c r="Q205" s="201">
        <v>0</v>
      </c>
      <c r="R205" s="201">
        <f t="shared" ref="R205:R211" si="32">Q205*H205</f>
        <v>0</v>
      </c>
      <c r="S205" s="201">
        <v>0</v>
      </c>
      <c r="T205" s="202">
        <f t="shared" ref="T205:T211" si="33"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531</v>
      </c>
      <c r="AT205" s="203" t="s">
        <v>340</v>
      </c>
      <c r="AU205" s="203" t="s">
        <v>86</v>
      </c>
      <c r="AY205" s="18" t="s">
        <v>239</v>
      </c>
      <c r="BE205" s="204">
        <f t="shared" ref="BE205:BE211" si="34">IF(N205="základní",J205,0)</f>
        <v>0</v>
      </c>
      <c r="BF205" s="204">
        <f t="shared" ref="BF205:BF211" si="35">IF(N205="snížená",J205,0)</f>
        <v>0</v>
      </c>
      <c r="BG205" s="204">
        <f t="shared" ref="BG205:BG211" si="36">IF(N205="zákl. přenesená",J205,0)</f>
        <v>0</v>
      </c>
      <c r="BH205" s="204">
        <f t="shared" ref="BH205:BH211" si="37">IF(N205="sníž. přenesená",J205,0)</f>
        <v>0</v>
      </c>
      <c r="BI205" s="204">
        <f t="shared" ref="BI205:BI211" si="38">IF(N205="nulová",J205,0)</f>
        <v>0</v>
      </c>
      <c r="BJ205" s="18" t="s">
        <v>83</v>
      </c>
      <c r="BK205" s="204">
        <f t="shared" ref="BK205:BK211" si="39">ROUND(I205*H205,2)</f>
        <v>0</v>
      </c>
      <c r="BL205" s="18" t="s">
        <v>169</v>
      </c>
      <c r="BM205" s="203" t="s">
        <v>5258</v>
      </c>
    </row>
    <row r="206" spans="1:65" s="2" customFormat="1" ht="16.5" customHeight="1">
      <c r="A206" s="35"/>
      <c r="B206" s="36"/>
      <c r="C206" s="254" t="s">
        <v>707</v>
      </c>
      <c r="D206" s="254" t="s">
        <v>340</v>
      </c>
      <c r="E206" s="255" t="s">
        <v>5259</v>
      </c>
      <c r="F206" s="256" t="s">
        <v>4990</v>
      </c>
      <c r="G206" s="257" t="s">
        <v>519</v>
      </c>
      <c r="H206" s="258">
        <v>6</v>
      </c>
      <c r="I206" s="259"/>
      <c r="J206" s="260">
        <f t="shared" si="30"/>
        <v>0</v>
      </c>
      <c r="K206" s="256" t="s">
        <v>1</v>
      </c>
      <c r="L206" s="261"/>
      <c r="M206" s="262" t="s">
        <v>1</v>
      </c>
      <c r="N206" s="263" t="s">
        <v>40</v>
      </c>
      <c r="O206" s="72"/>
      <c r="P206" s="201">
        <f t="shared" si="31"/>
        <v>0</v>
      </c>
      <c r="Q206" s="201">
        <v>0</v>
      </c>
      <c r="R206" s="201">
        <f t="shared" si="32"/>
        <v>0</v>
      </c>
      <c r="S206" s="201">
        <v>0</v>
      </c>
      <c r="T206" s="202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531</v>
      </c>
      <c r="AT206" s="203" t="s">
        <v>340</v>
      </c>
      <c r="AU206" s="203" t="s">
        <v>86</v>
      </c>
      <c r="AY206" s="18" t="s">
        <v>239</v>
      </c>
      <c r="BE206" s="204">
        <f t="shared" si="34"/>
        <v>0</v>
      </c>
      <c r="BF206" s="204">
        <f t="shared" si="35"/>
        <v>0</v>
      </c>
      <c r="BG206" s="204">
        <f t="shared" si="36"/>
        <v>0</v>
      </c>
      <c r="BH206" s="204">
        <f t="shared" si="37"/>
        <v>0</v>
      </c>
      <c r="BI206" s="204">
        <f t="shared" si="38"/>
        <v>0</v>
      </c>
      <c r="BJ206" s="18" t="s">
        <v>83</v>
      </c>
      <c r="BK206" s="204">
        <f t="shared" si="39"/>
        <v>0</v>
      </c>
      <c r="BL206" s="18" t="s">
        <v>169</v>
      </c>
      <c r="BM206" s="203" t="s">
        <v>5260</v>
      </c>
    </row>
    <row r="207" spans="1:65" s="2" customFormat="1" ht="16.5" customHeight="1">
      <c r="A207" s="35"/>
      <c r="B207" s="36"/>
      <c r="C207" s="254" t="s">
        <v>712</v>
      </c>
      <c r="D207" s="254" t="s">
        <v>340</v>
      </c>
      <c r="E207" s="255" t="s">
        <v>5261</v>
      </c>
      <c r="F207" s="256" t="s">
        <v>4993</v>
      </c>
      <c r="G207" s="257" t="s">
        <v>519</v>
      </c>
      <c r="H207" s="258">
        <v>9</v>
      </c>
      <c r="I207" s="259"/>
      <c r="J207" s="260">
        <f t="shared" si="30"/>
        <v>0</v>
      </c>
      <c r="K207" s="256" t="s">
        <v>1</v>
      </c>
      <c r="L207" s="261"/>
      <c r="M207" s="262" t="s">
        <v>1</v>
      </c>
      <c r="N207" s="263" t="s">
        <v>40</v>
      </c>
      <c r="O207" s="72"/>
      <c r="P207" s="201">
        <f t="shared" si="31"/>
        <v>0</v>
      </c>
      <c r="Q207" s="201">
        <v>0</v>
      </c>
      <c r="R207" s="201">
        <f t="shared" si="32"/>
        <v>0</v>
      </c>
      <c r="S207" s="201">
        <v>0</v>
      </c>
      <c r="T207" s="202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531</v>
      </c>
      <c r="AT207" s="203" t="s">
        <v>340</v>
      </c>
      <c r="AU207" s="203" t="s">
        <v>86</v>
      </c>
      <c r="AY207" s="18" t="s">
        <v>239</v>
      </c>
      <c r="BE207" s="204">
        <f t="shared" si="34"/>
        <v>0</v>
      </c>
      <c r="BF207" s="204">
        <f t="shared" si="35"/>
        <v>0</v>
      </c>
      <c r="BG207" s="204">
        <f t="shared" si="36"/>
        <v>0</v>
      </c>
      <c r="BH207" s="204">
        <f t="shared" si="37"/>
        <v>0</v>
      </c>
      <c r="BI207" s="204">
        <f t="shared" si="38"/>
        <v>0</v>
      </c>
      <c r="BJ207" s="18" t="s">
        <v>83</v>
      </c>
      <c r="BK207" s="204">
        <f t="shared" si="39"/>
        <v>0</v>
      </c>
      <c r="BL207" s="18" t="s">
        <v>169</v>
      </c>
      <c r="BM207" s="203" t="s">
        <v>5262</v>
      </c>
    </row>
    <row r="208" spans="1:65" s="2" customFormat="1" ht="24.2" customHeight="1">
      <c r="A208" s="35"/>
      <c r="B208" s="36"/>
      <c r="C208" s="192" t="s">
        <v>717</v>
      </c>
      <c r="D208" s="192" t="s">
        <v>241</v>
      </c>
      <c r="E208" s="193" t="s">
        <v>4995</v>
      </c>
      <c r="F208" s="194" t="s">
        <v>5147</v>
      </c>
      <c r="G208" s="195" t="s">
        <v>372</v>
      </c>
      <c r="H208" s="196">
        <v>5</v>
      </c>
      <c r="I208" s="197"/>
      <c r="J208" s="198">
        <f t="shared" si="30"/>
        <v>0</v>
      </c>
      <c r="K208" s="194" t="s">
        <v>1</v>
      </c>
      <c r="L208" s="40"/>
      <c r="M208" s="199" t="s">
        <v>1</v>
      </c>
      <c r="N208" s="200" t="s">
        <v>40</v>
      </c>
      <c r="O208" s="72"/>
      <c r="P208" s="201">
        <f t="shared" si="31"/>
        <v>0</v>
      </c>
      <c r="Q208" s="201">
        <v>1.536E-2</v>
      </c>
      <c r="R208" s="201">
        <f t="shared" si="32"/>
        <v>7.6800000000000007E-2</v>
      </c>
      <c r="S208" s="201">
        <v>0</v>
      </c>
      <c r="T208" s="202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169</v>
      </c>
      <c r="AT208" s="203" t="s">
        <v>241</v>
      </c>
      <c r="AU208" s="203" t="s">
        <v>86</v>
      </c>
      <c r="AY208" s="18" t="s">
        <v>239</v>
      </c>
      <c r="BE208" s="204">
        <f t="shared" si="34"/>
        <v>0</v>
      </c>
      <c r="BF208" s="204">
        <f t="shared" si="35"/>
        <v>0</v>
      </c>
      <c r="BG208" s="204">
        <f t="shared" si="36"/>
        <v>0</v>
      </c>
      <c r="BH208" s="204">
        <f t="shared" si="37"/>
        <v>0</v>
      </c>
      <c r="BI208" s="204">
        <f t="shared" si="38"/>
        <v>0</v>
      </c>
      <c r="BJ208" s="18" t="s">
        <v>83</v>
      </c>
      <c r="BK208" s="204">
        <f t="shared" si="39"/>
        <v>0</v>
      </c>
      <c r="BL208" s="18" t="s">
        <v>169</v>
      </c>
      <c r="BM208" s="203" t="s">
        <v>5263</v>
      </c>
    </row>
    <row r="209" spans="1:65" s="2" customFormat="1" ht="24.2" customHeight="1">
      <c r="A209" s="35"/>
      <c r="B209" s="36"/>
      <c r="C209" s="192" t="s">
        <v>722</v>
      </c>
      <c r="D209" s="192" t="s">
        <v>241</v>
      </c>
      <c r="E209" s="193" t="s">
        <v>4999</v>
      </c>
      <c r="F209" s="194" t="s">
        <v>5149</v>
      </c>
      <c r="G209" s="195" t="s">
        <v>372</v>
      </c>
      <c r="H209" s="196">
        <v>45</v>
      </c>
      <c r="I209" s="197"/>
      <c r="J209" s="198">
        <f t="shared" si="30"/>
        <v>0</v>
      </c>
      <c r="K209" s="194" t="s">
        <v>1</v>
      </c>
      <c r="L209" s="40"/>
      <c r="M209" s="199" t="s">
        <v>1</v>
      </c>
      <c r="N209" s="200" t="s">
        <v>40</v>
      </c>
      <c r="O209" s="72"/>
      <c r="P209" s="201">
        <f t="shared" si="31"/>
        <v>0</v>
      </c>
      <c r="Q209" s="201">
        <v>1.536E-2</v>
      </c>
      <c r="R209" s="201">
        <f t="shared" si="32"/>
        <v>0.69120000000000004</v>
      </c>
      <c r="S209" s="201">
        <v>0</v>
      </c>
      <c r="T209" s="202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169</v>
      </c>
      <c r="AT209" s="203" t="s">
        <v>241</v>
      </c>
      <c r="AU209" s="203" t="s">
        <v>86</v>
      </c>
      <c r="AY209" s="18" t="s">
        <v>239</v>
      </c>
      <c r="BE209" s="204">
        <f t="shared" si="34"/>
        <v>0</v>
      </c>
      <c r="BF209" s="204">
        <f t="shared" si="35"/>
        <v>0</v>
      </c>
      <c r="BG209" s="204">
        <f t="shared" si="36"/>
        <v>0</v>
      </c>
      <c r="BH209" s="204">
        <f t="shared" si="37"/>
        <v>0</v>
      </c>
      <c r="BI209" s="204">
        <f t="shared" si="38"/>
        <v>0</v>
      </c>
      <c r="BJ209" s="18" t="s">
        <v>83</v>
      </c>
      <c r="BK209" s="204">
        <f t="shared" si="39"/>
        <v>0</v>
      </c>
      <c r="BL209" s="18" t="s">
        <v>169</v>
      </c>
      <c r="BM209" s="203" t="s">
        <v>5264</v>
      </c>
    </row>
    <row r="210" spans="1:65" s="2" customFormat="1" ht="24.2" customHeight="1">
      <c r="A210" s="35"/>
      <c r="B210" s="36"/>
      <c r="C210" s="192" t="s">
        <v>727</v>
      </c>
      <c r="D210" s="192" t="s">
        <v>241</v>
      </c>
      <c r="E210" s="193" t="s">
        <v>5151</v>
      </c>
      <c r="F210" s="194" t="s">
        <v>5152</v>
      </c>
      <c r="G210" s="195" t="s">
        <v>372</v>
      </c>
      <c r="H210" s="196">
        <v>10</v>
      </c>
      <c r="I210" s="197"/>
      <c r="J210" s="198">
        <f t="shared" si="30"/>
        <v>0</v>
      </c>
      <c r="K210" s="194" t="s">
        <v>1</v>
      </c>
      <c r="L210" s="40"/>
      <c r="M210" s="199" t="s">
        <v>1</v>
      </c>
      <c r="N210" s="200" t="s">
        <v>40</v>
      </c>
      <c r="O210" s="72"/>
      <c r="P210" s="201">
        <f t="shared" si="31"/>
        <v>0</v>
      </c>
      <c r="Q210" s="201">
        <v>1.536E-2</v>
      </c>
      <c r="R210" s="201">
        <f t="shared" si="32"/>
        <v>0.15360000000000001</v>
      </c>
      <c r="S210" s="201">
        <v>0</v>
      </c>
      <c r="T210" s="202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169</v>
      </c>
      <c r="AT210" s="203" t="s">
        <v>241</v>
      </c>
      <c r="AU210" s="203" t="s">
        <v>86</v>
      </c>
      <c r="AY210" s="18" t="s">
        <v>239</v>
      </c>
      <c r="BE210" s="204">
        <f t="shared" si="34"/>
        <v>0</v>
      </c>
      <c r="BF210" s="204">
        <f t="shared" si="35"/>
        <v>0</v>
      </c>
      <c r="BG210" s="204">
        <f t="shared" si="36"/>
        <v>0</v>
      </c>
      <c r="BH210" s="204">
        <f t="shared" si="37"/>
        <v>0</v>
      </c>
      <c r="BI210" s="204">
        <f t="shared" si="38"/>
        <v>0</v>
      </c>
      <c r="BJ210" s="18" t="s">
        <v>83</v>
      </c>
      <c r="BK210" s="204">
        <f t="shared" si="39"/>
        <v>0</v>
      </c>
      <c r="BL210" s="18" t="s">
        <v>169</v>
      </c>
      <c r="BM210" s="203" t="s">
        <v>5265</v>
      </c>
    </row>
    <row r="211" spans="1:65" s="2" customFormat="1" ht="24.2" customHeight="1">
      <c r="A211" s="35"/>
      <c r="B211" s="36"/>
      <c r="C211" s="192" t="s">
        <v>737</v>
      </c>
      <c r="D211" s="192" t="s">
        <v>241</v>
      </c>
      <c r="E211" s="193" t="s">
        <v>5005</v>
      </c>
      <c r="F211" s="194" t="s">
        <v>5006</v>
      </c>
      <c r="G211" s="195" t="s">
        <v>5007</v>
      </c>
      <c r="H211" s="273"/>
      <c r="I211" s="197"/>
      <c r="J211" s="198">
        <f t="shared" si="30"/>
        <v>0</v>
      </c>
      <c r="K211" s="194" t="s">
        <v>245</v>
      </c>
      <c r="L211" s="40"/>
      <c r="M211" s="199" t="s">
        <v>1</v>
      </c>
      <c r="N211" s="200" t="s">
        <v>40</v>
      </c>
      <c r="O211" s="72"/>
      <c r="P211" s="201">
        <f t="shared" si="31"/>
        <v>0</v>
      </c>
      <c r="Q211" s="201">
        <v>0</v>
      </c>
      <c r="R211" s="201">
        <f t="shared" si="32"/>
        <v>0</v>
      </c>
      <c r="S211" s="201">
        <v>0</v>
      </c>
      <c r="T211" s="202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169</v>
      </c>
      <c r="AT211" s="203" t="s">
        <v>241</v>
      </c>
      <c r="AU211" s="203" t="s">
        <v>86</v>
      </c>
      <c r="AY211" s="18" t="s">
        <v>239</v>
      </c>
      <c r="BE211" s="204">
        <f t="shared" si="34"/>
        <v>0</v>
      </c>
      <c r="BF211" s="204">
        <f t="shared" si="35"/>
        <v>0</v>
      </c>
      <c r="BG211" s="204">
        <f t="shared" si="36"/>
        <v>0</v>
      </c>
      <c r="BH211" s="204">
        <f t="shared" si="37"/>
        <v>0</v>
      </c>
      <c r="BI211" s="204">
        <f t="shared" si="38"/>
        <v>0</v>
      </c>
      <c r="BJ211" s="18" t="s">
        <v>83</v>
      </c>
      <c r="BK211" s="204">
        <f t="shared" si="39"/>
        <v>0</v>
      </c>
      <c r="BL211" s="18" t="s">
        <v>169</v>
      </c>
      <c r="BM211" s="203" t="s">
        <v>5266</v>
      </c>
    </row>
    <row r="212" spans="1:65" s="2" customFormat="1" ht="11.25">
      <c r="A212" s="35"/>
      <c r="B212" s="36"/>
      <c r="C212" s="37"/>
      <c r="D212" s="205" t="s">
        <v>248</v>
      </c>
      <c r="E212" s="37"/>
      <c r="F212" s="206" t="s">
        <v>5009</v>
      </c>
      <c r="G212" s="37"/>
      <c r="H212" s="37"/>
      <c r="I212" s="207"/>
      <c r="J212" s="37"/>
      <c r="K212" s="37"/>
      <c r="L212" s="40"/>
      <c r="M212" s="265"/>
      <c r="N212" s="266"/>
      <c r="O212" s="267"/>
      <c r="P212" s="267"/>
      <c r="Q212" s="267"/>
      <c r="R212" s="267"/>
      <c r="S212" s="267"/>
      <c r="T212" s="268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248</v>
      </c>
      <c r="AU212" s="18" t="s">
        <v>86</v>
      </c>
    </row>
    <row r="213" spans="1:65" s="2" customFormat="1" ht="6.95" customHeight="1">
      <c r="A213" s="35"/>
      <c r="B213" s="55"/>
      <c r="C213" s="56"/>
      <c r="D213" s="56"/>
      <c r="E213" s="56"/>
      <c r="F213" s="56"/>
      <c r="G213" s="56"/>
      <c r="H213" s="56"/>
      <c r="I213" s="56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GVd/zaA0Ciw5VnLGb9gCO0kpvqHgGd+ZZ43LOS0/0x9Ft+YJqgn+bNB5NhGdsWhBkJnkRTbGAZwZLafrbNgegw==" saltValue="gnT+ldVhSMGG14ENJh/dOCuFHpZ2Kj2pobic5X1RqPM+FXCk3C+bfA2F4tEVCjtDdKgtMtIgxBkciLsciBFVHg==" spinCount="100000" sheet="1" objects="1" scenarios="1" formatColumns="0" formatRows="0" autoFilter="0"/>
  <autoFilter ref="C121:K212" xr:uid="{00000000-0009-0000-0000-00000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0800-000000000000}"/>
    <hyperlink ref="F129" r:id="rId2" xr:uid="{00000000-0004-0000-0800-000001000000}"/>
    <hyperlink ref="F137" r:id="rId3" xr:uid="{00000000-0004-0000-0800-000002000000}"/>
    <hyperlink ref="F142" r:id="rId4" xr:uid="{00000000-0004-0000-0800-000003000000}"/>
    <hyperlink ref="F149" r:id="rId5" xr:uid="{00000000-0004-0000-0800-000004000000}"/>
    <hyperlink ref="F156" r:id="rId6" xr:uid="{00000000-0004-0000-0800-000005000000}"/>
    <hyperlink ref="F164" r:id="rId7" xr:uid="{00000000-0004-0000-0800-000006000000}"/>
    <hyperlink ref="F167" r:id="rId8" xr:uid="{00000000-0004-0000-0800-000007000000}"/>
    <hyperlink ref="F171" r:id="rId9" xr:uid="{00000000-0004-0000-0800-000008000000}"/>
    <hyperlink ref="F176" r:id="rId10" xr:uid="{00000000-0004-0000-0800-000009000000}"/>
    <hyperlink ref="F181" r:id="rId11" xr:uid="{00000000-0004-0000-0800-00000A000000}"/>
    <hyperlink ref="F188" r:id="rId12" xr:uid="{00000000-0004-0000-0800-00000B000000}"/>
    <hyperlink ref="F202" r:id="rId13" xr:uid="{00000000-0004-0000-0800-00000C000000}"/>
    <hyperlink ref="F212" r:id="rId14" xr:uid="{00000000-0004-0000-08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4755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5267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179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180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4757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ROUND((SUM(BE122:BE167)),  2)</f>
        <v>0</v>
      </c>
      <c r="G35" s="35"/>
      <c r="H35" s="35"/>
      <c r="I35" s="131">
        <v>0.21</v>
      </c>
      <c r="J35" s="130">
        <f>ROUND(((SUM(BE122:BE167))*I35),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ROUND((SUM(BF122:BF167)),  2)</f>
        <v>0</v>
      </c>
      <c r="G36" s="35"/>
      <c r="H36" s="35"/>
      <c r="I36" s="131">
        <v>0.15</v>
      </c>
      <c r="J36" s="130">
        <f>ROUND(((SUM(BF122:BF167))*I36),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ROUND((SUM(BG122:BG167)),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ROUND((SUM(BH122:BH167)),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ROUND((SUM(BI122:BI167)),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4755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VZT-04 - Zařízení č.4 - Mycí box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Ostrov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30" t="s">
        <v>23</v>
      </c>
      <c r="D93" s="37"/>
      <c r="E93" s="37"/>
      <c r="F93" s="28" t="str">
        <f>E17</f>
        <v>Město Ostrov</v>
      </c>
      <c r="G93" s="37"/>
      <c r="H93" s="37"/>
      <c r="I93" s="30" t="s">
        <v>29</v>
      </c>
      <c r="J93" s="33" t="str">
        <f>E23</f>
        <v>BPO spol. s r.o.,Lidická 1239,36317 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Tomanová Ing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203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5268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224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9" t="str">
        <f>E7</f>
        <v>Areál IZS Ostrov - stanice JSDH - revize 2022</v>
      </c>
      <c r="F110" s="330"/>
      <c r="G110" s="330"/>
      <c r="H110" s="33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9" t="s">
        <v>4755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4351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4" t="str">
        <f>E11</f>
        <v>VZT-04 - Zařízení č.4 - Mycí box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Ostrov</v>
      </c>
      <c r="G116" s="37"/>
      <c r="H116" s="37"/>
      <c r="I116" s="30" t="s">
        <v>22</v>
      </c>
      <c r="J116" s="67">
        <f>IF(J14="","",J14)</f>
        <v>44764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23</v>
      </c>
      <c r="D118" s="37"/>
      <c r="E118" s="37"/>
      <c r="F118" s="28" t="str">
        <f>E17</f>
        <v>Město Ostrov</v>
      </c>
      <c r="G118" s="37"/>
      <c r="H118" s="37"/>
      <c r="I118" s="30" t="s">
        <v>29</v>
      </c>
      <c r="J118" s="33" t="str">
        <f>E23</f>
        <v>BPO spol. s r.o.,Lidická 1239,36317 OSTROV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30" t="s">
        <v>32</v>
      </c>
      <c r="J119" s="33" t="str">
        <f>E26</f>
        <v>Tomanová Ing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225</v>
      </c>
      <c r="D121" s="168" t="s">
        <v>60</v>
      </c>
      <c r="E121" s="168" t="s">
        <v>56</v>
      </c>
      <c r="F121" s="168" t="s">
        <v>57</v>
      </c>
      <c r="G121" s="168" t="s">
        <v>226</v>
      </c>
      <c r="H121" s="168" t="s">
        <v>227</v>
      </c>
      <c r="I121" s="168" t="s">
        <v>228</v>
      </c>
      <c r="J121" s="168" t="s">
        <v>185</v>
      </c>
      <c r="K121" s="169" t="s">
        <v>229</v>
      </c>
      <c r="L121" s="170"/>
      <c r="M121" s="76" t="s">
        <v>1</v>
      </c>
      <c r="N121" s="77" t="s">
        <v>39</v>
      </c>
      <c r="O121" s="77" t="s">
        <v>230</v>
      </c>
      <c r="P121" s="77" t="s">
        <v>231</v>
      </c>
      <c r="Q121" s="77" t="s">
        <v>232</v>
      </c>
      <c r="R121" s="77" t="s">
        <v>233</v>
      </c>
      <c r="S121" s="77" t="s">
        <v>234</v>
      </c>
      <c r="T121" s="78" t="s">
        <v>235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236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6.1440000000000002E-2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187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1815</v>
      </c>
      <c r="F123" s="179" t="s">
        <v>1816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6.1440000000000002E-2</v>
      </c>
      <c r="S123" s="184"/>
      <c r="T123" s="186">
        <f>T124</f>
        <v>0</v>
      </c>
      <c r="AR123" s="187" t="s">
        <v>86</v>
      </c>
      <c r="AT123" s="188" t="s">
        <v>74</v>
      </c>
      <c r="AU123" s="188" t="s">
        <v>75</v>
      </c>
      <c r="AY123" s="187" t="s">
        <v>239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74</v>
      </c>
      <c r="E124" s="190" t="s">
        <v>5269</v>
      </c>
      <c r="F124" s="190" t="s">
        <v>5270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SUM(P125:P167)</f>
        <v>0</v>
      </c>
      <c r="Q124" s="184"/>
      <c r="R124" s="185">
        <f>SUM(R125:R167)</f>
        <v>6.1440000000000002E-2</v>
      </c>
      <c r="S124" s="184"/>
      <c r="T124" s="186">
        <f>SUM(T125:T167)</f>
        <v>0</v>
      </c>
      <c r="AR124" s="187" t="s">
        <v>86</v>
      </c>
      <c r="AT124" s="188" t="s">
        <v>74</v>
      </c>
      <c r="AU124" s="188" t="s">
        <v>83</v>
      </c>
      <c r="AY124" s="187" t="s">
        <v>239</v>
      </c>
      <c r="BK124" s="189">
        <f>SUM(BK125:BK167)</f>
        <v>0</v>
      </c>
    </row>
    <row r="125" spans="1:65" s="2" customFormat="1" ht="24.2" customHeight="1">
      <c r="A125" s="35"/>
      <c r="B125" s="36"/>
      <c r="C125" s="192" t="s">
        <v>83</v>
      </c>
      <c r="D125" s="192" t="s">
        <v>241</v>
      </c>
      <c r="E125" s="193" t="s">
        <v>5271</v>
      </c>
      <c r="F125" s="194" t="s">
        <v>5272</v>
      </c>
      <c r="G125" s="195" t="s">
        <v>674</v>
      </c>
      <c r="H125" s="196">
        <v>1</v>
      </c>
      <c r="I125" s="197"/>
      <c r="J125" s="198">
        <f>ROUND(I125*H125,2)</f>
        <v>0</v>
      </c>
      <c r="K125" s="194" t="s">
        <v>245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</v>
      </c>
      <c r="AT125" s="203" t="s">
        <v>241</v>
      </c>
      <c r="AU125" s="203" t="s">
        <v>86</v>
      </c>
      <c r="AY125" s="18" t="s">
        <v>239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</v>
      </c>
      <c r="BM125" s="203" t="s">
        <v>5273</v>
      </c>
    </row>
    <row r="126" spans="1:65" s="2" customFormat="1" ht="11.25">
      <c r="A126" s="35"/>
      <c r="B126" s="36"/>
      <c r="C126" s="37"/>
      <c r="D126" s="205" t="s">
        <v>248</v>
      </c>
      <c r="E126" s="37"/>
      <c r="F126" s="206" t="s">
        <v>5274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248</v>
      </c>
      <c r="AU126" s="18" t="s">
        <v>86</v>
      </c>
    </row>
    <row r="127" spans="1:65" s="2" customFormat="1" ht="33" customHeight="1">
      <c r="A127" s="35"/>
      <c r="B127" s="36"/>
      <c r="C127" s="254" t="s">
        <v>86</v>
      </c>
      <c r="D127" s="254" t="s">
        <v>340</v>
      </c>
      <c r="E127" s="255" t="s">
        <v>5275</v>
      </c>
      <c r="F127" s="256" t="s">
        <v>5276</v>
      </c>
      <c r="G127" s="257" t="s">
        <v>674</v>
      </c>
      <c r="H127" s="258">
        <v>1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169</v>
      </c>
      <c r="BM127" s="203" t="s">
        <v>5277</v>
      </c>
    </row>
    <row r="128" spans="1:65" s="2" customFormat="1" ht="16.5" customHeight="1">
      <c r="A128" s="35"/>
      <c r="B128" s="36"/>
      <c r="C128" s="254" t="s">
        <v>255</v>
      </c>
      <c r="D128" s="254" t="s">
        <v>340</v>
      </c>
      <c r="E128" s="255" t="s">
        <v>5278</v>
      </c>
      <c r="F128" s="256" t="s">
        <v>5279</v>
      </c>
      <c r="G128" s="257" t="s">
        <v>674</v>
      </c>
      <c r="H128" s="258">
        <v>2</v>
      </c>
      <c r="I128" s="259"/>
      <c r="J128" s="260">
        <f>ROUND(I128*H128,2)</f>
        <v>0</v>
      </c>
      <c r="K128" s="256" t="s">
        <v>1</v>
      </c>
      <c r="L128" s="261"/>
      <c r="M128" s="262" t="s">
        <v>1</v>
      </c>
      <c r="N128" s="263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531</v>
      </c>
      <c r="AT128" s="203" t="s">
        <v>340</v>
      </c>
      <c r="AU128" s="203" t="s">
        <v>86</v>
      </c>
      <c r="AY128" s="18" t="s">
        <v>239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169</v>
      </c>
      <c r="BM128" s="203" t="s">
        <v>5280</v>
      </c>
    </row>
    <row r="129" spans="1:65" s="2" customFormat="1" ht="24.2" customHeight="1">
      <c r="A129" s="35"/>
      <c r="B129" s="36"/>
      <c r="C129" s="192" t="s">
        <v>246</v>
      </c>
      <c r="D129" s="192" t="s">
        <v>241</v>
      </c>
      <c r="E129" s="193" t="s">
        <v>5281</v>
      </c>
      <c r="F129" s="194" t="s">
        <v>5282</v>
      </c>
      <c r="G129" s="195" t="s">
        <v>674</v>
      </c>
      <c r="H129" s="196">
        <v>2</v>
      </c>
      <c r="I129" s="197"/>
      <c r="J129" s="198">
        <f>ROUND(I129*H129,2)</f>
        <v>0</v>
      </c>
      <c r="K129" s="194" t="s">
        <v>245</v>
      </c>
      <c r="L129" s="40"/>
      <c r="M129" s="199" t="s">
        <v>1</v>
      </c>
      <c r="N129" s="200" t="s">
        <v>40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169</v>
      </c>
      <c r="AT129" s="203" t="s">
        <v>241</v>
      </c>
      <c r="AU129" s="203" t="s">
        <v>86</v>
      </c>
      <c r="AY129" s="18" t="s">
        <v>239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169</v>
      </c>
      <c r="BM129" s="203" t="s">
        <v>5283</v>
      </c>
    </row>
    <row r="130" spans="1:65" s="2" customFormat="1" ht="11.25">
      <c r="A130" s="35"/>
      <c r="B130" s="36"/>
      <c r="C130" s="37"/>
      <c r="D130" s="205" t="s">
        <v>248</v>
      </c>
      <c r="E130" s="37"/>
      <c r="F130" s="206" t="s">
        <v>5284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248</v>
      </c>
      <c r="AU130" s="18" t="s">
        <v>86</v>
      </c>
    </row>
    <row r="131" spans="1:65" s="2" customFormat="1" ht="16.5" customHeight="1">
      <c r="A131" s="35"/>
      <c r="B131" s="36"/>
      <c r="C131" s="254" t="s">
        <v>288</v>
      </c>
      <c r="D131" s="254" t="s">
        <v>340</v>
      </c>
      <c r="E131" s="255" t="s">
        <v>5285</v>
      </c>
      <c r="F131" s="256" t="s">
        <v>5286</v>
      </c>
      <c r="G131" s="257" t="s">
        <v>674</v>
      </c>
      <c r="H131" s="258">
        <v>2</v>
      </c>
      <c r="I131" s="259"/>
      <c r="J131" s="260">
        <f>ROUND(I131*H131,2)</f>
        <v>0</v>
      </c>
      <c r="K131" s="256" t="s">
        <v>1</v>
      </c>
      <c r="L131" s="261"/>
      <c r="M131" s="262" t="s">
        <v>1</v>
      </c>
      <c r="N131" s="263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169</v>
      </c>
      <c r="BM131" s="203" t="s">
        <v>5287</v>
      </c>
    </row>
    <row r="132" spans="1:65" s="2" customFormat="1" ht="33" customHeight="1">
      <c r="A132" s="35"/>
      <c r="B132" s="36"/>
      <c r="C132" s="192" t="s">
        <v>299</v>
      </c>
      <c r="D132" s="192" t="s">
        <v>241</v>
      </c>
      <c r="E132" s="193" t="s">
        <v>5288</v>
      </c>
      <c r="F132" s="194" t="s">
        <v>5289</v>
      </c>
      <c r="G132" s="195" t="s">
        <v>674</v>
      </c>
      <c r="H132" s="196">
        <v>1</v>
      </c>
      <c r="I132" s="197"/>
      <c r="J132" s="198">
        <f>ROUND(I132*H132,2)</f>
        <v>0</v>
      </c>
      <c r="K132" s="194" t="s">
        <v>245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169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169</v>
      </c>
      <c r="BM132" s="203" t="s">
        <v>5290</v>
      </c>
    </row>
    <row r="133" spans="1:65" s="2" customFormat="1" ht="11.25">
      <c r="A133" s="35"/>
      <c r="B133" s="36"/>
      <c r="C133" s="37"/>
      <c r="D133" s="205" t="s">
        <v>248</v>
      </c>
      <c r="E133" s="37"/>
      <c r="F133" s="206" t="s">
        <v>5291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248</v>
      </c>
      <c r="AU133" s="18" t="s">
        <v>86</v>
      </c>
    </row>
    <row r="134" spans="1:65" s="2" customFormat="1" ht="16.5" customHeight="1">
      <c r="A134" s="35"/>
      <c r="B134" s="36"/>
      <c r="C134" s="254" t="s">
        <v>309</v>
      </c>
      <c r="D134" s="254" t="s">
        <v>340</v>
      </c>
      <c r="E134" s="255" t="s">
        <v>5292</v>
      </c>
      <c r="F134" s="256" t="s">
        <v>5293</v>
      </c>
      <c r="G134" s="257" t="s">
        <v>674</v>
      </c>
      <c r="H134" s="258">
        <v>1</v>
      </c>
      <c r="I134" s="259"/>
      <c r="J134" s="260">
        <f>ROUND(I134*H134,2)</f>
        <v>0</v>
      </c>
      <c r="K134" s="256" t="s">
        <v>1</v>
      </c>
      <c r="L134" s="261"/>
      <c r="M134" s="262" t="s">
        <v>1</v>
      </c>
      <c r="N134" s="263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86</v>
      </c>
      <c r="AY134" s="18" t="s">
        <v>239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5294</v>
      </c>
    </row>
    <row r="135" spans="1:65" s="2" customFormat="1" ht="37.9" customHeight="1">
      <c r="A135" s="35"/>
      <c r="B135" s="36"/>
      <c r="C135" s="192" t="s">
        <v>319</v>
      </c>
      <c r="D135" s="192" t="s">
        <v>241</v>
      </c>
      <c r="E135" s="193" t="s">
        <v>5295</v>
      </c>
      <c r="F135" s="194" t="s">
        <v>5296</v>
      </c>
      <c r="G135" s="195" t="s">
        <v>674</v>
      </c>
      <c r="H135" s="196">
        <v>1</v>
      </c>
      <c r="I135" s="197"/>
      <c r="J135" s="198">
        <f>ROUND(I135*H135,2)</f>
        <v>0</v>
      </c>
      <c r="K135" s="194" t="s">
        <v>245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241</v>
      </c>
      <c r="AU135" s="203" t="s">
        <v>86</v>
      </c>
      <c r="AY135" s="18" t="s">
        <v>239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5297</v>
      </c>
    </row>
    <row r="136" spans="1:65" s="2" customFormat="1" ht="11.25">
      <c r="A136" s="35"/>
      <c r="B136" s="36"/>
      <c r="C136" s="37"/>
      <c r="D136" s="205" t="s">
        <v>248</v>
      </c>
      <c r="E136" s="37"/>
      <c r="F136" s="206" t="s">
        <v>5298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248</v>
      </c>
      <c r="AU136" s="18" t="s">
        <v>86</v>
      </c>
    </row>
    <row r="137" spans="1:65" s="2" customFormat="1" ht="16.5" customHeight="1">
      <c r="A137" s="35"/>
      <c r="B137" s="36"/>
      <c r="C137" s="254" t="s">
        <v>327</v>
      </c>
      <c r="D137" s="254" t="s">
        <v>340</v>
      </c>
      <c r="E137" s="255" t="s">
        <v>5299</v>
      </c>
      <c r="F137" s="256" t="s">
        <v>5300</v>
      </c>
      <c r="G137" s="257" t="s">
        <v>674</v>
      </c>
      <c r="H137" s="258">
        <v>1</v>
      </c>
      <c r="I137" s="259"/>
      <c r="J137" s="260">
        <f>ROUND(I137*H137,2)</f>
        <v>0</v>
      </c>
      <c r="K137" s="256" t="s">
        <v>1</v>
      </c>
      <c r="L137" s="261"/>
      <c r="M137" s="262" t="s">
        <v>1</v>
      </c>
      <c r="N137" s="263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531</v>
      </c>
      <c r="AT137" s="203" t="s">
        <v>340</v>
      </c>
      <c r="AU137" s="203" t="s">
        <v>86</v>
      </c>
      <c r="AY137" s="18" t="s">
        <v>239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169</v>
      </c>
      <c r="BM137" s="203" t="s">
        <v>5301</v>
      </c>
    </row>
    <row r="138" spans="1:65" s="2" customFormat="1" ht="24.2" customHeight="1">
      <c r="A138" s="35"/>
      <c r="B138" s="36"/>
      <c r="C138" s="192" t="s">
        <v>151</v>
      </c>
      <c r="D138" s="192" t="s">
        <v>241</v>
      </c>
      <c r="E138" s="193" t="s">
        <v>5302</v>
      </c>
      <c r="F138" s="194" t="s">
        <v>5303</v>
      </c>
      <c r="G138" s="195" t="s">
        <v>674</v>
      </c>
      <c r="H138" s="196">
        <v>1</v>
      </c>
      <c r="I138" s="197"/>
      <c r="J138" s="198">
        <f>ROUND(I138*H138,2)</f>
        <v>0</v>
      </c>
      <c r="K138" s="194" t="s">
        <v>245</v>
      </c>
      <c r="L138" s="40"/>
      <c r="M138" s="199" t="s">
        <v>1</v>
      </c>
      <c r="N138" s="200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169</v>
      </c>
      <c r="AT138" s="203" t="s">
        <v>241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5304</v>
      </c>
    </row>
    <row r="139" spans="1:65" s="2" customFormat="1" ht="11.25">
      <c r="A139" s="35"/>
      <c r="B139" s="36"/>
      <c r="C139" s="37"/>
      <c r="D139" s="205" t="s">
        <v>248</v>
      </c>
      <c r="E139" s="37"/>
      <c r="F139" s="206" t="s">
        <v>5305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248</v>
      </c>
      <c r="AU139" s="18" t="s">
        <v>86</v>
      </c>
    </row>
    <row r="140" spans="1:65" s="2" customFormat="1" ht="24.2" customHeight="1">
      <c r="A140" s="35"/>
      <c r="B140" s="36"/>
      <c r="C140" s="254" t="s">
        <v>154</v>
      </c>
      <c r="D140" s="254" t="s">
        <v>340</v>
      </c>
      <c r="E140" s="255" t="s">
        <v>5306</v>
      </c>
      <c r="F140" s="256" t="s">
        <v>5307</v>
      </c>
      <c r="G140" s="257" t="s">
        <v>674</v>
      </c>
      <c r="H140" s="258">
        <v>1</v>
      </c>
      <c r="I140" s="259"/>
      <c r="J140" s="260">
        <f>ROUND(I140*H140,2)</f>
        <v>0</v>
      </c>
      <c r="K140" s="256" t="s">
        <v>1</v>
      </c>
      <c r="L140" s="261"/>
      <c r="M140" s="262" t="s">
        <v>1</v>
      </c>
      <c r="N140" s="263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531</v>
      </c>
      <c r="AT140" s="203" t="s">
        <v>340</v>
      </c>
      <c r="AU140" s="203" t="s">
        <v>86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5308</v>
      </c>
    </row>
    <row r="141" spans="1:65" s="2" customFormat="1" ht="33" customHeight="1">
      <c r="A141" s="35"/>
      <c r="B141" s="36"/>
      <c r="C141" s="192" t="s">
        <v>157</v>
      </c>
      <c r="D141" s="192" t="s">
        <v>241</v>
      </c>
      <c r="E141" s="193" t="s">
        <v>4894</v>
      </c>
      <c r="F141" s="194" t="s">
        <v>4895</v>
      </c>
      <c r="G141" s="195" t="s">
        <v>519</v>
      </c>
      <c r="H141" s="196">
        <v>0.65</v>
      </c>
      <c r="I141" s="197"/>
      <c r="J141" s="198">
        <f>ROUND(I141*H141,2)</f>
        <v>0</v>
      </c>
      <c r="K141" s="194" t="s">
        <v>245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169</v>
      </c>
      <c r="AT141" s="203" t="s">
        <v>241</v>
      </c>
      <c r="AU141" s="203" t="s">
        <v>86</v>
      </c>
      <c r="AY141" s="18" t="s">
        <v>239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169</v>
      </c>
      <c r="BM141" s="203" t="s">
        <v>5309</v>
      </c>
    </row>
    <row r="142" spans="1:65" s="2" customFormat="1" ht="11.25">
      <c r="A142" s="35"/>
      <c r="B142" s="36"/>
      <c r="C142" s="37"/>
      <c r="D142" s="205" t="s">
        <v>248</v>
      </c>
      <c r="E142" s="37"/>
      <c r="F142" s="206" t="s">
        <v>4897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248</v>
      </c>
      <c r="AU142" s="18" t="s">
        <v>86</v>
      </c>
    </row>
    <row r="143" spans="1:65" s="2" customFormat="1" ht="24.2" customHeight="1">
      <c r="A143" s="35"/>
      <c r="B143" s="36"/>
      <c r="C143" s="254" t="s">
        <v>161</v>
      </c>
      <c r="D143" s="254" t="s">
        <v>340</v>
      </c>
      <c r="E143" s="255" t="s">
        <v>5310</v>
      </c>
      <c r="F143" s="256" t="s">
        <v>4899</v>
      </c>
      <c r="G143" s="257" t="s">
        <v>519</v>
      </c>
      <c r="H143" s="258">
        <v>0.65</v>
      </c>
      <c r="I143" s="259"/>
      <c r="J143" s="260">
        <f t="shared" ref="J143:J148" si="0">ROUND(I143*H143,2)</f>
        <v>0</v>
      </c>
      <c r="K143" s="256" t="s">
        <v>1</v>
      </c>
      <c r="L143" s="261"/>
      <c r="M143" s="262" t="s">
        <v>1</v>
      </c>
      <c r="N143" s="263" t="s">
        <v>40</v>
      </c>
      <c r="O143" s="72"/>
      <c r="P143" s="201">
        <f t="shared" ref="P143:P148" si="1">O143*H143</f>
        <v>0</v>
      </c>
      <c r="Q143" s="201">
        <v>0</v>
      </c>
      <c r="R143" s="201">
        <f t="shared" ref="R143:R148" si="2">Q143*H143</f>
        <v>0</v>
      </c>
      <c r="S143" s="201">
        <v>0</v>
      </c>
      <c r="T143" s="202">
        <f t="shared" ref="T143:T148" si="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531</v>
      </c>
      <c r="AT143" s="203" t="s">
        <v>340</v>
      </c>
      <c r="AU143" s="203" t="s">
        <v>86</v>
      </c>
      <c r="AY143" s="18" t="s">
        <v>239</v>
      </c>
      <c r="BE143" s="204">
        <f t="shared" ref="BE143:BE148" si="4">IF(N143="základní",J143,0)</f>
        <v>0</v>
      </c>
      <c r="BF143" s="204">
        <f t="shared" ref="BF143:BF148" si="5">IF(N143="snížená",J143,0)</f>
        <v>0</v>
      </c>
      <c r="BG143" s="204">
        <f t="shared" ref="BG143:BG148" si="6">IF(N143="zákl. přenesená",J143,0)</f>
        <v>0</v>
      </c>
      <c r="BH143" s="204">
        <f t="shared" ref="BH143:BH148" si="7">IF(N143="sníž. přenesená",J143,0)</f>
        <v>0</v>
      </c>
      <c r="BI143" s="204">
        <f t="shared" ref="BI143:BI148" si="8">IF(N143="nulová",J143,0)</f>
        <v>0</v>
      </c>
      <c r="BJ143" s="18" t="s">
        <v>83</v>
      </c>
      <c r="BK143" s="204">
        <f t="shared" ref="BK143:BK148" si="9">ROUND(I143*H143,2)</f>
        <v>0</v>
      </c>
      <c r="BL143" s="18" t="s">
        <v>169</v>
      </c>
      <c r="BM143" s="203" t="s">
        <v>5311</v>
      </c>
    </row>
    <row r="144" spans="1:65" s="2" customFormat="1" ht="21.75" customHeight="1">
      <c r="A144" s="35"/>
      <c r="B144" s="36"/>
      <c r="C144" s="192" t="s">
        <v>164</v>
      </c>
      <c r="D144" s="192" t="s">
        <v>241</v>
      </c>
      <c r="E144" s="193" t="s">
        <v>5312</v>
      </c>
      <c r="F144" s="194" t="s">
        <v>5313</v>
      </c>
      <c r="G144" s="195" t="s">
        <v>674</v>
      </c>
      <c r="H144" s="196">
        <v>1</v>
      </c>
      <c r="I144" s="197"/>
      <c r="J144" s="198">
        <f t="shared" si="0"/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169</v>
      </c>
      <c r="AT144" s="203" t="s">
        <v>241</v>
      </c>
      <c r="AU144" s="203" t="s">
        <v>86</v>
      </c>
      <c r="AY144" s="18" t="s">
        <v>239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169</v>
      </c>
      <c r="BM144" s="203" t="s">
        <v>5314</v>
      </c>
    </row>
    <row r="145" spans="1:65" s="2" customFormat="1" ht="24.2" customHeight="1">
      <c r="A145" s="35"/>
      <c r="B145" s="36"/>
      <c r="C145" s="254" t="s">
        <v>8</v>
      </c>
      <c r="D145" s="254" t="s">
        <v>340</v>
      </c>
      <c r="E145" s="255" t="s">
        <v>5315</v>
      </c>
      <c r="F145" s="256" t="s">
        <v>5316</v>
      </c>
      <c r="G145" s="257" t="s">
        <v>5317</v>
      </c>
      <c r="H145" s="258">
        <v>1</v>
      </c>
      <c r="I145" s="259"/>
      <c r="J145" s="260">
        <f t="shared" si="0"/>
        <v>0</v>
      </c>
      <c r="K145" s="256" t="s">
        <v>1</v>
      </c>
      <c r="L145" s="261"/>
      <c r="M145" s="262" t="s">
        <v>1</v>
      </c>
      <c r="N145" s="263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531</v>
      </c>
      <c r="AT145" s="203" t="s">
        <v>340</v>
      </c>
      <c r="AU145" s="203" t="s">
        <v>86</v>
      </c>
      <c r="AY145" s="18" t="s">
        <v>239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169</v>
      </c>
      <c r="BM145" s="203" t="s">
        <v>5318</v>
      </c>
    </row>
    <row r="146" spans="1:65" s="2" customFormat="1" ht="21.75" customHeight="1">
      <c r="A146" s="35"/>
      <c r="B146" s="36"/>
      <c r="C146" s="254" t="s">
        <v>169</v>
      </c>
      <c r="D146" s="254" t="s">
        <v>340</v>
      </c>
      <c r="E146" s="255" t="s">
        <v>5319</v>
      </c>
      <c r="F146" s="256" t="s">
        <v>5320</v>
      </c>
      <c r="G146" s="257" t="s">
        <v>5317</v>
      </c>
      <c r="H146" s="258">
        <v>1</v>
      </c>
      <c r="I146" s="259"/>
      <c r="J146" s="260">
        <f t="shared" si="0"/>
        <v>0</v>
      </c>
      <c r="K146" s="256" t="s">
        <v>1</v>
      </c>
      <c r="L146" s="261"/>
      <c r="M146" s="262" t="s">
        <v>1</v>
      </c>
      <c r="N146" s="263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531</v>
      </c>
      <c r="AT146" s="203" t="s">
        <v>340</v>
      </c>
      <c r="AU146" s="203" t="s">
        <v>86</v>
      </c>
      <c r="AY146" s="18" t="s">
        <v>239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169</v>
      </c>
      <c r="BM146" s="203" t="s">
        <v>5321</v>
      </c>
    </row>
    <row r="147" spans="1:65" s="2" customFormat="1" ht="16.5" customHeight="1">
      <c r="A147" s="35"/>
      <c r="B147" s="36"/>
      <c r="C147" s="254" t="s">
        <v>172</v>
      </c>
      <c r="D147" s="254" t="s">
        <v>340</v>
      </c>
      <c r="E147" s="255" t="s">
        <v>5322</v>
      </c>
      <c r="F147" s="256" t="s">
        <v>5323</v>
      </c>
      <c r="G147" s="257" t="s">
        <v>5317</v>
      </c>
      <c r="H147" s="258">
        <v>1</v>
      </c>
      <c r="I147" s="259"/>
      <c r="J147" s="260">
        <f t="shared" si="0"/>
        <v>0</v>
      </c>
      <c r="K147" s="256" t="s">
        <v>1</v>
      </c>
      <c r="L147" s="261"/>
      <c r="M147" s="262" t="s">
        <v>1</v>
      </c>
      <c r="N147" s="263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531</v>
      </c>
      <c r="AT147" s="203" t="s">
        <v>340</v>
      </c>
      <c r="AU147" s="203" t="s">
        <v>86</v>
      </c>
      <c r="AY147" s="18" t="s">
        <v>239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169</v>
      </c>
      <c r="BM147" s="203" t="s">
        <v>5324</v>
      </c>
    </row>
    <row r="148" spans="1:65" s="2" customFormat="1" ht="24.2" customHeight="1">
      <c r="A148" s="35"/>
      <c r="B148" s="36"/>
      <c r="C148" s="192" t="s">
        <v>394</v>
      </c>
      <c r="D148" s="192" t="s">
        <v>241</v>
      </c>
      <c r="E148" s="193" t="s">
        <v>4819</v>
      </c>
      <c r="F148" s="194" t="s">
        <v>4820</v>
      </c>
      <c r="G148" s="195" t="s">
        <v>674</v>
      </c>
      <c r="H148" s="196">
        <v>5</v>
      </c>
      <c r="I148" s="197"/>
      <c r="J148" s="198">
        <f t="shared" si="0"/>
        <v>0</v>
      </c>
      <c r="K148" s="194" t="s">
        <v>245</v>
      </c>
      <c r="L148" s="40"/>
      <c r="M148" s="199" t="s">
        <v>1</v>
      </c>
      <c r="N148" s="200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169</v>
      </c>
      <c r="AT148" s="203" t="s">
        <v>241</v>
      </c>
      <c r="AU148" s="203" t="s">
        <v>86</v>
      </c>
      <c r="AY148" s="18" t="s">
        <v>239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169</v>
      </c>
      <c r="BM148" s="203" t="s">
        <v>5325</v>
      </c>
    </row>
    <row r="149" spans="1:65" s="2" customFormat="1" ht="11.25">
      <c r="A149" s="35"/>
      <c r="B149" s="36"/>
      <c r="C149" s="37"/>
      <c r="D149" s="205" t="s">
        <v>248</v>
      </c>
      <c r="E149" s="37"/>
      <c r="F149" s="206" t="s">
        <v>4822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248</v>
      </c>
      <c r="AU149" s="18" t="s">
        <v>86</v>
      </c>
    </row>
    <row r="150" spans="1:65" s="2" customFormat="1" ht="24.2" customHeight="1">
      <c r="A150" s="35"/>
      <c r="B150" s="36"/>
      <c r="C150" s="254" t="s">
        <v>396</v>
      </c>
      <c r="D150" s="254" t="s">
        <v>340</v>
      </c>
      <c r="E150" s="255" t="s">
        <v>5326</v>
      </c>
      <c r="F150" s="256" t="s">
        <v>5327</v>
      </c>
      <c r="G150" s="257" t="s">
        <v>674</v>
      </c>
      <c r="H150" s="258">
        <v>5</v>
      </c>
      <c r="I150" s="259"/>
      <c r="J150" s="260">
        <f>ROUND(I150*H150,2)</f>
        <v>0</v>
      </c>
      <c r="K150" s="256" t="s">
        <v>1</v>
      </c>
      <c r="L150" s="261"/>
      <c r="M150" s="262" t="s">
        <v>1</v>
      </c>
      <c r="N150" s="263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531</v>
      </c>
      <c r="AT150" s="203" t="s">
        <v>340</v>
      </c>
      <c r="AU150" s="203" t="s">
        <v>86</v>
      </c>
      <c r="AY150" s="18" t="s">
        <v>239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169</v>
      </c>
      <c r="BM150" s="203" t="s">
        <v>5328</v>
      </c>
    </row>
    <row r="151" spans="1:65" s="2" customFormat="1" ht="33" customHeight="1">
      <c r="A151" s="35"/>
      <c r="B151" s="36"/>
      <c r="C151" s="192" t="s">
        <v>401</v>
      </c>
      <c r="D151" s="192" t="s">
        <v>241</v>
      </c>
      <c r="E151" s="193" t="s">
        <v>5329</v>
      </c>
      <c r="F151" s="194" t="s">
        <v>5330</v>
      </c>
      <c r="G151" s="195" t="s">
        <v>519</v>
      </c>
      <c r="H151" s="196">
        <v>3.5</v>
      </c>
      <c r="I151" s="197"/>
      <c r="J151" s="198">
        <f>ROUND(I151*H151,2)</f>
        <v>0</v>
      </c>
      <c r="K151" s="194" t="s">
        <v>245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169</v>
      </c>
      <c r="AT151" s="203" t="s">
        <v>241</v>
      </c>
      <c r="AU151" s="203" t="s">
        <v>86</v>
      </c>
      <c r="AY151" s="18" t="s">
        <v>239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169</v>
      </c>
      <c r="BM151" s="203" t="s">
        <v>5331</v>
      </c>
    </row>
    <row r="152" spans="1:65" s="2" customFormat="1" ht="11.25">
      <c r="A152" s="35"/>
      <c r="B152" s="36"/>
      <c r="C152" s="37"/>
      <c r="D152" s="205" t="s">
        <v>248</v>
      </c>
      <c r="E152" s="37"/>
      <c r="F152" s="206" t="s">
        <v>5332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248</v>
      </c>
      <c r="AU152" s="18" t="s">
        <v>86</v>
      </c>
    </row>
    <row r="153" spans="1:65" s="14" customFormat="1" ht="11.25">
      <c r="B153" s="221"/>
      <c r="C153" s="222"/>
      <c r="D153" s="212" t="s">
        <v>250</v>
      </c>
      <c r="E153" s="223" t="s">
        <v>1</v>
      </c>
      <c r="F153" s="224" t="s">
        <v>4951</v>
      </c>
      <c r="G153" s="222"/>
      <c r="H153" s="225">
        <v>3.5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250</v>
      </c>
      <c r="AU153" s="231" t="s">
        <v>86</v>
      </c>
      <c r="AV153" s="14" t="s">
        <v>86</v>
      </c>
      <c r="AW153" s="14" t="s">
        <v>31</v>
      </c>
      <c r="AX153" s="14" t="s">
        <v>83</v>
      </c>
      <c r="AY153" s="231" t="s">
        <v>239</v>
      </c>
    </row>
    <row r="154" spans="1:65" s="2" customFormat="1" ht="16.5" customHeight="1">
      <c r="A154" s="35"/>
      <c r="B154" s="36"/>
      <c r="C154" s="254" t="s">
        <v>7</v>
      </c>
      <c r="D154" s="254" t="s">
        <v>340</v>
      </c>
      <c r="E154" s="255" t="s">
        <v>5333</v>
      </c>
      <c r="F154" s="256" t="s">
        <v>5334</v>
      </c>
      <c r="G154" s="257" t="s">
        <v>519</v>
      </c>
      <c r="H154" s="258">
        <v>3</v>
      </c>
      <c r="I154" s="259"/>
      <c r="J154" s="260">
        <f>ROUND(I154*H154,2)</f>
        <v>0</v>
      </c>
      <c r="K154" s="256" t="s">
        <v>1</v>
      </c>
      <c r="L154" s="261"/>
      <c r="M154" s="262" t="s">
        <v>1</v>
      </c>
      <c r="N154" s="263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531</v>
      </c>
      <c r="AT154" s="203" t="s">
        <v>340</v>
      </c>
      <c r="AU154" s="203" t="s">
        <v>86</v>
      </c>
      <c r="AY154" s="18" t="s">
        <v>239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169</v>
      </c>
      <c r="BM154" s="203" t="s">
        <v>5335</v>
      </c>
    </row>
    <row r="155" spans="1:65" s="2" customFormat="1" ht="16.5" customHeight="1">
      <c r="A155" s="35"/>
      <c r="B155" s="36"/>
      <c r="C155" s="254" t="s">
        <v>426</v>
      </c>
      <c r="D155" s="254" t="s">
        <v>340</v>
      </c>
      <c r="E155" s="255" t="s">
        <v>5336</v>
      </c>
      <c r="F155" s="256" t="s">
        <v>5337</v>
      </c>
      <c r="G155" s="257" t="s">
        <v>674</v>
      </c>
      <c r="H155" s="258">
        <v>1</v>
      </c>
      <c r="I155" s="259"/>
      <c r="J155" s="260">
        <f>ROUND(I155*H155,2)</f>
        <v>0</v>
      </c>
      <c r="K155" s="256" t="s">
        <v>1</v>
      </c>
      <c r="L155" s="261"/>
      <c r="M155" s="262" t="s">
        <v>1</v>
      </c>
      <c r="N155" s="263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531</v>
      </c>
      <c r="AT155" s="203" t="s">
        <v>340</v>
      </c>
      <c r="AU155" s="203" t="s">
        <v>86</v>
      </c>
      <c r="AY155" s="18" t="s">
        <v>239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169</v>
      </c>
      <c r="BM155" s="203" t="s">
        <v>5338</v>
      </c>
    </row>
    <row r="156" spans="1:65" s="2" customFormat="1" ht="33" customHeight="1">
      <c r="A156" s="35"/>
      <c r="B156" s="36"/>
      <c r="C156" s="192" t="s">
        <v>441</v>
      </c>
      <c r="D156" s="192" t="s">
        <v>241</v>
      </c>
      <c r="E156" s="193" t="s">
        <v>5339</v>
      </c>
      <c r="F156" s="194" t="s">
        <v>5340</v>
      </c>
      <c r="G156" s="195" t="s">
        <v>519</v>
      </c>
      <c r="H156" s="196">
        <v>10.5</v>
      </c>
      <c r="I156" s="197"/>
      <c r="J156" s="198">
        <f>ROUND(I156*H156,2)</f>
        <v>0</v>
      </c>
      <c r="K156" s="194" t="s">
        <v>245</v>
      </c>
      <c r="L156" s="40"/>
      <c r="M156" s="199" t="s">
        <v>1</v>
      </c>
      <c r="N156" s="200" t="s">
        <v>40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169</v>
      </c>
      <c r="AT156" s="203" t="s">
        <v>241</v>
      </c>
      <c r="AU156" s="203" t="s">
        <v>86</v>
      </c>
      <c r="AY156" s="18" t="s">
        <v>239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169</v>
      </c>
      <c r="BM156" s="203" t="s">
        <v>5341</v>
      </c>
    </row>
    <row r="157" spans="1:65" s="2" customFormat="1" ht="11.25">
      <c r="A157" s="35"/>
      <c r="B157" s="36"/>
      <c r="C157" s="37"/>
      <c r="D157" s="205" t="s">
        <v>248</v>
      </c>
      <c r="E157" s="37"/>
      <c r="F157" s="206" t="s">
        <v>5342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248</v>
      </c>
      <c r="AU157" s="18" t="s">
        <v>86</v>
      </c>
    </row>
    <row r="158" spans="1:65" s="14" customFormat="1" ht="11.25">
      <c r="B158" s="221"/>
      <c r="C158" s="222"/>
      <c r="D158" s="212" t="s">
        <v>250</v>
      </c>
      <c r="E158" s="223" t="s">
        <v>1</v>
      </c>
      <c r="F158" s="224" t="s">
        <v>4951</v>
      </c>
      <c r="G158" s="222"/>
      <c r="H158" s="225">
        <v>3.5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250</v>
      </c>
      <c r="AU158" s="231" t="s">
        <v>86</v>
      </c>
      <c r="AV158" s="14" t="s">
        <v>86</v>
      </c>
      <c r="AW158" s="14" t="s">
        <v>31</v>
      </c>
      <c r="AX158" s="14" t="s">
        <v>75</v>
      </c>
      <c r="AY158" s="231" t="s">
        <v>239</v>
      </c>
    </row>
    <row r="159" spans="1:65" s="14" customFormat="1" ht="11.25">
      <c r="B159" s="221"/>
      <c r="C159" s="222"/>
      <c r="D159" s="212" t="s">
        <v>250</v>
      </c>
      <c r="E159" s="223" t="s">
        <v>1</v>
      </c>
      <c r="F159" s="224" t="s">
        <v>5343</v>
      </c>
      <c r="G159" s="222"/>
      <c r="H159" s="225">
        <v>7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250</v>
      </c>
      <c r="AU159" s="231" t="s">
        <v>86</v>
      </c>
      <c r="AV159" s="14" t="s">
        <v>86</v>
      </c>
      <c r="AW159" s="14" t="s">
        <v>31</v>
      </c>
      <c r="AX159" s="14" t="s">
        <v>75</v>
      </c>
      <c r="AY159" s="231" t="s">
        <v>239</v>
      </c>
    </row>
    <row r="160" spans="1:65" s="16" customFormat="1" ht="11.25">
      <c r="B160" s="243"/>
      <c r="C160" s="244"/>
      <c r="D160" s="212" t="s">
        <v>250</v>
      </c>
      <c r="E160" s="245" t="s">
        <v>1</v>
      </c>
      <c r="F160" s="246" t="s">
        <v>264</v>
      </c>
      <c r="G160" s="244"/>
      <c r="H160" s="247">
        <v>10.5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250</v>
      </c>
      <c r="AU160" s="253" t="s">
        <v>86</v>
      </c>
      <c r="AV160" s="16" t="s">
        <v>246</v>
      </c>
      <c r="AW160" s="16" t="s">
        <v>31</v>
      </c>
      <c r="AX160" s="16" t="s">
        <v>83</v>
      </c>
      <c r="AY160" s="253" t="s">
        <v>239</v>
      </c>
    </row>
    <row r="161" spans="1:65" s="2" customFormat="1" ht="16.5" customHeight="1">
      <c r="A161" s="35"/>
      <c r="B161" s="36"/>
      <c r="C161" s="254" t="s">
        <v>454</v>
      </c>
      <c r="D161" s="254" t="s">
        <v>340</v>
      </c>
      <c r="E161" s="255" t="s">
        <v>5344</v>
      </c>
      <c r="F161" s="256" t="s">
        <v>5345</v>
      </c>
      <c r="G161" s="257" t="s">
        <v>519</v>
      </c>
      <c r="H161" s="258">
        <v>3</v>
      </c>
      <c r="I161" s="259"/>
      <c r="J161" s="260">
        <f t="shared" ref="J161:J166" si="10">ROUND(I161*H161,2)</f>
        <v>0</v>
      </c>
      <c r="K161" s="256" t="s">
        <v>1</v>
      </c>
      <c r="L161" s="261"/>
      <c r="M161" s="262" t="s">
        <v>1</v>
      </c>
      <c r="N161" s="263" t="s">
        <v>40</v>
      </c>
      <c r="O161" s="72"/>
      <c r="P161" s="201">
        <f t="shared" ref="P161:P166" si="11">O161*H161</f>
        <v>0</v>
      </c>
      <c r="Q161" s="201">
        <v>0</v>
      </c>
      <c r="R161" s="201">
        <f t="shared" ref="R161:R166" si="12">Q161*H161</f>
        <v>0</v>
      </c>
      <c r="S161" s="201">
        <v>0</v>
      </c>
      <c r="T161" s="202">
        <f t="shared" ref="T161:T166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531</v>
      </c>
      <c r="AT161" s="203" t="s">
        <v>340</v>
      </c>
      <c r="AU161" s="203" t="s">
        <v>86</v>
      </c>
      <c r="AY161" s="18" t="s">
        <v>239</v>
      </c>
      <c r="BE161" s="204">
        <f t="shared" ref="BE161:BE166" si="14">IF(N161="základní",J161,0)</f>
        <v>0</v>
      </c>
      <c r="BF161" s="204">
        <f t="shared" ref="BF161:BF166" si="15">IF(N161="snížená",J161,0)</f>
        <v>0</v>
      </c>
      <c r="BG161" s="204">
        <f t="shared" ref="BG161:BG166" si="16">IF(N161="zákl. přenesená",J161,0)</f>
        <v>0</v>
      </c>
      <c r="BH161" s="204">
        <f t="shared" ref="BH161:BH166" si="17">IF(N161="sníž. přenesená",J161,0)</f>
        <v>0</v>
      </c>
      <c r="BI161" s="204">
        <f t="shared" ref="BI161:BI166" si="18">IF(N161="nulová",J161,0)</f>
        <v>0</v>
      </c>
      <c r="BJ161" s="18" t="s">
        <v>83</v>
      </c>
      <c r="BK161" s="204">
        <f t="shared" ref="BK161:BK166" si="19">ROUND(I161*H161,2)</f>
        <v>0</v>
      </c>
      <c r="BL161" s="18" t="s">
        <v>169</v>
      </c>
      <c r="BM161" s="203" t="s">
        <v>5346</v>
      </c>
    </row>
    <row r="162" spans="1:65" s="2" customFormat="1" ht="16.5" customHeight="1">
      <c r="A162" s="35"/>
      <c r="B162" s="36"/>
      <c r="C162" s="254" t="s">
        <v>459</v>
      </c>
      <c r="D162" s="254" t="s">
        <v>340</v>
      </c>
      <c r="E162" s="255" t="s">
        <v>5347</v>
      </c>
      <c r="F162" s="256" t="s">
        <v>5348</v>
      </c>
      <c r="G162" s="257" t="s">
        <v>674</v>
      </c>
      <c r="H162" s="258">
        <v>1</v>
      </c>
      <c r="I162" s="259"/>
      <c r="J162" s="260">
        <f t="shared" si="10"/>
        <v>0</v>
      </c>
      <c r="K162" s="256" t="s">
        <v>1</v>
      </c>
      <c r="L162" s="261"/>
      <c r="M162" s="262" t="s">
        <v>1</v>
      </c>
      <c r="N162" s="263" t="s">
        <v>40</v>
      </c>
      <c r="O162" s="72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531</v>
      </c>
      <c r="AT162" s="203" t="s">
        <v>340</v>
      </c>
      <c r="AU162" s="203" t="s">
        <v>86</v>
      </c>
      <c r="AY162" s="18" t="s">
        <v>239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8" t="s">
        <v>83</v>
      </c>
      <c r="BK162" s="204">
        <f t="shared" si="19"/>
        <v>0</v>
      </c>
      <c r="BL162" s="18" t="s">
        <v>169</v>
      </c>
      <c r="BM162" s="203" t="s">
        <v>5349</v>
      </c>
    </row>
    <row r="163" spans="1:65" s="2" customFormat="1" ht="16.5" customHeight="1">
      <c r="A163" s="35"/>
      <c r="B163" s="36"/>
      <c r="C163" s="254" t="s">
        <v>475</v>
      </c>
      <c r="D163" s="254" t="s">
        <v>340</v>
      </c>
      <c r="E163" s="255" t="s">
        <v>5350</v>
      </c>
      <c r="F163" s="256" t="s">
        <v>5351</v>
      </c>
      <c r="G163" s="257" t="s">
        <v>519</v>
      </c>
      <c r="H163" s="258">
        <v>6</v>
      </c>
      <c r="I163" s="259"/>
      <c r="J163" s="260">
        <f t="shared" si="10"/>
        <v>0</v>
      </c>
      <c r="K163" s="256" t="s">
        <v>1</v>
      </c>
      <c r="L163" s="261"/>
      <c r="M163" s="262" t="s">
        <v>1</v>
      </c>
      <c r="N163" s="263" t="s">
        <v>40</v>
      </c>
      <c r="O163" s="72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531</v>
      </c>
      <c r="AT163" s="203" t="s">
        <v>340</v>
      </c>
      <c r="AU163" s="203" t="s">
        <v>86</v>
      </c>
      <c r="AY163" s="18" t="s">
        <v>239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8" t="s">
        <v>83</v>
      </c>
      <c r="BK163" s="204">
        <f t="shared" si="19"/>
        <v>0</v>
      </c>
      <c r="BL163" s="18" t="s">
        <v>169</v>
      </c>
      <c r="BM163" s="203" t="s">
        <v>5352</v>
      </c>
    </row>
    <row r="164" spans="1:65" s="2" customFormat="1" ht="16.5" customHeight="1">
      <c r="A164" s="35"/>
      <c r="B164" s="36"/>
      <c r="C164" s="254" t="s">
        <v>488</v>
      </c>
      <c r="D164" s="254" t="s">
        <v>340</v>
      </c>
      <c r="E164" s="255" t="s">
        <v>5353</v>
      </c>
      <c r="F164" s="256" t="s">
        <v>5354</v>
      </c>
      <c r="G164" s="257" t="s">
        <v>674</v>
      </c>
      <c r="H164" s="258">
        <v>2</v>
      </c>
      <c r="I164" s="259"/>
      <c r="J164" s="260">
        <f t="shared" si="10"/>
        <v>0</v>
      </c>
      <c r="K164" s="256" t="s">
        <v>1</v>
      </c>
      <c r="L164" s="261"/>
      <c r="M164" s="262" t="s">
        <v>1</v>
      </c>
      <c r="N164" s="263" t="s">
        <v>40</v>
      </c>
      <c r="O164" s="72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531</v>
      </c>
      <c r="AT164" s="203" t="s">
        <v>340</v>
      </c>
      <c r="AU164" s="203" t="s">
        <v>86</v>
      </c>
      <c r="AY164" s="18" t="s">
        <v>239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8" t="s">
        <v>83</v>
      </c>
      <c r="BK164" s="204">
        <f t="shared" si="19"/>
        <v>0</v>
      </c>
      <c r="BL164" s="18" t="s">
        <v>169</v>
      </c>
      <c r="BM164" s="203" t="s">
        <v>5355</v>
      </c>
    </row>
    <row r="165" spans="1:65" s="2" customFormat="1" ht="24.2" customHeight="1">
      <c r="A165" s="35"/>
      <c r="B165" s="36"/>
      <c r="C165" s="192" t="s">
        <v>493</v>
      </c>
      <c r="D165" s="192" t="s">
        <v>241</v>
      </c>
      <c r="E165" s="193" t="s">
        <v>4995</v>
      </c>
      <c r="F165" s="194" t="s">
        <v>5147</v>
      </c>
      <c r="G165" s="195" t="s">
        <v>372</v>
      </c>
      <c r="H165" s="196">
        <v>4</v>
      </c>
      <c r="I165" s="197"/>
      <c r="J165" s="198">
        <f t="shared" si="10"/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 t="shared" si="11"/>
        <v>0</v>
      </c>
      <c r="Q165" s="201">
        <v>1.536E-2</v>
      </c>
      <c r="R165" s="201">
        <f t="shared" si="12"/>
        <v>6.1440000000000002E-2</v>
      </c>
      <c r="S165" s="201">
        <v>0</v>
      </c>
      <c r="T165" s="202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169</v>
      </c>
      <c r="AT165" s="203" t="s">
        <v>241</v>
      </c>
      <c r="AU165" s="203" t="s">
        <v>86</v>
      </c>
      <c r="AY165" s="18" t="s">
        <v>239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8" t="s">
        <v>83</v>
      </c>
      <c r="BK165" s="204">
        <f t="shared" si="19"/>
        <v>0</v>
      </c>
      <c r="BL165" s="18" t="s">
        <v>169</v>
      </c>
      <c r="BM165" s="203" t="s">
        <v>5356</v>
      </c>
    </row>
    <row r="166" spans="1:65" s="2" customFormat="1" ht="24.2" customHeight="1">
      <c r="A166" s="35"/>
      <c r="B166" s="36"/>
      <c r="C166" s="192" t="s">
        <v>501</v>
      </c>
      <c r="D166" s="192" t="s">
        <v>241</v>
      </c>
      <c r="E166" s="193" t="s">
        <v>5005</v>
      </c>
      <c r="F166" s="194" t="s">
        <v>5006</v>
      </c>
      <c r="G166" s="195" t="s">
        <v>5007</v>
      </c>
      <c r="H166" s="273"/>
      <c r="I166" s="197"/>
      <c r="J166" s="198">
        <f t="shared" si="10"/>
        <v>0</v>
      </c>
      <c r="K166" s="194" t="s">
        <v>245</v>
      </c>
      <c r="L166" s="40"/>
      <c r="M166" s="199" t="s">
        <v>1</v>
      </c>
      <c r="N166" s="200" t="s">
        <v>40</v>
      </c>
      <c r="O166" s="72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169</v>
      </c>
      <c r="AT166" s="203" t="s">
        <v>241</v>
      </c>
      <c r="AU166" s="203" t="s">
        <v>86</v>
      </c>
      <c r="AY166" s="18" t="s">
        <v>239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8" t="s">
        <v>83</v>
      </c>
      <c r="BK166" s="204">
        <f t="shared" si="19"/>
        <v>0</v>
      </c>
      <c r="BL166" s="18" t="s">
        <v>169</v>
      </c>
      <c r="BM166" s="203" t="s">
        <v>5357</v>
      </c>
    </row>
    <row r="167" spans="1:65" s="2" customFormat="1" ht="11.25">
      <c r="A167" s="35"/>
      <c r="B167" s="36"/>
      <c r="C167" s="37"/>
      <c r="D167" s="205" t="s">
        <v>248</v>
      </c>
      <c r="E167" s="37"/>
      <c r="F167" s="206" t="s">
        <v>5009</v>
      </c>
      <c r="G167" s="37"/>
      <c r="H167" s="37"/>
      <c r="I167" s="207"/>
      <c r="J167" s="37"/>
      <c r="K167" s="37"/>
      <c r="L167" s="40"/>
      <c r="M167" s="265"/>
      <c r="N167" s="266"/>
      <c r="O167" s="267"/>
      <c r="P167" s="267"/>
      <c r="Q167" s="267"/>
      <c r="R167" s="267"/>
      <c r="S167" s="267"/>
      <c r="T167" s="268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248</v>
      </c>
      <c r="AU167" s="18" t="s">
        <v>86</v>
      </c>
    </row>
    <row r="168" spans="1:65" s="2" customFormat="1" ht="6.95" customHeight="1">
      <c r="A168" s="35"/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40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algorithmName="SHA-512" hashValue="TMyXJ1GYK05JbY1fB/KLXJTw495Y25F3kjiQhUnuqsyIPQEXsY0pL7lpQksx8W7VsXN2cVomRYWrsDjRiEmfQg==" saltValue="kmD4viDDz+0kOaDGxRhnpHlj/KB8lCvBPNroL24LqzkCwDAZdsvY9rieG11hFEL+7DQhv/igzhlCD1wmNq1JMw==" spinCount="100000" sheet="1" objects="1" scenarios="1" formatColumns="0" formatRows="0" autoFilter="0"/>
  <autoFilter ref="C121:K167" xr:uid="{00000000-0009-0000-0000-00000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0900-000000000000}"/>
    <hyperlink ref="F130" r:id="rId2" xr:uid="{00000000-0004-0000-0900-000001000000}"/>
    <hyperlink ref="F133" r:id="rId3" xr:uid="{00000000-0004-0000-0900-000002000000}"/>
    <hyperlink ref="F136" r:id="rId4" xr:uid="{00000000-0004-0000-0900-000003000000}"/>
    <hyperlink ref="F139" r:id="rId5" xr:uid="{00000000-0004-0000-0900-000004000000}"/>
    <hyperlink ref="F142" r:id="rId6" xr:uid="{00000000-0004-0000-0900-000005000000}"/>
    <hyperlink ref="F149" r:id="rId7" xr:uid="{00000000-0004-0000-0900-000006000000}"/>
    <hyperlink ref="F152" r:id="rId8" xr:uid="{00000000-0004-0000-0900-000007000000}"/>
    <hyperlink ref="F157" r:id="rId9" xr:uid="{00000000-0004-0000-0900-000008000000}"/>
    <hyperlink ref="F167" r:id="rId10" xr:uid="{00000000-0004-0000-09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120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4755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5358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179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180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4757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ROUND((SUM(BE122:BE165)),  2)</f>
        <v>0</v>
      </c>
      <c r="G35" s="35"/>
      <c r="H35" s="35"/>
      <c r="I35" s="131">
        <v>0.21</v>
      </c>
      <c r="J35" s="130">
        <f>ROUND(((SUM(BE122:BE165))*I35),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ROUND((SUM(BF122:BF165)),  2)</f>
        <v>0</v>
      </c>
      <c r="G36" s="35"/>
      <c r="H36" s="35"/>
      <c r="I36" s="131">
        <v>0.15</v>
      </c>
      <c r="J36" s="130">
        <f>ROUND(((SUM(BF122:BF165))*I36),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ROUND((SUM(BG122:BG165)),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ROUND((SUM(BH122:BH165)),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ROUND((SUM(BI122:BI165)),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4755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VZT-05 - Zařízení č.5 - Dílna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Ostrov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30" t="s">
        <v>23</v>
      </c>
      <c r="D93" s="37"/>
      <c r="E93" s="37"/>
      <c r="F93" s="28" t="str">
        <f>E17</f>
        <v>Město Ostrov</v>
      </c>
      <c r="G93" s="37"/>
      <c r="H93" s="37"/>
      <c r="I93" s="30" t="s">
        <v>29</v>
      </c>
      <c r="J93" s="33" t="str">
        <f>E23</f>
        <v>BPO spol. s r.o.,Lidická 1239,36317 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Tomanová Ing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203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5359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224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9" t="str">
        <f>E7</f>
        <v>Areál IZS Ostrov - stanice JSDH - revize 2022</v>
      </c>
      <c r="F110" s="330"/>
      <c r="G110" s="330"/>
      <c r="H110" s="33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9" t="s">
        <v>4755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4351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4" t="str">
        <f>E11</f>
        <v>VZT-05 - Zařízení č.5 - Dílna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Ostrov</v>
      </c>
      <c r="G116" s="37"/>
      <c r="H116" s="37"/>
      <c r="I116" s="30" t="s">
        <v>22</v>
      </c>
      <c r="J116" s="67">
        <f>IF(J14="","",J14)</f>
        <v>44764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23</v>
      </c>
      <c r="D118" s="37"/>
      <c r="E118" s="37"/>
      <c r="F118" s="28" t="str">
        <f>E17</f>
        <v>Město Ostrov</v>
      </c>
      <c r="G118" s="37"/>
      <c r="H118" s="37"/>
      <c r="I118" s="30" t="s">
        <v>29</v>
      </c>
      <c r="J118" s="33" t="str">
        <f>E23</f>
        <v>BPO spol. s r.o.,Lidická 1239,36317 OSTROV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30" t="s">
        <v>32</v>
      </c>
      <c r="J119" s="33" t="str">
        <f>E26</f>
        <v>Tomanová Ing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225</v>
      </c>
      <c r="D121" s="168" t="s">
        <v>60</v>
      </c>
      <c r="E121" s="168" t="s">
        <v>56</v>
      </c>
      <c r="F121" s="168" t="s">
        <v>57</v>
      </c>
      <c r="G121" s="168" t="s">
        <v>226</v>
      </c>
      <c r="H121" s="168" t="s">
        <v>227</v>
      </c>
      <c r="I121" s="168" t="s">
        <v>228</v>
      </c>
      <c r="J121" s="168" t="s">
        <v>185</v>
      </c>
      <c r="K121" s="169" t="s">
        <v>229</v>
      </c>
      <c r="L121" s="170"/>
      <c r="M121" s="76" t="s">
        <v>1</v>
      </c>
      <c r="N121" s="77" t="s">
        <v>39</v>
      </c>
      <c r="O121" s="77" t="s">
        <v>230</v>
      </c>
      <c r="P121" s="77" t="s">
        <v>231</v>
      </c>
      <c r="Q121" s="77" t="s">
        <v>232</v>
      </c>
      <c r="R121" s="77" t="s">
        <v>233</v>
      </c>
      <c r="S121" s="77" t="s">
        <v>234</v>
      </c>
      <c r="T121" s="78" t="s">
        <v>235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236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6.1440000000000002E-2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187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1815</v>
      </c>
      <c r="F123" s="179" t="s">
        <v>1816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6.1440000000000002E-2</v>
      </c>
      <c r="S123" s="184"/>
      <c r="T123" s="186">
        <f>T124</f>
        <v>0</v>
      </c>
      <c r="AR123" s="187" t="s">
        <v>86</v>
      </c>
      <c r="AT123" s="188" t="s">
        <v>74</v>
      </c>
      <c r="AU123" s="188" t="s">
        <v>75</v>
      </c>
      <c r="AY123" s="187" t="s">
        <v>239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74</v>
      </c>
      <c r="E124" s="190" t="s">
        <v>5360</v>
      </c>
      <c r="F124" s="190" t="s">
        <v>5361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SUM(P125:P165)</f>
        <v>0</v>
      </c>
      <c r="Q124" s="184"/>
      <c r="R124" s="185">
        <f>SUM(R125:R165)</f>
        <v>6.1440000000000002E-2</v>
      </c>
      <c r="S124" s="184"/>
      <c r="T124" s="186">
        <f>SUM(T125:T165)</f>
        <v>0</v>
      </c>
      <c r="AR124" s="187" t="s">
        <v>86</v>
      </c>
      <c r="AT124" s="188" t="s">
        <v>74</v>
      </c>
      <c r="AU124" s="188" t="s">
        <v>83</v>
      </c>
      <c r="AY124" s="187" t="s">
        <v>239</v>
      </c>
      <c r="BK124" s="189">
        <f>SUM(BK125:BK165)</f>
        <v>0</v>
      </c>
    </row>
    <row r="125" spans="1:65" s="2" customFormat="1" ht="33" customHeight="1">
      <c r="A125" s="35"/>
      <c r="B125" s="36"/>
      <c r="C125" s="192" t="s">
        <v>83</v>
      </c>
      <c r="D125" s="192" t="s">
        <v>241</v>
      </c>
      <c r="E125" s="193" t="s">
        <v>5362</v>
      </c>
      <c r="F125" s="194" t="s">
        <v>5363</v>
      </c>
      <c r="G125" s="195" t="s">
        <v>674</v>
      </c>
      <c r="H125" s="196">
        <v>1</v>
      </c>
      <c r="I125" s="197"/>
      <c r="J125" s="198">
        <f>ROUND(I125*H125,2)</f>
        <v>0</v>
      </c>
      <c r="K125" s="194" t="s">
        <v>245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</v>
      </c>
      <c r="AT125" s="203" t="s">
        <v>241</v>
      </c>
      <c r="AU125" s="203" t="s">
        <v>86</v>
      </c>
      <c r="AY125" s="18" t="s">
        <v>239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</v>
      </c>
      <c r="BM125" s="203" t="s">
        <v>5364</v>
      </c>
    </row>
    <row r="126" spans="1:65" s="2" customFormat="1" ht="11.25">
      <c r="A126" s="35"/>
      <c r="B126" s="36"/>
      <c r="C126" s="37"/>
      <c r="D126" s="205" t="s">
        <v>248</v>
      </c>
      <c r="E126" s="37"/>
      <c r="F126" s="206" t="s">
        <v>5365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248</v>
      </c>
      <c r="AU126" s="18" t="s">
        <v>86</v>
      </c>
    </row>
    <row r="127" spans="1:65" s="2" customFormat="1" ht="33" customHeight="1">
      <c r="A127" s="35"/>
      <c r="B127" s="36"/>
      <c r="C127" s="254" t="s">
        <v>86</v>
      </c>
      <c r="D127" s="254" t="s">
        <v>340</v>
      </c>
      <c r="E127" s="255" t="s">
        <v>5366</v>
      </c>
      <c r="F127" s="256" t="s">
        <v>5367</v>
      </c>
      <c r="G127" s="257" t="s">
        <v>674</v>
      </c>
      <c r="H127" s="258">
        <v>1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169</v>
      </c>
      <c r="BM127" s="203" t="s">
        <v>5368</v>
      </c>
    </row>
    <row r="128" spans="1:65" s="2" customFormat="1" ht="16.5" customHeight="1">
      <c r="A128" s="35"/>
      <c r="B128" s="36"/>
      <c r="C128" s="254" t="s">
        <v>255</v>
      </c>
      <c r="D128" s="254" t="s">
        <v>340</v>
      </c>
      <c r="E128" s="255" t="s">
        <v>5369</v>
      </c>
      <c r="F128" s="256" t="s">
        <v>5370</v>
      </c>
      <c r="G128" s="257" t="s">
        <v>674</v>
      </c>
      <c r="H128" s="258">
        <v>2</v>
      </c>
      <c r="I128" s="259"/>
      <c r="J128" s="260">
        <f>ROUND(I128*H128,2)</f>
        <v>0</v>
      </c>
      <c r="K128" s="256" t="s">
        <v>1</v>
      </c>
      <c r="L128" s="261"/>
      <c r="M128" s="262" t="s">
        <v>1</v>
      </c>
      <c r="N128" s="263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531</v>
      </c>
      <c r="AT128" s="203" t="s">
        <v>340</v>
      </c>
      <c r="AU128" s="203" t="s">
        <v>86</v>
      </c>
      <c r="AY128" s="18" t="s">
        <v>239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169</v>
      </c>
      <c r="BM128" s="203" t="s">
        <v>5371</v>
      </c>
    </row>
    <row r="129" spans="1:65" s="2" customFormat="1" ht="24.2" customHeight="1">
      <c r="A129" s="35"/>
      <c r="B129" s="36"/>
      <c r="C129" s="192" t="s">
        <v>246</v>
      </c>
      <c r="D129" s="192" t="s">
        <v>241</v>
      </c>
      <c r="E129" s="193" t="s">
        <v>5372</v>
      </c>
      <c r="F129" s="194" t="s">
        <v>5373</v>
      </c>
      <c r="G129" s="195" t="s">
        <v>674</v>
      </c>
      <c r="H129" s="196">
        <v>2</v>
      </c>
      <c r="I129" s="197"/>
      <c r="J129" s="198">
        <f>ROUND(I129*H129,2)</f>
        <v>0</v>
      </c>
      <c r="K129" s="194" t="s">
        <v>245</v>
      </c>
      <c r="L129" s="40"/>
      <c r="M129" s="199" t="s">
        <v>1</v>
      </c>
      <c r="N129" s="200" t="s">
        <v>40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169</v>
      </c>
      <c r="AT129" s="203" t="s">
        <v>241</v>
      </c>
      <c r="AU129" s="203" t="s">
        <v>86</v>
      </c>
      <c r="AY129" s="18" t="s">
        <v>239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169</v>
      </c>
      <c r="BM129" s="203" t="s">
        <v>5374</v>
      </c>
    </row>
    <row r="130" spans="1:65" s="2" customFormat="1" ht="11.25">
      <c r="A130" s="35"/>
      <c r="B130" s="36"/>
      <c r="C130" s="37"/>
      <c r="D130" s="205" t="s">
        <v>248</v>
      </c>
      <c r="E130" s="37"/>
      <c r="F130" s="206" t="s">
        <v>5375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248</v>
      </c>
      <c r="AU130" s="18" t="s">
        <v>86</v>
      </c>
    </row>
    <row r="131" spans="1:65" s="2" customFormat="1" ht="16.5" customHeight="1">
      <c r="A131" s="35"/>
      <c r="B131" s="36"/>
      <c r="C131" s="254" t="s">
        <v>288</v>
      </c>
      <c r="D131" s="254" t="s">
        <v>340</v>
      </c>
      <c r="E131" s="255" t="s">
        <v>5376</v>
      </c>
      <c r="F131" s="256" t="s">
        <v>5377</v>
      </c>
      <c r="G131" s="257" t="s">
        <v>674</v>
      </c>
      <c r="H131" s="258">
        <v>2</v>
      </c>
      <c r="I131" s="259"/>
      <c r="J131" s="260">
        <f>ROUND(I131*H131,2)</f>
        <v>0</v>
      </c>
      <c r="K131" s="256" t="s">
        <v>1</v>
      </c>
      <c r="L131" s="261"/>
      <c r="M131" s="262" t="s">
        <v>1</v>
      </c>
      <c r="N131" s="263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169</v>
      </c>
      <c r="BM131" s="203" t="s">
        <v>5378</v>
      </c>
    </row>
    <row r="132" spans="1:65" s="2" customFormat="1" ht="33" customHeight="1">
      <c r="A132" s="35"/>
      <c r="B132" s="36"/>
      <c r="C132" s="192" t="s">
        <v>299</v>
      </c>
      <c r="D132" s="192" t="s">
        <v>241</v>
      </c>
      <c r="E132" s="193" t="s">
        <v>5379</v>
      </c>
      <c r="F132" s="194" t="s">
        <v>5380</v>
      </c>
      <c r="G132" s="195" t="s">
        <v>674</v>
      </c>
      <c r="H132" s="196">
        <v>1</v>
      </c>
      <c r="I132" s="197"/>
      <c r="J132" s="198">
        <f>ROUND(I132*H132,2)</f>
        <v>0</v>
      </c>
      <c r="K132" s="194" t="s">
        <v>245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169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169</v>
      </c>
      <c r="BM132" s="203" t="s">
        <v>5381</v>
      </c>
    </row>
    <row r="133" spans="1:65" s="2" customFormat="1" ht="11.25">
      <c r="A133" s="35"/>
      <c r="B133" s="36"/>
      <c r="C133" s="37"/>
      <c r="D133" s="205" t="s">
        <v>248</v>
      </c>
      <c r="E133" s="37"/>
      <c r="F133" s="206" t="s">
        <v>5382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248</v>
      </c>
      <c r="AU133" s="18" t="s">
        <v>86</v>
      </c>
    </row>
    <row r="134" spans="1:65" s="2" customFormat="1" ht="16.5" customHeight="1">
      <c r="A134" s="35"/>
      <c r="B134" s="36"/>
      <c r="C134" s="254" t="s">
        <v>309</v>
      </c>
      <c r="D134" s="254" t="s">
        <v>340</v>
      </c>
      <c r="E134" s="255" t="s">
        <v>5383</v>
      </c>
      <c r="F134" s="256" t="s">
        <v>5384</v>
      </c>
      <c r="G134" s="257" t="s">
        <v>674</v>
      </c>
      <c r="H134" s="258">
        <v>1</v>
      </c>
      <c r="I134" s="259"/>
      <c r="J134" s="260">
        <f>ROUND(I134*H134,2)</f>
        <v>0</v>
      </c>
      <c r="K134" s="256" t="s">
        <v>1</v>
      </c>
      <c r="L134" s="261"/>
      <c r="M134" s="262" t="s">
        <v>1</v>
      </c>
      <c r="N134" s="263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86</v>
      </c>
      <c r="AY134" s="18" t="s">
        <v>239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5385</v>
      </c>
    </row>
    <row r="135" spans="1:65" s="2" customFormat="1" ht="37.9" customHeight="1">
      <c r="A135" s="35"/>
      <c r="B135" s="36"/>
      <c r="C135" s="192" t="s">
        <v>319</v>
      </c>
      <c r="D135" s="192" t="s">
        <v>241</v>
      </c>
      <c r="E135" s="193" t="s">
        <v>5386</v>
      </c>
      <c r="F135" s="194" t="s">
        <v>5387</v>
      </c>
      <c r="G135" s="195" t="s">
        <v>674</v>
      </c>
      <c r="H135" s="196">
        <v>1</v>
      </c>
      <c r="I135" s="197"/>
      <c r="J135" s="198">
        <f>ROUND(I135*H135,2)</f>
        <v>0</v>
      </c>
      <c r="K135" s="194" t="s">
        <v>245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241</v>
      </c>
      <c r="AU135" s="203" t="s">
        <v>86</v>
      </c>
      <c r="AY135" s="18" t="s">
        <v>239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5388</v>
      </c>
    </row>
    <row r="136" spans="1:65" s="2" customFormat="1" ht="11.25">
      <c r="A136" s="35"/>
      <c r="B136" s="36"/>
      <c r="C136" s="37"/>
      <c r="D136" s="205" t="s">
        <v>248</v>
      </c>
      <c r="E136" s="37"/>
      <c r="F136" s="206" t="s">
        <v>5389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248</v>
      </c>
      <c r="AU136" s="18" t="s">
        <v>86</v>
      </c>
    </row>
    <row r="137" spans="1:65" s="2" customFormat="1" ht="16.5" customHeight="1">
      <c r="A137" s="35"/>
      <c r="B137" s="36"/>
      <c r="C137" s="254" t="s">
        <v>327</v>
      </c>
      <c r="D137" s="254" t="s">
        <v>340</v>
      </c>
      <c r="E137" s="255" t="s">
        <v>5390</v>
      </c>
      <c r="F137" s="256" t="s">
        <v>5391</v>
      </c>
      <c r="G137" s="257" t="s">
        <v>674</v>
      </c>
      <c r="H137" s="258">
        <v>1</v>
      </c>
      <c r="I137" s="259"/>
      <c r="J137" s="260">
        <f>ROUND(I137*H137,2)</f>
        <v>0</v>
      </c>
      <c r="K137" s="256" t="s">
        <v>1</v>
      </c>
      <c r="L137" s="261"/>
      <c r="M137" s="262" t="s">
        <v>1</v>
      </c>
      <c r="N137" s="263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531</v>
      </c>
      <c r="AT137" s="203" t="s">
        <v>340</v>
      </c>
      <c r="AU137" s="203" t="s">
        <v>86</v>
      </c>
      <c r="AY137" s="18" t="s">
        <v>239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169</v>
      </c>
      <c r="BM137" s="203" t="s">
        <v>5392</v>
      </c>
    </row>
    <row r="138" spans="1:65" s="2" customFormat="1" ht="24.2" customHeight="1">
      <c r="A138" s="35"/>
      <c r="B138" s="36"/>
      <c r="C138" s="192" t="s">
        <v>151</v>
      </c>
      <c r="D138" s="192" t="s">
        <v>241</v>
      </c>
      <c r="E138" s="193" t="s">
        <v>5302</v>
      </c>
      <c r="F138" s="194" t="s">
        <v>5303</v>
      </c>
      <c r="G138" s="195" t="s">
        <v>674</v>
      </c>
      <c r="H138" s="196">
        <v>1</v>
      </c>
      <c r="I138" s="197"/>
      <c r="J138" s="198">
        <f>ROUND(I138*H138,2)</f>
        <v>0</v>
      </c>
      <c r="K138" s="194" t="s">
        <v>245</v>
      </c>
      <c r="L138" s="40"/>
      <c r="M138" s="199" t="s">
        <v>1</v>
      </c>
      <c r="N138" s="200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169</v>
      </c>
      <c r="AT138" s="203" t="s">
        <v>241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5393</v>
      </c>
    </row>
    <row r="139" spans="1:65" s="2" customFormat="1" ht="11.25">
      <c r="A139" s="35"/>
      <c r="B139" s="36"/>
      <c r="C139" s="37"/>
      <c r="D139" s="205" t="s">
        <v>248</v>
      </c>
      <c r="E139" s="37"/>
      <c r="F139" s="206" t="s">
        <v>5305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248</v>
      </c>
      <c r="AU139" s="18" t="s">
        <v>86</v>
      </c>
    </row>
    <row r="140" spans="1:65" s="2" customFormat="1" ht="24.2" customHeight="1">
      <c r="A140" s="35"/>
      <c r="B140" s="36"/>
      <c r="C140" s="254" t="s">
        <v>154</v>
      </c>
      <c r="D140" s="254" t="s">
        <v>340</v>
      </c>
      <c r="E140" s="255" t="s">
        <v>5394</v>
      </c>
      <c r="F140" s="256" t="s">
        <v>5307</v>
      </c>
      <c r="G140" s="257" t="s">
        <v>674</v>
      </c>
      <c r="H140" s="258">
        <v>1</v>
      </c>
      <c r="I140" s="259"/>
      <c r="J140" s="260">
        <f>ROUND(I140*H140,2)</f>
        <v>0</v>
      </c>
      <c r="K140" s="256" t="s">
        <v>1</v>
      </c>
      <c r="L140" s="261"/>
      <c r="M140" s="262" t="s">
        <v>1</v>
      </c>
      <c r="N140" s="263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531</v>
      </c>
      <c r="AT140" s="203" t="s">
        <v>340</v>
      </c>
      <c r="AU140" s="203" t="s">
        <v>86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5395</v>
      </c>
    </row>
    <row r="141" spans="1:65" s="2" customFormat="1" ht="33" customHeight="1">
      <c r="A141" s="35"/>
      <c r="B141" s="36"/>
      <c r="C141" s="192" t="s">
        <v>157</v>
      </c>
      <c r="D141" s="192" t="s">
        <v>241</v>
      </c>
      <c r="E141" s="193" t="s">
        <v>4894</v>
      </c>
      <c r="F141" s="194" t="s">
        <v>4895</v>
      </c>
      <c r="G141" s="195" t="s">
        <v>519</v>
      </c>
      <c r="H141" s="196">
        <v>0.65</v>
      </c>
      <c r="I141" s="197"/>
      <c r="J141" s="198">
        <f>ROUND(I141*H141,2)</f>
        <v>0</v>
      </c>
      <c r="K141" s="194" t="s">
        <v>245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169</v>
      </c>
      <c r="AT141" s="203" t="s">
        <v>241</v>
      </c>
      <c r="AU141" s="203" t="s">
        <v>86</v>
      </c>
      <c r="AY141" s="18" t="s">
        <v>239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169</v>
      </c>
      <c r="BM141" s="203" t="s">
        <v>5396</v>
      </c>
    </row>
    <row r="142" spans="1:65" s="2" customFormat="1" ht="11.25">
      <c r="A142" s="35"/>
      <c r="B142" s="36"/>
      <c r="C142" s="37"/>
      <c r="D142" s="205" t="s">
        <v>248</v>
      </c>
      <c r="E142" s="37"/>
      <c r="F142" s="206" t="s">
        <v>4897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248</v>
      </c>
      <c r="AU142" s="18" t="s">
        <v>86</v>
      </c>
    </row>
    <row r="143" spans="1:65" s="2" customFormat="1" ht="24.2" customHeight="1">
      <c r="A143" s="35"/>
      <c r="B143" s="36"/>
      <c r="C143" s="254" t="s">
        <v>161</v>
      </c>
      <c r="D143" s="254" t="s">
        <v>340</v>
      </c>
      <c r="E143" s="255" t="s">
        <v>5397</v>
      </c>
      <c r="F143" s="256" t="s">
        <v>4899</v>
      </c>
      <c r="G143" s="257" t="s">
        <v>519</v>
      </c>
      <c r="H143" s="258">
        <v>0.65</v>
      </c>
      <c r="I143" s="259"/>
      <c r="J143" s="260">
        <f t="shared" ref="J143:J148" si="0">ROUND(I143*H143,2)</f>
        <v>0</v>
      </c>
      <c r="K143" s="256" t="s">
        <v>1</v>
      </c>
      <c r="L143" s="261"/>
      <c r="M143" s="262" t="s">
        <v>1</v>
      </c>
      <c r="N143" s="263" t="s">
        <v>40</v>
      </c>
      <c r="O143" s="72"/>
      <c r="P143" s="201">
        <f t="shared" ref="P143:P148" si="1">O143*H143</f>
        <v>0</v>
      </c>
      <c r="Q143" s="201">
        <v>0</v>
      </c>
      <c r="R143" s="201">
        <f t="shared" ref="R143:R148" si="2">Q143*H143</f>
        <v>0</v>
      </c>
      <c r="S143" s="201">
        <v>0</v>
      </c>
      <c r="T143" s="202">
        <f t="shared" ref="T143:T148" si="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531</v>
      </c>
      <c r="AT143" s="203" t="s">
        <v>340</v>
      </c>
      <c r="AU143" s="203" t="s">
        <v>86</v>
      </c>
      <c r="AY143" s="18" t="s">
        <v>239</v>
      </c>
      <c r="BE143" s="204">
        <f t="shared" ref="BE143:BE148" si="4">IF(N143="základní",J143,0)</f>
        <v>0</v>
      </c>
      <c r="BF143" s="204">
        <f t="shared" ref="BF143:BF148" si="5">IF(N143="snížená",J143,0)</f>
        <v>0</v>
      </c>
      <c r="BG143" s="204">
        <f t="shared" ref="BG143:BG148" si="6">IF(N143="zákl. přenesená",J143,0)</f>
        <v>0</v>
      </c>
      <c r="BH143" s="204">
        <f t="shared" ref="BH143:BH148" si="7">IF(N143="sníž. přenesená",J143,0)</f>
        <v>0</v>
      </c>
      <c r="BI143" s="204">
        <f t="shared" ref="BI143:BI148" si="8">IF(N143="nulová",J143,0)</f>
        <v>0</v>
      </c>
      <c r="BJ143" s="18" t="s">
        <v>83</v>
      </c>
      <c r="BK143" s="204">
        <f t="shared" ref="BK143:BK148" si="9">ROUND(I143*H143,2)</f>
        <v>0</v>
      </c>
      <c r="BL143" s="18" t="s">
        <v>169</v>
      </c>
      <c r="BM143" s="203" t="s">
        <v>5398</v>
      </c>
    </row>
    <row r="144" spans="1:65" s="2" customFormat="1" ht="21.75" customHeight="1">
      <c r="A144" s="35"/>
      <c r="B144" s="36"/>
      <c r="C144" s="192" t="s">
        <v>164</v>
      </c>
      <c r="D144" s="192" t="s">
        <v>241</v>
      </c>
      <c r="E144" s="193" t="s">
        <v>5312</v>
      </c>
      <c r="F144" s="194" t="s">
        <v>5313</v>
      </c>
      <c r="G144" s="195" t="s">
        <v>674</v>
      </c>
      <c r="H144" s="196">
        <v>1</v>
      </c>
      <c r="I144" s="197"/>
      <c r="J144" s="198">
        <f t="shared" si="0"/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169</v>
      </c>
      <c r="AT144" s="203" t="s">
        <v>241</v>
      </c>
      <c r="AU144" s="203" t="s">
        <v>86</v>
      </c>
      <c r="AY144" s="18" t="s">
        <v>239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169</v>
      </c>
      <c r="BM144" s="203" t="s">
        <v>5399</v>
      </c>
    </row>
    <row r="145" spans="1:65" s="2" customFormat="1" ht="24.2" customHeight="1">
      <c r="A145" s="35"/>
      <c r="B145" s="36"/>
      <c r="C145" s="254" t="s">
        <v>8</v>
      </c>
      <c r="D145" s="254" t="s">
        <v>340</v>
      </c>
      <c r="E145" s="255" t="s">
        <v>5400</v>
      </c>
      <c r="F145" s="256" t="s">
        <v>5316</v>
      </c>
      <c r="G145" s="257" t="s">
        <v>5317</v>
      </c>
      <c r="H145" s="258">
        <v>1</v>
      </c>
      <c r="I145" s="259"/>
      <c r="J145" s="260">
        <f t="shared" si="0"/>
        <v>0</v>
      </c>
      <c r="K145" s="256" t="s">
        <v>1</v>
      </c>
      <c r="L145" s="261"/>
      <c r="M145" s="262" t="s">
        <v>1</v>
      </c>
      <c r="N145" s="263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531</v>
      </c>
      <c r="AT145" s="203" t="s">
        <v>340</v>
      </c>
      <c r="AU145" s="203" t="s">
        <v>86</v>
      </c>
      <c r="AY145" s="18" t="s">
        <v>239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169</v>
      </c>
      <c r="BM145" s="203" t="s">
        <v>5401</v>
      </c>
    </row>
    <row r="146" spans="1:65" s="2" customFormat="1" ht="21.75" customHeight="1">
      <c r="A146" s="35"/>
      <c r="B146" s="36"/>
      <c r="C146" s="254" t="s">
        <v>169</v>
      </c>
      <c r="D146" s="254" t="s">
        <v>340</v>
      </c>
      <c r="E146" s="255" t="s">
        <v>5402</v>
      </c>
      <c r="F146" s="256" t="s">
        <v>5320</v>
      </c>
      <c r="G146" s="257" t="s">
        <v>5317</v>
      </c>
      <c r="H146" s="258">
        <v>1</v>
      </c>
      <c r="I146" s="259"/>
      <c r="J146" s="260">
        <f t="shared" si="0"/>
        <v>0</v>
      </c>
      <c r="K146" s="256" t="s">
        <v>1</v>
      </c>
      <c r="L146" s="261"/>
      <c r="M146" s="262" t="s">
        <v>1</v>
      </c>
      <c r="N146" s="263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531</v>
      </c>
      <c r="AT146" s="203" t="s">
        <v>340</v>
      </c>
      <c r="AU146" s="203" t="s">
        <v>86</v>
      </c>
      <c r="AY146" s="18" t="s">
        <v>239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169</v>
      </c>
      <c r="BM146" s="203" t="s">
        <v>5403</v>
      </c>
    </row>
    <row r="147" spans="1:65" s="2" customFormat="1" ht="16.5" customHeight="1">
      <c r="A147" s="35"/>
      <c r="B147" s="36"/>
      <c r="C147" s="254" t="s">
        <v>172</v>
      </c>
      <c r="D147" s="254" t="s">
        <v>340</v>
      </c>
      <c r="E147" s="255" t="s">
        <v>5404</v>
      </c>
      <c r="F147" s="256" t="s">
        <v>5323</v>
      </c>
      <c r="G147" s="257" t="s">
        <v>5317</v>
      </c>
      <c r="H147" s="258">
        <v>1</v>
      </c>
      <c r="I147" s="259"/>
      <c r="J147" s="260">
        <f t="shared" si="0"/>
        <v>0</v>
      </c>
      <c r="K147" s="256" t="s">
        <v>1</v>
      </c>
      <c r="L147" s="261"/>
      <c r="M147" s="262" t="s">
        <v>1</v>
      </c>
      <c r="N147" s="263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531</v>
      </c>
      <c r="AT147" s="203" t="s">
        <v>340</v>
      </c>
      <c r="AU147" s="203" t="s">
        <v>86</v>
      </c>
      <c r="AY147" s="18" t="s">
        <v>239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169</v>
      </c>
      <c r="BM147" s="203" t="s">
        <v>5405</v>
      </c>
    </row>
    <row r="148" spans="1:65" s="2" customFormat="1" ht="24.2" customHeight="1">
      <c r="A148" s="35"/>
      <c r="B148" s="36"/>
      <c r="C148" s="192" t="s">
        <v>394</v>
      </c>
      <c r="D148" s="192" t="s">
        <v>241</v>
      </c>
      <c r="E148" s="193" t="s">
        <v>5406</v>
      </c>
      <c r="F148" s="194" t="s">
        <v>5407</v>
      </c>
      <c r="G148" s="195" t="s">
        <v>674</v>
      </c>
      <c r="H148" s="196">
        <v>4</v>
      </c>
      <c r="I148" s="197"/>
      <c r="J148" s="198">
        <f t="shared" si="0"/>
        <v>0</v>
      </c>
      <c r="K148" s="194" t="s">
        <v>245</v>
      </c>
      <c r="L148" s="40"/>
      <c r="M148" s="199" t="s">
        <v>1</v>
      </c>
      <c r="N148" s="200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169</v>
      </c>
      <c r="AT148" s="203" t="s">
        <v>241</v>
      </c>
      <c r="AU148" s="203" t="s">
        <v>86</v>
      </c>
      <c r="AY148" s="18" t="s">
        <v>239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169</v>
      </c>
      <c r="BM148" s="203" t="s">
        <v>5408</v>
      </c>
    </row>
    <row r="149" spans="1:65" s="2" customFormat="1" ht="11.25">
      <c r="A149" s="35"/>
      <c r="B149" s="36"/>
      <c r="C149" s="37"/>
      <c r="D149" s="205" t="s">
        <v>248</v>
      </c>
      <c r="E149" s="37"/>
      <c r="F149" s="206" t="s">
        <v>5409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248</v>
      </c>
      <c r="AU149" s="18" t="s">
        <v>86</v>
      </c>
    </row>
    <row r="150" spans="1:65" s="2" customFormat="1" ht="24.2" customHeight="1">
      <c r="A150" s="35"/>
      <c r="B150" s="36"/>
      <c r="C150" s="254" t="s">
        <v>396</v>
      </c>
      <c r="D150" s="254" t="s">
        <v>340</v>
      </c>
      <c r="E150" s="255" t="s">
        <v>5410</v>
      </c>
      <c r="F150" s="256" t="s">
        <v>5411</v>
      </c>
      <c r="G150" s="257" t="s">
        <v>674</v>
      </c>
      <c r="H150" s="258">
        <v>4</v>
      </c>
      <c r="I150" s="259"/>
      <c r="J150" s="260">
        <f>ROUND(I150*H150,2)</f>
        <v>0</v>
      </c>
      <c r="K150" s="256" t="s">
        <v>1</v>
      </c>
      <c r="L150" s="261"/>
      <c r="M150" s="262" t="s">
        <v>1</v>
      </c>
      <c r="N150" s="263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531</v>
      </c>
      <c r="AT150" s="203" t="s">
        <v>340</v>
      </c>
      <c r="AU150" s="203" t="s">
        <v>86</v>
      </c>
      <c r="AY150" s="18" t="s">
        <v>239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169</v>
      </c>
      <c r="BM150" s="203" t="s">
        <v>5412</v>
      </c>
    </row>
    <row r="151" spans="1:65" s="2" customFormat="1" ht="33" customHeight="1">
      <c r="A151" s="35"/>
      <c r="B151" s="36"/>
      <c r="C151" s="192" t="s">
        <v>401</v>
      </c>
      <c r="D151" s="192" t="s">
        <v>241</v>
      </c>
      <c r="E151" s="193" t="s">
        <v>4946</v>
      </c>
      <c r="F151" s="194" t="s">
        <v>4947</v>
      </c>
      <c r="G151" s="195" t="s">
        <v>519</v>
      </c>
      <c r="H151" s="196">
        <v>6.5</v>
      </c>
      <c r="I151" s="197"/>
      <c r="J151" s="198">
        <f>ROUND(I151*H151,2)</f>
        <v>0</v>
      </c>
      <c r="K151" s="194" t="s">
        <v>245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169</v>
      </c>
      <c r="AT151" s="203" t="s">
        <v>241</v>
      </c>
      <c r="AU151" s="203" t="s">
        <v>86</v>
      </c>
      <c r="AY151" s="18" t="s">
        <v>239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169</v>
      </c>
      <c r="BM151" s="203" t="s">
        <v>5413</v>
      </c>
    </row>
    <row r="152" spans="1:65" s="2" customFormat="1" ht="11.25">
      <c r="A152" s="35"/>
      <c r="B152" s="36"/>
      <c r="C152" s="37"/>
      <c r="D152" s="205" t="s">
        <v>248</v>
      </c>
      <c r="E152" s="37"/>
      <c r="F152" s="206" t="s">
        <v>4949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248</v>
      </c>
      <c r="AU152" s="18" t="s">
        <v>86</v>
      </c>
    </row>
    <row r="153" spans="1:65" s="14" customFormat="1" ht="11.25">
      <c r="B153" s="221"/>
      <c r="C153" s="222"/>
      <c r="D153" s="212" t="s">
        <v>250</v>
      </c>
      <c r="E153" s="223" t="s">
        <v>1</v>
      </c>
      <c r="F153" s="224" t="s">
        <v>5414</v>
      </c>
      <c r="G153" s="222"/>
      <c r="H153" s="225">
        <v>6.5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250</v>
      </c>
      <c r="AU153" s="231" t="s">
        <v>86</v>
      </c>
      <c r="AV153" s="14" t="s">
        <v>86</v>
      </c>
      <c r="AW153" s="14" t="s">
        <v>31</v>
      </c>
      <c r="AX153" s="14" t="s">
        <v>75</v>
      </c>
      <c r="AY153" s="231" t="s">
        <v>239</v>
      </c>
    </row>
    <row r="154" spans="1:65" s="16" customFormat="1" ht="11.25">
      <c r="B154" s="243"/>
      <c r="C154" s="244"/>
      <c r="D154" s="212" t="s">
        <v>250</v>
      </c>
      <c r="E154" s="245" t="s">
        <v>1</v>
      </c>
      <c r="F154" s="246" t="s">
        <v>264</v>
      </c>
      <c r="G154" s="244"/>
      <c r="H154" s="247">
        <v>6.5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250</v>
      </c>
      <c r="AU154" s="253" t="s">
        <v>86</v>
      </c>
      <c r="AV154" s="16" t="s">
        <v>246</v>
      </c>
      <c r="AW154" s="16" t="s">
        <v>31</v>
      </c>
      <c r="AX154" s="16" t="s">
        <v>83</v>
      </c>
      <c r="AY154" s="253" t="s">
        <v>239</v>
      </c>
    </row>
    <row r="155" spans="1:65" s="2" customFormat="1" ht="16.5" customHeight="1">
      <c r="A155" s="35"/>
      <c r="B155" s="36"/>
      <c r="C155" s="254" t="s">
        <v>7</v>
      </c>
      <c r="D155" s="254" t="s">
        <v>340</v>
      </c>
      <c r="E155" s="255" t="s">
        <v>5415</v>
      </c>
      <c r="F155" s="256" t="s">
        <v>4969</v>
      </c>
      <c r="G155" s="257" t="s">
        <v>519</v>
      </c>
      <c r="H155" s="258">
        <v>6</v>
      </c>
      <c r="I155" s="259"/>
      <c r="J155" s="260">
        <f>ROUND(I155*H155,2)</f>
        <v>0</v>
      </c>
      <c r="K155" s="256" t="s">
        <v>1</v>
      </c>
      <c r="L155" s="261"/>
      <c r="M155" s="262" t="s">
        <v>1</v>
      </c>
      <c r="N155" s="263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531</v>
      </c>
      <c r="AT155" s="203" t="s">
        <v>340</v>
      </c>
      <c r="AU155" s="203" t="s">
        <v>86</v>
      </c>
      <c r="AY155" s="18" t="s">
        <v>239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169</v>
      </c>
      <c r="BM155" s="203" t="s">
        <v>5416</v>
      </c>
    </row>
    <row r="156" spans="1:65" s="2" customFormat="1" ht="16.5" customHeight="1">
      <c r="A156" s="35"/>
      <c r="B156" s="36"/>
      <c r="C156" s="254" t="s">
        <v>426</v>
      </c>
      <c r="D156" s="254" t="s">
        <v>340</v>
      </c>
      <c r="E156" s="255" t="s">
        <v>5417</v>
      </c>
      <c r="F156" s="256" t="s">
        <v>4972</v>
      </c>
      <c r="G156" s="257" t="s">
        <v>674</v>
      </c>
      <c r="H156" s="258">
        <v>1</v>
      </c>
      <c r="I156" s="259"/>
      <c r="J156" s="260">
        <f>ROUND(I156*H156,2)</f>
        <v>0</v>
      </c>
      <c r="K156" s="256" t="s">
        <v>1</v>
      </c>
      <c r="L156" s="261"/>
      <c r="M156" s="262" t="s">
        <v>1</v>
      </c>
      <c r="N156" s="263" t="s">
        <v>40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531</v>
      </c>
      <c r="AT156" s="203" t="s">
        <v>340</v>
      </c>
      <c r="AU156" s="203" t="s">
        <v>86</v>
      </c>
      <c r="AY156" s="18" t="s">
        <v>239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169</v>
      </c>
      <c r="BM156" s="203" t="s">
        <v>5418</v>
      </c>
    </row>
    <row r="157" spans="1:65" s="2" customFormat="1" ht="33" customHeight="1">
      <c r="A157" s="35"/>
      <c r="B157" s="36"/>
      <c r="C157" s="192" t="s">
        <v>441</v>
      </c>
      <c r="D157" s="192" t="s">
        <v>241</v>
      </c>
      <c r="E157" s="193" t="s">
        <v>5329</v>
      </c>
      <c r="F157" s="194" t="s">
        <v>5330</v>
      </c>
      <c r="G157" s="195" t="s">
        <v>519</v>
      </c>
      <c r="H157" s="196">
        <v>7</v>
      </c>
      <c r="I157" s="197"/>
      <c r="J157" s="198">
        <f>ROUND(I157*H157,2)</f>
        <v>0</v>
      </c>
      <c r="K157" s="194" t="s">
        <v>245</v>
      </c>
      <c r="L157" s="40"/>
      <c r="M157" s="199" t="s">
        <v>1</v>
      </c>
      <c r="N157" s="200" t="s">
        <v>40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</v>
      </c>
      <c r="AT157" s="203" t="s">
        <v>241</v>
      </c>
      <c r="AU157" s="203" t="s">
        <v>86</v>
      </c>
      <c r="AY157" s="18" t="s">
        <v>239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169</v>
      </c>
      <c r="BM157" s="203" t="s">
        <v>5419</v>
      </c>
    </row>
    <row r="158" spans="1:65" s="2" customFormat="1" ht="11.25">
      <c r="A158" s="35"/>
      <c r="B158" s="36"/>
      <c r="C158" s="37"/>
      <c r="D158" s="205" t="s">
        <v>248</v>
      </c>
      <c r="E158" s="37"/>
      <c r="F158" s="206" t="s">
        <v>5332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248</v>
      </c>
      <c r="AU158" s="18" t="s">
        <v>86</v>
      </c>
    </row>
    <row r="159" spans="1:65" s="14" customFormat="1" ht="11.25">
      <c r="B159" s="221"/>
      <c r="C159" s="222"/>
      <c r="D159" s="212" t="s">
        <v>250</v>
      </c>
      <c r="E159" s="223" t="s">
        <v>1</v>
      </c>
      <c r="F159" s="224" t="s">
        <v>5343</v>
      </c>
      <c r="G159" s="222"/>
      <c r="H159" s="225">
        <v>7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250</v>
      </c>
      <c r="AU159" s="231" t="s">
        <v>86</v>
      </c>
      <c r="AV159" s="14" t="s">
        <v>86</v>
      </c>
      <c r="AW159" s="14" t="s">
        <v>31</v>
      </c>
      <c r="AX159" s="14" t="s">
        <v>75</v>
      </c>
      <c r="AY159" s="231" t="s">
        <v>239</v>
      </c>
    </row>
    <row r="160" spans="1:65" s="16" customFormat="1" ht="11.25">
      <c r="B160" s="243"/>
      <c r="C160" s="244"/>
      <c r="D160" s="212" t="s">
        <v>250</v>
      </c>
      <c r="E160" s="245" t="s">
        <v>1</v>
      </c>
      <c r="F160" s="246" t="s">
        <v>264</v>
      </c>
      <c r="G160" s="244"/>
      <c r="H160" s="247">
        <v>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250</v>
      </c>
      <c r="AU160" s="253" t="s">
        <v>86</v>
      </c>
      <c r="AV160" s="16" t="s">
        <v>246</v>
      </c>
      <c r="AW160" s="16" t="s">
        <v>31</v>
      </c>
      <c r="AX160" s="16" t="s">
        <v>83</v>
      </c>
      <c r="AY160" s="253" t="s">
        <v>239</v>
      </c>
    </row>
    <row r="161" spans="1:65" s="2" customFormat="1" ht="16.5" customHeight="1">
      <c r="A161" s="35"/>
      <c r="B161" s="36"/>
      <c r="C161" s="254" t="s">
        <v>454</v>
      </c>
      <c r="D161" s="254" t="s">
        <v>340</v>
      </c>
      <c r="E161" s="255" t="s">
        <v>5420</v>
      </c>
      <c r="F161" s="256" t="s">
        <v>5334</v>
      </c>
      <c r="G161" s="257" t="s">
        <v>519</v>
      </c>
      <c r="H161" s="258">
        <v>6</v>
      </c>
      <c r="I161" s="259"/>
      <c r="J161" s="260">
        <f>ROUND(I161*H161,2)</f>
        <v>0</v>
      </c>
      <c r="K161" s="256" t="s">
        <v>1</v>
      </c>
      <c r="L161" s="261"/>
      <c r="M161" s="262" t="s">
        <v>1</v>
      </c>
      <c r="N161" s="263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531</v>
      </c>
      <c r="AT161" s="203" t="s">
        <v>340</v>
      </c>
      <c r="AU161" s="203" t="s">
        <v>86</v>
      </c>
      <c r="AY161" s="18" t="s">
        <v>239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169</v>
      </c>
      <c r="BM161" s="203" t="s">
        <v>5421</v>
      </c>
    </row>
    <row r="162" spans="1:65" s="2" customFormat="1" ht="16.5" customHeight="1">
      <c r="A162" s="35"/>
      <c r="B162" s="36"/>
      <c r="C162" s="254" t="s">
        <v>459</v>
      </c>
      <c r="D162" s="254" t="s">
        <v>340</v>
      </c>
      <c r="E162" s="255" t="s">
        <v>5422</v>
      </c>
      <c r="F162" s="256" t="s">
        <v>5337</v>
      </c>
      <c r="G162" s="257" t="s">
        <v>674</v>
      </c>
      <c r="H162" s="258">
        <v>2</v>
      </c>
      <c r="I162" s="259"/>
      <c r="J162" s="260">
        <f>ROUND(I162*H162,2)</f>
        <v>0</v>
      </c>
      <c r="K162" s="256" t="s">
        <v>1</v>
      </c>
      <c r="L162" s="261"/>
      <c r="M162" s="262" t="s">
        <v>1</v>
      </c>
      <c r="N162" s="263" t="s">
        <v>40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531</v>
      </c>
      <c r="AT162" s="203" t="s">
        <v>340</v>
      </c>
      <c r="AU162" s="203" t="s">
        <v>86</v>
      </c>
      <c r="AY162" s="18" t="s">
        <v>239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169</v>
      </c>
      <c r="BM162" s="203" t="s">
        <v>5423</v>
      </c>
    </row>
    <row r="163" spans="1:65" s="2" customFormat="1" ht="24.2" customHeight="1">
      <c r="A163" s="35"/>
      <c r="B163" s="36"/>
      <c r="C163" s="192" t="s">
        <v>475</v>
      </c>
      <c r="D163" s="192" t="s">
        <v>241</v>
      </c>
      <c r="E163" s="193" t="s">
        <v>4995</v>
      </c>
      <c r="F163" s="194" t="s">
        <v>5147</v>
      </c>
      <c r="G163" s="195" t="s">
        <v>372</v>
      </c>
      <c r="H163" s="196">
        <v>4</v>
      </c>
      <c r="I163" s="197"/>
      <c r="J163" s="198">
        <f>ROUND(I163*H163,2)</f>
        <v>0</v>
      </c>
      <c r="K163" s="194" t="s">
        <v>1</v>
      </c>
      <c r="L163" s="40"/>
      <c r="M163" s="199" t="s">
        <v>1</v>
      </c>
      <c r="N163" s="200" t="s">
        <v>40</v>
      </c>
      <c r="O163" s="72"/>
      <c r="P163" s="201">
        <f>O163*H163</f>
        <v>0</v>
      </c>
      <c r="Q163" s="201">
        <v>1.536E-2</v>
      </c>
      <c r="R163" s="201">
        <f>Q163*H163</f>
        <v>6.1440000000000002E-2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169</v>
      </c>
      <c r="AT163" s="203" t="s">
        <v>241</v>
      </c>
      <c r="AU163" s="203" t="s">
        <v>86</v>
      </c>
      <c r="AY163" s="18" t="s">
        <v>239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169</v>
      </c>
      <c r="BM163" s="203" t="s">
        <v>5424</v>
      </c>
    </row>
    <row r="164" spans="1:65" s="2" customFormat="1" ht="24.2" customHeight="1">
      <c r="A164" s="35"/>
      <c r="B164" s="36"/>
      <c r="C164" s="192" t="s">
        <v>488</v>
      </c>
      <c r="D164" s="192" t="s">
        <v>241</v>
      </c>
      <c r="E164" s="193" t="s">
        <v>5005</v>
      </c>
      <c r="F164" s="194" t="s">
        <v>5006</v>
      </c>
      <c r="G164" s="195" t="s">
        <v>5007</v>
      </c>
      <c r="H164" s="273"/>
      <c r="I164" s="197"/>
      <c r="J164" s="198">
        <f>ROUND(I164*H164,2)</f>
        <v>0</v>
      </c>
      <c r="K164" s="194" t="s">
        <v>245</v>
      </c>
      <c r="L164" s="40"/>
      <c r="M164" s="199" t="s">
        <v>1</v>
      </c>
      <c r="N164" s="200" t="s">
        <v>40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169</v>
      </c>
      <c r="AT164" s="203" t="s">
        <v>241</v>
      </c>
      <c r="AU164" s="203" t="s">
        <v>86</v>
      </c>
      <c r="AY164" s="18" t="s">
        <v>239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169</v>
      </c>
      <c r="BM164" s="203" t="s">
        <v>5425</v>
      </c>
    </row>
    <row r="165" spans="1:65" s="2" customFormat="1" ht="11.25">
      <c r="A165" s="35"/>
      <c r="B165" s="36"/>
      <c r="C165" s="37"/>
      <c r="D165" s="205" t="s">
        <v>248</v>
      </c>
      <c r="E165" s="37"/>
      <c r="F165" s="206" t="s">
        <v>5009</v>
      </c>
      <c r="G165" s="37"/>
      <c r="H165" s="37"/>
      <c r="I165" s="207"/>
      <c r="J165" s="37"/>
      <c r="K165" s="37"/>
      <c r="L165" s="40"/>
      <c r="M165" s="265"/>
      <c r="N165" s="266"/>
      <c r="O165" s="267"/>
      <c r="P165" s="267"/>
      <c r="Q165" s="267"/>
      <c r="R165" s="267"/>
      <c r="S165" s="267"/>
      <c r="T165" s="268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248</v>
      </c>
      <c r="AU165" s="18" t="s">
        <v>86</v>
      </c>
    </row>
    <row r="166" spans="1:65" s="2" customFormat="1" ht="6.95" customHeight="1">
      <c r="A166" s="35"/>
      <c r="B166" s="55"/>
      <c r="C166" s="56"/>
      <c r="D166" s="56"/>
      <c r="E166" s="56"/>
      <c r="F166" s="56"/>
      <c r="G166" s="56"/>
      <c r="H166" s="56"/>
      <c r="I166" s="56"/>
      <c r="J166" s="56"/>
      <c r="K166" s="56"/>
      <c r="L166" s="40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algorithmName="SHA-512" hashValue="wwUh4JJiPtiY+/1kRraO1iF5aVOogLDydAuF2r7cuHZwsDmOoFjJpfcIIfceXiPJVdsV0QxdjN0YEkAHe7ti5A==" saltValue="nyj1I63KRViPqn46LxDqoDvsXXDCRT0uzChNZdg0tHMcnLAW2eRZgQiiA3mEx8zfphKY+EVneJptf/IEGXqROQ==" spinCount="100000" sheet="1" objects="1" scenarios="1" formatColumns="0" formatRows="0" autoFilter="0"/>
  <autoFilter ref="C121:K165" xr:uid="{00000000-0009-0000-0000-00000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0A00-000000000000}"/>
    <hyperlink ref="F130" r:id="rId2" xr:uid="{00000000-0004-0000-0A00-000001000000}"/>
    <hyperlink ref="F133" r:id="rId3" xr:uid="{00000000-0004-0000-0A00-000002000000}"/>
    <hyperlink ref="F136" r:id="rId4" xr:uid="{00000000-0004-0000-0A00-000003000000}"/>
    <hyperlink ref="F139" r:id="rId5" xr:uid="{00000000-0004-0000-0A00-000004000000}"/>
    <hyperlink ref="F142" r:id="rId6" xr:uid="{00000000-0004-0000-0A00-000005000000}"/>
    <hyperlink ref="F149" r:id="rId7" xr:uid="{00000000-0004-0000-0A00-000006000000}"/>
    <hyperlink ref="F152" r:id="rId8" xr:uid="{00000000-0004-0000-0A00-000007000000}"/>
    <hyperlink ref="F158" r:id="rId9" xr:uid="{00000000-0004-0000-0A00-000008000000}"/>
    <hyperlink ref="F165" r:id="rId10" xr:uid="{00000000-0004-0000-0A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123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4755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5426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179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180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4757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ROUND((SUM(BE122:BE172)),  2)</f>
        <v>0</v>
      </c>
      <c r="G35" s="35"/>
      <c r="H35" s="35"/>
      <c r="I35" s="131">
        <v>0.21</v>
      </c>
      <c r="J35" s="130">
        <f>ROUND(((SUM(BE122:BE172))*I35),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ROUND((SUM(BF122:BF172)),  2)</f>
        <v>0</v>
      </c>
      <c r="G36" s="35"/>
      <c r="H36" s="35"/>
      <c r="I36" s="131">
        <v>0.15</v>
      </c>
      <c r="J36" s="130">
        <f>ROUND(((SUM(BF122:BF172))*I36),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ROUND((SUM(BG122:BG172)),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ROUND((SUM(BH122:BH172)),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ROUND((SUM(BI122:BI172)),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4755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VZT-06 - Zařízení č.6 - Garáže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Ostrov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30" t="s">
        <v>23</v>
      </c>
      <c r="D93" s="37"/>
      <c r="E93" s="37"/>
      <c r="F93" s="28" t="str">
        <f>E17</f>
        <v>Město Ostrov</v>
      </c>
      <c r="G93" s="37"/>
      <c r="H93" s="37"/>
      <c r="I93" s="30" t="s">
        <v>29</v>
      </c>
      <c r="J93" s="33" t="str">
        <f>E23</f>
        <v>BPO spol. s r.o.,Lidická 1239,36317 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Tomanová Ing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203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5427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224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9" t="str">
        <f>E7</f>
        <v>Areál IZS Ostrov - stanice JSDH - revize 2022</v>
      </c>
      <c r="F110" s="330"/>
      <c r="G110" s="330"/>
      <c r="H110" s="33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9" t="s">
        <v>4755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4351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4" t="str">
        <f>E11</f>
        <v>VZT-06 - Zařízení č.6 - Garáže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Ostrov</v>
      </c>
      <c r="G116" s="37"/>
      <c r="H116" s="37"/>
      <c r="I116" s="30" t="s">
        <v>22</v>
      </c>
      <c r="J116" s="67">
        <f>IF(J14="","",J14)</f>
        <v>44764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23</v>
      </c>
      <c r="D118" s="37"/>
      <c r="E118" s="37"/>
      <c r="F118" s="28" t="str">
        <f>E17</f>
        <v>Město Ostrov</v>
      </c>
      <c r="G118" s="37"/>
      <c r="H118" s="37"/>
      <c r="I118" s="30" t="s">
        <v>29</v>
      </c>
      <c r="J118" s="33" t="str">
        <f>E23</f>
        <v>BPO spol. s r.o.,Lidická 1239,36317 OSTROV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30" t="s">
        <v>32</v>
      </c>
      <c r="J119" s="33" t="str">
        <f>E26</f>
        <v>Tomanová Ing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225</v>
      </c>
      <c r="D121" s="168" t="s">
        <v>60</v>
      </c>
      <c r="E121" s="168" t="s">
        <v>56</v>
      </c>
      <c r="F121" s="168" t="s">
        <v>57</v>
      </c>
      <c r="G121" s="168" t="s">
        <v>226</v>
      </c>
      <c r="H121" s="168" t="s">
        <v>227</v>
      </c>
      <c r="I121" s="168" t="s">
        <v>228</v>
      </c>
      <c r="J121" s="168" t="s">
        <v>185</v>
      </c>
      <c r="K121" s="169" t="s">
        <v>229</v>
      </c>
      <c r="L121" s="170"/>
      <c r="M121" s="76" t="s">
        <v>1</v>
      </c>
      <c r="N121" s="77" t="s">
        <v>39</v>
      </c>
      <c r="O121" s="77" t="s">
        <v>230</v>
      </c>
      <c r="P121" s="77" t="s">
        <v>231</v>
      </c>
      <c r="Q121" s="77" t="s">
        <v>232</v>
      </c>
      <c r="R121" s="77" t="s">
        <v>233</v>
      </c>
      <c r="S121" s="77" t="s">
        <v>234</v>
      </c>
      <c r="T121" s="78" t="s">
        <v>235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236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0.12288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187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1815</v>
      </c>
      <c r="F123" s="179" t="s">
        <v>1816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0.12288</v>
      </c>
      <c r="S123" s="184"/>
      <c r="T123" s="186">
        <f>T124</f>
        <v>0</v>
      </c>
      <c r="AR123" s="187" t="s">
        <v>86</v>
      </c>
      <c r="AT123" s="188" t="s">
        <v>74</v>
      </c>
      <c r="AU123" s="188" t="s">
        <v>75</v>
      </c>
      <c r="AY123" s="187" t="s">
        <v>239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74</v>
      </c>
      <c r="E124" s="190" t="s">
        <v>5428</v>
      </c>
      <c r="F124" s="190" t="s">
        <v>5429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SUM(P125:P172)</f>
        <v>0</v>
      </c>
      <c r="Q124" s="184"/>
      <c r="R124" s="185">
        <f>SUM(R125:R172)</f>
        <v>0.12288</v>
      </c>
      <c r="S124" s="184"/>
      <c r="T124" s="186">
        <f>SUM(T125:T172)</f>
        <v>0</v>
      </c>
      <c r="AR124" s="187" t="s">
        <v>86</v>
      </c>
      <c r="AT124" s="188" t="s">
        <v>74</v>
      </c>
      <c r="AU124" s="188" t="s">
        <v>83</v>
      </c>
      <c r="AY124" s="187" t="s">
        <v>239</v>
      </c>
      <c r="BK124" s="189">
        <f>SUM(BK125:BK172)</f>
        <v>0</v>
      </c>
    </row>
    <row r="125" spans="1:65" s="2" customFormat="1" ht="24.2" customHeight="1">
      <c r="A125" s="35"/>
      <c r="B125" s="36"/>
      <c r="C125" s="192" t="s">
        <v>83</v>
      </c>
      <c r="D125" s="192" t="s">
        <v>241</v>
      </c>
      <c r="E125" s="193" t="s">
        <v>5271</v>
      </c>
      <c r="F125" s="194" t="s">
        <v>5272</v>
      </c>
      <c r="G125" s="195" t="s">
        <v>674</v>
      </c>
      <c r="H125" s="196">
        <v>2</v>
      </c>
      <c r="I125" s="197"/>
      <c r="J125" s="198">
        <f>ROUND(I125*H125,2)</f>
        <v>0</v>
      </c>
      <c r="K125" s="194" t="s">
        <v>245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</v>
      </c>
      <c r="AT125" s="203" t="s">
        <v>241</v>
      </c>
      <c r="AU125" s="203" t="s">
        <v>86</v>
      </c>
      <c r="AY125" s="18" t="s">
        <v>239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</v>
      </c>
      <c r="BM125" s="203" t="s">
        <v>5430</v>
      </c>
    </row>
    <row r="126" spans="1:65" s="2" customFormat="1" ht="11.25">
      <c r="A126" s="35"/>
      <c r="B126" s="36"/>
      <c r="C126" s="37"/>
      <c r="D126" s="205" t="s">
        <v>248</v>
      </c>
      <c r="E126" s="37"/>
      <c r="F126" s="206" t="s">
        <v>5274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248</v>
      </c>
      <c r="AU126" s="18" t="s">
        <v>86</v>
      </c>
    </row>
    <row r="127" spans="1:65" s="2" customFormat="1" ht="33" customHeight="1">
      <c r="A127" s="35"/>
      <c r="B127" s="36"/>
      <c r="C127" s="254" t="s">
        <v>86</v>
      </c>
      <c r="D127" s="254" t="s">
        <v>340</v>
      </c>
      <c r="E127" s="255" t="s">
        <v>5431</v>
      </c>
      <c r="F127" s="256" t="s">
        <v>5432</v>
      </c>
      <c r="G127" s="257" t="s">
        <v>674</v>
      </c>
      <c r="H127" s="258">
        <v>2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169</v>
      </c>
      <c r="BM127" s="203" t="s">
        <v>5433</v>
      </c>
    </row>
    <row r="128" spans="1:65" s="2" customFormat="1" ht="16.5" customHeight="1">
      <c r="A128" s="35"/>
      <c r="B128" s="36"/>
      <c r="C128" s="254" t="s">
        <v>255</v>
      </c>
      <c r="D128" s="254" t="s">
        <v>340</v>
      </c>
      <c r="E128" s="255" t="s">
        <v>5434</v>
      </c>
      <c r="F128" s="256" t="s">
        <v>5435</v>
      </c>
      <c r="G128" s="257" t="s">
        <v>674</v>
      </c>
      <c r="H128" s="258">
        <v>4</v>
      </c>
      <c r="I128" s="259"/>
      <c r="J128" s="260">
        <f>ROUND(I128*H128,2)</f>
        <v>0</v>
      </c>
      <c r="K128" s="256" t="s">
        <v>1</v>
      </c>
      <c r="L128" s="261"/>
      <c r="M128" s="262" t="s">
        <v>1</v>
      </c>
      <c r="N128" s="263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531</v>
      </c>
      <c r="AT128" s="203" t="s">
        <v>340</v>
      </c>
      <c r="AU128" s="203" t="s">
        <v>86</v>
      </c>
      <c r="AY128" s="18" t="s">
        <v>239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169</v>
      </c>
      <c r="BM128" s="203" t="s">
        <v>5436</v>
      </c>
    </row>
    <row r="129" spans="1:65" s="2" customFormat="1" ht="24.2" customHeight="1">
      <c r="A129" s="35"/>
      <c r="B129" s="36"/>
      <c r="C129" s="192" t="s">
        <v>246</v>
      </c>
      <c r="D129" s="192" t="s">
        <v>241</v>
      </c>
      <c r="E129" s="193" t="s">
        <v>5281</v>
      </c>
      <c r="F129" s="194" t="s">
        <v>5282</v>
      </c>
      <c r="G129" s="195" t="s">
        <v>674</v>
      </c>
      <c r="H129" s="196">
        <v>4</v>
      </c>
      <c r="I129" s="197"/>
      <c r="J129" s="198">
        <f>ROUND(I129*H129,2)</f>
        <v>0</v>
      </c>
      <c r="K129" s="194" t="s">
        <v>245</v>
      </c>
      <c r="L129" s="40"/>
      <c r="M129" s="199" t="s">
        <v>1</v>
      </c>
      <c r="N129" s="200" t="s">
        <v>40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169</v>
      </c>
      <c r="AT129" s="203" t="s">
        <v>241</v>
      </c>
      <c r="AU129" s="203" t="s">
        <v>86</v>
      </c>
      <c r="AY129" s="18" t="s">
        <v>239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169</v>
      </c>
      <c r="BM129" s="203" t="s">
        <v>5437</v>
      </c>
    </row>
    <row r="130" spans="1:65" s="2" customFormat="1" ht="11.25">
      <c r="A130" s="35"/>
      <c r="B130" s="36"/>
      <c r="C130" s="37"/>
      <c r="D130" s="205" t="s">
        <v>248</v>
      </c>
      <c r="E130" s="37"/>
      <c r="F130" s="206" t="s">
        <v>5284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248</v>
      </c>
      <c r="AU130" s="18" t="s">
        <v>86</v>
      </c>
    </row>
    <row r="131" spans="1:65" s="2" customFormat="1" ht="16.5" customHeight="1">
      <c r="A131" s="35"/>
      <c r="B131" s="36"/>
      <c r="C131" s="254" t="s">
        <v>288</v>
      </c>
      <c r="D131" s="254" t="s">
        <v>340</v>
      </c>
      <c r="E131" s="255" t="s">
        <v>5438</v>
      </c>
      <c r="F131" s="256" t="s">
        <v>5439</v>
      </c>
      <c r="G131" s="257" t="s">
        <v>674</v>
      </c>
      <c r="H131" s="258">
        <v>4</v>
      </c>
      <c r="I131" s="259"/>
      <c r="J131" s="260">
        <f>ROUND(I131*H131,2)</f>
        <v>0</v>
      </c>
      <c r="K131" s="256" t="s">
        <v>1</v>
      </c>
      <c r="L131" s="261"/>
      <c r="M131" s="262" t="s">
        <v>1</v>
      </c>
      <c r="N131" s="263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169</v>
      </c>
      <c r="BM131" s="203" t="s">
        <v>5440</v>
      </c>
    </row>
    <row r="132" spans="1:65" s="2" customFormat="1" ht="33" customHeight="1">
      <c r="A132" s="35"/>
      <c r="B132" s="36"/>
      <c r="C132" s="192" t="s">
        <v>299</v>
      </c>
      <c r="D132" s="192" t="s">
        <v>241</v>
      </c>
      <c r="E132" s="193" t="s">
        <v>5288</v>
      </c>
      <c r="F132" s="194" t="s">
        <v>5289</v>
      </c>
      <c r="G132" s="195" t="s">
        <v>674</v>
      </c>
      <c r="H132" s="196">
        <v>2</v>
      </c>
      <c r="I132" s="197"/>
      <c r="J132" s="198">
        <f>ROUND(I132*H132,2)</f>
        <v>0</v>
      </c>
      <c r="K132" s="194" t="s">
        <v>245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169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169</v>
      </c>
      <c r="BM132" s="203" t="s">
        <v>5441</v>
      </c>
    </row>
    <row r="133" spans="1:65" s="2" customFormat="1" ht="11.25">
      <c r="A133" s="35"/>
      <c r="B133" s="36"/>
      <c r="C133" s="37"/>
      <c r="D133" s="205" t="s">
        <v>248</v>
      </c>
      <c r="E133" s="37"/>
      <c r="F133" s="206" t="s">
        <v>5291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248</v>
      </c>
      <c r="AU133" s="18" t="s">
        <v>86</v>
      </c>
    </row>
    <row r="134" spans="1:65" s="2" customFormat="1" ht="16.5" customHeight="1">
      <c r="A134" s="35"/>
      <c r="B134" s="36"/>
      <c r="C134" s="254" t="s">
        <v>309</v>
      </c>
      <c r="D134" s="254" t="s">
        <v>340</v>
      </c>
      <c r="E134" s="255" t="s">
        <v>5442</v>
      </c>
      <c r="F134" s="256" t="s">
        <v>5443</v>
      </c>
      <c r="G134" s="257" t="s">
        <v>674</v>
      </c>
      <c r="H134" s="258">
        <v>2</v>
      </c>
      <c r="I134" s="259"/>
      <c r="J134" s="260">
        <f>ROUND(I134*H134,2)</f>
        <v>0</v>
      </c>
      <c r="K134" s="256" t="s">
        <v>1</v>
      </c>
      <c r="L134" s="261"/>
      <c r="M134" s="262" t="s">
        <v>1</v>
      </c>
      <c r="N134" s="263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86</v>
      </c>
      <c r="AY134" s="18" t="s">
        <v>239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5444</v>
      </c>
    </row>
    <row r="135" spans="1:65" s="2" customFormat="1" ht="37.9" customHeight="1">
      <c r="A135" s="35"/>
      <c r="B135" s="36"/>
      <c r="C135" s="192" t="s">
        <v>319</v>
      </c>
      <c r="D135" s="192" t="s">
        <v>241</v>
      </c>
      <c r="E135" s="193" t="s">
        <v>5295</v>
      </c>
      <c r="F135" s="194" t="s">
        <v>5296</v>
      </c>
      <c r="G135" s="195" t="s">
        <v>674</v>
      </c>
      <c r="H135" s="196">
        <v>2</v>
      </c>
      <c r="I135" s="197"/>
      <c r="J135" s="198">
        <f>ROUND(I135*H135,2)</f>
        <v>0</v>
      </c>
      <c r="K135" s="194" t="s">
        <v>245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241</v>
      </c>
      <c r="AU135" s="203" t="s">
        <v>86</v>
      </c>
      <c r="AY135" s="18" t="s">
        <v>239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5445</v>
      </c>
    </row>
    <row r="136" spans="1:65" s="2" customFormat="1" ht="11.25">
      <c r="A136" s="35"/>
      <c r="B136" s="36"/>
      <c r="C136" s="37"/>
      <c r="D136" s="205" t="s">
        <v>248</v>
      </c>
      <c r="E136" s="37"/>
      <c r="F136" s="206" t="s">
        <v>5298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248</v>
      </c>
      <c r="AU136" s="18" t="s">
        <v>86</v>
      </c>
    </row>
    <row r="137" spans="1:65" s="2" customFormat="1" ht="16.5" customHeight="1">
      <c r="A137" s="35"/>
      <c r="B137" s="36"/>
      <c r="C137" s="254" t="s">
        <v>327</v>
      </c>
      <c r="D137" s="254" t="s">
        <v>340</v>
      </c>
      <c r="E137" s="255" t="s">
        <v>5446</v>
      </c>
      <c r="F137" s="256" t="s">
        <v>5447</v>
      </c>
      <c r="G137" s="257" t="s">
        <v>674</v>
      </c>
      <c r="H137" s="258">
        <v>2</v>
      </c>
      <c r="I137" s="259"/>
      <c r="J137" s="260">
        <f>ROUND(I137*H137,2)</f>
        <v>0</v>
      </c>
      <c r="K137" s="256" t="s">
        <v>1</v>
      </c>
      <c r="L137" s="261"/>
      <c r="M137" s="262" t="s">
        <v>1</v>
      </c>
      <c r="N137" s="263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531</v>
      </c>
      <c r="AT137" s="203" t="s">
        <v>340</v>
      </c>
      <c r="AU137" s="203" t="s">
        <v>86</v>
      </c>
      <c r="AY137" s="18" t="s">
        <v>239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169</v>
      </c>
      <c r="BM137" s="203" t="s">
        <v>5448</v>
      </c>
    </row>
    <row r="138" spans="1:65" s="2" customFormat="1" ht="24.2" customHeight="1">
      <c r="A138" s="35"/>
      <c r="B138" s="36"/>
      <c r="C138" s="192" t="s">
        <v>151</v>
      </c>
      <c r="D138" s="192" t="s">
        <v>241</v>
      </c>
      <c r="E138" s="193" t="s">
        <v>5302</v>
      </c>
      <c r="F138" s="194" t="s">
        <v>5303</v>
      </c>
      <c r="G138" s="195" t="s">
        <v>674</v>
      </c>
      <c r="H138" s="196">
        <v>2</v>
      </c>
      <c r="I138" s="197"/>
      <c r="J138" s="198">
        <f>ROUND(I138*H138,2)</f>
        <v>0</v>
      </c>
      <c r="K138" s="194" t="s">
        <v>245</v>
      </c>
      <c r="L138" s="40"/>
      <c r="M138" s="199" t="s">
        <v>1</v>
      </c>
      <c r="N138" s="200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169</v>
      </c>
      <c r="AT138" s="203" t="s">
        <v>241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5449</v>
      </c>
    </row>
    <row r="139" spans="1:65" s="2" customFormat="1" ht="11.25">
      <c r="A139" s="35"/>
      <c r="B139" s="36"/>
      <c r="C139" s="37"/>
      <c r="D139" s="205" t="s">
        <v>248</v>
      </c>
      <c r="E139" s="37"/>
      <c r="F139" s="206" t="s">
        <v>5305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248</v>
      </c>
      <c r="AU139" s="18" t="s">
        <v>86</v>
      </c>
    </row>
    <row r="140" spans="1:65" s="2" customFormat="1" ht="24.2" customHeight="1">
      <c r="A140" s="35"/>
      <c r="B140" s="36"/>
      <c r="C140" s="254" t="s">
        <v>154</v>
      </c>
      <c r="D140" s="254" t="s">
        <v>340</v>
      </c>
      <c r="E140" s="255" t="s">
        <v>5450</v>
      </c>
      <c r="F140" s="256" t="s">
        <v>5307</v>
      </c>
      <c r="G140" s="257" t="s">
        <v>674</v>
      </c>
      <c r="H140" s="258">
        <v>2</v>
      </c>
      <c r="I140" s="259"/>
      <c r="J140" s="260">
        <f>ROUND(I140*H140,2)</f>
        <v>0</v>
      </c>
      <c r="K140" s="256" t="s">
        <v>1</v>
      </c>
      <c r="L140" s="261"/>
      <c r="M140" s="262" t="s">
        <v>1</v>
      </c>
      <c r="N140" s="263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531</v>
      </c>
      <c r="AT140" s="203" t="s">
        <v>340</v>
      </c>
      <c r="AU140" s="203" t="s">
        <v>86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5451</v>
      </c>
    </row>
    <row r="141" spans="1:65" s="2" customFormat="1" ht="33" customHeight="1">
      <c r="A141" s="35"/>
      <c r="B141" s="36"/>
      <c r="C141" s="192" t="s">
        <v>157</v>
      </c>
      <c r="D141" s="192" t="s">
        <v>241</v>
      </c>
      <c r="E141" s="193" t="s">
        <v>4894</v>
      </c>
      <c r="F141" s="194" t="s">
        <v>4895</v>
      </c>
      <c r="G141" s="195" t="s">
        <v>519</v>
      </c>
      <c r="H141" s="196">
        <v>1.3</v>
      </c>
      <c r="I141" s="197"/>
      <c r="J141" s="198">
        <f>ROUND(I141*H141,2)</f>
        <v>0</v>
      </c>
      <c r="K141" s="194" t="s">
        <v>245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169</v>
      </c>
      <c r="AT141" s="203" t="s">
        <v>241</v>
      </c>
      <c r="AU141" s="203" t="s">
        <v>86</v>
      </c>
      <c r="AY141" s="18" t="s">
        <v>239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169</v>
      </c>
      <c r="BM141" s="203" t="s">
        <v>5452</v>
      </c>
    </row>
    <row r="142" spans="1:65" s="2" customFormat="1" ht="11.25">
      <c r="A142" s="35"/>
      <c r="B142" s="36"/>
      <c r="C142" s="37"/>
      <c r="D142" s="205" t="s">
        <v>248</v>
      </c>
      <c r="E142" s="37"/>
      <c r="F142" s="206" t="s">
        <v>4897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248</v>
      </c>
      <c r="AU142" s="18" t="s">
        <v>86</v>
      </c>
    </row>
    <row r="143" spans="1:65" s="2" customFormat="1" ht="24.2" customHeight="1">
      <c r="A143" s="35"/>
      <c r="B143" s="36"/>
      <c r="C143" s="254" t="s">
        <v>161</v>
      </c>
      <c r="D143" s="254" t="s">
        <v>340</v>
      </c>
      <c r="E143" s="255" t="s">
        <v>5453</v>
      </c>
      <c r="F143" s="256" t="s">
        <v>4899</v>
      </c>
      <c r="G143" s="257" t="s">
        <v>519</v>
      </c>
      <c r="H143" s="258">
        <v>1.3</v>
      </c>
      <c r="I143" s="259"/>
      <c r="J143" s="260">
        <f t="shared" ref="J143:J148" si="0">ROUND(I143*H143,2)</f>
        <v>0</v>
      </c>
      <c r="K143" s="256" t="s">
        <v>1</v>
      </c>
      <c r="L143" s="261"/>
      <c r="M143" s="262" t="s">
        <v>1</v>
      </c>
      <c r="N143" s="263" t="s">
        <v>40</v>
      </c>
      <c r="O143" s="72"/>
      <c r="P143" s="201">
        <f t="shared" ref="P143:P148" si="1">O143*H143</f>
        <v>0</v>
      </c>
      <c r="Q143" s="201">
        <v>0</v>
      </c>
      <c r="R143" s="201">
        <f t="shared" ref="R143:R148" si="2">Q143*H143</f>
        <v>0</v>
      </c>
      <c r="S143" s="201">
        <v>0</v>
      </c>
      <c r="T143" s="202">
        <f t="shared" ref="T143:T148" si="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531</v>
      </c>
      <c r="AT143" s="203" t="s">
        <v>340</v>
      </c>
      <c r="AU143" s="203" t="s">
        <v>86</v>
      </c>
      <c r="AY143" s="18" t="s">
        <v>239</v>
      </c>
      <c r="BE143" s="204">
        <f t="shared" ref="BE143:BE148" si="4">IF(N143="základní",J143,0)</f>
        <v>0</v>
      </c>
      <c r="BF143" s="204">
        <f t="shared" ref="BF143:BF148" si="5">IF(N143="snížená",J143,0)</f>
        <v>0</v>
      </c>
      <c r="BG143" s="204">
        <f t="shared" ref="BG143:BG148" si="6">IF(N143="zákl. přenesená",J143,0)</f>
        <v>0</v>
      </c>
      <c r="BH143" s="204">
        <f t="shared" ref="BH143:BH148" si="7">IF(N143="sníž. přenesená",J143,0)</f>
        <v>0</v>
      </c>
      <c r="BI143" s="204">
        <f t="shared" ref="BI143:BI148" si="8">IF(N143="nulová",J143,0)</f>
        <v>0</v>
      </c>
      <c r="BJ143" s="18" t="s">
        <v>83</v>
      </c>
      <c r="BK143" s="204">
        <f t="shared" ref="BK143:BK148" si="9">ROUND(I143*H143,2)</f>
        <v>0</v>
      </c>
      <c r="BL143" s="18" t="s">
        <v>169</v>
      </c>
      <c r="BM143" s="203" t="s">
        <v>5454</v>
      </c>
    </row>
    <row r="144" spans="1:65" s="2" customFormat="1" ht="24.2" customHeight="1">
      <c r="A144" s="35"/>
      <c r="B144" s="36"/>
      <c r="C144" s="192" t="s">
        <v>164</v>
      </c>
      <c r="D144" s="192" t="s">
        <v>241</v>
      </c>
      <c r="E144" s="193" t="s">
        <v>5312</v>
      </c>
      <c r="F144" s="194" t="s">
        <v>5455</v>
      </c>
      <c r="G144" s="195" t="s">
        <v>674</v>
      </c>
      <c r="H144" s="196">
        <v>2</v>
      </c>
      <c r="I144" s="197"/>
      <c r="J144" s="198">
        <f t="shared" si="0"/>
        <v>0</v>
      </c>
      <c r="K144" s="194" t="s">
        <v>5456</v>
      </c>
      <c r="L144" s="40"/>
      <c r="M144" s="199" t="s">
        <v>1</v>
      </c>
      <c r="N144" s="200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169</v>
      </c>
      <c r="AT144" s="203" t="s">
        <v>241</v>
      </c>
      <c r="AU144" s="203" t="s">
        <v>86</v>
      </c>
      <c r="AY144" s="18" t="s">
        <v>239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169</v>
      </c>
      <c r="BM144" s="203" t="s">
        <v>5457</v>
      </c>
    </row>
    <row r="145" spans="1:65" s="2" customFormat="1" ht="24.2" customHeight="1">
      <c r="A145" s="35"/>
      <c r="B145" s="36"/>
      <c r="C145" s="254" t="s">
        <v>8</v>
      </c>
      <c r="D145" s="254" t="s">
        <v>340</v>
      </c>
      <c r="E145" s="255" t="s">
        <v>5458</v>
      </c>
      <c r="F145" s="256" t="s">
        <v>5459</v>
      </c>
      <c r="G145" s="257" t="s">
        <v>5317</v>
      </c>
      <c r="H145" s="258">
        <v>2</v>
      </c>
      <c r="I145" s="259"/>
      <c r="J145" s="260">
        <f t="shared" si="0"/>
        <v>0</v>
      </c>
      <c r="K145" s="256" t="s">
        <v>1</v>
      </c>
      <c r="L145" s="261"/>
      <c r="M145" s="262" t="s">
        <v>1</v>
      </c>
      <c r="N145" s="263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531</v>
      </c>
      <c r="AT145" s="203" t="s">
        <v>340</v>
      </c>
      <c r="AU145" s="203" t="s">
        <v>86</v>
      </c>
      <c r="AY145" s="18" t="s">
        <v>239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169</v>
      </c>
      <c r="BM145" s="203" t="s">
        <v>5460</v>
      </c>
    </row>
    <row r="146" spans="1:65" s="2" customFormat="1" ht="21.75" customHeight="1">
      <c r="A146" s="35"/>
      <c r="B146" s="36"/>
      <c r="C146" s="254" t="s">
        <v>169</v>
      </c>
      <c r="D146" s="254" t="s">
        <v>340</v>
      </c>
      <c r="E146" s="255" t="s">
        <v>5461</v>
      </c>
      <c r="F146" s="256" t="s">
        <v>5320</v>
      </c>
      <c r="G146" s="257" t="s">
        <v>5317</v>
      </c>
      <c r="H146" s="258">
        <v>2</v>
      </c>
      <c r="I146" s="259"/>
      <c r="J146" s="260">
        <f t="shared" si="0"/>
        <v>0</v>
      </c>
      <c r="K146" s="256" t="s">
        <v>1</v>
      </c>
      <c r="L146" s="261"/>
      <c r="M146" s="262" t="s">
        <v>1</v>
      </c>
      <c r="N146" s="263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531</v>
      </c>
      <c r="AT146" s="203" t="s">
        <v>340</v>
      </c>
      <c r="AU146" s="203" t="s">
        <v>86</v>
      </c>
      <c r="AY146" s="18" t="s">
        <v>239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169</v>
      </c>
      <c r="BM146" s="203" t="s">
        <v>5462</v>
      </c>
    </row>
    <row r="147" spans="1:65" s="2" customFormat="1" ht="16.5" customHeight="1">
      <c r="A147" s="35"/>
      <c r="B147" s="36"/>
      <c r="C147" s="254" t="s">
        <v>172</v>
      </c>
      <c r="D147" s="254" t="s">
        <v>340</v>
      </c>
      <c r="E147" s="255" t="s">
        <v>5463</v>
      </c>
      <c r="F147" s="256" t="s">
        <v>5323</v>
      </c>
      <c r="G147" s="257" t="s">
        <v>5317</v>
      </c>
      <c r="H147" s="258">
        <v>2</v>
      </c>
      <c r="I147" s="259"/>
      <c r="J147" s="260">
        <f t="shared" si="0"/>
        <v>0</v>
      </c>
      <c r="K147" s="256" t="s">
        <v>1</v>
      </c>
      <c r="L147" s="261"/>
      <c r="M147" s="262" t="s">
        <v>1</v>
      </c>
      <c r="N147" s="263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531</v>
      </c>
      <c r="AT147" s="203" t="s">
        <v>340</v>
      </c>
      <c r="AU147" s="203" t="s">
        <v>86</v>
      </c>
      <c r="AY147" s="18" t="s">
        <v>239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169</v>
      </c>
      <c r="BM147" s="203" t="s">
        <v>5464</v>
      </c>
    </row>
    <row r="148" spans="1:65" s="2" customFormat="1" ht="24.2" customHeight="1">
      <c r="A148" s="35"/>
      <c r="B148" s="36"/>
      <c r="C148" s="192" t="s">
        <v>394</v>
      </c>
      <c r="D148" s="192" t="s">
        <v>241</v>
      </c>
      <c r="E148" s="193" t="s">
        <v>5406</v>
      </c>
      <c r="F148" s="194" t="s">
        <v>5407</v>
      </c>
      <c r="G148" s="195" t="s">
        <v>674</v>
      </c>
      <c r="H148" s="196">
        <v>10</v>
      </c>
      <c r="I148" s="197"/>
      <c r="J148" s="198">
        <f t="shared" si="0"/>
        <v>0</v>
      </c>
      <c r="K148" s="194" t="s">
        <v>245</v>
      </c>
      <c r="L148" s="40"/>
      <c r="M148" s="199" t="s">
        <v>1</v>
      </c>
      <c r="N148" s="200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169</v>
      </c>
      <c r="AT148" s="203" t="s">
        <v>241</v>
      </c>
      <c r="AU148" s="203" t="s">
        <v>86</v>
      </c>
      <c r="AY148" s="18" t="s">
        <v>239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169</v>
      </c>
      <c r="BM148" s="203" t="s">
        <v>5465</v>
      </c>
    </row>
    <row r="149" spans="1:65" s="2" customFormat="1" ht="11.25">
      <c r="A149" s="35"/>
      <c r="B149" s="36"/>
      <c r="C149" s="37"/>
      <c r="D149" s="205" t="s">
        <v>248</v>
      </c>
      <c r="E149" s="37"/>
      <c r="F149" s="206" t="s">
        <v>5409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248</v>
      </c>
      <c r="AU149" s="18" t="s">
        <v>86</v>
      </c>
    </row>
    <row r="150" spans="1:65" s="2" customFormat="1" ht="24.2" customHeight="1">
      <c r="A150" s="35"/>
      <c r="B150" s="36"/>
      <c r="C150" s="254" t="s">
        <v>396</v>
      </c>
      <c r="D150" s="254" t="s">
        <v>340</v>
      </c>
      <c r="E150" s="255" t="s">
        <v>5466</v>
      </c>
      <c r="F150" s="256" t="s">
        <v>5411</v>
      </c>
      <c r="G150" s="257" t="s">
        <v>674</v>
      </c>
      <c r="H150" s="258">
        <v>10</v>
      </c>
      <c r="I150" s="259"/>
      <c r="J150" s="260">
        <f>ROUND(I150*H150,2)</f>
        <v>0</v>
      </c>
      <c r="K150" s="256" t="s">
        <v>1</v>
      </c>
      <c r="L150" s="261"/>
      <c r="M150" s="262" t="s">
        <v>1</v>
      </c>
      <c r="N150" s="263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531</v>
      </c>
      <c r="AT150" s="203" t="s">
        <v>340</v>
      </c>
      <c r="AU150" s="203" t="s">
        <v>86</v>
      </c>
      <c r="AY150" s="18" t="s">
        <v>239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169</v>
      </c>
      <c r="BM150" s="203" t="s">
        <v>5467</v>
      </c>
    </row>
    <row r="151" spans="1:65" s="2" customFormat="1" ht="33" customHeight="1">
      <c r="A151" s="35"/>
      <c r="B151" s="36"/>
      <c r="C151" s="192" t="s">
        <v>401</v>
      </c>
      <c r="D151" s="192" t="s">
        <v>241</v>
      </c>
      <c r="E151" s="193" t="s">
        <v>4946</v>
      </c>
      <c r="F151" s="194" t="s">
        <v>4947</v>
      </c>
      <c r="G151" s="195" t="s">
        <v>519</v>
      </c>
      <c r="H151" s="196">
        <v>7</v>
      </c>
      <c r="I151" s="197"/>
      <c r="J151" s="198">
        <f>ROUND(I151*H151,2)</f>
        <v>0</v>
      </c>
      <c r="K151" s="194" t="s">
        <v>245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169</v>
      </c>
      <c r="AT151" s="203" t="s">
        <v>241</v>
      </c>
      <c r="AU151" s="203" t="s">
        <v>86</v>
      </c>
      <c r="AY151" s="18" t="s">
        <v>239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169</v>
      </c>
      <c r="BM151" s="203" t="s">
        <v>5468</v>
      </c>
    </row>
    <row r="152" spans="1:65" s="2" customFormat="1" ht="11.25">
      <c r="A152" s="35"/>
      <c r="B152" s="36"/>
      <c r="C152" s="37"/>
      <c r="D152" s="205" t="s">
        <v>248</v>
      </c>
      <c r="E152" s="37"/>
      <c r="F152" s="206" t="s">
        <v>4949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248</v>
      </c>
      <c r="AU152" s="18" t="s">
        <v>86</v>
      </c>
    </row>
    <row r="153" spans="1:65" s="14" customFormat="1" ht="11.25">
      <c r="B153" s="221"/>
      <c r="C153" s="222"/>
      <c r="D153" s="212" t="s">
        <v>250</v>
      </c>
      <c r="E153" s="223" t="s">
        <v>1</v>
      </c>
      <c r="F153" s="224" t="s">
        <v>5343</v>
      </c>
      <c r="G153" s="222"/>
      <c r="H153" s="225">
        <v>7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250</v>
      </c>
      <c r="AU153" s="231" t="s">
        <v>86</v>
      </c>
      <c r="AV153" s="14" t="s">
        <v>86</v>
      </c>
      <c r="AW153" s="14" t="s">
        <v>31</v>
      </c>
      <c r="AX153" s="14" t="s">
        <v>75</v>
      </c>
      <c r="AY153" s="231" t="s">
        <v>239</v>
      </c>
    </row>
    <row r="154" spans="1:65" s="16" customFormat="1" ht="11.25">
      <c r="B154" s="243"/>
      <c r="C154" s="244"/>
      <c r="D154" s="212" t="s">
        <v>250</v>
      </c>
      <c r="E154" s="245" t="s">
        <v>1</v>
      </c>
      <c r="F154" s="246" t="s">
        <v>264</v>
      </c>
      <c r="G154" s="244"/>
      <c r="H154" s="247">
        <v>7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250</v>
      </c>
      <c r="AU154" s="253" t="s">
        <v>86</v>
      </c>
      <c r="AV154" s="16" t="s">
        <v>246</v>
      </c>
      <c r="AW154" s="16" t="s">
        <v>31</v>
      </c>
      <c r="AX154" s="16" t="s">
        <v>83</v>
      </c>
      <c r="AY154" s="253" t="s">
        <v>239</v>
      </c>
    </row>
    <row r="155" spans="1:65" s="2" customFormat="1" ht="16.5" customHeight="1">
      <c r="A155" s="35"/>
      <c r="B155" s="36"/>
      <c r="C155" s="254" t="s">
        <v>7</v>
      </c>
      <c r="D155" s="254" t="s">
        <v>340</v>
      </c>
      <c r="E155" s="255" t="s">
        <v>5469</v>
      </c>
      <c r="F155" s="256" t="s">
        <v>4969</v>
      </c>
      <c r="G155" s="257" t="s">
        <v>519</v>
      </c>
      <c r="H155" s="258">
        <v>6</v>
      </c>
      <c r="I155" s="259"/>
      <c r="J155" s="260">
        <f>ROUND(I155*H155,2)</f>
        <v>0</v>
      </c>
      <c r="K155" s="256" t="s">
        <v>1</v>
      </c>
      <c r="L155" s="261"/>
      <c r="M155" s="262" t="s">
        <v>1</v>
      </c>
      <c r="N155" s="263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531</v>
      </c>
      <c r="AT155" s="203" t="s">
        <v>340</v>
      </c>
      <c r="AU155" s="203" t="s">
        <v>86</v>
      </c>
      <c r="AY155" s="18" t="s">
        <v>239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169</v>
      </c>
      <c r="BM155" s="203" t="s">
        <v>5470</v>
      </c>
    </row>
    <row r="156" spans="1:65" s="2" customFormat="1" ht="16.5" customHeight="1">
      <c r="A156" s="35"/>
      <c r="B156" s="36"/>
      <c r="C156" s="254" t="s">
        <v>426</v>
      </c>
      <c r="D156" s="254" t="s">
        <v>340</v>
      </c>
      <c r="E156" s="255" t="s">
        <v>5471</v>
      </c>
      <c r="F156" s="256" t="s">
        <v>4972</v>
      </c>
      <c r="G156" s="257" t="s">
        <v>674</v>
      </c>
      <c r="H156" s="258">
        <v>2</v>
      </c>
      <c r="I156" s="259"/>
      <c r="J156" s="260">
        <f>ROUND(I156*H156,2)</f>
        <v>0</v>
      </c>
      <c r="K156" s="256" t="s">
        <v>1</v>
      </c>
      <c r="L156" s="261"/>
      <c r="M156" s="262" t="s">
        <v>1</v>
      </c>
      <c r="N156" s="263" t="s">
        <v>40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531</v>
      </c>
      <c r="AT156" s="203" t="s">
        <v>340</v>
      </c>
      <c r="AU156" s="203" t="s">
        <v>86</v>
      </c>
      <c r="AY156" s="18" t="s">
        <v>239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169</v>
      </c>
      <c r="BM156" s="203" t="s">
        <v>5472</v>
      </c>
    </row>
    <row r="157" spans="1:65" s="2" customFormat="1" ht="33" customHeight="1">
      <c r="A157" s="35"/>
      <c r="B157" s="36"/>
      <c r="C157" s="192" t="s">
        <v>441</v>
      </c>
      <c r="D157" s="192" t="s">
        <v>241</v>
      </c>
      <c r="E157" s="193" t="s">
        <v>5329</v>
      </c>
      <c r="F157" s="194" t="s">
        <v>5330</v>
      </c>
      <c r="G157" s="195" t="s">
        <v>519</v>
      </c>
      <c r="H157" s="196">
        <v>7</v>
      </c>
      <c r="I157" s="197"/>
      <c r="J157" s="198">
        <f>ROUND(I157*H157,2)</f>
        <v>0</v>
      </c>
      <c r="K157" s="194" t="s">
        <v>245</v>
      </c>
      <c r="L157" s="40"/>
      <c r="M157" s="199" t="s">
        <v>1</v>
      </c>
      <c r="N157" s="200" t="s">
        <v>40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</v>
      </c>
      <c r="AT157" s="203" t="s">
        <v>241</v>
      </c>
      <c r="AU157" s="203" t="s">
        <v>86</v>
      </c>
      <c r="AY157" s="18" t="s">
        <v>239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169</v>
      </c>
      <c r="BM157" s="203" t="s">
        <v>5473</v>
      </c>
    </row>
    <row r="158" spans="1:65" s="2" customFormat="1" ht="11.25">
      <c r="A158" s="35"/>
      <c r="B158" s="36"/>
      <c r="C158" s="37"/>
      <c r="D158" s="205" t="s">
        <v>248</v>
      </c>
      <c r="E158" s="37"/>
      <c r="F158" s="206" t="s">
        <v>5332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248</v>
      </c>
      <c r="AU158" s="18" t="s">
        <v>86</v>
      </c>
    </row>
    <row r="159" spans="1:65" s="14" customFormat="1" ht="11.25">
      <c r="B159" s="221"/>
      <c r="C159" s="222"/>
      <c r="D159" s="212" t="s">
        <v>250</v>
      </c>
      <c r="E159" s="223" t="s">
        <v>1</v>
      </c>
      <c r="F159" s="224" t="s">
        <v>5343</v>
      </c>
      <c r="G159" s="222"/>
      <c r="H159" s="225">
        <v>7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250</v>
      </c>
      <c r="AU159" s="231" t="s">
        <v>86</v>
      </c>
      <c r="AV159" s="14" t="s">
        <v>86</v>
      </c>
      <c r="AW159" s="14" t="s">
        <v>31</v>
      </c>
      <c r="AX159" s="14" t="s">
        <v>75</v>
      </c>
      <c r="AY159" s="231" t="s">
        <v>239</v>
      </c>
    </row>
    <row r="160" spans="1:65" s="16" customFormat="1" ht="11.25">
      <c r="B160" s="243"/>
      <c r="C160" s="244"/>
      <c r="D160" s="212" t="s">
        <v>250</v>
      </c>
      <c r="E160" s="245" t="s">
        <v>1</v>
      </c>
      <c r="F160" s="246" t="s">
        <v>264</v>
      </c>
      <c r="G160" s="244"/>
      <c r="H160" s="247">
        <v>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250</v>
      </c>
      <c r="AU160" s="253" t="s">
        <v>86</v>
      </c>
      <c r="AV160" s="16" t="s">
        <v>246</v>
      </c>
      <c r="AW160" s="16" t="s">
        <v>31</v>
      </c>
      <c r="AX160" s="16" t="s">
        <v>83</v>
      </c>
      <c r="AY160" s="253" t="s">
        <v>239</v>
      </c>
    </row>
    <row r="161" spans="1:65" s="2" customFormat="1" ht="16.5" customHeight="1">
      <c r="A161" s="35"/>
      <c r="B161" s="36"/>
      <c r="C161" s="254" t="s">
        <v>454</v>
      </c>
      <c r="D161" s="254" t="s">
        <v>340</v>
      </c>
      <c r="E161" s="255" t="s">
        <v>5474</v>
      </c>
      <c r="F161" s="256" t="s">
        <v>5334</v>
      </c>
      <c r="G161" s="257" t="s">
        <v>519</v>
      </c>
      <c r="H161" s="258">
        <v>6</v>
      </c>
      <c r="I161" s="259"/>
      <c r="J161" s="260">
        <f>ROUND(I161*H161,2)</f>
        <v>0</v>
      </c>
      <c r="K161" s="256" t="s">
        <v>1</v>
      </c>
      <c r="L161" s="261"/>
      <c r="M161" s="262" t="s">
        <v>1</v>
      </c>
      <c r="N161" s="263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531</v>
      </c>
      <c r="AT161" s="203" t="s">
        <v>340</v>
      </c>
      <c r="AU161" s="203" t="s">
        <v>86</v>
      </c>
      <c r="AY161" s="18" t="s">
        <v>239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169</v>
      </c>
      <c r="BM161" s="203" t="s">
        <v>5475</v>
      </c>
    </row>
    <row r="162" spans="1:65" s="2" customFormat="1" ht="16.5" customHeight="1">
      <c r="A162" s="35"/>
      <c r="B162" s="36"/>
      <c r="C162" s="254" t="s">
        <v>459</v>
      </c>
      <c r="D162" s="254" t="s">
        <v>340</v>
      </c>
      <c r="E162" s="255" t="s">
        <v>5476</v>
      </c>
      <c r="F162" s="256" t="s">
        <v>5337</v>
      </c>
      <c r="G162" s="257" t="s">
        <v>674</v>
      </c>
      <c r="H162" s="258">
        <v>2</v>
      </c>
      <c r="I162" s="259"/>
      <c r="J162" s="260">
        <f>ROUND(I162*H162,2)</f>
        <v>0</v>
      </c>
      <c r="K162" s="256" t="s">
        <v>1</v>
      </c>
      <c r="L162" s="261"/>
      <c r="M162" s="262" t="s">
        <v>1</v>
      </c>
      <c r="N162" s="263" t="s">
        <v>40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531</v>
      </c>
      <c r="AT162" s="203" t="s">
        <v>340</v>
      </c>
      <c r="AU162" s="203" t="s">
        <v>86</v>
      </c>
      <c r="AY162" s="18" t="s">
        <v>239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169</v>
      </c>
      <c r="BM162" s="203" t="s">
        <v>5477</v>
      </c>
    </row>
    <row r="163" spans="1:65" s="2" customFormat="1" ht="33" customHeight="1">
      <c r="A163" s="35"/>
      <c r="B163" s="36"/>
      <c r="C163" s="192" t="s">
        <v>475</v>
      </c>
      <c r="D163" s="192" t="s">
        <v>241</v>
      </c>
      <c r="E163" s="193" t="s">
        <v>5339</v>
      </c>
      <c r="F163" s="194" t="s">
        <v>5340</v>
      </c>
      <c r="G163" s="195" t="s">
        <v>519</v>
      </c>
      <c r="H163" s="196">
        <v>11</v>
      </c>
      <c r="I163" s="197"/>
      <c r="J163" s="198">
        <f>ROUND(I163*H163,2)</f>
        <v>0</v>
      </c>
      <c r="K163" s="194" t="s">
        <v>245</v>
      </c>
      <c r="L163" s="40"/>
      <c r="M163" s="199" t="s">
        <v>1</v>
      </c>
      <c r="N163" s="200" t="s">
        <v>40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169</v>
      </c>
      <c r="AT163" s="203" t="s">
        <v>241</v>
      </c>
      <c r="AU163" s="203" t="s">
        <v>86</v>
      </c>
      <c r="AY163" s="18" t="s">
        <v>239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169</v>
      </c>
      <c r="BM163" s="203" t="s">
        <v>5478</v>
      </c>
    </row>
    <row r="164" spans="1:65" s="2" customFormat="1" ht="11.25">
      <c r="A164" s="35"/>
      <c r="B164" s="36"/>
      <c r="C164" s="37"/>
      <c r="D164" s="205" t="s">
        <v>248</v>
      </c>
      <c r="E164" s="37"/>
      <c r="F164" s="206" t="s">
        <v>5342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248</v>
      </c>
      <c r="AU164" s="18" t="s">
        <v>86</v>
      </c>
    </row>
    <row r="165" spans="1:65" s="14" customFormat="1" ht="11.25">
      <c r="B165" s="221"/>
      <c r="C165" s="222"/>
      <c r="D165" s="212" t="s">
        <v>250</v>
      </c>
      <c r="E165" s="223" t="s">
        <v>1</v>
      </c>
      <c r="F165" s="224" t="s">
        <v>5479</v>
      </c>
      <c r="G165" s="222"/>
      <c r="H165" s="225">
        <v>11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250</v>
      </c>
      <c r="AU165" s="231" t="s">
        <v>86</v>
      </c>
      <c r="AV165" s="14" t="s">
        <v>86</v>
      </c>
      <c r="AW165" s="14" t="s">
        <v>31</v>
      </c>
      <c r="AX165" s="14" t="s">
        <v>75</v>
      </c>
      <c r="AY165" s="231" t="s">
        <v>239</v>
      </c>
    </row>
    <row r="166" spans="1:65" s="16" customFormat="1" ht="11.25">
      <c r="B166" s="243"/>
      <c r="C166" s="244"/>
      <c r="D166" s="212" t="s">
        <v>250</v>
      </c>
      <c r="E166" s="245" t="s">
        <v>1</v>
      </c>
      <c r="F166" s="246" t="s">
        <v>264</v>
      </c>
      <c r="G166" s="244"/>
      <c r="H166" s="247">
        <v>11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250</v>
      </c>
      <c r="AU166" s="253" t="s">
        <v>86</v>
      </c>
      <c r="AV166" s="16" t="s">
        <v>246</v>
      </c>
      <c r="AW166" s="16" t="s">
        <v>31</v>
      </c>
      <c r="AX166" s="16" t="s">
        <v>83</v>
      </c>
      <c r="AY166" s="253" t="s">
        <v>239</v>
      </c>
    </row>
    <row r="167" spans="1:65" s="2" customFormat="1" ht="16.5" customHeight="1">
      <c r="A167" s="35"/>
      <c r="B167" s="36"/>
      <c r="C167" s="254" t="s">
        <v>488</v>
      </c>
      <c r="D167" s="254" t="s">
        <v>340</v>
      </c>
      <c r="E167" s="255" t="s">
        <v>5480</v>
      </c>
      <c r="F167" s="256" t="s">
        <v>5345</v>
      </c>
      <c r="G167" s="257" t="s">
        <v>519</v>
      </c>
      <c r="H167" s="258">
        <v>9</v>
      </c>
      <c r="I167" s="259"/>
      <c r="J167" s="260">
        <f>ROUND(I167*H167,2)</f>
        <v>0</v>
      </c>
      <c r="K167" s="256" t="s">
        <v>1</v>
      </c>
      <c r="L167" s="261"/>
      <c r="M167" s="262" t="s">
        <v>1</v>
      </c>
      <c r="N167" s="263" t="s">
        <v>40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531</v>
      </c>
      <c r="AT167" s="203" t="s">
        <v>340</v>
      </c>
      <c r="AU167" s="203" t="s">
        <v>86</v>
      </c>
      <c r="AY167" s="18" t="s">
        <v>239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169</v>
      </c>
      <c r="BM167" s="203" t="s">
        <v>5481</v>
      </c>
    </row>
    <row r="168" spans="1:65" s="2" customFormat="1" ht="16.5" customHeight="1">
      <c r="A168" s="35"/>
      <c r="B168" s="36"/>
      <c r="C168" s="254" t="s">
        <v>493</v>
      </c>
      <c r="D168" s="254" t="s">
        <v>340</v>
      </c>
      <c r="E168" s="255" t="s">
        <v>5482</v>
      </c>
      <c r="F168" s="256" t="s">
        <v>5348</v>
      </c>
      <c r="G168" s="257" t="s">
        <v>674</v>
      </c>
      <c r="H168" s="258">
        <v>4</v>
      </c>
      <c r="I168" s="259"/>
      <c r="J168" s="260">
        <f>ROUND(I168*H168,2)</f>
        <v>0</v>
      </c>
      <c r="K168" s="256" t="s">
        <v>1</v>
      </c>
      <c r="L168" s="261"/>
      <c r="M168" s="262" t="s">
        <v>1</v>
      </c>
      <c r="N168" s="263" t="s">
        <v>40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531</v>
      </c>
      <c r="AT168" s="203" t="s">
        <v>340</v>
      </c>
      <c r="AU168" s="203" t="s">
        <v>86</v>
      </c>
      <c r="AY168" s="18" t="s">
        <v>239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169</v>
      </c>
      <c r="BM168" s="203" t="s">
        <v>5483</v>
      </c>
    </row>
    <row r="169" spans="1:65" s="2" customFormat="1" ht="24.2" customHeight="1">
      <c r="A169" s="35"/>
      <c r="B169" s="36"/>
      <c r="C169" s="192" t="s">
        <v>501</v>
      </c>
      <c r="D169" s="192" t="s">
        <v>241</v>
      </c>
      <c r="E169" s="193" t="s">
        <v>4995</v>
      </c>
      <c r="F169" s="194" t="s">
        <v>4996</v>
      </c>
      <c r="G169" s="195" t="s">
        <v>372</v>
      </c>
      <c r="H169" s="196">
        <v>8</v>
      </c>
      <c r="I169" s="197"/>
      <c r="J169" s="198">
        <f>ROUND(I169*H169,2)</f>
        <v>0</v>
      </c>
      <c r="K169" s="194" t="s">
        <v>245</v>
      </c>
      <c r="L169" s="40"/>
      <c r="M169" s="199" t="s">
        <v>1</v>
      </c>
      <c r="N169" s="200" t="s">
        <v>40</v>
      </c>
      <c r="O169" s="72"/>
      <c r="P169" s="201">
        <f>O169*H169</f>
        <v>0</v>
      </c>
      <c r="Q169" s="201">
        <v>1.536E-2</v>
      </c>
      <c r="R169" s="201">
        <f>Q169*H169</f>
        <v>0.12288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169</v>
      </c>
      <c r="AT169" s="203" t="s">
        <v>241</v>
      </c>
      <c r="AU169" s="203" t="s">
        <v>86</v>
      </c>
      <c r="AY169" s="18" t="s">
        <v>239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169</v>
      </c>
      <c r="BM169" s="203" t="s">
        <v>5484</v>
      </c>
    </row>
    <row r="170" spans="1:65" s="2" customFormat="1" ht="11.25">
      <c r="A170" s="35"/>
      <c r="B170" s="36"/>
      <c r="C170" s="37"/>
      <c r="D170" s="205" t="s">
        <v>248</v>
      </c>
      <c r="E170" s="37"/>
      <c r="F170" s="206" t="s">
        <v>4998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248</v>
      </c>
      <c r="AU170" s="18" t="s">
        <v>86</v>
      </c>
    </row>
    <row r="171" spans="1:65" s="2" customFormat="1" ht="24.2" customHeight="1">
      <c r="A171" s="35"/>
      <c r="B171" s="36"/>
      <c r="C171" s="192" t="s">
        <v>510</v>
      </c>
      <c r="D171" s="192" t="s">
        <v>241</v>
      </c>
      <c r="E171" s="193" t="s">
        <v>5005</v>
      </c>
      <c r="F171" s="194" t="s">
        <v>5006</v>
      </c>
      <c r="G171" s="195" t="s">
        <v>5007</v>
      </c>
      <c r="H171" s="273"/>
      <c r="I171" s="197"/>
      <c r="J171" s="198">
        <f>ROUND(I171*H171,2)</f>
        <v>0</v>
      </c>
      <c r="K171" s="194" t="s">
        <v>245</v>
      </c>
      <c r="L171" s="40"/>
      <c r="M171" s="199" t="s">
        <v>1</v>
      </c>
      <c r="N171" s="200" t="s">
        <v>40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169</v>
      </c>
      <c r="AT171" s="203" t="s">
        <v>241</v>
      </c>
      <c r="AU171" s="203" t="s">
        <v>86</v>
      </c>
      <c r="AY171" s="18" t="s">
        <v>239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169</v>
      </c>
      <c r="BM171" s="203" t="s">
        <v>5485</v>
      </c>
    </row>
    <row r="172" spans="1:65" s="2" customFormat="1" ht="11.25">
      <c r="A172" s="35"/>
      <c r="B172" s="36"/>
      <c r="C172" s="37"/>
      <c r="D172" s="205" t="s">
        <v>248</v>
      </c>
      <c r="E172" s="37"/>
      <c r="F172" s="206" t="s">
        <v>5009</v>
      </c>
      <c r="G172" s="37"/>
      <c r="H172" s="37"/>
      <c r="I172" s="207"/>
      <c r="J172" s="37"/>
      <c r="K172" s="37"/>
      <c r="L172" s="40"/>
      <c r="M172" s="265"/>
      <c r="N172" s="266"/>
      <c r="O172" s="267"/>
      <c r="P172" s="267"/>
      <c r="Q172" s="267"/>
      <c r="R172" s="267"/>
      <c r="S172" s="267"/>
      <c r="T172" s="268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248</v>
      </c>
      <c r="AU172" s="18" t="s">
        <v>86</v>
      </c>
    </row>
    <row r="173" spans="1:65" s="2" customFormat="1" ht="6.95" customHeight="1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yusP2MGjWlqgUMi1JtD/epXeIrG0E0GglvbRTOeGfYbJZ8gU4PJwQv6fphdwAplz37TqnQ0mGdKw7ypsWY1wNg==" saltValue="8M4oVEUbaU/akLM+AxzjZa3J78k1EZIjUl7wdyXFt0de+QQB9pDs4tzpTE9UdQu8FVbxkZmE8wiNv47Hx6JLqA==" spinCount="100000" sheet="1" objects="1" scenarios="1" formatColumns="0" formatRows="0" autoFilter="0"/>
  <autoFilter ref="C121:K172" xr:uid="{00000000-0009-0000-0000-00000B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0B00-000000000000}"/>
    <hyperlink ref="F130" r:id="rId2" xr:uid="{00000000-0004-0000-0B00-000001000000}"/>
    <hyperlink ref="F133" r:id="rId3" xr:uid="{00000000-0004-0000-0B00-000002000000}"/>
    <hyperlink ref="F136" r:id="rId4" xr:uid="{00000000-0004-0000-0B00-000003000000}"/>
    <hyperlink ref="F139" r:id="rId5" xr:uid="{00000000-0004-0000-0B00-000004000000}"/>
    <hyperlink ref="F142" r:id="rId6" xr:uid="{00000000-0004-0000-0B00-000005000000}"/>
    <hyperlink ref="F149" r:id="rId7" xr:uid="{00000000-0004-0000-0B00-000006000000}"/>
    <hyperlink ref="F152" r:id="rId8" xr:uid="{00000000-0004-0000-0B00-000007000000}"/>
    <hyperlink ref="F158" r:id="rId9" xr:uid="{00000000-0004-0000-0B00-000008000000}"/>
    <hyperlink ref="F164" r:id="rId10" xr:uid="{00000000-0004-0000-0B00-000009000000}"/>
    <hyperlink ref="F170" r:id="rId11" xr:uid="{00000000-0004-0000-0B00-00000A000000}"/>
    <hyperlink ref="F172" r:id="rId12" xr:uid="{00000000-0004-0000-0B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126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4755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5486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179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180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4757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ROUND((SUM(BE122:BE151)),  2)</f>
        <v>0</v>
      </c>
      <c r="G35" s="35"/>
      <c r="H35" s="35"/>
      <c r="I35" s="131">
        <v>0.21</v>
      </c>
      <c r="J35" s="130">
        <f>ROUND(((SUM(BE122:BE151))*I35),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ROUND((SUM(BF122:BF151)),  2)</f>
        <v>0</v>
      </c>
      <c r="G36" s="35"/>
      <c r="H36" s="35"/>
      <c r="I36" s="131">
        <v>0.15</v>
      </c>
      <c r="J36" s="130">
        <f>ROUND(((SUM(BF122:BF151))*I36),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ROUND((SUM(BG122:BG151)),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ROUND((SUM(BH122:BH151)),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ROUND((SUM(BI122:BI151)),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4755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VZT-08 - Zařízení č.8 - Sklad PHM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Ostrov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30" t="s">
        <v>23</v>
      </c>
      <c r="D93" s="37"/>
      <c r="E93" s="37"/>
      <c r="F93" s="28" t="str">
        <f>E17</f>
        <v>Město Ostrov</v>
      </c>
      <c r="G93" s="37"/>
      <c r="H93" s="37"/>
      <c r="I93" s="30" t="s">
        <v>29</v>
      </c>
      <c r="J93" s="33" t="str">
        <f>E23</f>
        <v>BPO spol. s r.o.,Lidická 1239,36317 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Tomanová Ing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203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5487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224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9" t="str">
        <f>E7</f>
        <v>Areál IZS Ostrov - stanice JSDH - revize 2022</v>
      </c>
      <c r="F110" s="330"/>
      <c r="G110" s="330"/>
      <c r="H110" s="33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9" t="s">
        <v>4755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4351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4" t="str">
        <f>E11</f>
        <v>VZT-08 - Zařízení č.8 - Sklad PHM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Ostrov</v>
      </c>
      <c r="G116" s="37"/>
      <c r="H116" s="37"/>
      <c r="I116" s="30" t="s">
        <v>22</v>
      </c>
      <c r="J116" s="67">
        <f>IF(J14="","",J14)</f>
        <v>44764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23</v>
      </c>
      <c r="D118" s="37"/>
      <c r="E118" s="37"/>
      <c r="F118" s="28" t="str">
        <f>E17</f>
        <v>Město Ostrov</v>
      </c>
      <c r="G118" s="37"/>
      <c r="H118" s="37"/>
      <c r="I118" s="30" t="s">
        <v>29</v>
      </c>
      <c r="J118" s="33" t="str">
        <f>E23</f>
        <v>BPO spol. s r.o.,Lidická 1239,36317 OSTROV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30" t="s">
        <v>32</v>
      </c>
      <c r="J119" s="33" t="str">
        <f>E26</f>
        <v>Tomanová Ing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225</v>
      </c>
      <c r="D121" s="168" t="s">
        <v>60</v>
      </c>
      <c r="E121" s="168" t="s">
        <v>56</v>
      </c>
      <c r="F121" s="168" t="s">
        <v>57</v>
      </c>
      <c r="G121" s="168" t="s">
        <v>226</v>
      </c>
      <c r="H121" s="168" t="s">
        <v>227</v>
      </c>
      <c r="I121" s="168" t="s">
        <v>228</v>
      </c>
      <c r="J121" s="168" t="s">
        <v>185</v>
      </c>
      <c r="K121" s="169" t="s">
        <v>229</v>
      </c>
      <c r="L121" s="170"/>
      <c r="M121" s="76" t="s">
        <v>1</v>
      </c>
      <c r="N121" s="77" t="s">
        <v>39</v>
      </c>
      <c r="O121" s="77" t="s">
        <v>230</v>
      </c>
      <c r="P121" s="77" t="s">
        <v>231</v>
      </c>
      <c r="Q121" s="77" t="s">
        <v>232</v>
      </c>
      <c r="R121" s="77" t="s">
        <v>233</v>
      </c>
      <c r="S121" s="77" t="s">
        <v>234</v>
      </c>
      <c r="T121" s="78" t="s">
        <v>235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236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7.6800000000000007E-2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187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1815</v>
      </c>
      <c r="F123" s="179" t="s">
        <v>1816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7.6800000000000007E-2</v>
      </c>
      <c r="S123" s="184"/>
      <c r="T123" s="186">
        <f>T124</f>
        <v>0</v>
      </c>
      <c r="AR123" s="187" t="s">
        <v>86</v>
      </c>
      <c r="AT123" s="188" t="s">
        <v>74</v>
      </c>
      <c r="AU123" s="188" t="s">
        <v>75</v>
      </c>
      <c r="AY123" s="187" t="s">
        <v>239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74</v>
      </c>
      <c r="E124" s="190" t="s">
        <v>5488</v>
      </c>
      <c r="F124" s="190" t="s">
        <v>5489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SUM(P125:P151)</f>
        <v>0</v>
      </c>
      <c r="Q124" s="184"/>
      <c r="R124" s="185">
        <f>SUM(R125:R151)</f>
        <v>7.6800000000000007E-2</v>
      </c>
      <c r="S124" s="184"/>
      <c r="T124" s="186">
        <f>SUM(T125:T151)</f>
        <v>0</v>
      </c>
      <c r="AR124" s="187" t="s">
        <v>86</v>
      </c>
      <c r="AT124" s="188" t="s">
        <v>74</v>
      </c>
      <c r="AU124" s="188" t="s">
        <v>83</v>
      </c>
      <c r="AY124" s="187" t="s">
        <v>239</v>
      </c>
      <c r="BK124" s="189">
        <f>SUM(BK125:BK151)</f>
        <v>0</v>
      </c>
    </row>
    <row r="125" spans="1:65" s="2" customFormat="1" ht="33" customHeight="1">
      <c r="A125" s="35"/>
      <c r="B125" s="36"/>
      <c r="C125" s="192" t="s">
        <v>83</v>
      </c>
      <c r="D125" s="192" t="s">
        <v>241</v>
      </c>
      <c r="E125" s="193" t="s">
        <v>5490</v>
      </c>
      <c r="F125" s="194" t="s">
        <v>5491</v>
      </c>
      <c r="G125" s="195" t="s">
        <v>674</v>
      </c>
      <c r="H125" s="196">
        <v>2</v>
      </c>
      <c r="I125" s="197"/>
      <c r="J125" s="198">
        <f>ROUND(I125*H125,2)</f>
        <v>0</v>
      </c>
      <c r="K125" s="194" t="s">
        <v>245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</v>
      </c>
      <c r="AT125" s="203" t="s">
        <v>241</v>
      </c>
      <c r="AU125" s="203" t="s">
        <v>86</v>
      </c>
      <c r="AY125" s="18" t="s">
        <v>239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</v>
      </c>
      <c r="BM125" s="203" t="s">
        <v>5492</v>
      </c>
    </row>
    <row r="126" spans="1:65" s="2" customFormat="1" ht="11.25">
      <c r="A126" s="35"/>
      <c r="B126" s="36"/>
      <c r="C126" s="37"/>
      <c r="D126" s="205" t="s">
        <v>248</v>
      </c>
      <c r="E126" s="37"/>
      <c r="F126" s="206" t="s">
        <v>5493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248</v>
      </c>
      <c r="AU126" s="18" t="s">
        <v>86</v>
      </c>
    </row>
    <row r="127" spans="1:65" s="2" customFormat="1" ht="37.9" customHeight="1">
      <c r="A127" s="35"/>
      <c r="B127" s="36"/>
      <c r="C127" s="254" t="s">
        <v>86</v>
      </c>
      <c r="D127" s="254" t="s">
        <v>340</v>
      </c>
      <c r="E127" s="255" t="s">
        <v>5494</v>
      </c>
      <c r="F127" s="256" t="s">
        <v>5495</v>
      </c>
      <c r="G127" s="257" t="s">
        <v>674</v>
      </c>
      <c r="H127" s="258">
        <v>2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169</v>
      </c>
      <c r="BM127" s="203" t="s">
        <v>5496</v>
      </c>
    </row>
    <row r="128" spans="1:65" s="2" customFormat="1" ht="16.5" customHeight="1">
      <c r="A128" s="35"/>
      <c r="B128" s="36"/>
      <c r="C128" s="254" t="s">
        <v>255</v>
      </c>
      <c r="D128" s="254" t="s">
        <v>340</v>
      </c>
      <c r="E128" s="255" t="s">
        <v>5497</v>
      </c>
      <c r="F128" s="256" t="s">
        <v>5498</v>
      </c>
      <c r="G128" s="257" t="s">
        <v>674</v>
      </c>
      <c r="H128" s="258">
        <v>2</v>
      </c>
      <c r="I128" s="259"/>
      <c r="J128" s="260">
        <f>ROUND(I128*H128,2)</f>
        <v>0</v>
      </c>
      <c r="K128" s="256" t="s">
        <v>1</v>
      </c>
      <c r="L128" s="261"/>
      <c r="M128" s="262" t="s">
        <v>1</v>
      </c>
      <c r="N128" s="263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531</v>
      </c>
      <c r="AT128" s="203" t="s">
        <v>340</v>
      </c>
      <c r="AU128" s="203" t="s">
        <v>86</v>
      </c>
      <c r="AY128" s="18" t="s">
        <v>239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169</v>
      </c>
      <c r="BM128" s="203" t="s">
        <v>5499</v>
      </c>
    </row>
    <row r="129" spans="1:65" s="2" customFormat="1" ht="33" customHeight="1">
      <c r="A129" s="35"/>
      <c r="B129" s="36"/>
      <c r="C129" s="192" t="s">
        <v>246</v>
      </c>
      <c r="D129" s="192" t="s">
        <v>241</v>
      </c>
      <c r="E129" s="193" t="s">
        <v>4870</v>
      </c>
      <c r="F129" s="194" t="s">
        <v>4871</v>
      </c>
      <c r="G129" s="195" t="s">
        <v>674</v>
      </c>
      <c r="H129" s="196">
        <v>1</v>
      </c>
      <c r="I129" s="197"/>
      <c r="J129" s="198">
        <f>ROUND(I129*H129,2)</f>
        <v>0</v>
      </c>
      <c r="K129" s="194" t="s">
        <v>245</v>
      </c>
      <c r="L129" s="40"/>
      <c r="M129" s="199" t="s">
        <v>1</v>
      </c>
      <c r="N129" s="200" t="s">
        <v>40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169</v>
      </c>
      <c r="AT129" s="203" t="s">
        <v>241</v>
      </c>
      <c r="AU129" s="203" t="s">
        <v>86</v>
      </c>
      <c r="AY129" s="18" t="s">
        <v>239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169</v>
      </c>
      <c r="BM129" s="203" t="s">
        <v>5500</v>
      </c>
    </row>
    <row r="130" spans="1:65" s="2" customFormat="1" ht="11.25">
      <c r="A130" s="35"/>
      <c r="B130" s="36"/>
      <c r="C130" s="37"/>
      <c r="D130" s="205" t="s">
        <v>248</v>
      </c>
      <c r="E130" s="37"/>
      <c r="F130" s="206" t="s">
        <v>4873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248</v>
      </c>
      <c r="AU130" s="18" t="s">
        <v>86</v>
      </c>
    </row>
    <row r="131" spans="1:65" s="2" customFormat="1" ht="16.5" customHeight="1">
      <c r="A131" s="35"/>
      <c r="B131" s="36"/>
      <c r="C131" s="254" t="s">
        <v>288</v>
      </c>
      <c r="D131" s="254" t="s">
        <v>340</v>
      </c>
      <c r="E131" s="255" t="s">
        <v>5501</v>
      </c>
      <c r="F131" s="256" t="s">
        <v>5502</v>
      </c>
      <c r="G131" s="257" t="s">
        <v>674</v>
      </c>
      <c r="H131" s="258">
        <v>1</v>
      </c>
      <c r="I131" s="259"/>
      <c r="J131" s="260">
        <f>ROUND(I131*H131,2)</f>
        <v>0</v>
      </c>
      <c r="K131" s="256" t="s">
        <v>1</v>
      </c>
      <c r="L131" s="261"/>
      <c r="M131" s="262" t="s">
        <v>1</v>
      </c>
      <c r="N131" s="263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169</v>
      </c>
      <c r="BM131" s="203" t="s">
        <v>5503</v>
      </c>
    </row>
    <row r="132" spans="1:65" s="2" customFormat="1" ht="24.2" customHeight="1">
      <c r="A132" s="35"/>
      <c r="B132" s="36"/>
      <c r="C132" s="192" t="s">
        <v>299</v>
      </c>
      <c r="D132" s="192" t="s">
        <v>241</v>
      </c>
      <c r="E132" s="193" t="s">
        <v>5312</v>
      </c>
      <c r="F132" s="194" t="s">
        <v>5504</v>
      </c>
      <c r="G132" s="195" t="s">
        <v>674</v>
      </c>
      <c r="H132" s="196">
        <v>1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169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169</v>
      </c>
      <c r="BM132" s="203" t="s">
        <v>5505</v>
      </c>
    </row>
    <row r="133" spans="1:65" s="2" customFormat="1" ht="24.2" customHeight="1">
      <c r="A133" s="35"/>
      <c r="B133" s="36"/>
      <c r="C133" s="254" t="s">
        <v>309</v>
      </c>
      <c r="D133" s="254" t="s">
        <v>340</v>
      </c>
      <c r="E133" s="255" t="s">
        <v>5506</v>
      </c>
      <c r="F133" s="256" t="s">
        <v>5507</v>
      </c>
      <c r="G133" s="257" t="s">
        <v>674</v>
      </c>
      <c r="H133" s="258">
        <v>1</v>
      </c>
      <c r="I133" s="259"/>
      <c r="J133" s="260">
        <f>ROUND(I133*H133,2)</f>
        <v>0</v>
      </c>
      <c r="K133" s="256" t="s">
        <v>1</v>
      </c>
      <c r="L133" s="261"/>
      <c r="M133" s="262" t="s">
        <v>1</v>
      </c>
      <c r="N133" s="263" t="s">
        <v>40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531</v>
      </c>
      <c r="AT133" s="203" t="s">
        <v>340</v>
      </c>
      <c r="AU133" s="203" t="s">
        <v>86</v>
      </c>
      <c r="AY133" s="18" t="s">
        <v>239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169</v>
      </c>
      <c r="BM133" s="203" t="s">
        <v>5508</v>
      </c>
    </row>
    <row r="134" spans="1:65" s="2" customFormat="1" ht="21.75" customHeight="1">
      <c r="A134" s="35"/>
      <c r="B134" s="36"/>
      <c r="C134" s="254" t="s">
        <v>319</v>
      </c>
      <c r="D134" s="254" t="s">
        <v>340</v>
      </c>
      <c r="E134" s="255" t="s">
        <v>5509</v>
      </c>
      <c r="F134" s="256" t="s">
        <v>5320</v>
      </c>
      <c r="G134" s="257" t="s">
        <v>5317</v>
      </c>
      <c r="H134" s="258">
        <v>1</v>
      </c>
      <c r="I134" s="259"/>
      <c r="J134" s="260">
        <f>ROUND(I134*H134,2)</f>
        <v>0</v>
      </c>
      <c r="K134" s="256" t="s">
        <v>1</v>
      </c>
      <c r="L134" s="261"/>
      <c r="M134" s="262" t="s">
        <v>1</v>
      </c>
      <c r="N134" s="263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86</v>
      </c>
      <c r="AY134" s="18" t="s">
        <v>239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5510</v>
      </c>
    </row>
    <row r="135" spans="1:65" s="2" customFormat="1" ht="24.2" customHeight="1">
      <c r="A135" s="35"/>
      <c r="B135" s="36"/>
      <c r="C135" s="192" t="s">
        <v>327</v>
      </c>
      <c r="D135" s="192" t="s">
        <v>241</v>
      </c>
      <c r="E135" s="193" t="s">
        <v>5302</v>
      </c>
      <c r="F135" s="194" t="s">
        <v>5303</v>
      </c>
      <c r="G135" s="195" t="s">
        <v>674</v>
      </c>
      <c r="H135" s="196">
        <v>1</v>
      </c>
      <c r="I135" s="197"/>
      <c r="J135" s="198">
        <f>ROUND(I135*H135,2)</f>
        <v>0</v>
      </c>
      <c r="K135" s="194" t="s">
        <v>245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241</v>
      </c>
      <c r="AU135" s="203" t="s">
        <v>86</v>
      </c>
      <c r="AY135" s="18" t="s">
        <v>239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5511</v>
      </c>
    </row>
    <row r="136" spans="1:65" s="2" customFormat="1" ht="11.25">
      <c r="A136" s="35"/>
      <c r="B136" s="36"/>
      <c r="C136" s="37"/>
      <c r="D136" s="205" t="s">
        <v>248</v>
      </c>
      <c r="E136" s="37"/>
      <c r="F136" s="206" t="s">
        <v>5305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248</v>
      </c>
      <c r="AU136" s="18" t="s">
        <v>86</v>
      </c>
    </row>
    <row r="137" spans="1:65" s="2" customFormat="1" ht="24.2" customHeight="1">
      <c r="A137" s="35"/>
      <c r="B137" s="36"/>
      <c r="C137" s="254" t="s">
        <v>151</v>
      </c>
      <c r="D137" s="254" t="s">
        <v>340</v>
      </c>
      <c r="E137" s="255" t="s">
        <v>5512</v>
      </c>
      <c r="F137" s="256" t="s">
        <v>5513</v>
      </c>
      <c r="G137" s="257" t="s">
        <v>674</v>
      </c>
      <c r="H137" s="258">
        <v>1</v>
      </c>
      <c r="I137" s="259"/>
      <c r="J137" s="260">
        <f>ROUND(I137*H137,2)</f>
        <v>0</v>
      </c>
      <c r="K137" s="256" t="s">
        <v>1</v>
      </c>
      <c r="L137" s="261"/>
      <c r="M137" s="262" t="s">
        <v>1</v>
      </c>
      <c r="N137" s="263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531</v>
      </c>
      <c r="AT137" s="203" t="s">
        <v>340</v>
      </c>
      <c r="AU137" s="203" t="s">
        <v>86</v>
      </c>
      <c r="AY137" s="18" t="s">
        <v>239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169</v>
      </c>
      <c r="BM137" s="203" t="s">
        <v>5514</v>
      </c>
    </row>
    <row r="138" spans="1:65" s="2" customFormat="1" ht="21.75" customHeight="1">
      <c r="A138" s="35"/>
      <c r="B138" s="36"/>
      <c r="C138" s="192" t="s">
        <v>154</v>
      </c>
      <c r="D138" s="192" t="s">
        <v>241</v>
      </c>
      <c r="E138" s="193" t="s">
        <v>4901</v>
      </c>
      <c r="F138" s="194" t="s">
        <v>5088</v>
      </c>
      <c r="G138" s="195" t="s">
        <v>674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169</v>
      </c>
      <c r="AT138" s="203" t="s">
        <v>241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5515</v>
      </c>
    </row>
    <row r="139" spans="1:65" s="2" customFormat="1" ht="33" customHeight="1">
      <c r="A139" s="35"/>
      <c r="B139" s="36"/>
      <c r="C139" s="254" t="s">
        <v>157</v>
      </c>
      <c r="D139" s="254" t="s">
        <v>340</v>
      </c>
      <c r="E139" s="255" t="s">
        <v>5516</v>
      </c>
      <c r="F139" s="256" t="s">
        <v>5517</v>
      </c>
      <c r="G139" s="257" t="s">
        <v>674</v>
      </c>
      <c r="H139" s="258">
        <v>1</v>
      </c>
      <c r="I139" s="259"/>
      <c r="J139" s="260">
        <f>ROUND(I139*H139,2)</f>
        <v>0</v>
      </c>
      <c r="K139" s="256" t="s">
        <v>1</v>
      </c>
      <c r="L139" s="261"/>
      <c r="M139" s="262" t="s">
        <v>1</v>
      </c>
      <c r="N139" s="263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531</v>
      </c>
      <c r="AT139" s="203" t="s">
        <v>340</v>
      </c>
      <c r="AU139" s="203" t="s">
        <v>86</v>
      </c>
      <c r="AY139" s="18" t="s">
        <v>239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169</v>
      </c>
      <c r="BM139" s="203" t="s">
        <v>5518</v>
      </c>
    </row>
    <row r="140" spans="1:65" s="2" customFormat="1" ht="33" customHeight="1">
      <c r="A140" s="35"/>
      <c r="B140" s="36"/>
      <c r="C140" s="192" t="s">
        <v>161</v>
      </c>
      <c r="D140" s="192" t="s">
        <v>241</v>
      </c>
      <c r="E140" s="193" t="s">
        <v>4946</v>
      </c>
      <c r="F140" s="194" t="s">
        <v>4947</v>
      </c>
      <c r="G140" s="195" t="s">
        <v>519</v>
      </c>
      <c r="H140" s="196">
        <v>7</v>
      </c>
      <c r="I140" s="197"/>
      <c r="J140" s="198">
        <f>ROUND(I140*H140,2)</f>
        <v>0</v>
      </c>
      <c r="K140" s="194" t="s">
        <v>245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169</v>
      </c>
      <c r="AT140" s="203" t="s">
        <v>241</v>
      </c>
      <c r="AU140" s="203" t="s">
        <v>86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5519</v>
      </c>
    </row>
    <row r="141" spans="1:65" s="2" customFormat="1" ht="11.25">
      <c r="A141" s="35"/>
      <c r="B141" s="36"/>
      <c r="C141" s="37"/>
      <c r="D141" s="205" t="s">
        <v>248</v>
      </c>
      <c r="E141" s="37"/>
      <c r="F141" s="206" t="s">
        <v>4949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248</v>
      </c>
      <c r="AU141" s="18" t="s">
        <v>86</v>
      </c>
    </row>
    <row r="142" spans="1:65" s="14" customFormat="1" ht="11.25">
      <c r="B142" s="221"/>
      <c r="C142" s="222"/>
      <c r="D142" s="212" t="s">
        <v>250</v>
      </c>
      <c r="E142" s="223" t="s">
        <v>1</v>
      </c>
      <c r="F142" s="224" t="s">
        <v>5343</v>
      </c>
      <c r="G142" s="222"/>
      <c r="H142" s="225">
        <v>7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250</v>
      </c>
      <c r="AU142" s="231" t="s">
        <v>86</v>
      </c>
      <c r="AV142" s="14" t="s">
        <v>86</v>
      </c>
      <c r="AW142" s="14" t="s">
        <v>31</v>
      </c>
      <c r="AX142" s="14" t="s">
        <v>75</v>
      </c>
      <c r="AY142" s="231" t="s">
        <v>239</v>
      </c>
    </row>
    <row r="143" spans="1:65" s="16" customFormat="1" ht="11.25">
      <c r="B143" s="243"/>
      <c r="C143" s="244"/>
      <c r="D143" s="212" t="s">
        <v>250</v>
      </c>
      <c r="E143" s="245" t="s">
        <v>1</v>
      </c>
      <c r="F143" s="246" t="s">
        <v>264</v>
      </c>
      <c r="G143" s="244"/>
      <c r="H143" s="247">
        <v>7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250</v>
      </c>
      <c r="AU143" s="253" t="s">
        <v>86</v>
      </c>
      <c r="AV143" s="16" t="s">
        <v>246</v>
      </c>
      <c r="AW143" s="16" t="s">
        <v>31</v>
      </c>
      <c r="AX143" s="16" t="s">
        <v>83</v>
      </c>
      <c r="AY143" s="253" t="s">
        <v>239</v>
      </c>
    </row>
    <row r="144" spans="1:65" s="2" customFormat="1" ht="16.5" customHeight="1">
      <c r="A144" s="35"/>
      <c r="B144" s="36"/>
      <c r="C144" s="254" t="s">
        <v>164</v>
      </c>
      <c r="D144" s="254" t="s">
        <v>340</v>
      </c>
      <c r="E144" s="255" t="s">
        <v>5520</v>
      </c>
      <c r="F144" s="256" t="s">
        <v>4969</v>
      </c>
      <c r="G144" s="257" t="s">
        <v>519</v>
      </c>
      <c r="H144" s="258">
        <v>6</v>
      </c>
      <c r="I144" s="259"/>
      <c r="J144" s="260">
        <f>ROUND(I144*H144,2)</f>
        <v>0</v>
      </c>
      <c r="K144" s="256" t="s">
        <v>1</v>
      </c>
      <c r="L144" s="261"/>
      <c r="M144" s="262" t="s">
        <v>1</v>
      </c>
      <c r="N144" s="263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531</v>
      </c>
      <c r="AT144" s="203" t="s">
        <v>340</v>
      </c>
      <c r="AU144" s="203" t="s">
        <v>86</v>
      </c>
      <c r="AY144" s="18" t="s">
        <v>239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169</v>
      </c>
      <c r="BM144" s="203" t="s">
        <v>5521</v>
      </c>
    </row>
    <row r="145" spans="1:65" s="2" customFormat="1" ht="16.5" customHeight="1">
      <c r="A145" s="35"/>
      <c r="B145" s="36"/>
      <c r="C145" s="254" t="s">
        <v>8</v>
      </c>
      <c r="D145" s="254" t="s">
        <v>340</v>
      </c>
      <c r="E145" s="255" t="s">
        <v>5522</v>
      </c>
      <c r="F145" s="256" t="s">
        <v>4972</v>
      </c>
      <c r="G145" s="257" t="s">
        <v>674</v>
      </c>
      <c r="H145" s="258">
        <v>2</v>
      </c>
      <c r="I145" s="259"/>
      <c r="J145" s="260">
        <f>ROUND(I145*H145,2)</f>
        <v>0</v>
      </c>
      <c r="K145" s="256" t="s">
        <v>1</v>
      </c>
      <c r="L145" s="261"/>
      <c r="M145" s="262" t="s">
        <v>1</v>
      </c>
      <c r="N145" s="263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531</v>
      </c>
      <c r="AT145" s="203" t="s">
        <v>340</v>
      </c>
      <c r="AU145" s="203" t="s">
        <v>86</v>
      </c>
      <c r="AY145" s="18" t="s">
        <v>239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169</v>
      </c>
      <c r="BM145" s="203" t="s">
        <v>5523</v>
      </c>
    </row>
    <row r="146" spans="1:65" s="2" customFormat="1" ht="24.2" customHeight="1">
      <c r="A146" s="35"/>
      <c r="B146" s="36"/>
      <c r="C146" s="192" t="s">
        <v>169</v>
      </c>
      <c r="D146" s="192" t="s">
        <v>241</v>
      </c>
      <c r="E146" s="193" t="s">
        <v>5406</v>
      </c>
      <c r="F146" s="194" t="s">
        <v>5407</v>
      </c>
      <c r="G146" s="195" t="s">
        <v>674</v>
      </c>
      <c r="H146" s="196">
        <v>2</v>
      </c>
      <c r="I146" s="197"/>
      <c r="J146" s="198">
        <f>ROUND(I146*H146,2)</f>
        <v>0</v>
      </c>
      <c r="K146" s="194" t="s">
        <v>245</v>
      </c>
      <c r="L146" s="40"/>
      <c r="M146" s="199" t="s">
        <v>1</v>
      </c>
      <c r="N146" s="200" t="s">
        <v>40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169</v>
      </c>
      <c r="AT146" s="203" t="s">
        <v>241</v>
      </c>
      <c r="AU146" s="203" t="s">
        <v>86</v>
      </c>
      <c r="AY146" s="18" t="s">
        <v>239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169</v>
      </c>
      <c r="BM146" s="203" t="s">
        <v>5524</v>
      </c>
    </row>
    <row r="147" spans="1:65" s="2" customFormat="1" ht="11.25">
      <c r="A147" s="35"/>
      <c r="B147" s="36"/>
      <c r="C147" s="37"/>
      <c r="D147" s="205" t="s">
        <v>248</v>
      </c>
      <c r="E147" s="37"/>
      <c r="F147" s="206" t="s">
        <v>5409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248</v>
      </c>
      <c r="AU147" s="18" t="s">
        <v>86</v>
      </c>
    </row>
    <row r="148" spans="1:65" s="2" customFormat="1" ht="24.2" customHeight="1">
      <c r="A148" s="35"/>
      <c r="B148" s="36"/>
      <c r="C148" s="254" t="s">
        <v>172</v>
      </c>
      <c r="D148" s="254" t="s">
        <v>340</v>
      </c>
      <c r="E148" s="255" t="s">
        <v>5525</v>
      </c>
      <c r="F148" s="256" t="s">
        <v>5526</v>
      </c>
      <c r="G148" s="257" t="s">
        <v>674</v>
      </c>
      <c r="H148" s="258">
        <v>2</v>
      </c>
      <c r="I148" s="259"/>
      <c r="J148" s="260">
        <f>ROUND(I148*H148,2)</f>
        <v>0</v>
      </c>
      <c r="K148" s="256" t="s">
        <v>1</v>
      </c>
      <c r="L148" s="261"/>
      <c r="M148" s="262" t="s">
        <v>1</v>
      </c>
      <c r="N148" s="263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531</v>
      </c>
      <c r="AT148" s="203" t="s">
        <v>340</v>
      </c>
      <c r="AU148" s="203" t="s">
        <v>86</v>
      </c>
      <c r="AY148" s="18" t="s">
        <v>239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169</v>
      </c>
      <c r="BM148" s="203" t="s">
        <v>5527</v>
      </c>
    </row>
    <row r="149" spans="1:65" s="2" customFormat="1" ht="24.2" customHeight="1">
      <c r="A149" s="35"/>
      <c r="B149" s="36"/>
      <c r="C149" s="192" t="s">
        <v>394</v>
      </c>
      <c r="D149" s="192" t="s">
        <v>241</v>
      </c>
      <c r="E149" s="193" t="s">
        <v>4999</v>
      </c>
      <c r="F149" s="194" t="s">
        <v>5149</v>
      </c>
      <c r="G149" s="195" t="s">
        <v>372</v>
      </c>
      <c r="H149" s="196">
        <v>5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>O149*H149</f>
        <v>0</v>
      </c>
      <c r="Q149" s="201">
        <v>1.536E-2</v>
      </c>
      <c r="R149" s="201">
        <f>Q149*H149</f>
        <v>7.6800000000000007E-2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169</v>
      </c>
      <c r="AT149" s="203" t="s">
        <v>241</v>
      </c>
      <c r="AU149" s="203" t="s">
        <v>86</v>
      </c>
      <c r="AY149" s="18" t="s">
        <v>239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169</v>
      </c>
      <c r="BM149" s="203" t="s">
        <v>5528</v>
      </c>
    </row>
    <row r="150" spans="1:65" s="2" customFormat="1" ht="24.2" customHeight="1">
      <c r="A150" s="35"/>
      <c r="B150" s="36"/>
      <c r="C150" s="192" t="s">
        <v>396</v>
      </c>
      <c r="D150" s="192" t="s">
        <v>241</v>
      </c>
      <c r="E150" s="193" t="s">
        <v>5005</v>
      </c>
      <c r="F150" s="194" t="s">
        <v>5006</v>
      </c>
      <c r="G150" s="195" t="s">
        <v>5007</v>
      </c>
      <c r="H150" s="273"/>
      <c r="I150" s="197"/>
      <c r="J150" s="198">
        <f>ROUND(I150*H150,2)</f>
        <v>0</v>
      </c>
      <c r="K150" s="194" t="s">
        <v>245</v>
      </c>
      <c r="L150" s="40"/>
      <c r="M150" s="199" t="s">
        <v>1</v>
      </c>
      <c r="N150" s="200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169</v>
      </c>
      <c r="AT150" s="203" t="s">
        <v>241</v>
      </c>
      <c r="AU150" s="203" t="s">
        <v>86</v>
      </c>
      <c r="AY150" s="18" t="s">
        <v>239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169</v>
      </c>
      <c r="BM150" s="203" t="s">
        <v>5529</v>
      </c>
    </row>
    <row r="151" spans="1:65" s="2" customFormat="1" ht="11.25">
      <c r="A151" s="35"/>
      <c r="B151" s="36"/>
      <c r="C151" s="37"/>
      <c r="D151" s="205" t="s">
        <v>248</v>
      </c>
      <c r="E151" s="37"/>
      <c r="F151" s="206" t="s">
        <v>5009</v>
      </c>
      <c r="G151" s="37"/>
      <c r="H151" s="37"/>
      <c r="I151" s="207"/>
      <c r="J151" s="37"/>
      <c r="K151" s="37"/>
      <c r="L151" s="40"/>
      <c r="M151" s="265"/>
      <c r="N151" s="266"/>
      <c r="O151" s="267"/>
      <c r="P151" s="267"/>
      <c r="Q151" s="267"/>
      <c r="R151" s="267"/>
      <c r="S151" s="267"/>
      <c r="T151" s="268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248</v>
      </c>
      <c r="AU151" s="18" t="s">
        <v>86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ec/hq7NPe+xnEGhYQhTBBrC29RyDroY5wkqZiV+T96uT2CJw+adPoaCWeFZQkqvCwppmZ0hTHcI50GImS261Uw==" saltValue="8p1nOB5gVC+WYYf5oW94O33fhYXw6mNjg2V4usyWyXvPdgKoWdIbOvalXwO8r7KmwMGuRl0+eLqrVs/b2QY0Ww==" spinCount="100000" sheet="1" objects="1" scenarios="1" formatColumns="0" formatRows="0" autoFilter="0"/>
  <autoFilter ref="C121:K151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0C00-000000000000}"/>
    <hyperlink ref="F130" r:id="rId2" xr:uid="{00000000-0004-0000-0C00-000001000000}"/>
    <hyperlink ref="F136" r:id="rId3" xr:uid="{00000000-0004-0000-0C00-000002000000}"/>
    <hyperlink ref="F141" r:id="rId4" xr:uid="{00000000-0004-0000-0C00-000003000000}"/>
    <hyperlink ref="F147" r:id="rId5" xr:uid="{00000000-0004-0000-0C00-000004000000}"/>
    <hyperlink ref="F151" r:id="rId6" xr:uid="{00000000-0004-0000-0C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129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4755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5530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179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180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4757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ROUND((SUM(BE122:BE143)),  2)</f>
        <v>0</v>
      </c>
      <c r="G35" s="35"/>
      <c r="H35" s="35"/>
      <c r="I35" s="131">
        <v>0.21</v>
      </c>
      <c r="J35" s="130">
        <f>ROUND(((SUM(BE122:BE143))*I35),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ROUND((SUM(BF122:BF143)),  2)</f>
        <v>0</v>
      </c>
      <c r="G36" s="35"/>
      <c r="H36" s="35"/>
      <c r="I36" s="131">
        <v>0.15</v>
      </c>
      <c r="J36" s="130">
        <f>ROUND(((SUM(BF122:BF143))*I36),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ROUND((SUM(BG122:BG143)),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ROUND((SUM(BH122:BH143)),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ROUND((SUM(BI122:BI143)),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4755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VZT-09 - Zařízení č.9 - Strojovna na ÚT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Ostrov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30" t="s">
        <v>23</v>
      </c>
      <c r="D93" s="37"/>
      <c r="E93" s="37"/>
      <c r="F93" s="28" t="str">
        <f>E17</f>
        <v>Město Ostrov</v>
      </c>
      <c r="G93" s="37"/>
      <c r="H93" s="37"/>
      <c r="I93" s="30" t="s">
        <v>29</v>
      </c>
      <c r="J93" s="33" t="str">
        <f>E23</f>
        <v>BPO spol. s r.o.,Lidická 1239,36317 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Tomanová Ing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203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5531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224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9" t="str">
        <f>E7</f>
        <v>Areál IZS Ostrov - stanice JSDH - revize 2022</v>
      </c>
      <c r="F110" s="330"/>
      <c r="G110" s="330"/>
      <c r="H110" s="33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9" t="s">
        <v>4755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4351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4" t="str">
        <f>E11</f>
        <v>VZT-09 - Zařízení č.9 - Strojovna na ÚT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Ostrov</v>
      </c>
      <c r="G116" s="37"/>
      <c r="H116" s="37"/>
      <c r="I116" s="30" t="s">
        <v>22</v>
      </c>
      <c r="J116" s="67">
        <f>IF(J14="","",J14)</f>
        <v>44764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23</v>
      </c>
      <c r="D118" s="37"/>
      <c r="E118" s="37"/>
      <c r="F118" s="28" t="str">
        <f>E17</f>
        <v>Město Ostrov</v>
      </c>
      <c r="G118" s="37"/>
      <c r="H118" s="37"/>
      <c r="I118" s="30" t="s">
        <v>29</v>
      </c>
      <c r="J118" s="33" t="str">
        <f>E23</f>
        <v>BPO spol. s r.o.,Lidická 1239,36317 OSTROV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30" t="s">
        <v>32</v>
      </c>
      <c r="J119" s="33" t="str">
        <f>E26</f>
        <v>Tomanová Ing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225</v>
      </c>
      <c r="D121" s="168" t="s">
        <v>60</v>
      </c>
      <c r="E121" s="168" t="s">
        <v>56</v>
      </c>
      <c r="F121" s="168" t="s">
        <v>57</v>
      </c>
      <c r="G121" s="168" t="s">
        <v>226</v>
      </c>
      <c r="H121" s="168" t="s">
        <v>227</v>
      </c>
      <c r="I121" s="168" t="s">
        <v>228</v>
      </c>
      <c r="J121" s="168" t="s">
        <v>185</v>
      </c>
      <c r="K121" s="169" t="s">
        <v>229</v>
      </c>
      <c r="L121" s="170"/>
      <c r="M121" s="76" t="s">
        <v>1</v>
      </c>
      <c r="N121" s="77" t="s">
        <v>39</v>
      </c>
      <c r="O121" s="77" t="s">
        <v>230</v>
      </c>
      <c r="P121" s="77" t="s">
        <v>231</v>
      </c>
      <c r="Q121" s="77" t="s">
        <v>232</v>
      </c>
      <c r="R121" s="77" t="s">
        <v>233</v>
      </c>
      <c r="S121" s="77" t="s">
        <v>234</v>
      </c>
      <c r="T121" s="78" t="s">
        <v>235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236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187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1815</v>
      </c>
      <c r="F123" s="179" t="s">
        <v>1816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86</v>
      </c>
      <c r="AT123" s="188" t="s">
        <v>74</v>
      </c>
      <c r="AU123" s="188" t="s">
        <v>75</v>
      </c>
      <c r="AY123" s="187" t="s">
        <v>239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74</v>
      </c>
      <c r="E124" s="190" t="s">
        <v>5532</v>
      </c>
      <c r="F124" s="190" t="s">
        <v>5533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SUM(P125:P143)</f>
        <v>0</v>
      </c>
      <c r="Q124" s="184"/>
      <c r="R124" s="185">
        <f>SUM(R125:R143)</f>
        <v>0</v>
      </c>
      <c r="S124" s="184"/>
      <c r="T124" s="186">
        <f>SUM(T125:T143)</f>
        <v>0</v>
      </c>
      <c r="AR124" s="187" t="s">
        <v>86</v>
      </c>
      <c r="AT124" s="188" t="s">
        <v>74</v>
      </c>
      <c r="AU124" s="188" t="s">
        <v>83</v>
      </c>
      <c r="AY124" s="187" t="s">
        <v>239</v>
      </c>
      <c r="BK124" s="189">
        <f>SUM(BK125:BK143)</f>
        <v>0</v>
      </c>
    </row>
    <row r="125" spans="1:65" s="2" customFormat="1" ht="24.2" customHeight="1">
      <c r="A125" s="35"/>
      <c r="B125" s="36"/>
      <c r="C125" s="192" t="s">
        <v>83</v>
      </c>
      <c r="D125" s="192" t="s">
        <v>241</v>
      </c>
      <c r="E125" s="193" t="s">
        <v>5534</v>
      </c>
      <c r="F125" s="194" t="s">
        <v>5535</v>
      </c>
      <c r="G125" s="195" t="s">
        <v>674</v>
      </c>
      <c r="H125" s="196">
        <v>1</v>
      </c>
      <c r="I125" s="197"/>
      <c r="J125" s="198">
        <f>ROUND(I125*H125,2)</f>
        <v>0</v>
      </c>
      <c r="K125" s="194" t="s">
        <v>245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</v>
      </c>
      <c r="AT125" s="203" t="s">
        <v>241</v>
      </c>
      <c r="AU125" s="203" t="s">
        <v>86</v>
      </c>
      <c r="AY125" s="18" t="s">
        <v>239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</v>
      </c>
      <c r="BM125" s="203" t="s">
        <v>5536</v>
      </c>
    </row>
    <row r="126" spans="1:65" s="2" customFormat="1" ht="11.25">
      <c r="A126" s="35"/>
      <c r="B126" s="36"/>
      <c r="C126" s="37"/>
      <c r="D126" s="205" t="s">
        <v>248</v>
      </c>
      <c r="E126" s="37"/>
      <c r="F126" s="206" t="s">
        <v>5537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248</v>
      </c>
      <c r="AU126" s="18" t="s">
        <v>86</v>
      </c>
    </row>
    <row r="127" spans="1:65" s="2" customFormat="1" ht="33" customHeight="1">
      <c r="A127" s="35"/>
      <c r="B127" s="36"/>
      <c r="C127" s="254" t="s">
        <v>86</v>
      </c>
      <c r="D127" s="254" t="s">
        <v>340</v>
      </c>
      <c r="E127" s="255" t="s">
        <v>5538</v>
      </c>
      <c r="F127" s="256" t="s">
        <v>5539</v>
      </c>
      <c r="G127" s="257" t="s">
        <v>674</v>
      </c>
      <c r="H127" s="258">
        <v>1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169</v>
      </c>
      <c r="BM127" s="203" t="s">
        <v>5540</v>
      </c>
    </row>
    <row r="128" spans="1:65" s="2" customFormat="1" ht="24.2" customHeight="1">
      <c r="A128" s="35"/>
      <c r="B128" s="36"/>
      <c r="C128" s="254" t="s">
        <v>255</v>
      </c>
      <c r="D128" s="254" t="s">
        <v>340</v>
      </c>
      <c r="E128" s="255" t="s">
        <v>5541</v>
      </c>
      <c r="F128" s="256" t="s">
        <v>5542</v>
      </c>
      <c r="G128" s="257" t="s">
        <v>1</v>
      </c>
      <c r="H128" s="258">
        <v>0</v>
      </c>
      <c r="I128" s="259"/>
      <c r="J128" s="260">
        <f>ROUND(I128*H128,2)</f>
        <v>0</v>
      </c>
      <c r="K128" s="256" t="s">
        <v>1</v>
      </c>
      <c r="L128" s="261"/>
      <c r="M128" s="262" t="s">
        <v>1</v>
      </c>
      <c r="N128" s="263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531</v>
      </c>
      <c r="AT128" s="203" t="s">
        <v>340</v>
      </c>
      <c r="AU128" s="203" t="s">
        <v>86</v>
      </c>
      <c r="AY128" s="18" t="s">
        <v>239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169</v>
      </c>
      <c r="BM128" s="203" t="s">
        <v>5543</v>
      </c>
    </row>
    <row r="129" spans="1:65" s="2" customFormat="1" ht="33" customHeight="1">
      <c r="A129" s="35"/>
      <c r="B129" s="36"/>
      <c r="C129" s="192" t="s">
        <v>246</v>
      </c>
      <c r="D129" s="192" t="s">
        <v>241</v>
      </c>
      <c r="E129" s="193" t="s">
        <v>5379</v>
      </c>
      <c r="F129" s="194" t="s">
        <v>5380</v>
      </c>
      <c r="G129" s="195" t="s">
        <v>674</v>
      </c>
      <c r="H129" s="196">
        <v>1</v>
      </c>
      <c r="I129" s="197"/>
      <c r="J129" s="198">
        <f>ROUND(I129*H129,2)</f>
        <v>0</v>
      </c>
      <c r="K129" s="194" t="s">
        <v>245</v>
      </c>
      <c r="L129" s="40"/>
      <c r="M129" s="199" t="s">
        <v>1</v>
      </c>
      <c r="N129" s="200" t="s">
        <v>40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169</v>
      </c>
      <c r="AT129" s="203" t="s">
        <v>241</v>
      </c>
      <c r="AU129" s="203" t="s">
        <v>86</v>
      </c>
      <c r="AY129" s="18" t="s">
        <v>239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169</v>
      </c>
      <c r="BM129" s="203" t="s">
        <v>5544</v>
      </c>
    </row>
    <row r="130" spans="1:65" s="2" customFormat="1" ht="11.25">
      <c r="A130" s="35"/>
      <c r="B130" s="36"/>
      <c r="C130" s="37"/>
      <c r="D130" s="205" t="s">
        <v>248</v>
      </c>
      <c r="E130" s="37"/>
      <c r="F130" s="206" t="s">
        <v>5382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248</v>
      </c>
      <c r="AU130" s="18" t="s">
        <v>86</v>
      </c>
    </row>
    <row r="131" spans="1:65" s="2" customFormat="1" ht="21.75" customHeight="1">
      <c r="A131" s="35"/>
      <c r="B131" s="36"/>
      <c r="C131" s="254" t="s">
        <v>288</v>
      </c>
      <c r="D131" s="254" t="s">
        <v>340</v>
      </c>
      <c r="E131" s="255" t="s">
        <v>5506</v>
      </c>
      <c r="F131" s="256" t="s">
        <v>5545</v>
      </c>
      <c r="G131" s="257" t="s">
        <v>674</v>
      </c>
      <c r="H131" s="258">
        <v>1</v>
      </c>
      <c r="I131" s="259"/>
      <c r="J131" s="260">
        <f>ROUND(I131*H131,2)</f>
        <v>0</v>
      </c>
      <c r="K131" s="256" t="s">
        <v>1</v>
      </c>
      <c r="L131" s="261"/>
      <c r="M131" s="262" t="s">
        <v>1</v>
      </c>
      <c r="N131" s="263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169</v>
      </c>
      <c r="BM131" s="203" t="s">
        <v>5546</v>
      </c>
    </row>
    <row r="132" spans="1:65" s="2" customFormat="1" ht="24.2" customHeight="1">
      <c r="A132" s="35"/>
      <c r="B132" s="36"/>
      <c r="C132" s="192" t="s">
        <v>299</v>
      </c>
      <c r="D132" s="192" t="s">
        <v>241</v>
      </c>
      <c r="E132" s="193" t="s">
        <v>5302</v>
      </c>
      <c r="F132" s="194" t="s">
        <v>5303</v>
      </c>
      <c r="G132" s="195" t="s">
        <v>674</v>
      </c>
      <c r="H132" s="196">
        <v>2</v>
      </c>
      <c r="I132" s="197"/>
      <c r="J132" s="198">
        <f>ROUND(I132*H132,2)</f>
        <v>0</v>
      </c>
      <c r="K132" s="194" t="s">
        <v>245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169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169</v>
      </c>
      <c r="BM132" s="203" t="s">
        <v>5547</v>
      </c>
    </row>
    <row r="133" spans="1:65" s="2" customFormat="1" ht="11.25">
      <c r="A133" s="35"/>
      <c r="B133" s="36"/>
      <c r="C133" s="37"/>
      <c r="D133" s="205" t="s">
        <v>248</v>
      </c>
      <c r="E133" s="37"/>
      <c r="F133" s="206" t="s">
        <v>5305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248</v>
      </c>
      <c r="AU133" s="18" t="s">
        <v>86</v>
      </c>
    </row>
    <row r="134" spans="1:65" s="2" customFormat="1" ht="33" customHeight="1">
      <c r="A134" s="35"/>
      <c r="B134" s="36"/>
      <c r="C134" s="254" t="s">
        <v>309</v>
      </c>
      <c r="D134" s="254" t="s">
        <v>340</v>
      </c>
      <c r="E134" s="255" t="s">
        <v>5548</v>
      </c>
      <c r="F134" s="256" t="s">
        <v>5549</v>
      </c>
      <c r="G134" s="257" t="s">
        <v>674</v>
      </c>
      <c r="H134" s="258">
        <v>1</v>
      </c>
      <c r="I134" s="259"/>
      <c r="J134" s="260">
        <f>ROUND(I134*H134,2)</f>
        <v>0</v>
      </c>
      <c r="K134" s="256" t="s">
        <v>1</v>
      </c>
      <c r="L134" s="261"/>
      <c r="M134" s="262" t="s">
        <v>1</v>
      </c>
      <c r="N134" s="263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86</v>
      </c>
      <c r="AY134" s="18" t="s">
        <v>239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5550</v>
      </c>
    </row>
    <row r="135" spans="1:65" s="2" customFormat="1" ht="24.2" customHeight="1">
      <c r="A135" s="35"/>
      <c r="B135" s="36"/>
      <c r="C135" s="254" t="s">
        <v>319</v>
      </c>
      <c r="D135" s="254" t="s">
        <v>340</v>
      </c>
      <c r="E135" s="255" t="s">
        <v>5551</v>
      </c>
      <c r="F135" s="256" t="s">
        <v>5552</v>
      </c>
      <c r="G135" s="257" t="s">
        <v>674</v>
      </c>
      <c r="H135" s="258">
        <v>1</v>
      </c>
      <c r="I135" s="259"/>
      <c r="J135" s="260">
        <f>ROUND(I135*H135,2)</f>
        <v>0</v>
      </c>
      <c r="K135" s="256" t="s">
        <v>1</v>
      </c>
      <c r="L135" s="261"/>
      <c r="M135" s="262" t="s">
        <v>1</v>
      </c>
      <c r="N135" s="263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531</v>
      </c>
      <c r="AT135" s="203" t="s">
        <v>340</v>
      </c>
      <c r="AU135" s="203" t="s">
        <v>86</v>
      </c>
      <c r="AY135" s="18" t="s">
        <v>239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5553</v>
      </c>
    </row>
    <row r="136" spans="1:65" s="2" customFormat="1" ht="33" customHeight="1">
      <c r="A136" s="35"/>
      <c r="B136" s="36"/>
      <c r="C136" s="192" t="s">
        <v>327</v>
      </c>
      <c r="D136" s="192" t="s">
        <v>241</v>
      </c>
      <c r="E136" s="193" t="s">
        <v>4894</v>
      </c>
      <c r="F136" s="194" t="s">
        <v>4895</v>
      </c>
      <c r="G136" s="195" t="s">
        <v>519</v>
      </c>
      <c r="H136" s="196">
        <v>0.65</v>
      </c>
      <c r="I136" s="197"/>
      <c r="J136" s="198">
        <f>ROUND(I136*H136,2)</f>
        <v>0</v>
      </c>
      <c r="K136" s="194" t="s">
        <v>245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169</v>
      </c>
      <c r="AT136" s="203" t="s">
        <v>241</v>
      </c>
      <c r="AU136" s="203" t="s">
        <v>86</v>
      </c>
      <c r="AY136" s="18" t="s">
        <v>239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169</v>
      </c>
      <c r="BM136" s="203" t="s">
        <v>5554</v>
      </c>
    </row>
    <row r="137" spans="1:65" s="2" customFormat="1" ht="11.25">
      <c r="A137" s="35"/>
      <c r="B137" s="36"/>
      <c r="C137" s="37"/>
      <c r="D137" s="205" t="s">
        <v>248</v>
      </c>
      <c r="E137" s="37"/>
      <c r="F137" s="206" t="s">
        <v>4897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248</v>
      </c>
      <c r="AU137" s="18" t="s">
        <v>86</v>
      </c>
    </row>
    <row r="138" spans="1:65" s="2" customFormat="1" ht="24.2" customHeight="1">
      <c r="A138" s="35"/>
      <c r="B138" s="36"/>
      <c r="C138" s="254" t="s">
        <v>151</v>
      </c>
      <c r="D138" s="254" t="s">
        <v>340</v>
      </c>
      <c r="E138" s="255" t="s">
        <v>5555</v>
      </c>
      <c r="F138" s="256" t="s">
        <v>4899</v>
      </c>
      <c r="G138" s="257" t="s">
        <v>519</v>
      </c>
      <c r="H138" s="258">
        <v>0.65</v>
      </c>
      <c r="I138" s="259"/>
      <c r="J138" s="260">
        <f>ROUND(I138*H138,2)</f>
        <v>0</v>
      </c>
      <c r="K138" s="256" t="s">
        <v>1</v>
      </c>
      <c r="L138" s="261"/>
      <c r="M138" s="262" t="s">
        <v>1</v>
      </c>
      <c r="N138" s="263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531</v>
      </c>
      <c r="AT138" s="203" t="s">
        <v>340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5556</v>
      </c>
    </row>
    <row r="139" spans="1:65" s="2" customFormat="1" ht="33" customHeight="1">
      <c r="A139" s="35"/>
      <c r="B139" s="36"/>
      <c r="C139" s="192" t="s">
        <v>154</v>
      </c>
      <c r="D139" s="192" t="s">
        <v>241</v>
      </c>
      <c r="E139" s="193" t="s">
        <v>5329</v>
      </c>
      <c r="F139" s="194" t="s">
        <v>5330</v>
      </c>
      <c r="G139" s="195" t="s">
        <v>519</v>
      </c>
      <c r="H139" s="196">
        <v>1</v>
      </c>
      <c r="I139" s="197"/>
      <c r="J139" s="198">
        <f>ROUND(I139*H139,2)</f>
        <v>0</v>
      </c>
      <c r="K139" s="194" t="s">
        <v>245</v>
      </c>
      <c r="L139" s="40"/>
      <c r="M139" s="199" t="s">
        <v>1</v>
      </c>
      <c r="N139" s="200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169</v>
      </c>
      <c r="AT139" s="203" t="s">
        <v>241</v>
      </c>
      <c r="AU139" s="203" t="s">
        <v>86</v>
      </c>
      <c r="AY139" s="18" t="s">
        <v>239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169</v>
      </c>
      <c r="BM139" s="203" t="s">
        <v>5557</v>
      </c>
    </row>
    <row r="140" spans="1:65" s="2" customFormat="1" ht="11.25">
      <c r="A140" s="35"/>
      <c r="B140" s="36"/>
      <c r="C140" s="37"/>
      <c r="D140" s="205" t="s">
        <v>248</v>
      </c>
      <c r="E140" s="37"/>
      <c r="F140" s="206" t="s">
        <v>5332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248</v>
      </c>
      <c r="AU140" s="18" t="s">
        <v>86</v>
      </c>
    </row>
    <row r="141" spans="1:65" s="2" customFormat="1" ht="16.5" customHeight="1">
      <c r="A141" s="35"/>
      <c r="B141" s="36"/>
      <c r="C141" s="254" t="s">
        <v>157</v>
      </c>
      <c r="D141" s="254" t="s">
        <v>340</v>
      </c>
      <c r="E141" s="255" t="s">
        <v>5558</v>
      </c>
      <c r="F141" s="256" t="s">
        <v>5559</v>
      </c>
      <c r="G141" s="257" t="s">
        <v>519</v>
      </c>
      <c r="H141" s="258">
        <v>1</v>
      </c>
      <c r="I141" s="259"/>
      <c r="J141" s="260">
        <f>ROUND(I141*H141,2)</f>
        <v>0</v>
      </c>
      <c r="K141" s="256" t="s">
        <v>1</v>
      </c>
      <c r="L141" s="261"/>
      <c r="M141" s="262" t="s">
        <v>1</v>
      </c>
      <c r="N141" s="263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531</v>
      </c>
      <c r="AT141" s="203" t="s">
        <v>340</v>
      </c>
      <c r="AU141" s="203" t="s">
        <v>86</v>
      </c>
      <c r="AY141" s="18" t="s">
        <v>239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169</v>
      </c>
      <c r="BM141" s="203" t="s">
        <v>5560</v>
      </c>
    </row>
    <row r="142" spans="1:65" s="2" customFormat="1" ht="24.2" customHeight="1">
      <c r="A142" s="35"/>
      <c r="B142" s="36"/>
      <c r="C142" s="192" t="s">
        <v>161</v>
      </c>
      <c r="D142" s="192" t="s">
        <v>241</v>
      </c>
      <c r="E142" s="193" t="s">
        <v>5005</v>
      </c>
      <c r="F142" s="194" t="s">
        <v>5006</v>
      </c>
      <c r="G142" s="195" t="s">
        <v>5007</v>
      </c>
      <c r="H142" s="273"/>
      <c r="I142" s="197"/>
      <c r="J142" s="198">
        <f>ROUND(I142*H142,2)</f>
        <v>0</v>
      </c>
      <c r="K142" s="194" t="s">
        <v>245</v>
      </c>
      <c r="L142" s="40"/>
      <c r="M142" s="199" t="s">
        <v>1</v>
      </c>
      <c r="N142" s="200" t="s">
        <v>40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169</v>
      </c>
      <c r="AT142" s="203" t="s">
        <v>241</v>
      </c>
      <c r="AU142" s="203" t="s">
        <v>86</v>
      </c>
      <c r="AY142" s="18" t="s">
        <v>239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169</v>
      </c>
      <c r="BM142" s="203" t="s">
        <v>5561</v>
      </c>
    </row>
    <row r="143" spans="1:65" s="2" customFormat="1" ht="11.25">
      <c r="A143" s="35"/>
      <c r="B143" s="36"/>
      <c r="C143" s="37"/>
      <c r="D143" s="205" t="s">
        <v>248</v>
      </c>
      <c r="E143" s="37"/>
      <c r="F143" s="206" t="s">
        <v>5009</v>
      </c>
      <c r="G143" s="37"/>
      <c r="H143" s="37"/>
      <c r="I143" s="207"/>
      <c r="J143" s="37"/>
      <c r="K143" s="37"/>
      <c r="L143" s="40"/>
      <c r="M143" s="265"/>
      <c r="N143" s="266"/>
      <c r="O143" s="267"/>
      <c r="P143" s="267"/>
      <c r="Q143" s="267"/>
      <c r="R143" s="267"/>
      <c r="S143" s="267"/>
      <c r="T143" s="268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248</v>
      </c>
      <c r="AU143" s="18" t="s">
        <v>86</v>
      </c>
    </row>
    <row r="144" spans="1:65" s="2" customFormat="1" ht="6.95" customHeight="1">
      <c r="A144" s="35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6ogly55kbplplzya8FI1+/3s8JDpPVCosjTxrboWtaw8FS0reM7fvexwLhQ64Q9J8HdubldBpzGlEQ0OifvKtQ==" saltValue="HPlYOh0yzGBEU9ht0CNxMPg+LoYzSkvTtBp3V9QVYBBzXWID01Kv2AU2F/slUeX0zZ48At6q3V2q3diRfe+JYQ==" spinCount="100000" sheet="1" objects="1" scenarios="1" formatColumns="0" formatRows="0" autoFilter="0"/>
  <autoFilter ref="C121:K143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0D00-000000000000}"/>
    <hyperlink ref="F130" r:id="rId2" xr:uid="{00000000-0004-0000-0D00-000001000000}"/>
    <hyperlink ref="F133" r:id="rId3" xr:uid="{00000000-0004-0000-0D00-000002000000}"/>
    <hyperlink ref="F137" r:id="rId4" xr:uid="{00000000-0004-0000-0D00-000003000000}"/>
    <hyperlink ref="F140" r:id="rId5" xr:uid="{00000000-0004-0000-0D00-000004000000}"/>
    <hyperlink ref="F143" r:id="rId6" xr:uid="{00000000-0004-0000-0D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132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4755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5562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179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180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4757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ROUND((SUM(BE122:BE140)),  2)</f>
        <v>0</v>
      </c>
      <c r="G35" s="35"/>
      <c r="H35" s="35"/>
      <c r="I35" s="131">
        <v>0.21</v>
      </c>
      <c r="J35" s="130">
        <f>ROUND(((SUM(BE122:BE140))*I35),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ROUND((SUM(BF122:BF140)),  2)</f>
        <v>0</v>
      </c>
      <c r="G36" s="35"/>
      <c r="H36" s="35"/>
      <c r="I36" s="131">
        <v>0.15</v>
      </c>
      <c r="J36" s="130">
        <f>ROUND(((SUM(BF122:BF140))*I36),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ROUND((SUM(BG122:BG140)),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ROUND((SUM(BH122:BH140)),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ROUND((SUM(BI122:BI140)),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4755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VZT-10 - Zařízení č.10 - Rozvodna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Ostrov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30" t="s">
        <v>23</v>
      </c>
      <c r="D93" s="37"/>
      <c r="E93" s="37"/>
      <c r="F93" s="28" t="str">
        <f>E17</f>
        <v>Město Ostrov</v>
      </c>
      <c r="G93" s="37"/>
      <c r="H93" s="37"/>
      <c r="I93" s="30" t="s">
        <v>29</v>
      </c>
      <c r="J93" s="33" t="str">
        <f>E23</f>
        <v>BPO spol. s r.o.,Lidická 1239,36317 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Tomanová Ing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203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5563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224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9" t="str">
        <f>E7</f>
        <v>Areál IZS Ostrov - stanice JSDH - revize 2022</v>
      </c>
      <c r="F110" s="330"/>
      <c r="G110" s="330"/>
      <c r="H110" s="33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9" t="s">
        <v>4755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4351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4" t="str">
        <f>E11</f>
        <v>VZT-10 - Zařízení č.10 - Rozvodna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Ostrov</v>
      </c>
      <c r="G116" s="37"/>
      <c r="H116" s="37"/>
      <c r="I116" s="30" t="s">
        <v>22</v>
      </c>
      <c r="J116" s="67">
        <f>IF(J14="","",J14)</f>
        <v>44764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23</v>
      </c>
      <c r="D118" s="37"/>
      <c r="E118" s="37"/>
      <c r="F118" s="28" t="str">
        <f>E17</f>
        <v>Město Ostrov</v>
      </c>
      <c r="G118" s="37"/>
      <c r="H118" s="37"/>
      <c r="I118" s="30" t="s">
        <v>29</v>
      </c>
      <c r="J118" s="33" t="str">
        <f>E23</f>
        <v>BPO spol. s r.o.,Lidická 1239,36317 OSTROV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30" t="s">
        <v>32</v>
      </c>
      <c r="J119" s="33" t="str">
        <f>E26</f>
        <v>Tomanová Ing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225</v>
      </c>
      <c r="D121" s="168" t="s">
        <v>60</v>
      </c>
      <c r="E121" s="168" t="s">
        <v>56</v>
      </c>
      <c r="F121" s="168" t="s">
        <v>57</v>
      </c>
      <c r="G121" s="168" t="s">
        <v>226</v>
      </c>
      <c r="H121" s="168" t="s">
        <v>227</v>
      </c>
      <c r="I121" s="168" t="s">
        <v>228</v>
      </c>
      <c r="J121" s="168" t="s">
        <v>185</v>
      </c>
      <c r="K121" s="169" t="s">
        <v>229</v>
      </c>
      <c r="L121" s="170"/>
      <c r="M121" s="76" t="s">
        <v>1</v>
      </c>
      <c r="N121" s="77" t="s">
        <v>39</v>
      </c>
      <c r="O121" s="77" t="s">
        <v>230</v>
      </c>
      <c r="P121" s="77" t="s">
        <v>231</v>
      </c>
      <c r="Q121" s="77" t="s">
        <v>232</v>
      </c>
      <c r="R121" s="77" t="s">
        <v>233</v>
      </c>
      <c r="S121" s="77" t="s">
        <v>234</v>
      </c>
      <c r="T121" s="78" t="s">
        <v>235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236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187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1815</v>
      </c>
      <c r="F123" s="179" t="s">
        <v>1816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86</v>
      </c>
      <c r="AT123" s="188" t="s">
        <v>74</v>
      </c>
      <c r="AU123" s="188" t="s">
        <v>75</v>
      </c>
      <c r="AY123" s="187" t="s">
        <v>239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74</v>
      </c>
      <c r="E124" s="190" t="s">
        <v>5564</v>
      </c>
      <c r="F124" s="190" t="s">
        <v>5565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SUM(P125:P140)</f>
        <v>0</v>
      </c>
      <c r="Q124" s="184"/>
      <c r="R124" s="185">
        <f>SUM(R125:R140)</f>
        <v>0</v>
      </c>
      <c r="S124" s="184"/>
      <c r="T124" s="186">
        <f>SUM(T125:T140)</f>
        <v>0</v>
      </c>
      <c r="AR124" s="187" t="s">
        <v>86</v>
      </c>
      <c r="AT124" s="188" t="s">
        <v>74</v>
      </c>
      <c r="AU124" s="188" t="s">
        <v>83</v>
      </c>
      <c r="AY124" s="187" t="s">
        <v>239</v>
      </c>
      <c r="BK124" s="189">
        <f>SUM(BK125:BK140)</f>
        <v>0</v>
      </c>
    </row>
    <row r="125" spans="1:65" s="2" customFormat="1" ht="24.2" customHeight="1">
      <c r="A125" s="35"/>
      <c r="B125" s="36"/>
      <c r="C125" s="192" t="s">
        <v>83</v>
      </c>
      <c r="D125" s="192" t="s">
        <v>241</v>
      </c>
      <c r="E125" s="193" t="s">
        <v>5566</v>
      </c>
      <c r="F125" s="194" t="s">
        <v>5567</v>
      </c>
      <c r="G125" s="195" t="s">
        <v>674</v>
      </c>
      <c r="H125" s="196">
        <v>1</v>
      </c>
      <c r="I125" s="197"/>
      <c r="J125" s="198">
        <f>ROUND(I125*H125,2)</f>
        <v>0</v>
      </c>
      <c r="K125" s="194" t="s">
        <v>245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</v>
      </c>
      <c r="AT125" s="203" t="s">
        <v>241</v>
      </c>
      <c r="AU125" s="203" t="s">
        <v>86</v>
      </c>
      <c r="AY125" s="18" t="s">
        <v>239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</v>
      </c>
      <c r="BM125" s="203" t="s">
        <v>5568</v>
      </c>
    </row>
    <row r="126" spans="1:65" s="2" customFormat="1" ht="11.25">
      <c r="A126" s="35"/>
      <c r="B126" s="36"/>
      <c r="C126" s="37"/>
      <c r="D126" s="205" t="s">
        <v>248</v>
      </c>
      <c r="E126" s="37"/>
      <c r="F126" s="206" t="s">
        <v>5569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248</v>
      </c>
      <c r="AU126" s="18" t="s">
        <v>86</v>
      </c>
    </row>
    <row r="127" spans="1:65" s="2" customFormat="1" ht="33" customHeight="1">
      <c r="A127" s="35"/>
      <c r="B127" s="36"/>
      <c r="C127" s="254" t="s">
        <v>86</v>
      </c>
      <c r="D127" s="254" t="s">
        <v>340</v>
      </c>
      <c r="E127" s="255" t="s">
        <v>5570</v>
      </c>
      <c r="F127" s="256" t="s">
        <v>5571</v>
      </c>
      <c r="G127" s="257" t="s">
        <v>674</v>
      </c>
      <c r="H127" s="258">
        <v>1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169</v>
      </c>
      <c r="BM127" s="203" t="s">
        <v>5572</v>
      </c>
    </row>
    <row r="128" spans="1:65" s="2" customFormat="1" ht="24.2" customHeight="1">
      <c r="A128" s="35"/>
      <c r="B128" s="36"/>
      <c r="C128" s="254" t="s">
        <v>255</v>
      </c>
      <c r="D128" s="254" t="s">
        <v>340</v>
      </c>
      <c r="E128" s="255" t="s">
        <v>5573</v>
      </c>
      <c r="F128" s="256" t="s">
        <v>5542</v>
      </c>
      <c r="G128" s="257" t="s">
        <v>21</v>
      </c>
      <c r="H128" s="258">
        <v>0</v>
      </c>
      <c r="I128" s="259"/>
      <c r="J128" s="260">
        <f>ROUND(I128*H128,2)</f>
        <v>0</v>
      </c>
      <c r="K128" s="256" t="s">
        <v>1</v>
      </c>
      <c r="L128" s="261"/>
      <c r="M128" s="262" t="s">
        <v>1</v>
      </c>
      <c r="N128" s="263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531</v>
      </c>
      <c r="AT128" s="203" t="s">
        <v>340</v>
      </c>
      <c r="AU128" s="203" t="s">
        <v>86</v>
      </c>
      <c r="AY128" s="18" t="s">
        <v>239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169</v>
      </c>
      <c r="BM128" s="203" t="s">
        <v>5574</v>
      </c>
    </row>
    <row r="129" spans="1:65" s="2" customFormat="1" ht="24.2" customHeight="1">
      <c r="A129" s="35"/>
      <c r="B129" s="36"/>
      <c r="C129" s="192" t="s">
        <v>246</v>
      </c>
      <c r="D129" s="192" t="s">
        <v>241</v>
      </c>
      <c r="E129" s="193" t="s">
        <v>5302</v>
      </c>
      <c r="F129" s="194" t="s">
        <v>5303</v>
      </c>
      <c r="G129" s="195" t="s">
        <v>674</v>
      </c>
      <c r="H129" s="196">
        <v>2</v>
      </c>
      <c r="I129" s="197"/>
      <c r="J129" s="198">
        <f>ROUND(I129*H129,2)</f>
        <v>0</v>
      </c>
      <c r="K129" s="194" t="s">
        <v>245</v>
      </c>
      <c r="L129" s="40"/>
      <c r="M129" s="199" t="s">
        <v>1</v>
      </c>
      <c r="N129" s="200" t="s">
        <v>40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169</v>
      </c>
      <c r="AT129" s="203" t="s">
        <v>241</v>
      </c>
      <c r="AU129" s="203" t="s">
        <v>86</v>
      </c>
      <c r="AY129" s="18" t="s">
        <v>239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169</v>
      </c>
      <c r="BM129" s="203" t="s">
        <v>5575</v>
      </c>
    </row>
    <row r="130" spans="1:65" s="2" customFormat="1" ht="11.25">
      <c r="A130" s="35"/>
      <c r="B130" s="36"/>
      <c r="C130" s="37"/>
      <c r="D130" s="205" t="s">
        <v>248</v>
      </c>
      <c r="E130" s="37"/>
      <c r="F130" s="206" t="s">
        <v>5305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248</v>
      </c>
      <c r="AU130" s="18" t="s">
        <v>86</v>
      </c>
    </row>
    <row r="131" spans="1:65" s="2" customFormat="1" ht="33" customHeight="1">
      <c r="A131" s="35"/>
      <c r="B131" s="36"/>
      <c r="C131" s="254" t="s">
        <v>288</v>
      </c>
      <c r="D131" s="254" t="s">
        <v>340</v>
      </c>
      <c r="E131" s="255" t="s">
        <v>5576</v>
      </c>
      <c r="F131" s="256" t="s">
        <v>5577</v>
      </c>
      <c r="G131" s="257" t="s">
        <v>674</v>
      </c>
      <c r="H131" s="258">
        <v>1</v>
      </c>
      <c r="I131" s="259"/>
      <c r="J131" s="260">
        <f>ROUND(I131*H131,2)</f>
        <v>0</v>
      </c>
      <c r="K131" s="256" t="s">
        <v>1</v>
      </c>
      <c r="L131" s="261"/>
      <c r="M131" s="262" t="s">
        <v>1</v>
      </c>
      <c r="N131" s="263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169</v>
      </c>
      <c r="BM131" s="203" t="s">
        <v>5578</v>
      </c>
    </row>
    <row r="132" spans="1:65" s="2" customFormat="1" ht="24.2" customHeight="1">
      <c r="A132" s="35"/>
      <c r="B132" s="36"/>
      <c r="C132" s="254" t="s">
        <v>299</v>
      </c>
      <c r="D132" s="254" t="s">
        <v>340</v>
      </c>
      <c r="E132" s="255" t="s">
        <v>5579</v>
      </c>
      <c r="F132" s="256" t="s">
        <v>5513</v>
      </c>
      <c r="G132" s="257" t="s">
        <v>674</v>
      </c>
      <c r="H132" s="258">
        <v>1</v>
      </c>
      <c r="I132" s="259"/>
      <c r="J132" s="260">
        <f>ROUND(I132*H132,2)</f>
        <v>0</v>
      </c>
      <c r="K132" s="256" t="s">
        <v>1</v>
      </c>
      <c r="L132" s="261"/>
      <c r="M132" s="262" t="s">
        <v>1</v>
      </c>
      <c r="N132" s="263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531</v>
      </c>
      <c r="AT132" s="203" t="s">
        <v>340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169</v>
      </c>
      <c r="BM132" s="203" t="s">
        <v>5580</v>
      </c>
    </row>
    <row r="133" spans="1:65" s="2" customFormat="1" ht="33" customHeight="1">
      <c r="A133" s="35"/>
      <c r="B133" s="36"/>
      <c r="C133" s="192" t="s">
        <v>309</v>
      </c>
      <c r="D133" s="192" t="s">
        <v>241</v>
      </c>
      <c r="E133" s="193" t="s">
        <v>4907</v>
      </c>
      <c r="F133" s="194" t="s">
        <v>4908</v>
      </c>
      <c r="G133" s="195" t="s">
        <v>519</v>
      </c>
      <c r="H133" s="196">
        <v>0.65</v>
      </c>
      <c r="I133" s="197"/>
      <c r="J133" s="198">
        <f>ROUND(I133*H133,2)</f>
        <v>0</v>
      </c>
      <c r="K133" s="194" t="s">
        <v>245</v>
      </c>
      <c r="L133" s="40"/>
      <c r="M133" s="199" t="s">
        <v>1</v>
      </c>
      <c r="N133" s="200" t="s">
        <v>40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169</v>
      </c>
      <c r="AT133" s="203" t="s">
        <v>241</v>
      </c>
      <c r="AU133" s="203" t="s">
        <v>86</v>
      </c>
      <c r="AY133" s="18" t="s">
        <v>239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169</v>
      </c>
      <c r="BM133" s="203" t="s">
        <v>5581</v>
      </c>
    </row>
    <row r="134" spans="1:65" s="2" customFormat="1" ht="11.25">
      <c r="A134" s="35"/>
      <c r="B134" s="36"/>
      <c r="C134" s="37"/>
      <c r="D134" s="205" t="s">
        <v>248</v>
      </c>
      <c r="E134" s="37"/>
      <c r="F134" s="206" t="s">
        <v>4910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248</v>
      </c>
      <c r="AU134" s="18" t="s">
        <v>86</v>
      </c>
    </row>
    <row r="135" spans="1:65" s="2" customFormat="1" ht="24.2" customHeight="1">
      <c r="A135" s="35"/>
      <c r="B135" s="36"/>
      <c r="C135" s="254" t="s">
        <v>319</v>
      </c>
      <c r="D135" s="254" t="s">
        <v>340</v>
      </c>
      <c r="E135" s="255" t="s">
        <v>5582</v>
      </c>
      <c r="F135" s="256" t="s">
        <v>5583</v>
      </c>
      <c r="G135" s="257" t="s">
        <v>519</v>
      </c>
      <c r="H135" s="258">
        <v>0.65</v>
      </c>
      <c r="I135" s="259"/>
      <c r="J135" s="260">
        <f>ROUND(I135*H135,2)</f>
        <v>0</v>
      </c>
      <c r="K135" s="256" t="s">
        <v>1</v>
      </c>
      <c r="L135" s="261"/>
      <c r="M135" s="262" t="s">
        <v>1</v>
      </c>
      <c r="N135" s="263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531</v>
      </c>
      <c r="AT135" s="203" t="s">
        <v>340</v>
      </c>
      <c r="AU135" s="203" t="s">
        <v>86</v>
      </c>
      <c r="AY135" s="18" t="s">
        <v>239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169</v>
      </c>
      <c r="BM135" s="203" t="s">
        <v>5584</v>
      </c>
    </row>
    <row r="136" spans="1:65" s="2" customFormat="1" ht="33" customHeight="1">
      <c r="A136" s="35"/>
      <c r="B136" s="36"/>
      <c r="C136" s="192" t="s">
        <v>327</v>
      </c>
      <c r="D136" s="192" t="s">
        <v>241</v>
      </c>
      <c r="E136" s="193" t="s">
        <v>4946</v>
      </c>
      <c r="F136" s="194" t="s">
        <v>4947</v>
      </c>
      <c r="G136" s="195" t="s">
        <v>519</v>
      </c>
      <c r="H136" s="196">
        <v>1</v>
      </c>
      <c r="I136" s="197"/>
      <c r="J136" s="198">
        <f>ROUND(I136*H136,2)</f>
        <v>0</v>
      </c>
      <c r="K136" s="194" t="s">
        <v>245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169</v>
      </c>
      <c r="AT136" s="203" t="s">
        <v>241</v>
      </c>
      <c r="AU136" s="203" t="s">
        <v>86</v>
      </c>
      <c r="AY136" s="18" t="s">
        <v>239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169</v>
      </c>
      <c r="BM136" s="203" t="s">
        <v>5585</v>
      </c>
    </row>
    <row r="137" spans="1:65" s="2" customFormat="1" ht="11.25">
      <c r="A137" s="35"/>
      <c r="B137" s="36"/>
      <c r="C137" s="37"/>
      <c r="D137" s="205" t="s">
        <v>248</v>
      </c>
      <c r="E137" s="37"/>
      <c r="F137" s="206" t="s">
        <v>4949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248</v>
      </c>
      <c r="AU137" s="18" t="s">
        <v>86</v>
      </c>
    </row>
    <row r="138" spans="1:65" s="2" customFormat="1" ht="16.5" customHeight="1">
      <c r="A138" s="35"/>
      <c r="B138" s="36"/>
      <c r="C138" s="254" t="s">
        <v>151</v>
      </c>
      <c r="D138" s="254" t="s">
        <v>340</v>
      </c>
      <c r="E138" s="255" t="s">
        <v>5586</v>
      </c>
      <c r="F138" s="256" t="s">
        <v>4963</v>
      </c>
      <c r="G138" s="257" t="s">
        <v>519</v>
      </c>
      <c r="H138" s="258">
        <v>1</v>
      </c>
      <c r="I138" s="259"/>
      <c r="J138" s="260">
        <f>ROUND(I138*H138,2)</f>
        <v>0</v>
      </c>
      <c r="K138" s="256" t="s">
        <v>1</v>
      </c>
      <c r="L138" s="261"/>
      <c r="M138" s="262" t="s">
        <v>1</v>
      </c>
      <c r="N138" s="263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531</v>
      </c>
      <c r="AT138" s="203" t="s">
        <v>340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5587</v>
      </c>
    </row>
    <row r="139" spans="1:65" s="2" customFormat="1" ht="24.2" customHeight="1">
      <c r="A139" s="35"/>
      <c r="B139" s="36"/>
      <c r="C139" s="192" t="s">
        <v>154</v>
      </c>
      <c r="D139" s="192" t="s">
        <v>241</v>
      </c>
      <c r="E139" s="193" t="s">
        <v>5005</v>
      </c>
      <c r="F139" s="194" t="s">
        <v>5006</v>
      </c>
      <c r="G139" s="195" t="s">
        <v>5007</v>
      </c>
      <c r="H139" s="273"/>
      <c r="I139" s="197"/>
      <c r="J139" s="198">
        <f>ROUND(I139*H139,2)</f>
        <v>0</v>
      </c>
      <c r="K139" s="194" t="s">
        <v>245</v>
      </c>
      <c r="L139" s="40"/>
      <c r="M139" s="199" t="s">
        <v>1</v>
      </c>
      <c r="N139" s="200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169</v>
      </c>
      <c r="AT139" s="203" t="s">
        <v>241</v>
      </c>
      <c r="AU139" s="203" t="s">
        <v>86</v>
      </c>
      <c r="AY139" s="18" t="s">
        <v>239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169</v>
      </c>
      <c r="BM139" s="203" t="s">
        <v>5588</v>
      </c>
    </row>
    <row r="140" spans="1:65" s="2" customFormat="1" ht="11.25">
      <c r="A140" s="35"/>
      <c r="B140" s="36"/>
      <c r="C140" s="37"/>
      <c r="D140" s="205" t="s">
        <v>248</v>
      </c>
      <c r="E140" s="37"/>
      <c r="F140" s="206" t="s">
        <v>5009</v>
      </c>
      <c r="G140" s="37"/>
      <c r="H140" s="37"/>
      <c r="I140" s="207"/>
      <c r="J140" s="37"/>
      <c r="K140" s="37"/>
      <c r="L140" s="40"/>
      <c r="M140" s="265"/>
      <c r="N140" s="266"/>
      <c r="O140" s="267"/>
      <c r="P140" s="267"/>
      <c r="Q140" s="267"/>
      <c r="R140" s="267"/>
      <c r="S140" s="267"/>
      <c r="T140" s="26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248</v>
      </c>
      <c r="AU140" s="18" t="s">
        <v>86</v>
      </c>
    </row>
    <row r="141" spans="1:65" s="2" customFormat="1" ht="6.95" customHeight="1">
      <c r="A141" s="35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algorithmName="SHA-512" hashValue="jJXrqegoV10lM6lbbN6TvHti394kqJtpZLV+4rjzlTGYOJzZtc838bi6G5Sn4sHGfMF2dTPf4nbuP/igzM6tuw==" saltValue="XLSxlM7QS+Gf6Zg9ZXnXIM47bVgmBk7YqqhdaNJQ28RkREVkZmUHMsVBd9Y2ZxnB6Full99WsrV5MhIXF1lDVw==" spinCount="100000" sheet="1" objects="1" scenarios="1" formatColumns="0" formatRows="0" autoFilter="0"/>
  <autoFilter ref="C121:K140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0E00-000000000000}"/>
    <hyperlink ref="F130" r:id="rId2" xr:uid="{00000000-0004-0000-0E00-000001000000}"/>
    <hyperlink ref="F134" r:id="rId3" xr:uid="{00000000-0004-0000-0E00-000002000000}"/>
    <hyperlink ref="F137" r:id="rId4" xr:uid="{00000000-0004-0000-0E00-000003000000}"/>
    <hyperlink ref="F140" r:id="rId5" xr:uid="{00000000-0004-0000-0E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135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1" customFormat="1" ht="12" customHeight="1">
      <c r="B8" s="21"/>
      <c r="D8" s="120" t="s">
        <v>176</v>
      </c>
      <c r="L8" s="21"/>
    </row>
    <row r="9" spans="1:46" s="2" customFormat="1" ht="16.5" customHeight="1">
      <c r="A9" s="35"/>
      <c r="B9" s="40"/>
      <c r="C9" s="35"/>
      <c r="D9" s="35"/>
      <c r="E9" s="322" t="s">
        <v>4755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4351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5589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179</v>
      </c>
      <c r="G14" s="35"/>
      <c r="H14" s="35"/>
      <c r="I14" s="120" t="s">
        <v>22</v>
      </c>
      <c r="J14" s="121">
        <f>'Rekapitulace stavby'!AN8</f>
        <v>44764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180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4757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33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28" t="s">
        <v>182</v>
      </c>
      <c r="F29" s="328"/>
      <c r="G29" s="328"/>
      <c r="H29" s="328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ROUND((SUM(BE121:BE128)),  2)</f>
        <v>0</v>
      </c>
      <c r="G35" s="35"/>
      <c r="H35" s="35"/>
      <c r="I35" s="131">
        <v>0.21</v>
      </c>
      <c r="J35" s="130">
        <f>ROUND(((SUM(BE121:BE128))*I35),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ROUND((SUM(BF121:BF128)),  2)</f>
        <v>0</v>
      </c>
      <c r="G36" s="35"/>
      <c r="H36" s="35"/>
      <c r="I36" s="131">
        <v>0.15</v>
      </c>
      <c r="J36" s="130">
        <f>ROUND(((SUM(BF121:BF128))*I36),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ROUND((SUM(BG121:BG128)),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ROUND((SUM(BH121:BH128)),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ROUND((SUM(BI121:BI128)),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9" t="s">
        <v>4755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4351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4" t="str">
        <f>E11</f>
        <v>VZT-11 - Ostatní</v>
      </c>
      <c r="F89" s="331"/>
      <c r="G89" s="331"/>
      <c r="H89" s="33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Ostrov</v>
      </c>
      <c r="G91" s="37"/>
      <c r="H91" s="37"/>
      <c r="I91" s="30" t="s">
        <v>22</v>
      </c>
      <c r="J91" s="67">
        <f>IF(J14="","",J14)</f>
        <v>44764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30" t="s">
        <v>23</v>
      </c>
      <c r="D93" s="37"/>
      <c r="E93" s="37"/>
      <c r="F93" s="28" t="str">
        <f>E17</f>
        <v>Město Ostrov</v>
      </c>
      <c r="G93" s="37"/>
      <c r="H93" s="37"/>
      <c r="I93" s="30" t="s">
        <v>29</v>
      </c>
      <c r="J93" s="33" t="str">
        <f>E23</f>
        <v>BPO spol. s r.o.,Lidická 1239,36317 OSTROV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>Tomanová Ing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184</v>
      </c>
      <c r="D96" s="151"/>
      <c r="E96" s="151"/>
      <c r="F96" s="151"/>
      <c r="G96" s="151"/>
      <c r="H96" s="151"/>
      <c r="I96" s="151"/>
      <c r="J96" s="152" t="s">
        <v>185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186</v>
      </c>
      <c r="D98" s="37"/>
      <c r="E98" s="37"/>
      <c r="F98" s="37"/>
      <c r="G98" s="37"/>
      <c r="H98" s="37"/>
      <c r="I98" s="37"/>
      <c r="J98" s="85">
        <f>J121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187</v>
      </c>
    </row>
    <row r="99" spans="1:47" s="9" customFormat="1" ht="24.95" customHeight="1">
      <c r="B99" s="154"/>
      <c r="C99" s="155"/>
      <c r="D99" s="156" t="s">
        <v>5590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47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47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24.95" customHeight="1">
      <c r="A106" s="35"/>
      <c r="B106" s="36"/>
      <c r="C106" s="24" t="s">
        <v>224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6.5" customHeight="1">
      <c r="A109" s="35"/>
      <c r="B109" s="36"/>
      <c r="C109" s="37"/>
      <c r="D109" s="37"/>
      <c r="E109" s="329" t="str">
        <f>E7</f>
        <v>Areál IZS Ostrov - stanice JSDH - revize 2022</v>
      </c>
      <c r="F109" s="330"/>
      <c r="G109" s="330"/>
      <c r="H109" s="330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1" customFormat="1" ht="12" customHeight="1">
      <c r="B110" s="22"/>
      <c r="C110" s="30" t="s">
        <v>176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>
      <c r="A111" s="35"/>
      <c r="B111" s="36"/>
      <c r="C111" s="37"/>
      <c r="D111" s="37"/>
      <c r="E111" s="329" t="s">
        <v>4755</v>
      </c>
      <c r="F111" s="331"/>
      <c r="G111" s="331"/>
      <c r="H111" s="33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4351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84" t="str">
        <f>E11</f>
        <v>VZT-11 - Ostatní</v>
      </c>
      <c r="F113" s="331"/>
      <c r="G113" s="331"/>
      <c r="H113" s="33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F14</f>
        <v>Ostrov</v>
      </c>
      <c r="G115" s="37"/>
      <c r="H115" s="37"/>
      <c r="I115" s="30" t="s">
        <v>22</v>
      </c>
      <c r="J115" s="67">
        <f>IF(J14="","",J14)</f>
        <v>44764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40.15" customHeight="1">
      <c r="A117" s="35"/>
      <c r="B117" s="36"/>
      <c r="C117" s="30" t="s">
        <v>23</v>
      </c>
      <c r="D117" s="37"/>
      <c r="E117" s="37"/>
      <c r="F117" s="28" t="str">
        <f>E17</f>
        <v>Město Ostrov</v>
      </c>
      <c r="G117" s="37"/>
      <c r="H117" s="37"/>
      <c r="I117" s="30" t="s">
        <v>29</v>
      </c>
      <c r="J117" s="33" t="str">
        <f>E23</f>
        <v>BPO spol. s r.o.,Lidická 1239,36317 OSTROV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IF(E20="","",E20)</f>
        <v>Vyplň údaj</v>
      </c>
      <c r="G118" s="37"/>
      <c r="H118" s="37"/>
      <c r="I118" s="30" t="s">
        <v>32</v>
      </c>
      <c r="J118" s="33" t="str">
        <f>E26</f>
        <v>Tomanová Ing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225</v>
      </c>
      <c r="D120" s="168" t="s">
        <v>60</v>
      </c>
      <c r="E120" s="168" t="s">
        <v>56</v>
      </c>
      <c r="F120" s="168" t="s">
        <v>57</v>
      </c>
      <c r="G120" s="168" t="s">
        <v>226</v>
      </c>
      <c r="H120" s="168" t="s">
        <v>227</v>
      </c>
      <c r="I120" s="168" t="s">
        <v>228</v>
      </c>
      <c r="J120" s="168" t="s">
        <v>185</v>
      </c>
      <c r="K120" s="169" t="s">
        <v>229</v>
      </c>
      <c r="L120" s="170"/>
      <c r="M120" s="76" t="s">
        <v>1</v>
      </c>
      <c r="N120" s="77" t="s">
        <v>39</v>
      </c>
      <c r="O120" s="77" t="s">
        <v>230</v>
      </c>
      <c r="P120" s="77" t="s">
        <v>231</v>
      </c>
      <c r="Q120" s="77" t="s">
        <v>232</v>
      </c>
      <c r="R120" s="77" t="s">
        <v>233</v>
      </c>
      <c r="S120" s="77" t="s">
        <v>234</v>
      </c>
      <c r="T120" s="78" t="s">
        <v>235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236</v>
      </c>
      <c r="D121" s="37"/>
      <c r="E121" s="37"/>
      <c r="F121" s="37"/>
      <c r="G121" s="37"/>
      <c r="H121" s="37"/>
      <c r="I121" s="37"/>
      <c r="J121" s="171">
        <f>BK121</f>
        <v>0</v>
      </c>
      <c r="K121" s="37"/>
      <c r="L121" s="40"/>
      <c r="M121" s="79"/>
      <c r="N121" s="172"/>
      <c r="O121" s="80"/>
      <c r="P121" s="173">
        <f>P122</f>
        <v>0</v>
      </c>
      <c r="Q121" s="80"/>
      <c r="R121" s="173">
        <f>R122</f>
        <v>0</v>
      </c>
      <c r="S121" s="80"/>
      <c r="T121" s="174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187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74</v>
      </c>
      <c r="E122" s="179" t="s">
        <v>5591</v>
      </c>
      <c r="F122" s="179" t="s">
        <v>134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SUM(P123:P128)</f>
        <v>0</v>
      </c>
      <c r="Q122" s="184"/>
      <c r="R122" s="185">
        <f>SUM(R123:R128)</f>
        <v>0</v>
      </c>
      <c r="S122" s="184"/>
      <c r="T122" s="186">
        <f>SUM(T123:T128)</f>
        <v>0</v>
      </c>
      <c r="AR122" s="187" t="s">
        <v>246</v>
      </c>
      <c r="AT122" s="188" t="s">
        <v>74</v>
      </c>
      <c r="AU122" s="188" t="s">
        <v>75</v>
      </c>
      <c r="AY122" s="187" t="s">
        <v>239</v>
      </c>
      <c r="BK122" s="189">
        <f>SUM(BK123:BK128)</f>
        <v>0</v>
      </c>
    </row>
    <row r="123" spans="1:65" s="2" customFormat="1" ht="24.2" customHeight="1">
      <c r="A123" s="35"/>
      <c r="B123" s="36"/>
      <c r="C123" s="192" t="s">
        <v>83</v>
      </c>
      <c r="D123" s="192" t="s">
        <v>241</v>
      </c>
      <c r="E123" s="193" t="s">
        <v>5592</v>
      </c>
      <c r="F123" s="194" t="s">
        <v>5593</v>
      </c>
      <c r="G123" s="195" t="s">
        <v>1610</v>
      </c>
      <c r="H123" s="196">
        <v>1</v>
      </c>
      <c r="I123" s="197"/>
      <c r="J123" s="198">
        <f t="shared" ref="J123:J128" si="0">ROUND(I123*H123,2)</f>
        <v>0</v>
      </c>
      <c r="K123" s="194" t="s">
        <v>1</v>
      </c>
      <c r="L123" s="40"/>
      <c r="M123" s="199" t="s">
        <v>1</v>
      </c>
      <c r="N123" s="200" t="s">
        <v>40</v>
      </c>
      <c r="O123" s="72"/>
      <c r="P123" s="201">
        <f t="shared" ref="P123:P128" si="1">O123*H123</f>
        <v>0</v>
      </c>
      <c r="Q123" s="201">
        <v>0</v>
      </c>
      <c r="R123" s="201">
        <f t="shared" ref="R123:R128" si="2">Q123*H123</f>
        <v>0</v>
      </c>
      <c r="S123" s="201">
        <v>0</v>
      </c>
      <c r="T123" s="202">
        <f t="shared" ref="T123:T128" si="3"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5594</v>
      </c>
      <c r="AT123" s="203" t="s">
        <v>241</v>
      </c>
      <c r="AU123" s="203" t="s">
        <v>83</v>
      </c>
      <c r="AY123" s="18" t="s">
        <v>239</v>
      </c>
      <c r="BE123" s="204">
        <f t="shared" ref="BE123:BE128" si="4">IF(N123="základní",J123,0)</f>
        <v>0</v>
      </c>
      <c r="BF123" s="204">
        <f t="shared" ref="BF123:BF128" si="5">IF(N123="snížená",J123,0)</f>
        <v>0</v>
      </c>
      <c r="BG123" s="204">
        <f t="shared" ref="BG123:BG128" si="6">IF(N123="zákl. přenesená",J123,0)</f>
        <v>0</v>
      </c>
      <c r="BH123" s="204">
        <f t="shared" ref="BH123:BH128" si="7">IF(N123="sníž. přenesená",J123,0)</f>
        <v>0</v>
      </c>
      <c r="BI123" s="204">
        <f t="shared" ref="BI123:BI128" si="8">IF(N123="nulová",J123,0)</f>
        <v>0</v>
      </c>
      <c r="BJ123" s="18" t="s">
        <v>83</v>
      </c>
      <c r="BK123" s="204">
        <f t="shared" ref="BK123:BK128" si="9">ROUND(I123*H123,2)</f>
        <v>0</v>
      </c>
      <c r="BL123" s="18" t="s">
        <v>5594</v>
      </c>
      <c r="BM123" s="203" t="s">
        <v>5595</v>
      </c>
    </row>
    <row r="124" spans="1:65" s="2" customFormat="1" ht="16.5" customHeight="1">
      <c r="A124" s="35"/>
      <c r="B124" s="36"/>
      <c r="C124" s="192" t="s">
        <v>86</v>
      </c>
      <c r="D124" s="192" t="s">
        <v>241</v>
      </c>
      <c r="E124" s="193" t="s">
        <v>5596</v>
      </c>
      <c r="F124" s="194" t="s">
        <v>5597</v>
      </c>
      <c r="G124" s="195" t="s">
        <v>1610</v>
      </c>
      <c r="H124" s="196">
        <v>1</v>
      </c>
      <c r="I124" s="197"/>
      <c r="J124" s="198">
        <f t="shared" si="0"/>
        <v>0</v>
      </c>
      <c r="K124" s="194" t="s">
        <v>1</v>
      </c>
      <c r="L124" s="40"/>
      <c r="M124" s="199" t="s">
        <v>1</v>
      </c>
      <c r="N124" s="200" t="s">
        <v>40</v>
      </c>
      <c r="O124" s="72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5594</v>
      </c>
      <c r="AT124" s="203" t="s">
        <v>241</v>
      </c>
      <c r="AU124" s="203" t="s">
        <v>83</v>
      </c>
      <c r="AY124" s="18" t="s">
        <v>239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8" t="s">
        <v>83</v>
      </c>
      <c r="BK124" s="204">
        <f t="shared" si="9"/>
        <v>0</v>
      </c>
      <c r="BL124" s="18" t="s">
        <v>5594</v>
      </c>
      <c r="BM124" s="203" t="s">
        <v>5598</v>
      </c>
    </row>
    <row r="125" spans="1:65" s="2" customFormat="1" ht="16.5" customHeight="1">
      <c r="A125" s="35"/>
      <c r="B125" s="36"/>
      <c r="C125" s="192" t="s">
        <v>255</v>
      </c>
      <c r="D125" s="192" t="s">
        <v>241</v>
      </c>
      <c r="E125" s="193" t="s">
        <v>5599</v>
      </c>
      <c r="F125" s="194" t="s">
        <v>5600</v>
      </c>
      <c r="G125" s="195" t="s">
        <v>674</v>
      </c>
      <c r="H125" s="196">
        <v>16</v>
      </c>
      <c r="I125" s="197"/>
      <c r="J125" s="198">
        <f t="shared" si="0"/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5594</v>
      </c>
      <c r="AT125" s="203" t="s">
        <v>241</v>
      </c>
      <c r="AU125" s="203" t="s">
        <v>83</v>
      </c>
      <c r="AY125" s="18" t="s">
        <v>239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8" t="s">
        <v>83</v>
      </c>
      <c r="BK125" s="204">
        <f t="shared" si="9"/>
        <v>0</v>
      </c>
      <c r="BL125" s="18" t="s">
        <v>5594</v>
      </c>
      <c r="BM125" s="203" t="s">
        <v>5601</v>
      </c>
    </row>
    <row r="126" spans="1:65" s="2" customFormat="1" ht="16.5" customHeight="1">
      <c r="A126" s="35"/>
      <c r="B126" s="36"/>
      <c r="C126" s="192" t="s">
        <v>246</v>
      </c>
      <c r="D126" s="192" t="s">
        <v>241</v>
      </c>
      <c r="E126" s="193" t="s">
        <v>5602</v>
      </c>
      <c r="F126" s="194" t="s">
        <v>5603</v>
      </c>
      <c r="G126" s="195" t="s">
        <v>674</v>
      </c>
      <c r="H126" s="196">
        <v>10</v>
      </c>
      <c r="I126" s="197"/>
      <c r="J126" s="198">
        <f t="shared" si="0"/>
        <v>0</v>
      </c>
      <c r="K126" s="194" t="s">
        <v>1</v>
      </c>
      <c r="L126" s="40"/>
      <c r="M126" s="199" t="s">
        <v>1</v>
      </c>
      <c r="N126" s="200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5594</v>
      </c>
      <c r="AT126" s="203" t="s">
        <v>241</v>
      </c>
      <c r="AU126" s="203" t="s">
        <v>83</v>
      </c>
      <c r="AY126" s="18" t="s">
        <v>239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5594</v>
      </c>
      <c r="BM126" s="203" t="s">
        <v>5604</v>
      </c>
    </row>
    <row r="127" spans="1:65" s="2" customFormat="1" ht="16.5" customHeight="1">
      <c r="A127" s="35"/>
      <c r="B127" s="36"/>
      <c r="C127" s="192" t="s">
        <v>288</v>
      </c>
      <c r="D127" s="192" t="s">
        <v>241</v>
      </c>
      <c r="E127" s="193" t="s">
        <v>5605</v>
      </c>
      <c r="F127" s="194" t="s">
        <v>5606</v>
      </c>
      <c r="G127" s="195" t="s">
        <v>1610</v>
      </c>
      <c r="H127" s="196">
        <v>1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5594</v>
      </c>
      <c r="AT127" s="203" t="s">
        <v>241</v>
      </c>
      <c r="AU127" s="203" t="s">
        <v>83</v>
      </c>
      <c r="AY127" s="18" t="s">
        <v>239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5594</v>
      </c>
      <c r="BM127" s="203" t="s">
        <v>5607</v>
      </c>
    </row>
    <row r="128" spans="1:65" s="2" customFormat="1" ht="21.75" customHeight="1">
      <c r="A128" s="35"/>
      <c r="B128" s="36"/>
      <c r="C128" s="192" t="s">
        <v>299</v>
      </c>
      <c r="D128" s="192" t="s">
        <v>241</v>
      </c>
      <c r="E128" s="193" t="s">
        <v>5608</v>
      </c>
      <c r="F128" s="194" t="s">
        <v>5609</v>
      </c>
      <c r="G128" s="195" t="s">
        <v>1610</v>
      </c>
      <c r="H128" s="196">
        <v>1</v>
      </c>
      <c r="I128" s="197"/>
      <c r="J128" s="198">
        <f t="shared" si="0"/>
        <v>0</v>
      </c>
      <c r="K128" s="194" t="s">
        <v>1</v>
      </c>
      <c r="L128" s="40"/>
      <c r="M128" s="269" t="s">
        <v>1</v>
      </c>
      <c r="N128" s="270" t="s">
        <v>40</v>
      </c>
      <c r="O128" s="267"/>
      <c r="P128" s="271">
        <f t="shared" si="1"/>
        <v>0</v>
      </c>
      <c r="Q128" s="271">
        <v>0</v>
      </c>
      <c r="R128" s="271">
        <f t="shared" si="2"/>
        <v>0</v>
      </c>
      <c r="S128" s="271">
        <v>0</v>
      </c>
      <c r="T128" s="27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5594</v>
      </c>
      <c r="AT128" s="203" t="s">
        <v>241</v>
      </c>
      <c r="AU128" s="203" t="s">
        <v>83</v>
      </c>
      <c r="AY128" s="18" t="s">
        <v>239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5594</v>
      </c>
      <c r="BM128" s="203" t="s">
        <v>5610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18QLUSmCTkOmQGFxwNZgnLV0PSn4lSDcM6lqCJNoB/pOGtTwDzYTf55sJcUAcf6K+dk3or3gLG26UaznyH1dGA==" saltValue="PeHCq9T3ob49uqEisTj17u9CzCNWPPC6tkAVmXxh4GUbNePIkgopKXda5YXM66J+joPKVnLSDTjJ5nPFtjooww==" spinCount="100000" sheet="1" objects="1" scenarios="1" formatColumns="0" formatRows="0" autoFilter="0"/>
  <autoFilter ref="C120:K128" xr:uid="{00000000-0009-0000-0000-00000F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6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138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5611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85</v>
      </c>
      <c r="G11" s="35"/>
      <c r="H11" s="35"/>
      <c r="I11" s="120" t="s">
        <v>19</v>
      </c>
      <c r="J11" s="111" t="s">
        <v>5612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179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180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181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182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ROUND((SUM(BE131:BE685)),  2)</f>
        <v>0</v>
      </c>
      <c r="G33" s="35"/>
      <c r="H33" s="35"/>
      <c r="I33" s="131">
        <v>0.21</v>
      </c>
      <c r="J33" s="130">
        <f>ROUND(((SUM(BE131:BE685))*I33),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ROUND((SUM(BF131:BF685)),  2)</f>
        <v>0</v>
      </c>
      <c r="G34" s="35"/>
      <c r="H34" s="35"/>
      <c r="I34" s="131">
        <v>0.15</v>
      </c>
      <c r="J34" s="130">
        <f>ROUND(((SUM(BF131:BF685))*I34),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ROUND((SUM(BG131:BG685)),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ROUND((SUM(BH131:BH685)),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ROUND((SUM(BI131:BI685)),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05 - SO 253 Budova JSDH - Vodovodní přípojka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Ostrov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r.o.,Lidická 1239,36317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Tomanová Ing.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188</v>
      </c>
      <c r="E97" s="157"/>
      <c r="F97" s="157"/>
      <c r="G97" s="157"/>
      <c r="H97" s="157"/>
      <c r="I97" s="157"/>
      <c r="J97" s="158">
        <f>J132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189</v>
      </c>
      <c r="E98" s="162"/>
      <c r="F98" s="162"/>
      <c r="G98" s="162"/>
      <c r="H98" s="162"/>
      <c r="I98" s="162"/>
      <c r="J98" s="163">
        <f>J133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5613</v>
      </c>
      <c r="E99" s="162"/>
      <c r="F99" s="162"/>
      <c r="G99" s="162"/>
      <c r="H99" s="162"/>
      <c r="I99" s="162"/>
      <c r="J99" s="163">
        <f>J277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3662</v>
      </c>
      <c r="E100" s="162"/>
      <c r="F100" s="162"/>
      <c r="G100" s="162"/>
      <c r="H100" s="162"/>
      <c r="I100" s="162"/>
      <c r="J100" s="163">
        <f>J285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194</v>
      </c>
      <c r="E101" s="162"/>
      <c r="F101" s="162"/>
      <c r="G101" s="162"/>
      <c r="H101" s="162"/>
      <c r="I101" s="162"/>
      <c r="J101" s="163">
        <f>J296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3663</v>
      </c>
      <c r="E102" s="162"/>
      <c r="F102" s="162"/>
      <c r="G102" s="162"/>
      <c r="H102" s="162"/>
      <c r="I102" s="162"/>
      <c r="J102" s="163">
        <f>J313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5614</v>
      </c>
      <c r="E103" s="162"/>
      <c r="F103" s="162"/>
      <c r="G103" s="162"/>
      <c r="H103" s="162"/>
      <c r="I103" s="162"/>
      <c r="J103" s="163">
        <f>J374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5615</v>
      </c>
      <c r="E104" s="162"/>
      <c r="F104" s="162"/>
      <c r="G104" s="162"/>
      <c r="H104" s="162"/>
      <c r="I104" s="162"/>
      <c r="J104" s="163">
        <f>J433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5616</v>
      </c>
      <c r="E105" s="162"/>
      <c r="F105" s="162"/>
      <c r="G105" s="162"/>
      <c r="H105" s="162"/>
      <c r="I105" s="162"/>
      <c r="J105" s="163">
        <f>J506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5617</v>
      </c>
      <c r="E106" s="162"/>
      <c r="F106" s="162"/>
      <c r="G106" s="162"/>
      <c r="H106" s="162"/>
      <c r="I106" s="162"/>
      <c r="J106" s="163">
        <f>J536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5618</v>
      </c>
      <c r="E107" s="162"/>
      <c r="F107" s="162"/>
      <c r="G107" s="162"/>
      <c r="H107" s="162"/>
      <c r="I107" s="162"/>
      <c r="J107" s="163">
        <f>J588</f>
        <v>0</v>
      </c>
      <c r="K107" s="105"/>
      <c r="L107" s="164"/>
    </row>
    <row r="108" spans="1:31" s="10" customFormat="1" ht="19.899999999999999" customHeight="1">
      <c r="B108" s="160"/>
      <c r="C108" s="105"/>
      <c r="D108" s="161" t="s">
        <v>5619</v>
      </c>
      <c r="E108" s="162"/>
      <c r="F108" s="162"/>
      <c r="G108" s="162"/>
      <c r="H108" s="162"/>
      <c r="I108" s="162"/>
      <c r="J108" s="163">
        <f>J645</f>
        <v>0</v>
      </c>
      <c r="K108" s="105"/>
      <c r="L108" s="164"/>
    </row>
    <row r="109" spans="1:31" s="10" customFormat="1" ht="19.899999999999999" customHeight="1">
      <c r="B109" s="160"/>
      <c r="C109" s="105"/>
      <c r="D109" s="161" t="s">
        <v>202</v>
      </c>
      <c r="E109" s="162"/>
      <c r="F109" s="162"/>
      <c r="G109" s="162"/>
      <c r="H109" s="162"/>
      <c r="I109" s="162"/>
      <c r="J109" s="163">
        <f>J661</f>
        <v>0</v>
      </c>
      <c r="K109" s="105"/>
      <c r="L109" s="164"/>
    </row>
    <row r="110" spans="1:31" s="9" customFormat="1" ht="24.95" customHeight="1">
      <c r="B110" s="154"/>
      <c r="C110" s="155"/>
      <c r="D110" s="156" t="s">
        <v>203</v>
      </c>
      <c r="E110" s="157"/>
      <c r="F110" s="157"/>
      <c r="G110" s="157"/>
      <c r="H110" s="157"/>
      <c r="I110" s="157"/>
      <c r="J110" s="158">
        <f>J666</f>
        <v>0</v>
      </c>
      <c r="K110" s="155"/>
      <c r="L110" s="159"/>
    </row>
    <row r="111" spans="1:31" s="10" customFormat="1" ht="19.899999999999999" customHeight="1">
      <c r="B111" s="160"/>
      <c r="C111" s="105"/>
      <c r="D111" s="161" t="s">
        <v>5620</v>
      </c>
      <c r="E111" s="162"/>
      <c r="F111" s="162"/>
      <c r="G111" s="162"/>
      <c r="H111" s="162"/>
      <c r="I111" s="162"/>
      <c r="J111" s="163">
        <f>J667</f>
        <v>0</v>
      </c>
      <c r="K111" s="105"/>
      <c r="L111" s="164"/>
    </row>
    <row r="112" spans="1:31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224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9" t="str">
        <f>E7</f>
        <v>Areál IZS Ostrov - stanice JSDH - revize 2022</v>
      </c>
      <c r="F121" s="330"/>
      <c r="G121" s="330"/>
      <c r="H121" s="330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176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84" t="str">
        <f>E9</f>
        <v>05 - SO 253 Budova JSDH - Vodovodní přípojka</v>
      </c>
      <c r="F123" s="331"/>
      <c r="G123" s="331"/>
      <c r="H123" s="331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F12</f>
        <v>Ostrov</v>
      </c>
      <c r="G125" s="37"/>
      <c r="H125" s="37"/>
      <c r="I125" s="30" t="s">
        <v>22</v>
      </c>
      <c r="J125" s="67">
        <f>IF(J12="","",J12)</f>
        <v>44764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40.15" customHeight="1">
      <c r="A127" s="35"/>
      <c r="B127" s="36"/>
      <c r="C127" s="30" t="s">
        <v>23</v>
      </c>
      <c r="D127" s="37"/>
      <c r="E127" s="37"/>
      <c r="F127" s="28" t="str">
        <f>E15</f>
        <v>Město Ostrov</v>
      </c>
      <c r="G127" s="37"/>
      <c r="H127" s="37"/>
      <c r="I127" s="30" t="s">
        <v>29</v>
      </c>
      <c r="J127" s="33" t="str">
        <f>E21</f>
        <v>BPO spol. s r.o.,Lidická 1239,36317 OSTROV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27</v>
      </c>
      <c r="D128" s="37"/>
      <c r="E128" s="37"/>
      <c r="F128" s="28" t="str">
        <f>IF(E18="","",E18)</f>
        <v>Vyplň údaj</v>
      </c>
      <c r="G128" s="37"/>
      <c r="H128" s="37"/>
      <c r="I128" s="30" t="s">
        <v>32</v>
      </c>
      <c r="J128" s="33" t="str">
        <f>E24</f>
        <v>Tomanová Ing.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225</v>
      </c>
      <c r="D130" s="168" t="s">
        <v>60</v>
      </c>
      <c r="E130" s="168" t="s">
        <v>56</v>
      </c>
      <c r="F130" s="168" t="s">
        <v>57</v>
      </c>
      <c r="G130" s="168" t="s">
        <v>226</v>
      </c>
      <c r="H130" s="168" t="s">
        <v>227</v>
      </c>
      <c r="I130" s="168" t="s">
        <v>228</v>
      </c>
      <c r="J130" s="168" t="s">
        <v>185</v>
      </c>
      <c r="K130" s="169" t="s">
        <v>229</v>
      </c>
      <c r="L130" s="170"/>
      <c r="M130" s="76" t="s">
        <v>1</v>
      </c>
      <c r="N130" s="77" t="s">
        <v>39</v>
      </c>
      <c r="O130" s="77" t="s">
        <v>230</v>
      </c>
      <c r="P130" s="77" t="s">
        <v>231</v>
      </c>
      <c r="Q130" s="77" t="s">
        <v>232</v>
      </c>
      <c r="R130" s="77" t="s">
        <v>233</v>
      </c>
      <c r="S130" s="77" t="s">
        <v>234</v>
      </c>
      <c r="T130" s="78" t="s">
        <v>235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236</v>
      </c>
      <c r="D131" s="37"/>
      <c r="E131" s="37"/>
      <c r="F131" s="37"/>
      <c r="G131" s="37"/>
      <c r="H131" s="37"/>
      <c r="I131" s="37"/>
      <c r="J131" s="171">
        <f>BK131</f>
        <v>0</v>
      </c>
      <c r="K131" s="37"/>
      <c r="L131" s="40"/>
      <c r="M131" s="79"/>
      <c r="N131" s="172"/>
      <c r="O131" s="80"/>
      <c r="P131" s="173">
        <f>P132+P666</f>
        <v>0</v>
      </c>
      <c r="Q131" s="80"/>
      <c r="R131" s="173">
        <f>R132+R666</f>
        <v>8.1326184799999996</v>
      </c>
      <c r="S131" s="80"/>
      <c r="T131" s="174">
        <f>T132+T666</f>
        <v>1.21543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</v>
      </c>
      <c r="AU131" s="18" t="s">
        <v>187</v>
      </c>
      <c r="BK131" s="175">
        <f>BK132+BK666</f>
        <v>0</v>
      </c>
    </row>
    <row r="132" spans="1:65" s="12" customFormat="1" ht="25.9" customHeight="1">
      <c r="B132" s="176"/>
      <c r="C132" s="177"/>
      <c r="D132" s="178" t="s">
        <v>74</v>
      </c>
      <c r="E132" s="179" t="s">
        <v>237</v>
      </c>
      <c r="F132" s="179" t="s">
        <v>238</v>
      </c>
      <c r="G132" s="177"/>
      <c r="H132" s="177"/>
      <c r="I132" s="180"/>
      <c r="J132" s="181">
        <f>BK132</f>
        <v>0</v>
      </c>
      <c r="K132" s="177"/>
      <c r="L132" s="182"/>
      <c r="M132" s="183"/>
      <c r="N132" s="184"/>
      <c r="O132" s="184"/>
      <c r="P132" s="185">
        <f>P133+P277+P285+P296+P313+P374+P433+P506+P536+P588+P645+P661</f>
        <v>0</v>
      </c>
      <c r="Q132" s="184"/>
      <c r="R132" s="185">
        <f>R133+R277+R285+R296+R313+R374+R433+R506+R536+R588+R645+R661</f>
        <v>8.069618479999999</v>
      </c>
      <c r="S132" s="184"/>
      <c r="T132" s="186">
        <f>T133+T277+T285+T296+T313+T374+T433+T506+T536+T588+T645+T661</f>
        <v>1.21543</v>
      </c>
      <c r="AR132" s="187" t="s">
        <v>83</v>
      </c>
      <c r="AT132" s="188" t="s">
        <v>74</v>
      </c>
      <c r="AU132" s="188" t="s">
        <v>75</v>
      </c>
      <c r="AY132" s="187" t="s">
        <v>239</v>
      </c>
      <c r="BK132" s="189">
        <f>BK133+BK277+BK285+BK296+BK313+BK374+BK433+BK506+BK536+BK588+BK645+BK661</f>
        <v>0</v>
      </c>
    </row>
    <row r="133" spans="1:65" s="12" customFormat="1" ht="22.9" customHeight="1">
      <c r="B133" s="176"/>
      <c r="C133" s="177"/>
      <c r="D133" s="178" t="s">
        <v>74</v>
      </c>
      <c r="E133" s="190" t="s">
        <v>83</v>
      </c>
      <c r="F133" s="190" t="s">
        <v>240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SUM(P134:P276)</f>
        <v>0</v>
      </c>
      <c r="Q133" s="184"/>
      <c r="R133" s="185">
        <f>SUM(R134:R276)</f>
        <v>0.47370000000000001</v>
      </c>
      <c r="S133" s="184"/>
      <c r="T133" s="186">
        <f>SUM(T134:T276)</f>
        <v>0</v>
      </c>
      <c r="AR133" s="187" t="s">
        <v>83</v>
      </c>
      <c r="AT133" s="188" t="s">
        <v>74</v>
      </c>
      <c r="AU133" s="188" t="s">
        <v>83</v>
      </c>
      <c r="AY133" s="187" t="s">
        <v>239</v>
      </c>
      <c r="BK133" s="189">
        <f>SUM(BK134:BK276)</f>
        <v>0</v>
      </c>
    </row>
    <row r="134" spans="1:65" s="2" customFormat="1" ht="33" customHeight="1">
      <c r="A134" s="35"/>
      <c r="B134" s="36"/>
      <c r="C134" s="192" t="s">
        <v>83</v>
      </c>
      <c r="D134" s="192" t="s">
        <v>241</v>
      </c>
      <c r="E134" s="193" t="s">
        <v>5621</v>
      </c>
      <c r="F134" s="194" t="s">
        <v>5622</v>
      </c>
      <c r="G134" s="195" t="s">
        <v>244</v>
      </c>
      <c r="H134" s="196">
        <v>147</v>
      </c>
      <c r="I134" s="197"/>
      <c r="J134" s="198">
        <f>ROUND(I134*H134,2)</f>
        <v>0</v>
      </c>
      <c r="K134" s="194" t="s">
        <v>245</v>
      </c>
      <c r="L134" s="40"/>
      <c r="M134" s="199" t="s">
        <v>1</v>
      </c>
      <c r="N134" s="200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246</v>
      </c>
      <c r="AT134" s="203" t="s">
        <v>241</v>
      </c>
      <c r="AU134" s="203" t="s">
        <v>86</v>
      </c>
      <c r="AY134" s="18" t="s">
        <v>239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246</v>
      </c>
      <c r="BM134" s="203" t="s">
        <v>5623</v>
      </c>
    </row>
    <row r="135" spans="1:65" s="2" customFormat="1" ht="11.25">
      <c r="A135" s="35"/>
      <c r="B135" s="36"/>
      <c r="C135" s="37"/>
      <c r="D135" s="205" t="s">
        <v>248</v>
      </c>
      <c r="E135" s="37"/>
      <c r="F135" s="206" t="s">
        <v>5624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248</v>
      </c>
      <c r="AU135" s="18" t="s">
        <v>86</v>
      </c>
    </row>
    <row r="136" spans="1:65" s="13" customFormat="1" ht="11.25">
      <c r="B136" s="210"/>
      <c r="C136" s="211"/>
      <c r="D136" s="212" t="s">
        <v>250</v>
      </c>
      <c r="E136" s="213" t="s">
        <v>1</v>
      </c>
      <c r="F136" s="214" t="s">
        <v>3675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250</v>
      </c>
      <c r="AU136" s="220" t="s">
        <v>86</v>
      </c>
      <c r="AV136" s="13" t="s">
        <v>83</v>
      </c>
      <c r="AW136" s="13" t="s">
        <v>31</v>
      </c>
      <c r="AX136" s="13" t="s">
        <v>75</v>
      </c>
      <c r="AY136" s="220" t="s">
        <v>239</v>
      </c>
    </row>
    <row r="137" spans="1:65" s="13" customFormat="1" ht="11.25">
      <c r="B137" s="210"/>
      <c r="C137" s="211"/>
      <c r="D137" s="212" t="s">
        <v>250</v>
      </c>
      <c r="E137" s="213" t="s">
        <v>1</v>
      </c>
      <c r="F137" s="214" t="s">
        <v>5625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250</v>
      </c>
      <c r="AU137" s="220" t="s">
        <v>86</v>
      </c>
      <c r="AV137" s="13" t="s">
        <v>83</v>
      </c>
      <c r="AW137" s="13" t="s">
        <v>31</v>
      </c>
      <c r="AX137" s="13" t="s">
        <v>75</v>
      </c>
      <c r="AY137" s="220" t="s">
        <v>239</v>
      </c>
    </row>
    <row r="138" spans="1:65" s="14" customFormat="1" ht="11.25">
      <c r="B138" s="221"/>
      <c r="C138" s="222"/>
      <c r="D138" s="212" t="s">
        <v>250</v>
      </c>
      <c r="E138" s="223" t="s">
        <v>1</v>
      </c>
      <c r="F138" s="224" t="s">
        <v>5626</v>
      </c>
      <c r="G138" s="222"/>
      <c r="H138" s="225">
        <v>19.399000000000001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250</v>
      </c>
      <c r="AU138" s="231" t="s">
        <v>86</v>
      </c>
      <c r="AV138" s="14" t="s">
        <v>86</v>
      </c>
      <c r="AW138" s="14" t="s">
        <v>31</v>
      </c>
      <c r="AX138" s="14" t="s">
        <v>75</v>
      </c>
      <c r="AY138" s="231" t="s">
        <v>239</v>
      </c>
    </row>
    <row r="139" spans="1:65" s="14" customFormat="1" ht="11.25">
      <c r="B139" s="221"/>
      <c r="C139" s="222"/>
      <c r="D139" s="212" t="s">
        <v>250</v>
      </c>
      <c r="E139" s="223" t="s">
        <v>1</v>
      </c>
      <c r="F139" s="224" t="s">
        <v>5627</v>
      </c>
      <c r="G139" s="222"/>
      <c r="H139" s="225">
        <v>49.65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250</v>
      </c>
      <c r="AU139" s="231" t="s">
        <v>86</v>
      </c>
      <c r="AV139" s="14" t="s">
        <v>86</v>
      </c>
      <c r="AW139" s="14" t="s">
        <v>31</v>
      </c>
      <c r="AX139" s="14" t="s">
        <v>75</v>
      </c>
      <c r="AY139" s="231" t="s">
        <v>239</v>
      </c>
    </row>
    <row r="140" spans="1:65" s="13" customFormat="1" ht="11.25">
      <c r="B140" s="210"/>
      <c r="C140" s="211"/>
      <c r="D140" s="212" t="s">
        <v>250</v>
      </c>
      <c r="E140" s="213" t="s">
        <v>1</v>
      </c>
      <c r="F140" s="214" t="s">
        <v>5628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250</v>
      </c>
      <c r="AU140" s="220" t="s">
        <v>86</v>
      </c>
      <c r="AV140" s="13" t="s">
        <v>83</v>
      </c>
      <c r="AW140" s="13" t="s">
        <v>31</v>
      </c>
      <c r="AX140" s="13" t="s">
        <v>75</v>
      </c>
      <c r="AY140" s="220" t="s">
        <v>239</v>
      </c>
    </row>
    <row r="141" spans="1:65" s="14" customFormat="1" ht="11.25">
      <c r="B141" s="221"/>
      <c r="C141" s="222"/>
      <c r="D141" s="212" t="s">
        <v>250</v>
      </c>
      <c r="E141" s="223" t="s">
        <v>1</v>
      </c>
      <c r="F141" s="224" t="s">
        <v>5629</v>
      </c>
      <c r="G141" s="222"/>
      <c r="H141" s="225">
        <v>24.189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250</v>
      </c>
      <c r="AU141" s="231" t="s">
        <v>86</v>
      </c>
      <c r="AV141" s="14" t="s">
        <v>86</v>
      </c>
      <c r="AW141" s="14" t="s">
        <v>31</v>
      </c>
      <c r="AX141" s="14" t="s">
        <v>75</v>
      </c>
      <c r="AY141" s="231" t="s">
        <v>239</v>
      </c>
    </row>
    <row r="142" spans="1:65" s="14" customFormat="1" ht="11.25">
      <c r="B142" s="221"/>
      <c r="C142" s="222"/>
      <c r="D142" s="212" t="s">
        <v>250</v>
      </c>
      <c r="E142" s="223" t="s">
        <v>1</v>
      </c>
      <c r="F142" s="224" t="s">
        <v>5630</v>
      </c>
      <c r="G142" s="222"/>
      <c r="H142" s="225">
        <v>30.896999999999998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250</v>
      </c>
      <c r="AU142" s="231" t="s">
        <v>86</v>
      </c>
      <c r="AV142" s="14" t="s">
        <v>86</v>
      </c>
      <c r="AW142" s="14" t="s">
        <v>31</v>
      </c>
      <c r="AX142" s="14" t="s">
        <v>75</v>
      </c>
      <c r="AY142" s="231" t="s">
        <v>239</v>
      </c>
    </row>
    <row r="143" spans="1:65" s="13" customFormat="1" ht="11.25">
      <c r="B143" s="210"/>
      <c r="C143" s="211"/>
      <c r="D143" s="212" t="s">
        <v>250</v>
      </c>
      <c r="E143" s="213" t="s">
        <v>1</v>
      </c>
      <c r="F143" s="214" t="s">
        <v>5631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250</v>
      </c>
      <c r="AU143" s="220" t="s">
        <v>86</v>
      </c>
      <c r="AV143" s="13" t="s">
        <v>83</v>
      </c>
      <c r="AW143" s="13" t="s">
        <v>31</v>
      </c>
      <c r="AX143" s="13" t="s">
        <v>75</v>
      </c>
      <c r="AY143" s="220" t="s">
        <v>239</v>
      </c>
    </row>
    <row r="144" spans="1:65" s="14" customFormat="1" ht="11.25">
      <c r="B144" s="221"/>
      <c r="C144" s="222"/>
      <c r="D144" s="212" t="s">
        <v>250</v>
      </c>
      <c r="E144" s="223" t="s">
        <v>1</v>
      </c>
      <c r="F144" s="224" t="s">
        <v>5632</v>
      </c>
      <c r="G144" s="222"/>
      <c r="H144" s="225">
        <v>3.15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250</v>
      </c>
      <c r="AU144" s="231" t="s">
        <v>86</v>
      </c>
      <c r="AV144" s="14" t="s">
        <v>86</v>
      </c>
      <c r="AW144" s="14" t="s">
        <v>31</v>
      </c>
      <c r="AX144" s="14" t="s">
        <v>75</v>
      </c>
      <c r="AY144" s="231" t="s">
        <v>239</v>
      </c>
    </row>
    <row r="145" spans="1:65" s="13" customFormat="1" ht="11.25">
      <c r="B145" s="210"/>
      <c r="C145" s="211"/>
      <c r="D145" s="212" t="s">
        <v>250</v>
      </c>
      <c r="E145" s="213" t="s">
        <v>1</v>
      </c>
      <c r="F145" s="214" t="s">
        <v>5633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250</v>
      </c>
      <c r="AU145" s="220" t="s">
        <v>86</v>
      </c>
      <c r="AV145" s="13" t="s">
        <v>83</v>
      </c>
      <c r="AW145" s="13" t="s">
        <v>31</v>
      </c>
      <c r="AX145" s="13" t="s">
        <v>75</v>
      </c>
      <c r="AY145" s="220" t="s">
        <v>239</v>
      </c>
    </row>
    <row r="146" spans="1:65" s="14" customFormat="1" ht="11.25">
      <c r="B146" s="221"/>
      <c r="C146" s="222"/>
      <c r="D146" s="212" t="s">
        <v>250</v>
      </c>
      <c r="E146" s="223" t="s">
        <v>1</v>
      </c>
      <c r="F146" s="224" t="s">
        <v>5634</v>
      </c>
      <c r="G146" s="222"/>
      <c r="H146" s="225">
        <v>12.128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250</v>
      </c>
      <c r="AU146" s="231" t="s">
        <v>86</v>
      </c>
      <c r="AV146" s="14" t="s">
        <v>86</v>
      </c>
      <c r="AW146" s="14" t="s">
        <v>31</v>
      </c>
      <c r="AX146" s="14" t="s">
        <v>75</v>
      </c>
      <c r="AY146" s="231" t="s">
        <v>239</v>
      </c>
    </row>
    <row r="147" spans="1:65" s="14" customFormat="1" ht="11.25">
      <c r="B147" s="221"/>
      <c r="C147" s="222"/>
      <c r="D147" s="212" t="s">
        <v>250</v>
      </c>
      <c r="E147" s="223" t="s">
        <v>1</v>
      </c>
      <c r="F147" s="224" t="s">
        <v>5635</v>
      </c>
      <c r="G147" s="222"/>
      <c r="H147" s="225">
        <v>7.5869999999999997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250</v>
      </c>
      <c r="AU147" s="231" t="s">
        <v>86</v>
      </c>
      <c r="AV147" s="14" t="s">
        <v>86</v>
      </c>
      <c r="AW147" s="14" t="s">
        <v>31</v>
      </c>
      <c r="AX147" s="14" t="s">
        <v>75</v>
      </c>
      <c r="AY147" s="231" t="s">
        <v>239</v>
      </c>
    </row>
    <row r="148" spans="1:65" s="16" customFormat="1" ht="11.25">
      <c r="B148" s="243"/>
      <c r="C148" s="244"/>
      <c r="D148" s="212" t="s">
        <v>250</v>
      </c>
      <c r="E148" s="245" t="s">
        <v>1</v>
      </c>
      <c r="F148" s="246" t="s">
        <v>264</v>
      </c>
      <c r="G148" s="244"/>
      <c r="H148" s="247">
        <v>147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250</v>
      </c>
      <c r="AU148" s="253" t="s">
        <v>86</v>
      </c>
      <c r="AV148" s="16" t="s">
        <v>246</v>
      </c>
      <c r="AW148" s="16" t="s">
        <v>31</v>
      </c>
      <c r="AX148" s="16" t="s">
        <v>83</v>
      </c>
      <c r="AY148" s="253" t="s">
        <v>239</v>
      </c>
    </row>
    <row r="149" spans="1:65" s="13" customFormat="1" ht="11.25">
      <c r="B149" s="210"/>
      <c r="C149" s="211"/>
      <c r="D149" s="212" t="s">
        <v>250</v>
      </c>
      <c r="E149" s="213" t="s">
        <v>1</v>
      </c>
      <c r="F149" s="214" t="s">
        <v>1569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250</v>
      </c>
      <c r="AU149" s="220" t="s">
        <v>86</v>
      </c>
      <c r="AV149" s="13" t="s">
        <v>83</v>
      </c>
      <c r="AW149" s="13" t="s">
        <v>31</v>
      </c>
      <c r="AX149" s="13" t="s">
        <v>75</v>
      </c>
      <c r="AY149" s="220" t="s">
        <v>239</v>
      </c>
    </row>
    <row r="150" spans="1:65" s="13" customFormat="1" ht="22.5">
      <c r="B150" s="210"/>
      <c r="C150" s="211"/>
      <c r="D150" s="212" t="s">
        <v>250</v>
      </c>
      <c r="E150" s="213" t="s">
        <v>1</v>
      </c>
      <c r="F150" s="214" t="s">
        <v>3710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250</v>
      </c>
      <c r="AU150" s="220" t="s">
        <v>86</v>
      </c>
      <c r="AV150" s="13" t="s">
        <v>83</v>
      </c>
      <c r="AW150" s="13" t="s">
        <v>31</v>
      </c>
      <c r="AX150" s="13" t="s">
        <v>75</v>
      </c>
      <c r="AY150" s="220" t="s">
        <v>239</v>
      </c>
    </row>
    <row r="151" spans="1:65" s="2" customFormat="1" ht="33" customHeight="1">
      <c r="A151" s="35"/>
      <c r="B151" s="36"/>
      <c r="C151" s="192" t="s">
        <v>86</v>
      </c>
      <c r="D151" s="192" t="s">
        <v>241</v>
      </c>
      <c r="E151" s="193" t="s">
        <v>5636</v>
      </c>
      <c r="F151" s="194" t="s">
        <v>5637</v>
      </c>
      <c r="G151" s="195" t="s">
        <v>244</v>
      </c>
      <c r="H151" s="196">
        <v>63</v>
      </c>
      <c r="I151" s="197"/>
      <c r="J151" s="198">
        <f>ROUND(I151*H151,2)</f>
        <v>0</v>
      </c>
      <c r="K151" s="194" t="s">
        <v>245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246</v>
      </c>
      <c r="AT151" s="203" t="s">
        <v>241</v>
      </c>
      <c r="AU151" s="203" t="s">
        <v>86</v>
      </c>
      <c r="AY151" s="18" t="s">
        <v>239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246</v>
      </c>
      <c r="BM151" s="203" t="s">
        <v>5638</v>
      </c>
    </row>
    <row r="152" spans="1:65" s="2" customFormat="1" ht="11.25">
      <c r="A152" s="35"/>
      <c r="B152" s="36"/>
      <c r="C152" s="37"/>
      <c r="D152" s="205" t="s">
        <v>248</v>
      </c>
      <c r="E152" s="37"/>
      <c r="F152" s="206" t="s">
        <v>5639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248</v>
      </c>
      <c r="AU152" s="18" t="s">
        <v>86</v>
      </c>
    </row>
    <row r="153" spans="1:65" s="13" customFormat="1" ht="11.25">
      <c r="B153" s="210"/>
      <c r="C153" s="211"/>
      <c r="D153" s="212" t="s">
        <v>250</v>
      </c>
      <c r="E153" s="213" t="s">
        <v>1</v>
      </c>
      <c r="F153" s="214" t="s">
        <v>3675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250</v>
      </c>
      <c r="AU153" s="220" t="s">
        <v>86</v>
      </c>
      <c r="AV153" s="13" t="s">
        <v>83</v>
      </c>
      <c r="AW153" s="13" t="s">
        <v>31</v>
      </c>
      <c r="AX153" s="13" t="s">
        <v>75</v>
      </c>
      <c r="AY153" s="220" t="s">
        <v>239</v>
      </c>
    </row>
    <row r="154" spans="1:65" s="13" customFormat="1" ht="11.25">
      <c r="B154" s="210"/>
      <c r="C154" s="211"/>
      <c r="D154" s="212" t="s">
        <v>250</v>
      </c>
      <c r="E154" s="213" t="s">
        <v>1</v>
      </c>
      <c r="F154" s="214" t="s">
        <v>5625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250</v>
      </c>
      <c r="AU154" s="220" t="s">
        <v>86</v>
      </c>
      <c r="AV154" s="13" t="s">
        <v>83</v>
      </c>
      <c r="AW154" s="13" t="s">
        <v>31</v>
      </c>
      <c r="AX154" s="13" t="s">
        <v>75</v>
      </c>
      <c r="AY154" s="220" t="s">
        <v>239</v>
      </c>
    </row>
    <row r="155" spans="1:65" s="14" customFormat="1" ht="11.25">
      <c r="B155" s="221"/>
      <c r="C155" s="222"/>
      <c r="D155" s="212" t="s">
        <v>250</v>
      </c>
      <c r="E155" s="223" t="s">
        <v>1</v>
      </c>
      <c r="F155" s="224" t="s">
        <v>5640</v>
      </c>
      <c r="G155" s="222"/>
      <c r="H155" s="225">
        <v>8.3140000000000001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250</v>
      </c>
      <c r="AU155" s="231" t="s">
        <v>86</v>
      </c>
      <c r="AV155" s="14" t="s">
        <v>86</v>
      </c>
      <c r="AW155" s="14" t="s">
        <v>31</v>
      </c>
      <c r="AX155" s="14" t="s">
        <v>75</v>
      </c>
      <c r="AY155" s="231" t="s">
        <v>239</v>
      </c>
    </row>
    <row r="156" spans="1:65" s="14" customFormat="1" ht="11.25">
      <c r="B156" s="221"/>
      <c r="C156" s="222"/>
      <c r="D156" s="212" t="s">
        <v>250</v>
      </c>
      <c r="E156" s="223" t="s">
        <v>1</v>
      </c>
      <c r="F156" s="224" t="s">
        <v>5641</v>
      </c>
      <c r="G156" s="222"/>
      <c r="H156" s="225">
        <v>21.277999999999999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250</v>
      </c>
      <c r="AU156" s="231" t="s">
        <v>86</v>
      </c>
      <c r="AV156" s="14" t="s">
        <v>86</v>
      </c>
      <c r="AW156" s="14" t="s">
        <v>31</v>
      </c>
      <c r="AX156" s="14" t="s">
        <v>75</v>
      </c>
      <c r="AY156" s="231" t="s">
        <v>239</v>
      </c>
    </row>
    <row r="157" spans="1:65" s="13" customFormat="1" ht="11.25">
      <c r="B157" s="210"/>
      <c r="C157" s="211"/>
      <c r="D157" s="212" t="s">
        <v>250</v>
      </c>
      <c r="E157" s="213" t="s">
        <v>1</v>
      </c>
      <c r="F157" s="214" t="s">
        <v>5628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250</v>
      </c>
      <c r="AU157" s="220" t="s">
        <v>86</v>
      </c>
      <c r="AV157" s="13" t="s">
        <v>83</v>
      </c>
      <c r="AW157" s="13" t="s">
        <v>31</v>
      </c>
      <c r="AX157" s="13" t="s">
        <v>75</v>
      </c>
      <c r="AY157" s="220" t="s">
        <v>239</v>
      </c>
    </row>
    <row r="158" spans="1:65" s="14" customFormat="1" ht="11.25">
      <c r="B158" s="221"/>
      <c r="C158" s="222"/>
      <c r="D158" s="212" t="s">
        <v>250</v>
      </c>
      <c r="E158" s="223" t="s">
        <v>1</v>
      </c>
      <c r="F158" s="224" t="s">
        <v>5642</v>
      </c>
      <c r="G158" s="222"/>
      <c r="H158" s="225">
        <v>10.367000000000001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250</v>
      </c>
      <c r="AU158" s="231" t="s">
        <v>86</v>
      </c>
      <c r="AV158" s="14" t="s">
        <v>86</v>
      </c>
      <c r="AW158" s="14" t="s">
        <v>31</v>
      </c>
      <c r="AX158" s="14" t="s">
        <v>75</v>
      </c>
      <c r="AY158" s="231" t="s">
        <v>239</v>
      </c>
    </row>
    <row r="159" spans="1:65" s="14" customFormat="1" ht="11.25">
      <c r="B159" s="221"/>
      <c r="C159" s="222"/>
      <c r="D159" s="212" t="s">
        <v>250</v>
      </c>
      <c r="E159" s="223" t="s">
        <v>1</v>
      </c>
      <c r="F159" s="224" t="s">
        <v>5643</v>
      </c>
      <c r="G159" s="222"/>
      <c r="H159" s="225">
        <v>13.242000000000001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250</v>
      </c>
      <c r="AU159" s="231" t="s">
        <v>86</v>
      </c>
      <c r="AV159" s="14" t="s">
        <v>86</v>
      </c>
      <c r="AW159" s="14" t="s">
        <v>31</v>
      </c>
      <c r="AX159" s="14" t="s">
        <v>75</v>
      </c>
      <c r="AY159" s="231" t="s">
        <v>239</v>
      </c>
    </row>
    <row r="160" spans="1:65" s="13" customFormat="1" ht="11.25">
      <c r="B160" s="210"/>
      <c r="C160" s="211"/>
      <c r="D160" s="212" t="s">
        <v>250</v>
      </c>
      <c r="E160" s="213" t="s">
        <v>1</v>
      </c>
      <c r="F160" s="214" t="s">
        <v>5631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250</v>
      </c>
      <c r="AU160" s="220" t="s">
        <v>86</v>
      </c>
      <c r="AV160" s="13" t="s">
        <v>83</v>
      </c>
      <c r="AW160" s="13" t="s">
        <v>31</v>
      </c>
      <c r="AX160" s="13" t="s">
        <v>75</v>
      </c>
      <c r="AY160" s="220" t="s">
        <v>239</v>
      </c>
    </row>
    <row r="161" spans="1:65" s="14" customFormat="1" ht="11.25">
      <c r="B161" s="221"/>
      <c r="C161" s="222"/>
      <c r="D161" s="212" t="s">
        <v>250</v>
      </c>
      <c r="E161" s="223" t="s">
        <v>1</v>
      </c>
      <c r="F161" s="224" t="s">
        <v>5644</v>
      </c>
      <c r="G161" s="222"/>
      <c r="H161" s="225">
        <v>1.35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250</v>
      </c>
      <c r="AU161" s="231" t="s">
        <v>86</v>
      </c>
      <c r="AV161" s="14" t="s">
        <v>86</v>
      </c>
      <c r="AW161" s="14" t="s">
        <v>31</v>
      </c>
      <c r="AX161" s="14" t="s">
        <v>75</v>
      </c>
      <c r="AY161" s="231" t="s">
        <v>239</v>
      </c>
    </row>
    <row r="162" spans="1:65" s="13" customFormat="1" ht="11.25">
      <c r="B162" s="210"/>
      <c r="C162" s="211"/>
      <c r="D162" s="212" t="s">
        <v>250</v>
      </c>
      <c r="E162" s="213" t="s">
        <v>1</v>
      </c>
      <c r="F162" s="214" t="s">
        <v>5633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250</v>
      </c>
      <c r="AU162" s="220" t="s">
        <v>86</v>
      </c>
      <c r="AV162" s="13" t="s">
        <v>83</v>
      </c>
      <c r="AW162" s="13" t="s">
        <v>31</v>
      </c>
      <c r="AX162" s="13" t="s">
        <v>75</v>
      </c>
      <c r="AY162" s="220" t="s">
        <v>239</v>
      </c>
    </row>
    <row r="163" spans="1:65" s="14" customFormat="1" ht="11.25">
      <c r="B163" s="221"/>
      <c r="C163" s="222"/>
      <c r="D163" s="212" t="s">
        <v>250</v>
      </c>
      <c r="E163" s="223" t="s">
        <v>1</v>
      </c>
      <c r="F163" s="224" t="s">
        <v>5645</v>
      </c>
      <c r="G163" s="222"/>
      <c r="H163" s="225">
        <v>5.1980000000000004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250</v>
      </c>
      <c r="AU163" s="231" t="s">
        <v>86</v>
      </c>
      <c r="AV163" s="14" t="s">
        <v>86</v>
      </c>
      <c r="AW163" s="14" t="s">
        <v>31</v>
      </c>
      <c r="AX163" s="14" t="s">
        <v>75</v>
      </c>
      <c r="AY163" s="231" t="s">
        <v>239</v>
      </c>
    </row>
    <row r="164" spans="1:65" s="14" customFormat="1" ht="11.25">
      <c r="B164" s="221"/>
      <c r="C164" s="222"/>
      <c r="D164" s="212" t="s">
        <v>250</v>
      </c>
      <c r="E164" s="223" t="s">
        <v>1</v>
      </c>
      <c r="F164" s="224" t="s">
        <v>5646</v>
      </c>
      <c r="G164" s="222"/>
      <c r="H164" s="225">
        <v>3.2509999999999999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250</v>
      </c>
      <c r="AU164" s="231" t="s">
        <v>86</v>
      </c>
      <c r="AV164" s="14" t="s">
        <v>86</v>
      </c>
      <c r="AW164" s="14" t="s">
        <v>31</v>
      </c>
      <c r="AX164" s="14" t="s">
        <v>75</v>
      </c>
      <c r="AY164" s="231" t="s">
        <v>239</v>
      </c>
    </row>
    <row r="165" spans="1:65" s="16" customFormat="1" ht="11.25">
      <c r="B165" s="243"/>
      <c r="C165" s="244"/>
      <c r="D165" s="212" t="s">
        <v>250</v>
      </c>
      <c r="E165" s="245" t="s">
        <v>1</v>
      </c>
      <c r="F165" s="246" t="s">
        <v>264</v>
      </c>
      <c r="G165" s="244"/>
      <c r="H165" s="247">
        <v>63.000000000000007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250</v>
      </c>
      <c r="AU165" s="253" t="s">
        <v>86</v>
      </c>
      <c r="AV165" s="16" t="s">
        <v>246</v>
      </c>
      <c r="AW165" s="16" t="s">
        <v>31</v>
      </c>
      <c r="AX165" s="16" t="s">
        <v>83</v>
      </c>
      <c r="AY165" s="253" t="s">
        <v>239</v>
      </c>
    </row>
    <row r="166" spans="1:65" s="13" customFormat="1" ht="11.25">
      <c r="B166" s="210"/>
      <c r="C166" s="211"/>
      <c r="D166" s="212" t="s">
        <v>250</v>
      </c>
      <c r="E166" s="213" t="s">
        <v>1</v>
      </c>
      <c r="F166" s="214" t="s">
        <v>1569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250</v>
      </c>
      <c r="AU166" s="220" t="s">
        <v>86</v>
      </c>
      <c r="AV166" s="13" t="s">
        <v>83</v>
      </c>
      <c r="AW166" s="13" t="s">
        <v>31</v>
      </c>
      <c r="AX166" s="13" t="s">
        <v>75</v>
      </c>
      <c r="AY166" s="220" t="s">
        <v>239</v>
      </c>
    </row>
    <row r="167" spans="1:65" s="13" customFormat="1" ht="22.5">
      <c r="B167" s="210"/>
      <c r="C167" s="211"/>
      <c r="D167" s="212" t="s">
        <v>250</v>
      </c>
      <c r="E167" s="213" t="s">
        <v>1</v>
      </c>
      <c r="F167" s="214" t="s">
        <v>3710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250</v>
      </c>
      <c r="AU167" s="220" t="s">
        <v>86</v>
      </c>
      <c r="AV167" s="13" t="s">
        <v>83</v>
      </c>
      <c r="AW167" s="13" t="s">
        <v>31</v>
      </c>
      <c r="AX167" s="13" t="s">
        <v>75</v>
      </c>
      <c r="AY167" s="220" t="s">
        <v>239</v>
      </c>
    </row>
    <row r="168" spans="1:65" s="2" customFormat="1" ht="24.2" customHeight="1">
      <c r="A168" s="35"/>
      <c r="B168" s="36"/>
      <c r="C168" s="192" t="s">
        <v>255</v>
      </c>
      <c r="D168" s="192" t="s">
        <v>241</v>
      </c>
      <c r="E168" s="193" t="s">
        <v>5647</v>
      </c>
      <c r="F168" s="194" t="s">
        <v>5648</v>
      </c>
      <c r="G168" s="195" t="s">
        <v>244</v>
      </c>
      <c r="H168" s="196">
        <v>10</v>
      </c>
      <c r="I168" s="197"/>
      <c r="J168" s="198">
        <f>ROUND(I168*H168,2)</f>
        <v>0</v>
      </c>
      <c r="K168" s="194" t="s">
        <v>245</v>
      </c>
      <c r="L168" s="40"/>
      <c r="M168" s="199" t="s">
        <v>1</v>
      </c>
      <c r="N168" s="200" t="s">
        <v>40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246</v>
      </c>
      <c r="AT168" s="203" t="s">
        <v>241</v>
      </c>
      <c r="AU168" s="203" t="s">
        <v>86</v>
      </c>
      <c r="AY168" s="18" t="s">
        <v>239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246</v>
      </c>
      <c r="BM168" s="203" t="s">
        <v>5649</v>
      </c>
    </row>
    <row r="169" spans="1:65" s="2" customFormat="1" ht="11.25">
      <c r="A169" s="35"/>
      <c r="B169" s="36"/>
      <c r="C169" s="37"/>
      <c r="D169" s="205" t="s">
        <v>248</v>
      </c>
      <c r="E169" s="37"/>
      <c r="F169" s="206" t="s">
        <v>5650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248</v>
      </c>
      <c r="AU169" s="18" t="s">
        <v>86</v>
      </c>
    </row>
    <row r="170" spans="1:65" s="2" customFormat="1" ht="16.5" customHeight="1">
      <c r="A170" s="35"/>
      <c r="B170" s="36"/>
      <c r="C170" s="192" t="s">
        <v>246</v>
      </c>
      <c r="D170" s="192" t="s">
        <v>241</v>
      </c>
      <c r="E170" s="193" t="s">
        <v>5651</v>
      </c>
      <c r="F170" s="194" t="s">
        <v>5652</v>
      </c>
      <c r="G170" s="195" t="s">
        <v>519</v>
      </c>
      <c r="H170" s="196">
        <v>4.4000000000000004</v>
      </c>
      <c r="I170" s="197"/>
      <c r="J170" s="198">
        <f>ROUND(I170*H170,2)</f>
        <v>0</v>
      </c>
      <c r="K170" s="194" t="s">
        <v>245</v>
      </c>
      <c r="L170" s="40"/>
      <c r="M170" s="199" t="s">
        <v>1</v>
      </c>
      <c r="N170" s="200" t="s">
        <v>40</v>
      </c>
      <c r="O170" s="72"/>
      <c r="P170" s="201">
        <f>O170*H170</f>
        <v>0</v>
      </c>
      <c r="Q170" s="201">
        <v>3.6900000000000002E-2</v>
      </c>
      <c r="R170" s="201">
        <f>Q170*H170</f>
        <v>0.16236000000000003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246</v>
      </c>
      <c r="AT170" s="203" t="s">
        <v>241</v>
      </c>
      <c r="AU170" s="203" t="s">
        <v>86</v>
      </c>
      <c r="AY170" s="18" t="s">
        <v>239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246</v>
      </c>
      <c r="BM170" s="203" t="s">
        <v>5653</v>
      </c>
    </row>
    <row r="171" spans="1:65" s="2" customFormat="1" ht="11.25">
      <c r="A171" s="35"/>
      <c r="B171" s="36"/>
      <c r="C171" s="37"/>
      <c r="D171" s="205" t="s">
        <v>248</v>
      </c>
      <c r="E171" s="37"/>
      <c r="F171" s="206" t="s">
        <v>5654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248</v>
      </c>
      <c r="AU171" s="18" t="s">
        <v>86</v>
      </c>
    </row>
    <row r="172" spans="1:65" s="2" customFormat="1" ht="24.2" customHeight="1">
      <c r="A172" s="35"/>
      <c r="B172" s="36"/>
      <c r="C172" s="192" t="s">
        <v>288</v>
      </c>
      <c r="D172" s="192" t="s">
        <v>241</v>
      </c>
      <c r="E172" s="193" t="s">
        <v>4658</v>
      </c>
      <c r="F172" s="194" t="s">
        <v>4659</v>
      </c>
      <c r="G172" s="195" t="s">
        <v>519</v>
      </c>
      <c r="H172" s="196">
        <v>2.2000000000000002</v>
      </c>
      <c r="I172" s="197"/>
      <c r="J172" s="198">
        <f>ROUND(I172*H172,2)</f>
        <v>0</v>
      </c>
      <c r="K172" s="194" t="s">
        <v>245</v>
      </c>
      <c r="L172" s="40"/>
      <c r="M172" s="199" t="s">
        <v>1</v>
      </c>
      <c r="N172" s="200" t="s">
        <v>40</v>
      </c>
      <c r="O172" s="72"/>
      <c r="P172" s="201">
        <f>O172*H172</f>
        <v>0</v>
      </c>
      <c r="Q172" s="201">
        <v>3.6900000000000002E-2</v>
      </c>
      <c r="R172" s="201">
        <f>Q172*H172</f>
        <v>8.1180000000000016E-2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246</v>
      </c>
      <c r="AT172" s="203" t="s">
        <v>241</v>
      </c>
      <c r="AU172" s="203" t="s">
        <v>86</v>
      </c>
      <c r="AY172" s="18" t="s">
        <v>239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246</v>
      </c>
      <c r="BM172" s="203" t="s">
        <v>5655</v>
      </c>
    </row>
    <row r="173" spans="1:65" s="2" customFormat="1" ht="11.25">
      <c r="A173" s="35"/>
      <c r="B173" s="36"/>
      <c r="C173" s="37"/>
      <c r="D173" s="205" t="s">
        <v>248</v>
      </c>
      <c r="E173" s="37"/>
      <c r="F173" s="206" t="s">
        <v>4661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248</v>
      </c>
      <c r="AU173" s="18" t="s">
        <v>86</v>
      </c>
    </row>
    <row r="174" spans="1:65" s="2" customFormat="1" ht="21.75" customHeight="1">
      <c r="A174" s="35"/>
      <c r="B174" s="36"/>
      <c r="C174" s="192" t="s">
        <v>299</v>
      </c>
      <c r="D174" s="192" t="s">
        <v>241</v>
      </c>
      <c r="E174" s="193" t="s">
        <v>3718</v>
      </c>
      <c r="F174" s="194" t="s">
        <v>3719</v>
      </c>
      <c r="G174" s="195" t="s">
        <v>372</v>
      </c>
      <c r="H174" s="196">
        <v>274</v>
      </c>
      <c r="I174" s="197"/>
      <c r="J174" s="198">
        <f>ROUND(I174*H174,2)</f>
        <v>0</v>
      </c>
      <c r="K174" s="194" t="s">
        <v>245</v>
      </c>
      <c r="L174" s="40"/>
      <c r="M174" s="199" t="s">
        <v>1</v>
      </c>
      <c r="N174" s="200" t="s">
        <v>40</v>
      </c>
      <c r="O174" s="72"/>
      <c r="P174" s="201">
        <f>O174*H174</f>
        <v>0</v>
      </c>
      <c r="Q174" s="201">
        <v>8.4000000000000003E-4</v>
      </c>
      <c r="R174" s="201">
        <f>Q174*H174</f>
        <v>0.23016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246</v>
      </c>
      <c r="AT174" s="203" t="s">
        <v>241</v>
      </c>
      <c r="AU174" s="203" t="s">
        <v>86</v>
      </c>
      <c r="AY174" s="18" t="s">
        <v>239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246</v>
      </c>
      <c r="BM174" s="203" t="s">
        <v>5656</v>
      </c>
    </row>
    <row r="175" spans="1:65" s="2" customFormat="1" ht="11.25">
      <c r="A175" s="35"/>
      <c r="B175" s="36"/>
      <c r="C175" s="37"/>
      <c r="D175" s="205" t="s">
        <v>248</v>
      </c>
      <c r="E175" s="37"/>
      <c r="F175" s="206" t="s">
        <v>3721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248</v>
      </c>
      <c r="AU175" s="18" t="s">
        <v>86</v>
      </c>
    </row>
    <row r="176" spans="1:65" s="13" customFormat="1" ht="11.25">
      <c r="B176" s="210"/>
      <c r="C176" s="211"/>
      <c r="D176" s="212" t="s">
        <v>250</v>
      </c>
      <c r="E176" s="213" t="s">
        <v>1</v>
      </c>
      <c r="F176" s="214" t="s">
        <v>3675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250</v>
      </c>
      <c r="AU176" s="220" t="s">
        <v>86</v>
      </c>
      <c r="AV176" s="13" t="s">
        <v>83</v>
      </c>
      <c r="AW176" s="13" t="s">
        <v>31</v>
      </c>
      <c r="AX176" s="13" t="s">
        <v>75</v>
      </c>
      <c r="AY176" s="220" t="s">
        <v>239</v>
      </c>
    </row>
    <row r="177" spans="1:65" s="13" customFormat="1" ht="11.25">
      <c r="B177" s="210"/>
      <c r="C177" s="211"/>
      <c r="D177" s="212" t="s">
        <v>250</v>
      </c>
      <c r="E177" s="213" t="s">
        <v>1</v>
      </c>
      <c r="F177" s="214" t="s">
        <v>5625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250</v>
      </c>
      <c r="AU177" s="220" t="s">
        <v>86</v>
      </c>
      <c r="AV177" s="13" t="s">
        <v>83</v>
      </c>
      <c r="AW177" s="13" t="s">
        <v>31</v>
      </c>
      <c r="AX177" s="13" t="s">
        <v>75</v>
      </c>
      <c r="AY177" s="220" t="s">
        <v>239</v>
      </c>
    </row>
    <row r="178" spans="1:65" s="14" customFormat="1" ht="11.25">
      <c r="B178" s="221"/>
      <c r="C178" s="222"/>
      <c r="D178" s="212" t="s">
        <v>250</v>
      </c>
      <c r="E178" s="223" t="s">
        <v>1</v>
      </c>
      <c r="F178" s="224" t="s">
        <v>5657</v>
      </c>
      <c r="G178" s="222"/>
      <c r="H178" s="225">
        <v>35.271999999999998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250</v>
      </c>
      <c r="AU178" s="231" t="s">
        <v>86</v>
      </c>
      <c r="AV178" s="14" t="s">
        <v>86</v>
      </c>
      <c r="AW178" s="14" t="s">
        <v>31</v>
      </c>
      <c r="AX178" s="14" t="s">
        <v>75</v>
      </c>
      <c r="AY178" s="231" t="s">
        <v>239</v>
      </c>
    </row>
    <row r="179" spans="1:65" s="14" customFormat="1" ht="11.25">
      <c r="B179" s="221"/>
      <c r="C179" s="222"/>
      <c r="D179" s="212" t="s">
        <v>250</v>
      </c>
      <c r="E179" s="223" t="s">
        <v>1</v>
      </c>
      <c r="F179" s="224" t="s">
        <v>5658</v>
      </c>
      <c r="G179" s="222"/>
      <c r="H179" s="225">
        <v>90.272000000000006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250</v>
      </c>
      <c r="AU179" s="231" t="s">
        <v>86</v>
      </c>
      <c r="AV179" s="14" t="s">
        <v>86</v>
      </c>
      <c r="AW179" s="14" t="s">
        <v>31</v>
      </c>
      <c r="AX179" s="14" t="s">
        <v>75</v>
      </c>
      <c r="AY179" s="231" t="s">
        <v>239</v>
      </c>
    </row>
    <row r="180" spans="1:65" s="13" customFormat="1" ht="11.25">
      <c r="B180" s="210"/>
      <c r="C180" s="211"/>
      <c r="D180" s="212" t="s">
        <v>250</v>
      </c>
      <c r="E180" s="213" t="s">
        <v>1</v>
      </c>
      <c r="F180" s="214" t="s">
        <v>5628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250</v>
      </c>
      <c r="AU180" s="220" t="s">
        <v>86</v>
      </c>
      <c r="AV180" s="13" t="s">
        <v>83</v>
      </c>
      <c r="AW180" s="13" t="s">
        <v>31</v>
      </c>
      <c r="AX180" s="13" t="s">
        <v>75</v>
      </c>
      <c r="AY180" s="220" t="s">
        <v>239</v>
      </c>
    </row>
    <row r="181" spans="1:65" s="14" customFormat="1" ht="11.25">
      <c r="B181" s="221"/>
      <c r="C181" s="222"/>
      <c r="D181" s="212" t="s">
        <v>250</v>
      </c>
      <c r="E181" s="223" t="s">
        <v>1</v>
      </c>
      <c r="F181" s="224" t="s">
        <v>5659</v>
      </c>
      <c r="G181" s="222"/>
      <c r="H181" s="225">
        <v>43.98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250</v>
      </c>
      <c r="AU181" s="231" t="s">
        <v>86</v>
      </c>
      <c r="AV181" s="14" t="s">
        <v>86</v>
      </c>
      <c r="AW181" s="14" t="s">
        <v>31</v>
      </c>
      <c r="AX181" s="14" t="s">
        <v>75</v>
      </c>
      <c r="AY181" s="231" t="s">
        <v>239</v>
      </c>
    </row>
    <row r="182" spans="1:65" s="14" customFormat="1" ht="11.25">
      <c r="B182" s="221"/>
      <c r="C182" s="222"/>
      <c r="D182" s="212" t="s">
        <v>250</v>
      </c>
      <c r="E182" s="223" t="s">
        <v>1</v>
      </c>
      <c r="F182" s="224" t="s">
        <v>5660</v>
      </c>
      <c r="G182" s="222"/>
      <c r="H182" s="225">
        <v>56.177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250</v>
      </c>
      <c r="AU182" s="231" t="s">
        <v>86</v>
      </c>
      <c r="AV182" s="14" t="s">
        <v>86</v>
      </c>
      <c r="AW182" s="14" t="s">
        <v>31</v>
      </c>
      <c r="AX182" s="14" t="s">
        <v>75</v>
      </c>
      <c r="AY182" s="231" t="s">
        <v>239</v>
      </c>
    </row>
    <row r="183" spans="1:65" s="13" customFormat="1" ht="11.25">
      <c r="B183" s="210"/>
      <c r="C183" s="211"/>
      <c r="D183" s="212" t="s">
        <v>250</v>
      </c>
      <c r="E183" s="213" t="s">
        <v>1</v>
      </c>
      <c r="F183" s="214" t="s">
        <v>5631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250</v>
      </c>
      <c r="AU183" s="220" t="s">
        <v>86</v>
      </c>
      <c r="AV183" s="13" t="s">
        <v>83</v>
      </c>
      <c r="AW183" s="13" t="s">
        <v>31</v>
      </c>
      <c r="AX183" s="13" t="s">
        <v>75</v>
      </c>
      <c r="AY183" s="220" t="s">
        <v>239</v>
      </c>
    </row>
    <row r="184" spans="1:65" s="14" customFormat="1" ht="11.25">
      <c r="B184" s="221"/>
      <c r="C184" s="222"/>
      <c r="D184" s="212" t="s">
        <v>250</v>
      </c>
      <c r="E184" s="223" t="s">
        <v>1</v>
      </c>
      <c r="F184" s="224" t="s">
        <v>5661</v>
      </c>
      <c r="G184" s="222"/>
      <c r="H184" s="225">
        <v>10.5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250</v>
      </c>
      <c r="AU184" s="231" t="s">
        <v>86</v>
      </c>
      <c r="AV184" s="14" t="s">
        <v>86</v>
      </c>
      <c r="AW184" s="14" t="s">
        <v>31</v>
      </c>
      <c r="AX184" s="14" t="s">
        <v>75</v>
      </c>
      <c r="AY184" s="231" t="s">
        <v>239</v>
      </c>
    </row>
    <row r="185" spans="1:65" s="13" customFormat="1" ht="11.25">
      <c r="B185" s="210"/>
      <c r="C185" s="211"/>
      <c r="D185" s="212" t="s">
        <v>250</v>
      </c>
      <c r="E185" s="213" t="s">
        <v>1</v>
      </c>
      <c r="F185" s="214" t="s">
        <v>5633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250</v>
      </c>
      <c r="AU185" s="220" t="s">
        <v>86</v>
      </c>
      <c r="AV185" s="13" t="s">
        <v>83</v>
      </c>
      <c r="AW185" s="13" t="s">
        <v>31</v>
      </c>
      <c r="AX185" s="13" t="s">
        <v>75</v>
      </c>
      <c r="AY185" s="220" t="s">
        <v>239</v>
      </c>
    </row>
    <row r="186" spans="1:65" s="14" customFormat="1" ht="11.25">
      <c r="B186" s="221"/>
      <c r="C186" s="222"/>
      <c r="D186" s="212" t="s">
        <v>250</v>
      </c>
      <c r="E186" s="223" t="s">
        <v>1</v>
      </c>
      <c r="F186" s="224" t="s">
        <v>5662</v>
      </c>
      <c r="G186" s="222"/>
      <c r="H186" s="225">
        <v>24.36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250</v>
      </c>
      <c r="AU186" s="231" t="s">
        <v>86</v>
      </c>
      <c r="AV186" s="14" t="s">
        <v>86</v>
      </c>
      <c r="AW186" s="14" t="s">
        <v>31</v>
      </c>
      <c r="AX186" s="14" t="s">
        <v>75</v>
      </c>
      <c r="AY186" s="231" t="s">
        <v>239</v>
      </c>
    </row>
    <row r="187" spans="1:65" s="14" customFormat="1" ht="11.25">
      <c r="B187" s="221"/>
      <c r="C187" s="222"/>
      <c r="D187" s="212" t="s">
        <v>250</v>
      </c>
      <c r="E187" s="223" t="s">
        <v>1</v>
      </c>
      <c r="F187" s="224" t="s">
        <v>5663</v>
      </c>
      <c r="G187" s="222"/>
      <c r="H187" s="225">
        <v>13.439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250</v>
      </c>
      <c r="AU187" s="231" t="s">
        <v>86</v>
      </c>
      <c r="AV187" s="14" t="s">
        <v>86</v>
      </c>
      <c r="AW187" s="14" t="s">
        <v>31</v>
      </c>
      <c r="AX187" s="14" t="s">
        <v>75</v>
      </c>
      <c r="AY187" s="231" t="s">
        <v>239</v>
      </c>
    </row>
    <row r="188" spans="1:65" s="16" customFormat="1" ht="11.25">
      <c r="B188" s="243"/>
      <c r="C188" s="244"/>
      <c r="D188" s="212" t="s">
        <v>250</v>
      </c>
      <c r="E188" s="245" t="s">
        <v>1</v>
      </c>
      <c r="F188" s="246" t="s">
        <v>264</v>
      </c>
      <c r="G188" s="244"/>
      <c r="H188" s="247">
        <v>274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250</v>
      </c>
      <c r="AU188" s="253" t="s">
        <v>86</v>
      </c>
      <c r="AV188" s="16" t="s">
        <v>246</v>
      </c>
      <c r="AW188" s="16" t="s">
        <v>31</v>
      </c>
      <c r="AX188" s="16" t="s">
        <v>83</v>
      </c>
      <c r="AY188" s="253" t="s">
        <v>239</v>
      </c>
    </row>
    <row r="189" spans="1:65" s="2" customFormat="1" ht="24.2" customHeight="1">
      <c r="A189" s="35"/>
      <c r="B189" s="36"/>
      <c r="C189" s="192" t="s">
        <v>309</v>
      </c>
      <c r="D189" s="192" t="s">
        <v>241</v>
      </c>
      <c r="E189" s="193" t="s">
        <v>3744</v>
      </c>
      <c r="F189" s="194" t="s">
        <v>3745</v>
      </c>
      <c r="G189" s="195" t="s">
        <v>372</v>
      </c>
      <c r="H189" s="196">
        <v>274</v>
      </c>
      <c r="I189" s="197"/>
      <c r="J189" s="198">
        <f>ROUND(I189*H189,2)</f>
        <v>0</v>
      </c>
      <c r="K189" s="194" t="s">
        <v>245</v>
      </c>
      <c r="L189" s="40"/>
      <c r="M189" s="199" t="s">
        <v>1</v>
      </c>
      <c r="N189" s="200" t="s">
        <v>40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246</v>
      </c>
      <c r="AT189" s="203" t="s">
        <v>241</v>
      </c>
      <c r="AU189" s="203" t="s">
        <v>86</v>
      </c>
      <c r="AY189" s="18" t="s">
        <v>239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246</v>
      </c>
      <c r="BM189" s="203" t="s">
        <v>5664</v>
      </c>
    </row>
    <row r="190" spans="1:65" s="2" customFormat="1" ht="11.25">
      <c r="A190" s="35"/>
      <c r="B190" s="36"/>
      <c r="C190" s="37"/>
      <c r="D190" s="205" t="s">
        <v>248</v>
      </c>
      <c r="E190" s="37"/>
      <c r="F190" s="206" t="s">
        <v>3747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248</v>
      </c>
      <c r="AU190" s="18" t="s">
        <v>86</v>
      </c>
    </row>
    <row r="191" spans="1:65" s="2" customFormat="1" ht="37.9" customHeight="1">
      <c r="A191" s="35"/>
      <c r="B191" s="36"/>
      <c r="C191" s="192" t="s">
        <v>319</v>
      </c>
      <c r="D191" s="192" t="s">
        <v>241</v>
      </c>
      <c r="E191" s="193" t="s">
        <v>3757</v>
      </c>
      <c r="F191" s="194" t="s">
        <v>3758</v>
      </c>
      <c r="G191" s="195" t="s">
        <v>244</v>
      </c>
      <c r="H191" s="196">
        <v>48.6</v>
      </c>
      <c r="I191" s="197"/>
      <c r="J191" s="198">
        <f>ROUND(I191*H191,2)</f>
        <v>0</v>
      </c>
      <c r="K191" s="194" t="s">
        <v>245</v>
      </c>
      <c r="L191" s="40"/>
      <c r="M191" s="199" t="s">
        <v>1</v>
      </c>
      <c r="N191" s="200" t="s">
        <v>40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246</v>
      </c>
      <c r="AT191" s="203" t="s">
        <v>241</v>
      </c>
      <c r="AU191" s="203" t="s">
        <v>86</v>
      </c>
      <c r="AY191" s="18" t="s">
        <v>239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246</v>
      </c>
      <c r="BM191" s="203" t="s">
        <v>5665</v>
      </c>
    </row>
    <row r="192" spans="1:65" s="2" customFormat="1" ht="11.25">
      <c r="A192" s="35"/>
      <c r="B192" s="36"/>
      <c r="C192" s="37"/>
      <c r="D192" s="205" t="s">
        <v>248</v>
      </c>
      <c r="E192" s="37"/>
      <c r="F192" s="206" t="s">
        <v>3760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248</v>
      </c>
      <c r="AU192" s="18" t="s">
        <v>86</v>
      </c>
    </row>
    <row r="193" spans="1:65" s="13" customFormat="1" ht="11.25">
      <c r="B193" s="210"/>
      <c r="C193" s="211"/>
      <c r="D193" s="212" t="s">
        <v>250</v>
      </c>
      <c r="E193" s="213" t="s">
        <v>1</v>
      </c>
      <c r="F193" s="214" t="s">
        <v>3761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250</v>
      </c>
      <c r="AU193" s="220" t="s">
        <v>86</v>
      </c>
      <c r="AV193" s="13" t="s">
        <v>83</v>
      </c>
      <c r="AW193" s="13" t="s">
        <v>31</v>
      </c>
      <c r="AX193" s="13" t="s">
        <v>75</v>
      </c>
      <c r="AY193" s="220" t="s">
        <v>239</v>
      </c>
    </row>
    <row r="194" spans="1:65" s="13" customFormat="1" ht="11.25">
      <c r="B194" s="210"/>
      <c r="C194" s="211"/>
      <c r="D194" s="212" t="s">
        <v>250</v>
      </c>
      <c r="E194" s="213" t="s">
        <v>1</v>
      </c>
      <c r="F194" s="214" t="s">
        <v>3762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250</v>
      </c>
      <c r="AU194" s="220" t="s">
        <v>86</v>
      </c>
      <c r="AV194" s="13" t="s">
        <v>83</v>
      </c>
      <c r="AW194" s="13" t="s">
        <v>31</v>
      </c>
      <c r="AX194" s="13" t="s">
        <v>75</v>
      </c>
      <c r="AY194" s="220" t="s">
        <v>239</v>
      </c>
    </row>
    <row r="195" spans="1:65" s="13" customFormat="1" ht="11.25">
      <c r="B195" s="210"/>
      <c r="C195" s="211"/>
      <c r="D195" s="212" t="s">
        <v>250</v>
      </c>
      <c r="E195" s="213" t="s">
        <v>1</v>
      </c>
      <c r="F195" s="214" t="s">
        <v>3763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250</v>
      </c>
      <c r="AU195" s="220" t="s">
        <v>86</v>
      </c>
      <c r="AV195" s="13" t="s">
        <v>83</v>
      </c>
      <c r="AW195" s="13" t="s">
        <v>31</v>
      </c>
      <c r="AX195" s="13" t="s">
        <v>75</v>
      </c>
      <c r="AY195" s="220" t="s">
        <v>239</v>
      </c>
    </row>
    <row r="196" spans="1:65" s="13" customFormat="1" ht="11.25">
      <c r="B196" s="210"/>
      <c r="C196" s="211"/>
      <c r="D196" s="212" t="s">
        <v>250</v>
      </c>
      <c r="E196" s="213" t="s">
        <v>1</v>
      </c>
      <c r="F196" s="214" t="s">
        <v>3764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250</v>
      </c>
      <c r="AU196" s="220" t="s">
        <v>86</v>
      </c>
      <c r="AV196" s="13" t="s">
        <v>83</v>
      </c>
      <c r="AW196" s="13" t="s">
        <v>31</v>
      </c>
      <c r="AX196" s="13" t="s">
        <v>75</v>
      </c>
      <c r="AY196" s="220" t="s">
        <v>239</v>
      </c>
    </row>
    <row r="197" spans="1:65" s="13" customFormat="1" ht="11.25">
      <c r="B197" s="210"/>
      <c r="C197" s="211"/>
      <c r="D197" s="212" t="s">
        <v>250</v>
      </c>
      <c r="E197" s="213" t="s">
        <v>1</v>
      </c>
      <c r="F197" s="214" t="s">
        <v>3765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250</v>
      </c>
      <c r="AU197" s="220" t="s">
        <v>86</v>
      </c>
      <c r="AV197" s="13" t="s">
        <v>83</v>
      </c>
      <c r="AW197" s="13" t="s">
        <v>31</v>
      </c>
      <c r="AX197" s="13" t="s">
        <v>75</v>
      </c>
      <c r="AY197" s="220" t="s">
        <v>239</v>
      </c>
    </row>
    <row r="198" spans="1:65" s="14" customFormat="1" ht="11.25">
      <c r="B198" s="221"/>
      <c r="C198" s="222"/>
      <c r="D198" s="212" t="s">
        <v>250</v>
      </c>
      <c r="E198" s="223" t="s">
        <v>1</v>
      </c>
      <c r="F198" s="224" t="s">
        <v>5666</v>
      </c>
      <c r="G198" s="222"/>
      <c r="H198" s="225">
        <v>48.6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250</v>
      </c>
      <c r="AU198" s="231" t="s">
        <v>86</v>
      </c>
      <c r="AV198" s="14" t="s">
        <v>86</v>
      </c>
      <c r="AW198" s="14" t="s">
        <v>31</v>
      </c>
      <c r="AX198" s="14" t="s">
        <v>83</v>
      </c>
      <c r="AY198" s="231" t="s">
        <v>239</v>
      </c>
    </row>
    <row r="199" spans="1:65" s="2" customFormat="1" ht="37.9" customHeight="1">
      <c r="A199" s="35"/>
      <c r="B199" s="36"/>
      <c r="C199" s="192" t="s">
        <v>327</v>
      </c>
      <c r="D199" s="192" t="s">
        <v>241</v>
      </c>
      <c r="E199" s="193" t="s">
        <v>310</v>
      </c>
      <c r="F199" s="194" t="s">
        <v>311</v>
      </c>
      <c r="G199" s="195" t="s">
        <v>244</v>
      </c>
      <c r="H199" s="196">
        <v>191</v>
      </c>
      <c r="I199" s="197"/>
      <c r="J199" s="198">
        <f>ROUND(I199*H199,2)</f>
        <v>0</v>
      </c>
      <c r="K199" s="194" t="s">
        <v>245</v>
      </c>
      <c r="L199" s="40"/>
      <c r="M199" s="199" t="s">
        <v>1</v>
      </c>
      <c r="N199" s="200" t="s">
        <v>40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246</v>
      </c>
      <c r="AT199" s="203" t="s">
        <v>241</v>
      </c>
      <c r="AU199" s="203" t="s">
        <v>86</v>
      </c>
      <c r="AY199" s="18" t="s">
        <v>239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246</v>
      </c>
      <c r="BM199" s="203" t="s">
        <v>5667</v>
      </c>
    </row>
    <row r="200" spans="1:65" s="2" customFormat="1" ht="11.25">
      <c r="A200" s="35"/>
      <c r="B200" s="36"/>
      <c r="C200" s="37"/>
      <c r="D200" s="205" t="s">
        <v>248</v>
      </c>
      <c r="E200" s="37"/>
      <c r="F200" s="206" t="s">
        <v>313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248</v>
      </c>
      <c r="AU200" s="18" t="s">
        <v>86</v>
      </c>
    </row>
    <row r="201" spans="1:65" s="13" customFormat="1" ht="11.25">
      <c r="B201" s="210"/>
      <c r="C201" s="211"/>
      <c r="D201" s="212" t="s">
        <v>250</v>
      </c>
      <c r="E201" s="213" t="s">
        <v>1</v>
      </c>
      <c r="F201" s="214" t="s">
        <v>3771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250</v>
      </c>
      <c r="AU201" s="220" t="s">
        <v>86</v>
      </c>
      <c r="AV201" s="13" t="s">
        <v>83</v>
      </c>
      <c r="AW201" s="13" t="s">
        <v>31</v>
      </c>
      <c r="AX201" s="13" t="s">
        <v>75</v>
      </c>
      <c r="AY201" s="220" t="s">
        <v>239</v>
      </c>
    </row>
    <row r="202" spans="1:65" s="13" customFormat="1" ht="11.25">
      <c r="B202" s="210"/>
      <c r="C202" s="211"/>
      <c r="D202" s="212" t="s">
        <v>250</v>
      </c>
      <c r="E202" s="213" t="s">
        <v>1</v>
      </c>
      <c r="F202" s="214" t="s">
        <v>3772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250</v>
      </c>
      <c r="AU202" s="220" t="s">
        <v>86</v>
      </c>
      <c r="AV202" s="13" t="s">
        <v>83</v>
      </c>
      <c r="AW202" s="13" t="s">
        <v>31</v>
      </c>
      <c r="AX202" s="13" t="s">
        <v>75</v>
      </c>
      <c r="AY202" s="220" t="s">
        <v>239</v>
      </c>
    </row>
    <row r="203" spans="1:65" s="13" customFormat="1" ht="11.25">
      <c r="B203" s="210"/>
      <c r="C203" s="211"/>
      <c r="D203" s="212" t="s">
        <v>250</v>
      </c>
      <c r="E203" s="213" t="s">
        <v>1</v>
      </c>
      <c r="F203" s="214" t="s">
        <v>5668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250</v>
      </c>
      <c r="AU203" s="220" t="s">
        <v>86</v>
      </c>
      <c r="AV203" s="13" t="s">
        <v>83</v>
      </c>
      <c r="AW203" s="13" t="s">
        <v>31</v>
      </c>
      <c r="AX203" s="13" t="s">
        <v>75</v>
      </c>
      <c r="AY203" s="220" t="s">
        <v>239</v>
      </c>
    </row>
    <row r="204" spans="1:65" s="14" customFormat="1" ht="11.25">
      <c r="B204" s="221"/>
      <c r="C204" s="222"/>
      <c r="D204" s="212" t="s">
        <v>250</v>
      </c>
      <c r="E204" s="223" t="s">
        <v>1</v>
      </c>
      <c r="F204" s="224" t="s">
        <v>5669</v>
      </c>
      <c r="G204" s="222"/>
      <c r="H204" s="225">
        <v>210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250</v>
      </c>
      <c r="AU204" s="231" t="s">
        <v>86</v>
      </c>
      <c r="AV204" s="14" t="s">
        <v>86</v>
      </c>
      <c r="AW204" s="14" t="s">
        <v>31</v>
      </c>
      <c r="AX204" s="14" t="s">
        <v>75</v>
      </c>
      <c r="AY204" s="231" t="s">
        <v>239</v>
      </c>
    </row>
    <row r="205" spans="1:65" s="13" customFormat="1" ht="11.25">
      <c r="B205" s="210"/>
      <c r="C205" s="211"/>
      <c r="D205" s="212" t="s">
        <v>250</v>
      </c>
      <c r="E205" s="213" t="s">
        <v>1</v>
      </c>
      <c r="F205" s="214" t="s">
        <v>3775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250</v>
      </c>
      <c r="AU205" s="220" t="s">
        <v>86</v>
      </c>
      <c r="AV205" s="13" t="s">
        <v>83</v>
      </c>
      <c r="AW205" s="13" t="s">
        <v>31</v>
      </c>
      <c r="AX205" s="13" t="s">
        <v>75</v>
      </c>
      <c r="AY205" s="220" t="s">
        <v>239</v>
      </c>
    </row>
    <row r="206" spans="1:65" s="14" customFormat="1" ht="11.25">
      <c r="B206" s="221"/>
      <c r="C206" s="222"/>
      <c r="D206" s="212" t="s">
        <v>250</v>
      </c>
      <c r="E206" s="223" t="s">
        <v>1</v>
      </c>
      <c r="F206" s="224" t="s">
        <v>5670</v>
      </c>
      <c r="G206" s="222"/>
      <c r="H206" s="225">
        <v>-146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250</v>
      </c>
      <c r="AU206" s="231" t="s">
        <v>86</v>
      </c>
      <c r="AV206" s="14" t="s">
        <v>86</v>
      </c>
      <c r="AW206" s="14" t="s">
        <v>31</v>
      </c>
      <c r="AX206" s="14" t="s">
        <v>75</v>
      </c>
      <c r="AY206" s="231" t="s">
        <v>239</v>
      </c>
    </row>
    <row r="207" spans="1:65" s="15" customFormat="1" ht="11.25">
      <c r="B207" s="232"/>
      <c r="C207" s="233"/>
      <c r="D207" s="212" t="s">
        <v>250</v>
      </c>
      <c r="E207" s="234" t="s">
        <v>1</v>
      </c>
      <c r="F207" s="235" t="s">
        <v>5671</v>
      </c>
      <c r="G207" s="233"/>
      <c r="H207" s="236">
        <v>64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250</v>
      </c>
      <c r="AU207" s="242" t="s">
        <v>86</v>
      </c>
      <c r="AV207" s="15" t="s">
        <v>255</v>
      </c>
      <c r="AW207" s="15" t="s">
        <v>31</v>
      </c>
      <c r="AX207" s="15" t="s">
        <v>75</v>
      </c>
      <c r="AY207" s="242" t="s">
        <v>239</v>
      </c>
    </row>
    <row r="208" spans="1:65" s="13" customFormat="1" ht="11.25">
      <c r="B208" s="210"/>
      <c r="C208" s="211"/>
      <c r="D208" s="212" t="s">
        <v>250</v>
      </c>
      <c r="E208" s="213" t="s">
        <v>1</v>
      </c>
      <c r="F208" s="214" t="s">
        <v>5672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250</v>
      </c>
      <c r="AU208" s="220" t="s">
        <v>86</v>
      </c>
      <c r="AV208" s="13" t="s">
        <v>83</v>
      </c>
      <c r="AW208" s="13" t="s">
        <v>31</v>
      </c>
      <c r="AX208" s="13" t="s">
        <v>75</v>
      </c>
      <c r="AY208" s="220" t="s">
        <v>239</v>
      </c>
    </row>
    <row r="209" spans="1:65" s="14" customFormat="1" ht="11.25">
      <c r="B209" s="221"/>
      <c r="C209" s="222"/>
      <c r="D209" s="212" t="s">
        <v>250</v>
      </c>
      <c r="E209" s="223" t="s">
        <v>1</v>
      </c>
      <c r="F209" s="224" t="s">
        <v>5673</v>
      </c>
      <c r="G209" s="222"/>
      <c r="H209" s="225">
        <v>45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250</v>
      </c>
      <c r="AU209" s="231" t="s">
        <v>86</v>
      </c>
      <c r="AV209" s="14" t="s">
        <v>86</v>
      </c>
      <c r="AW209" s="14" t="s">
        <v>31</v>
      </c>
      <c r="AX209" s="14" t="s">
        <v>75</v>
      </c>
      <c r="AY209" s="231" t="s">
        <v>239</v>
      </c>
    </row>
    <row r="210" spans="1:65" s="13" customFormat="1" ht="11.25">
      <c r="B210" s="210"/>
      <c r="C210" s="211"/>
      <c r="D210" s="212" t="s">
        <v>250</v>
      </c>
      <c r="E210" s="213" t="s">
        <v>1</v>
      </c>
      <c r="F210" s="214" t="s">
        <v>5674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250</v>
      </c>
      <c r="AU210" s="220" t="s">
        <v>86</v>
      </c>
      <c r="AV210" s="13" t="s">
        <v>83</v>
      </c>
      <c r="AW210" s="13" t="s">
        <v>31</v>
      </c>
      <c r="AX210" s="13" t="s">
        <v>75</v>
      </c>
      <c r="AY210" s="220" t="s">
        <v>239</v>
      </c>
    </row>
    <row r="211" spans="1:65" s="14" customFormat="1" ht="11.25">
      <c r="B211" s="221"/>
      <c r="C211" s="222"/>
      <c r="D211" s="212" t="s">
        <v>250</v>
      </c>
      <c r="E211" s="223" t="s">
        <v>1</v>
      </c>
      <c r="F211" s="224" t="s">
        <v>5675</v>
      </c>
      <c r="G211" s="222"/>
      <c r="H211" s="225">
        <v>146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250</v>
      </c>
      <c r="AU211" s="231" t="s">
        <v>86</v>
      </c>
      <c r="AV211" s="14" t="s">
        <v>86</v>
      </c>
      <c r="AW211" s="14" t="s">
        <v>31</v>
      </c>
      <c r="AX211" s="14" t="s">
        <v>75</v>
      </c>
      <c r="AY211" s="231" t="s">
        <v>239</v>
      </c>
    </row>
    <row r="212" spans="1:65" s="15" customFormat="1" ht="11.25">
      <c r="B212" s="232"/>
      <c r="C212" s="233"/>
      <c r="D212" s="212" t="s">
        <v>250</v>
      </c>
      <c r="E212" s="234" t="s">
        <v>1</v>
      </c>
      <c r="F212" s="235" t="s">
        <v>5676</v>
      </c>
      <c r="G212" s="233"/>
      <c r="H212" s="236">
        <v>191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250</v>
      </c>
      <c r="AU212" s="242" t="s">
        <v>86</v>
      </c>
      <c r="AV212" s="15" t="s">
        <v>255</v>
      </c>
      <c r="AW212" s="15" t="s">
        <v>31</v>
      </c>
      <c r="AX212" s="15" t="s">
        <v>83</v>
      </c>
      <c r="AY212" s="242" t="s">
        <v>239</v>
      </c>
    </row>
    <row r="213" spans="1:65" s="2" customFormat="1" ht="37.9" customHeight="1">
      <c r="A213" s="35"/>
      <c r="B213" s="36"/>
      <c r="C213" s="192" t="s">
        <v>151</v>
      </c>
      <c r="D213" s="192" t="s">
        <v>241</v>
      </c>
      <c r="E213" s="193" t="s">
        <v>320</v>
      </c>
      <c r="F213" s="194" t="s">
        <v>321</v>
      </c>
      <c r="G213" s="195" t="s">
        <v>244</v>
      </c>
      <c r="H213" s="196">
        <v>3145</v>
      </c>
      <c r="I213" s="197"/>
      <c r="J213" s="198">
        <f>ROUND(I213*H213,2)</f>
        <v>0</v>
      </c>
      <c r="K213" s="194" t="s">
        <v>245</v>
      </c>
      <c r="L213" s="40"/>
      <c r="M213" s="199" t="s">
        <v>1</v>
      </c>
      <c r="N213" s="200" t="s">
        <v>40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246</v>
      </c>
      <c r="AT213" s="203" t="s">
        <v>241</v>
      </c>
      <c r="AU213" s="203" t="s">
        <v>86</v>
      </c>
      <c r="AY213" s="18" t="s">
        <v>239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246</v>
      </c>
      <c r="BM213" s="203" t="s">
        <v>5677</v>
      </c>
    </row>
    <row r="214" spans="1:65" s="2" customFormat="1" ht="11.25">
      <c r="A214" s="35"/>
      <c r="B214" s="36"/>
      <c r="C214" s="37"/>
      <c r="D214" s="205" t="s">
        <v>248</v>
      </c>
      <c r="E214" s="37"/>
      <c r="F214" s="206" t="s">
        <v>323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248</v>
      </c>
      <c r="AU214" s="18" t="s">
        <v>86</v>
      </c>
    </row>
    <row r="215" spans="1:65" s="13" customFormat="1" ht="11.25">
      <c r="B215" s="210"/>
      <c r="C215" s="211"/>
      <c r="D215" s="212" t="s">
        <v>250</v>
      </c>
      <c r="E215" s="213" t="s">
        <v>1</v>
      </c>
      <c r="F215" s="214" t="s">
        <v>3781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250</v>
      </c>
      <c r="AU215" s="220" t="s">
        <v>86</v>
      </c>
      <c r="AV215" s="13" t="s">
        <v>83</v>
      </c>
      <c r="AW215" s="13" t="s">
        <v>31</v>
      </c>
      <c r="AX215" s="13" t="s">
        <v>75</v>
      </c>
      <c r="AY215" s="220" t="s">
        <v>239</v>
      </c>
    </row>
    <row r="216" spans="1:65" s="14" customFormat="1" ht="11.25">
      <c r="B216" s="221"/>
      <c r="C216" s="222"/>
      <c r="D216" s="212" t="s">
        <v>250</v>
      </c>
      <c r="E216" s="223" t="s">
        <v>1</v>
      </c>
      <c r="F216" s="224" t="s">
        <v>5678</v>
      </c>
      <c r="G216" s="222"/>
      <c r="H216" s="225">
        <v>225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250</v>
      </c>
      <c r="AU216" s="231" t="s">
        <v>86</v>
      </c>
      <c r="AV216" s="14" t="s">
        <v>86</v>
      </c>
      <c r="AW216" s="14" t="s">
        <v>31</v>
      </c>
      <c r="AX216" s="14" t="s">
        <v>75</v>
      </c>
      <c r="AY216" s="231" t="s">
        <v>239</v>
      </c>
    </row>
    <row r="217" spans="1:65" s="13" customFormat="1" ht="11.25">
      <c r="B217" s="210"/>
      <c r="C217" s="211"/>
      <c r="D217" s="212" t="s">
        <v>250</v>
      </c>
      <c r="E217" s="213" t="s">
        <v>1</v>
      </c>
      <c r="F217" s="214" t="s">
        <v>5679</v>
      </c>
      <c r="G217" s="211"/>
      <c r="H217" s="213" t="s">
        <v>1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250</v>
      </c>
      <c r="AU217" s="220" t="s">
        <v>86</v>
      </c>
      <c r="AV217" s="13" t="s">
        <v>83</v>
      </c>
      <c r="AW217" s="13" t="s">
        <v>31</v>
      </c>
      <c r="AX217" s="13" t="s">
        <v>75</v>
      </c>
      <c r="AY217" s="220" t="s">
        <v>239</v>
      </c>
    </row>
    <row r="218" spans="1:65" s="14" customFormat="1" ht="11.25">
      <c r="B218" s="221"/>
      <c r="C218" s="222"/>
      <c r="D218" s="212" t="s">
        <v>250</v>
      </c>
      <c r="E218" s="223" t="s">
        <v>1</v>
      </c>
      <c r="F218" s="224" t="s">
        <v>5680</v>
      </c>
      <c r="G218" s="222"/>
      <c r="H218" s="225">
        <v>2920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250</v>
      </c>
      <c r="AU218" s="231" t="s">
        <v>86</v>
      </c>
      <c r="AV218" s="14" t="s">
        <v>86</v>
      </c>
      <c r="AW218" s="14" t="s">
        <v>31</v>
      </c>
      <c r="AX218" s="14" t="s">
        <v>75</v>
      </c>
      <c r="AY218" s="231" t="s">
        <v>239</v>
      </c>
    </row>
    <row r="219" spans="1:65" s="16" customFormat="1" ht="11.25">
      <c r="B219" s="243"/>
      <c r="C219" s="244"/>
      <c r="D219" s="212" t="s">
        <v>250</v>
      </c>
      <c r="E219" s="245" t="s">
        <v>1</v>
      </c>
      <c r="F219" s="246" t="s">
        <v>264</v>
      </c>
      <c r="G219" s="244"/>
      <c r="H219" s="247">
        <v>3145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250</v>
      </c>
      <c r="AU219" s="253" t="s">
        <v>86</v>
      </c>
      <c r="AV219" s="16" t="s">
        <v>246</v>
      </c>
      <c r="AW219" s="16" t="s">
        <v>31</v>
      </c>
      <c r="AX219" s="16" t="s">
        <v>83</v>
      </c>
      <c r="AY219" s="253" t="s">
        <v>239</v>
      </c>
    </row>
    <row r="220" spans="1:65" s="2" customFormat="1" ht="37.9" customHeight="1">
      <c r="A220" s="35"/>
      <c r="B220" s="36"/>
      <c r="C220" s="192" t="s">
        <v>154</v>
      </c>
      <c r="D220" s="192" t="s">
        <v>241</v>
      </c>
      <c r="E220" s="193" t="s">
        <v>3767</v>
      </c>
      <c r="F220" s="194" t="s">
        <v>3768</v>
      </c>
      <c r="G220" s="195" t="s">
        <v>244</v>
      </c>
      <c r="H220" s="196">
        <v>19</v>
      </c>
      <c r="I220" s="197"/>
      <c r="J220" s="198">
        <f>ROUND(I220*H220,2)</f>
        <v>0</v>
      </c>
      <c r="K220" s="194" t="s">
        <v>245</v>
      </c>
      <c r="L220" s="40"/>
      <c r="M220" s="199" t="s">
        <v>1</v>
      </c>
      <c r="N220" s="200" t="s">
        <v>40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246</v>
      </c>
      <c r="AT220" s="203" t="s">
        <v>241</v>
      </c>
      <c r="AU220" s="203" t="s">
        <v>86</v>
      </c>
      <c r="AY220" s="18" t="s">
        <v>239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246</v>
      </c>
      <c r="BM220" s="203" t="s">
        <v>5681</v>
      </c>
    </row>
    <row r="221" spans="1:65" s="2" customFormat="1" ht="11.25">
      <c r="A221" s="35"/>
      <c r="B221" s="36"/>
      <c r="C221" s="37"/>
      <c r="D221" s="205" t="s">
        <v>248</v>
      </c>
      <c r="E221" s="37"/>
      <c r="F221" s="206" t="s">
        <v>3770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248</v>
      </c>
      <c r="AU221" s="18" t="s">
        <v>86</v>
      </c>
    </row>
    <row r="222" spans="1:65" s="13" customFormat="1" ht="11.25">
      <c r="B222" s="210"/>
      <c r="C222" s="211"/>
      <c r="D222" s="212" t="s">
        <v>250</v>
      </c>
      <c r="E222" s="213" t="s">
        <v>1</v>
      </c>
      <c r="F222" s="214" t="s">
        <v>3771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250</v>
      </c>
      <c r="AU222" s="220" t="s">
        <v>86</v>
      </c>
      <c r="AV222" s="13" t="s">
        <v>83</v>
      </c>
      <c r="AW222" s="13" t="s">
        <v>31</v>
      </c>
      <c r="AX222" s="13" t="s">
        <v>75</v>
      </c>
      <c r="AY222" s="220" t="s">
        <v>239</v>
      </c>
    </row>
    <row r="223" spans="1:65" s="13" customFormat="1" ht="11.25">
      <c r="B223" s="210"/>
      <c r="C223" s="211"/>
      <c r="D223" s="212" t="s">
        <v>250</v>
      </c>
      <c r="E223" s="213" t="s">
        <v>1</v>
      </c>
      <c r="F223" s="214" t="s">
        <v>3772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250</v>
      </c>
      <c r="AU223" s="220" t="s">
        <v>86</v>
      </c>
      <c r="AV223" s="13" t="s">
        <v>83</v>
      </c>
      <c r="AW223" s="13" t="s">
        <v>31</v>
      </c>
      <c r="AX223" s="13" t="s">
        <v>75</v>
      </c>
      <c r="AY223" s="220" t="s">
        <v>239</v>
      </c>
    </row>
    <row r="224" spans="1:65" s="13" customFormat="1" ht="11.25">
      <c r="B224" s="210"/>
      <c r="C224" s="211"/>
      <c r="D224" s="212" t="s">
        <v>250</v>
      </c>
      <c r="E224" s="213" t="s">
        <v>1</v>
      </c>
      <c r="F224" s="214" t="s">
        <v>5668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250</v>
      </c>
      <c r="AU224" s="220" t="s">
        <v>86</v>
      </c>
      <c r="AV224" s="13" t="s">
        <v>83</v>
      </c>
      <c r="AW224" s="13" t="s">
        <v>31</v>
      </c>
      <c r="AX224" s="13" t="s">
        <v>75</v>
      </c>
      <c r="AY224" s="220" t="s">
        <v>239</v>
      </c>
    </row>
    <row r="225" spans="1:65" s="14" customFormat="1" ht="11.25">
      <c r="B225" s="221"/>
      <c r="C225" s="222"/>
      <c r="D225" s="212" t="s">
        <v>250</v>
      </c>
      <c r="E225" s="223" t="s">
        <v>1</v>
      </c>
      <c r="F225" s="224" t="s">
        <v>5669</v>
      </c>
      <c r="G225" s="222"/>
      <c r="H225" s="225">
        <v>210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250</v>
      </c>
      <c r="AU225" s="231" t="s">
        <v>86</v>
      </c>
      <c r="AV225" s="14" t="s">
        <v>86</v>
      </c>
      <c r="AW225" s="14" t="s">
        <v>31</v>
      </c>
      <c r="AX225" s="14" t="s">
        <v>75</v>
      </c>
      <c r="AY225" s="231" t="s">
        <v>239</v>
      </c>
    </row>
    <row r="226" spans="1:65" s="13" customFormat="1" ht="11.25">
      <c r="B226" s="210"/>
      <c r="C226" s="211"/>
      <c r="D226" s="212" t="s">
        <v>250</v>
      </c>
      <c r="E226" s="213" t="s">
        <v>1</v>
      </c>
      <c r="F226" s="214" t="s">
        <v>3775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250</v>
      </c>
      <c r="AU226" s="220" t="s">
        <v>86</v>
      </c>
      <c r="AV226" s="13" t="s">
        <v>83</v>
      </c>
      <c r="AW226" s="13" t="s">
        <v>31</v>
      </c>
      <c r="AX226" s="13" t="s">
        <v>75</v>
      </c>
      <c r="AY226" s="220" t="s">
        <v>239</v>
      </c>
    </row>
    <row r="227" spans="1:65" s="14" customFormat="1" ht="11.25">
      <c r="B227" s="221"/>
      <c r="C227" s="222"/>
      <c r="D227" s="212" t="s">
        <v>250</v>
      </c>
      <c r="E227" s="223" t="s">
        <v>1</v>
      </c>
      <c r="F227" s="224" t="s">
        <v>5670</v>
      </c>
      <c r="G227" s="222"/>
      <c r="H227" s="225">
        <v>-146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250</v>
      </c>
      <c r="AU227" s="231" t="s">
        <v>86</v>
      </c>
      <c r="AV227" s="14" t="s">
        <v>86</v>
      </c>
      <c r="AW227" s="14" t="s">
        <v>31</v>
      </c>
      <c r="AX227" s="14" t="s">
        <v>75</v>
      </c>
      <c r="AY227" s="231" t="s">
        <v>239</v>
      </c>
    </row>
    <row r="228" spans="1:65" s="15" customFormat="1" ht="11.25">
      <c r="B228" s="232"/>
      <c r="C228" s="233"/>
      <c r="D228" s="212" t="s">
        <v>250</v>
      </c>
      <c r="E228" s="234" t="s">
        <v>1</v>
      </c>
      <c r="F228" s="235" t="s">
        <v>5671</v>
      </c>
      <c r="G228" s="233"/>
      <c r="H228" s="236">
        <v>64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250</v>
      </c>
      <c r="AU228" s="242" t="s">
        <v>86</v>
      </c>
      <c r="AV228" s="15" t="s">
        <v>255</v>
      </c>
      <c r="AW228" s="15" t="s">
        <v>31</v>
      </c>
      <c r="AX228" s="15" t="s">
        <v>75</v>
      </c>
      <c r="AY228" s="242" t="s">
        <v>239</v>
      </c>
    </row>
    <row r="229" spans="1:65" s="13" customFormat="1" ht="11.25">
      <c r="B229" s="210"/>
      <c r="C229" s="211"/>
      <c r="D229" s="212" t="s">
        <v>250</v>
      </c>
      <c r="E229" s="213" t="s">
        <v>1</v>
      </c>
      <c r="F229" s="214" t="s">
        <v>5682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250</v>
      </c>
      <c r="AU229" s="220" t="s">
        <v>86</v>
      </c>
      <c r="AV229" s="13" t="s">
        <v>83</v>
      </c>
      <c r="AW229" s="13" t="s">
        <v>31</v>
      </c>
      <c r="AX229" s="13" t="s">
        <v>75</v>
      </c>
      <c r="AY229" s="220" t="s">
        <v>239</v>
      </c>
    </row>
    <row r="230" spans="1:65" s="14" customFormat="1" ht="11.25">
      <c r="B230" s="221"/>
      <c r="C230" s="222"/>
      <c r="D230" s="212" t="s">
        <v>250</v>
      </c>
      <c r="E230" s="223" t="s">
        <v>1</v>
      </c>
      <c r="F230" s="224" t="s">
        <v>5683</v>
      </c>
      <c r="G230" s="222"/>
      <c r="H230" s="225">
        <v>19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250</v>
      </c>
      <c r="AU230" s="231" t="s">
        <v>86</v>
      </c>
      <c r="AV230" s="14" t="s">
        <v>86</v>
      </c>
      <c r="AW230" s="14" t="s">
        <v>31</v>
      </c>
      <c r="AX230" s="14" t="s">
        <v>75</v>
      </c>
      <c r="AY230" s="231" t="s">
        <v>239</v>
      </c>
    </row>
    <row r="231" spans="1:65" s="15" customFormat="1" ht="11.25">
      <c r="B231" s="232"/>
      <c r="C231" s="233"/>
      <c r="D231" s="212" t="s">
        <v>250</v>
      </c>
      <c r="E231" s="234" t="s">
        <v>1</v>
      </c>
      <c r="F231" s="235" t="s">
        <v>5684</v>
      </c>
      <c r="G231" s="233"/>
      <c r="H231" s="236">
        <v>19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250</v>
      </c>
      <c r="AU231" s="242" t="s">
        <v>86</v>
      </c>
      <c r="AV231" s="15" t="s">
        <v>255</v>
      </c>
      <c r="AW231" s="15" t="s">
        <v>31</v>
      </c>
      <c r="AX231" s="15" t="s">
        <v>83</v>
      </c>
      <c r="AY231" s="242" t="s">
        <v>239</v>
      </c>
    </row>
    <row r="232" spans="1:65" s="2" customFormat="1" ht="37.9" customHeight="1">
      <c r="A232" s="35"/>
      <c r="B232" s="36"/>
      <c r="C232" s="192" t="s">
        <v>157</v>
      </c>
      <c r="D232" s="192" t="s">
        <v>241</v>
      </c>
      <c r="E232" s="193" t="s">
        <v>3777</v>
      </c>
      <c r="F232" s="194" t="s">
        <v>3778</v>
      </c>
      <c r="G232" s="195" t="s">
        <v>244</v>
      </c>
      <c r="H232" s="196">
        <v>95</v>
      </c>
      <c r="I232" s="197"/>
      <c r="J232" s="198">
        <f>ROUND(I232*H232,2)</f>
        <v>0</v>
      </c>
      <c r="K232" s="194" t="s">
        <v>245</v>
      </c>
      <c r="L232" s="40"/>
      <c r="M232" s="199" t="s">
        <v>1</v>
      </c>
      <c r="N232" s="200" t="s">
        <v>40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246</v>
      </c>
      <c r="AT232" s="203" t="s">
        <v>241</v>
      </c>
      <c r="AU232" s="203" t="s">
        <v>86</v>
      </c>
      <c r="AY232" s="18" t="s">
        <v>239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246</v>
      </c>
      <c r="BM232" s="203" t="s">
        <v>5685</v>
      </c>
    </row>
    <row r="233" spans="1:65" s="2" customFormat="1" ht="11.25">
      <c r="A233" s="35"/>
      <c r="B233" s="36"/>
      <c r="C233" s="37"/>
      <c r="D233" s="205" t="s">
        <v>248</v>
      </c>
      <c r="E233" s="37"/>
      <c r="F233" s="206" t="s">
        <v>3780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248</v>
      </c>
      <c r="AU233" s="18" t="s">
        <v>86</v>
      </c>
    </row>
    <row r="234" spans="1:65" s="13" customFormat="1" ht="11.25">
      <c r="B234" s="210"/>
      <c r="C234" s="211"/>
      <c r="D234" s="212" t="s">
        <v>250</v>
      </c>
      <c r="E234" s="213" t="s">
        <v>1</v>
      </c>
      <c r="F234" s="214" t="s">
        <v>3781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250</v>
      </c>
      <c r="AU234" s="220" t="s">
        <v>86</v>
      </c>
      <c r="AV234" s="13" t="s">
        <v>83</v>
      </c>
      <c r="AW234" s="13" t="s">
        <v>31</v>
      </c>
      <c r="AX234" s="13" t="s">
        <v>75</v>
      </c>
      <c r="AY234" s="220" t="s">
        <v>239</v>
      </c>
    </row>
    <row r="235" spans="1:65" s="14" customFormat="1" ht="11.25">
      <c r="B235" s="221"/>
      <c r="C235" s="222"/>
      <c r="D235" s="212" t="s">
        <v>250</v>
      </c>
      <c r="E235" s="223" t="s">
        <v>1</v>
      </c>
      <c r="F235" s="224" t="s">
        <v>5686</v>
      </c>
      <c r="G235" s="222"/>
      <c r="H235" s="225">
        <v>95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250</v>
      </c>
      <c r="AU235" s="231" t="s">
        <v>86</v>
      </c>
      <c r="AV235" s="14" t="s">
        <v>86</v>
      </c>
      <c r="AW235" s="14" t="s">
        <v>31</v>
      </c>
      <c r="AX235" s="14" t="s">
        <v>83</v>
      </c>
      <c r="AY235" s="231" t="s">
        <v>239</v>
      </c>
    </row>
    <row r="236" spans="1:65" s="2" customFormat="1" ht="16.5" customHeight="1">
      <c r="A236" s="35"/>
      <c r="B236" s="36"/>
      <c r="C236" s="192" t="s">
        <v>161</v>
      </c>
      <c r="D236" s="192" t="s">
        <v>241</v>
      </c>
      <c r="E236" s="193" t="s">
        <v>397</v>
      </c>
      <c r="F236" s="194" t="s">
        <v>398</v>
      </c>
      <c r="G236" s="195" t="s">
        <v>244</v>
      </c>
      <c r="H236" s="196">
        <v>64</v>
      </c>
      <c r="I236" s="197"/>
      <c r="J236" s="198">
        <f>ROUND(I236*H236,2)</f>
        <v>0</v>
      </c>
      <c r="K236" s="194" t="s">
        <v>245</v>
      </c>
      <c r="L236" s="40"/>
      <c r="M236" s="199" t="s">
        <v>1</v>
      </c>
      <c r="N236" s="200" t="s">
        <v>40</v>
      </c>
      <c r="O236" s="72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246</v>
      </c>
      <c r="AT236" s="203" t="s">
        <v>241</v>
      </c>
      <c r="AU236" s="203" t="s">
        <v>86</v>
      </c>
      <c r="AY236" s="18" t="s">
        <v>239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83</v>
      </c>
      <c r="BK236" s="204">
        <f>ROUND(I236*H236,2)</f>
        <v>0</v>
      </c>
      <c r="BL236" s="18" t="s">
        <v>246</v>
      </c>
      <c r="BM236" s="203" t="s">
        <v>5687</v>
      </c>
    </row>
    <row r="237" spans="1:65" s="2" customFormat="1" ht="11.25">
      <c r="A237" s="35"/>
      <c r="B237" s="36"/>
      <c r="C237" s="37"/>
      <c r="D237" s="205" t="s">
        <v>248</v>
      </c>
      <c r="E237" s="37"/>
      <c r="F237" s="206" t="s">
        <v>400</v>
      </c>
      <c r="G237" s="37"/>
      <c r="H237" s="37"/>
      <c r="I237" s="207"/>
      <c r="J237" s="37"/>
      <c r="K237" s="37"/>
      <c r="L237" s="40"/>
      <c r="M237" s="208"/>
      <c r="N237" s="209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248</v>
      </c>
      <c r="AU237" s="18" t="s">
        <v>86</v>
      </c>
    </row>
    <row r="238" spans="1:65" s="14" customFormat="1" ht="11.25">
      <c r="B238" s="221"/>
      <c r="C238" s="222"/>
      <c r="D238" s="212" t="s">
        <v>250</v>
      </c>
      <c r="E238" s="223" t="s">
        <v>1</v>
      </c>
      <c r="F238" s="224" t="s">
        <v>5688</v>
      </c>
      <c r="G238" s="222"/>
      <c r="H238" s="225">
        <v>64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250</v>
      </c>
      <c r="AU238" s="231" t="s">
        <v>86</v>
      </c>
      <c r="AV238" s="14" t="s">
        <v>86</v>
      </c>
      <c r="AW238" s="14" t="s">
        <v>31</v>
      </c>
      <c r="AX238" s="14" t="s">
        <v>83</v>
      </c>
      <c r="AY238" s="231" t="s">
        <v>239</v>
      </c>
    </row>
    <row r="239" spans="1:65" s="2" customFormat="1" ht="24.2" customHeight="1">
      <c r="A239" s="35"/>
      <c r="B239" s="36"/>
      <c r="C239" s="192" t="s">
        <v>164</v>
      </c>
      <c r="D239" s="192" t="s">
        <v>241</v>
      </c>
      <c r="E239" s="193" t="s">
        <v>5689</v>
      </c>
      <c r="F239" s="194" t="s">
        <v>5690</v>
      </c>
      <c r="G239" s="195" t="s">
        <v>343</v>
      </c>
      <c r="H239" s="196">
        <v>128</v>
      </c>
      <c r="I239" s="197"/>
      <c r="J239" s="198">
        <f>ROUND(I239*H239,2)</f>
        <v>0</v>
      </c>
      <c r="K239" s="194" t="s">
        <v>245</v>
      </c>
      <c r="L239" s="40"/>
      <c r="M239" s="199" t="s">
        <v>1</v>
      </c>
      <c r="N239" s="200" t="s">
        <v>40</v>
      </c>
      <c r="O239" s="72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246</v>
      </c>
      <c r="AT239" s="203" t="s">
        <v>241</v>
      </c>
      <c r="AU239" s="203" t="s">
        <v>86</v>
      </c>
      <c r="AY239" s="18" t="s">
        <v>239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246</v>
      </c>
      <c r="BM239" s="203" t="s">
        <v>5691</v>
      </c>
    </row>
    <row r="240" spans="1:65" s="2" customFormat="1" ht="11.25">
      <c r="A240" s="35"/>
      <c r="B240" s="36"/>
      <c r="C240" s="37"/>
      <c r="D240" s="205" t="s">
        <v>248</v>
      </c>
      <c r="E240" s="37"/>
      <c r="F240" s="206" t="s">
        <v>5692</v>
      </c>
      <c r="G240" s="37"/>
      <c r="H240" s="37"/>
      <c r="I240" s="207"/>
      <c r="J240" s="37"/>
      <c r="K240" s="37"/>
      <c r="L240" s="40"/>
      <c r="M240" s="208"/>
      <c r="N240" s="20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248</v>
      </c>
      <c r="AU240" s="18" t="s">
        <v>86</v>
      </c>
    </row>
    <row r="241" spans="1:65" s="14" customFormat="1" ht="11.25">
      <c r="B241" s="221"/>
      <c r="C241" s="222"/>
      <c r="D241" s="212" t="s">
        <v>250</v>
      </c>
      <c r="E241" s="223" t="s">
        <v>1</v>
      </c>
      <c r="F241" s="224" t="s">
        <v>5693</v>
      </c>
      <c r="G241" s="222"/>
      <c r="H241" s="225">
        <v>128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250</v>
      </c>
      <c r="AU241" s="231" t="s">
        <v>86</v>
      </c>
      <c r="AV241" s="14" t="s">
        <v>86</v>
      </c>
      <c r="AW241" s="14" t="s">
        <v>31</v>
      </c>
      <c r="AX241" s="14" t="s">
        <v>83</v>
      </c>
      <c r="AY241" s="231" t="s">
        <v>239</v>
      </c>
    </row>
    <row r="242" spans="1:65" s="2" customFormat="1" ht="24.2" customHeight="1">
      <c r="A242" s="35"/>
      <c r="B242" s="36"/>
      <c r="C242" s="192" t="s">
        <v>8</v>
      </c>
      <c r="D242" s="192" t="s">
        <v>241</v>
      </c>
      <c r="E242" s="193" t="s">
        <v>347</v>
      </c>
      <c r="F242" s="194" t="s">
        <v>348</v>
      </c>
      <c r="G242" s="195" t="s">
        <v>244</v>
      </c>
      <c r="H242" s="196">
        <v>146</v>
      </c>
      <c r="I242" s="197"/>
      <c r="J242" s="198">
        <f>ROUND(I242*H242,2)</f>
        <v>0</v>
      </c>
      <c r="K242" s="194" t="s">
        <v>245</v>
      </c>
      <c r="L242" s="40"/>
      <c r="M242" s="199" t="s">
        <v>1</v>
      </c>
      <c r="N242" s="200" t="s">
        <v>40</v>
      </c>
      <c r="O242" s="7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246</v>
      </c>
      <c r="AT242" s="203" t="s">
        <v>241</v>
      </c>
      <c r="AU242" s="203" t="s">
        <v>86</v>
      </c>
      <c r="AY242" s="18" t="s">
        <v>239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83</v>
      </c>
      <c r="BK242" s="204">
        <f>ROUND(I242*H242,2)</f>
        <v>0</v>
      </c>
      <c r="BL242" s="18" t="s">
        <v>246</v>
      </c>
      <c r="BM242" s="203" t="s">
        <v>5694</v>
      </c>
    </row>
    <row r="243" spans="1:65" s="2" customFormat="1" ht="11.25">
      <c r="A243" s="35"/>
      <c r="B243" s="36"/>
      <c r="C243" s="37"/>
      <c r="D243" s="205" t="s">
        <v>248</v>
      </c>
      <c r="E243" s="37"/>
      <c r="F243" s="206" t="s">
        <v>350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248</v>
      </c>
      <c r="AU243" s="18" t="s">
        <v>86</v>
      </c>
    </row>
    <row r="244" spans="1:65" s="13" customFormat="1" ht="11.25">
      <c r="B244" s="210"/>
      <c r="C244" s="211"/>
      <c r="D244" s="212" t="s">
        <v>250</v>
      </c>
      <c r="E244" s="213" t="s">
        <v>1</v>
      </c>
      <c r="F244" s="214" t="s">
        <v>5695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250</v>
      </c>
      <c r="AU244" s="220" t="s">
        <v>86</v>
      </c>
      <c r="AV244" s="13" t="s">
        <v>83</v>
      </c>
      <c r="AW244" s="13" t="s">
        <v>31</v>
      </c>
      <c r="AX244" s="13" t="s">
        <v>75</v>
      </c>
      <c r="AY244" s="220" t="s">
        <v>239</v>
      </c>
    </row>
    <row r="245" spans="1:65" s="13" customFormat="1" ht="11.25">
      <c r="B245" s="210"/>
      <c r="C245" s="211"/>
      <c r="D245" s="212" t="s">
        <v>250</v>
      </c>
      <c r="E245" s="213" t="s">
        <v>1</v>
      </c>
      <c r="F245" s="214" t="s">
        <v>5668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250</v>
      </c>
      <c r="AU245" s="220" t="s">
        <v>86</v>
      </c>
      <c r="AV245" s="13" t="s">
        <v>83</v>
      </c>
      <c r="AW245" s="13" t="s">
        <v>31</v>
      </c>
      <c r="AX245" s="13" t="s">
        <v>75</v>
      </c>
      <c r="AY245" s="220" t="s">
        <v>239</v>
      </c>
    </row>
    <row r="246" spans="1:65" s="14" customFormat="1" ht="11.25">
      <c r="B246" s="221"/>
      <c r="C246" s="222"/>
      <c r="D246" s="212" t="s">
        <v>250</v>
      </c>
      <c r="E246" s="223" t="s">
        <v>1</v>
      </c>
      <c r="F246" s="224" t="s">
        <v>5669</v>
      </c>
      <c r="G246" s="222"/>
      <c r="H246" s="225">
        <v>210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250</v>
      </c>
      <c r="AU246" s="231" t="s">
        <v>86</v>
      </c>
      <c r="AV246" s="14" t="s">
        <v>86</v>
      </c>
      <c r="AW246" s="14" t="s">
        <v>31</v>
      </c>
      <c r="AX246" s="14" t="s">
        <v>75</v>
      </c>
      <c r="AY246" s="231" t="s">
        <v>239</v>
      </c>
    </row>
    <row r="247" spans="1:65" s="13" customFormat="1" ht="11.25">
      <c r="B247" s="210"/>
      <c r="C247" s="211"/>
      <c r="D247" s="212" t="s">
        <v>250</v>
      </c>
      <c r="E247" s="213" t="s">
        <v>1</v>
      </c>
      <c r="F247" s="214" t="s">
        <v>3793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250</v>
      </c>
      <c r="AU247" s="220" t="s">
        <v>86</v>
      </c>
      <c r="AV247" s="13" t="s">
        <v>83</v>
      </c>
      <c r="AW247" s="13" t="s">
        <v>31</v>
      </c>
      <c r="AX247" s="13" t="s">
        <v>75</v>
      </c>
      <c r="AY247" s="220" t="s">
        <v>239</v>
      </c>
    </row>
    <row r="248" spans="1:65" s="13" customFormat="1" ht="11.25">
      <c r="B248" s="210"/>
      <c r="C248" s="211"/>
      <c r="D248" s="212" t="s">
        <v>250</v>
      </c>
      <c r="E248" s="213" t="s">
        <v>1</v>
      </c>
      <c r="F248" s="214" t="s">
        <v>3794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250</v>
      </c>
      <c r="AU248" s="220" t="s">
        <v>86</v>
      </c>
      <c r="AV248" s="13" t="s">
        <v>83</v>
      </c>
      <c r="AW248" s="13" t="s">
        <v>31</v>
      </c>
      <c r="AX248" s="13" t="s">
        <v>75</v>
      </c>
      <c r="AY248" s="220" t="s">
        <v>239</v>
      </c>
    </row>
    <row r="249" spans="1:65" s="14" customFormat="1" ht="11.25">
      <c r="B249" s="221"/>
      <c r="C249" s="222"/>
      <c r="D249" s="212" t="s">
        <v>250</v>
      </c>
      <c r="E249" s="223" t="s">
        <v>1</v>
      </c>
      <c r="F249" s="224" t="s">
        <v>5696</v>
      </c>
      <c r="G249" s="222"/>
      <c r="H249" s="225">
        <v>-49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250</v>
      </c>
      <c r="AU249" s="231" t="s">
        <v>86</v>
      </c>
      <c r="AV249" s="14" t="s">
        <v>86</v>
      </c>
      <c r="AW249" s="14" t="s">
        <v>31</v>
      </c>
      <c r="AX249" s="14" t="s">
        <v>75</v>
      </c>
      <c r="AY249" s="231" t="s">
        <v>239</v>
      </c>
    </row>
    <row r="250" spans="1:65" s="13" customFormat="1" ht="11.25">
      <c r="B250" s="210"/>
      <c r="C250" s="211"/>
      <c r="D250" s="212" t="s">
        <v>250</v>
      </c>
      <c r="E250" s="213" t="s">
        <v>1</v>
      </c>
      <c r="F250" s="214" t="s">
        <v>5697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250</v>
      </c>
      <c r="AU250" s="220" t="s">
        <v>86</v>
      </c>
      <c r="AV250" s="13" t="s">
        <v>83</v>
      </c>
      <c r="AW250" s="13" t="s">
        <v>31</v>
      </c>
      <c r="AX250" s="13" t="s">
        <v>75</v>
      </c>
      <c r="AY250" s="220" t="s">
        <v>239</v>
      </c>
    </row>
    <row r="251" spans="1:65" s="14" customFormat="1" ht="11.25">
      <c r="B251" s="221"/>
      <c r="C251" s="222"/>
      <c r="D251" s="212" t="s">
        <v>250</v>
      </c>
      <c r="E251" s="223" t="s">
        <v>1</v>
      </c>
      <c r="F251" s="224" t="s">
        <v>5698</v>
      </c>
      <c r="G251" s="222"/>
      <c r="H251" s="225">
        <v>-15.87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250</v>
      </c>
      <c r="AU251" s="231" t="s">
        <v>86</v>
      </c>
      <c r="AV251" s="14" t="s">
        <v>86</v>
      </c>
      <c r="AW251" s="14" t="s">
        <v>31</v>
      </c>
      <c r="AX251" s="14" t="s">
        <v>75</v>
      </c>
      <c r="AY251" s="231" t="s">
        <v>239</v>
      </c>
    </row>
    <row r="252" spans="1:65" s="14" customFormat="1" ht="11.25">
      <c r="B252" s="221"/>
      <c r="C252" s="222"/>
      <c r="D252" s="212" t="s">
        <v>250</v>
      </c>
      <c r="E252" s="223" t="s">
        <v>1</v>
      </c>
      <c r="F252" s="224" t="s">
        <v>5699</v>
      </c>
      <c r="G252" s="222"/>
      <c r="H252" s="225">
        <v>0.87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250</v>
      </c>
      <c r="AU252" s="231" t="s">
        <v>86</v>
      </c>
      <c r="AV252" s="14" t="s">
        <v>86</v>
      </c>
      <c r="AW252" s="14" t="s">
        <v>31</v>
      </c>
      <c r="AX252" s="14" t="s">
        <v>75</v>
      </c>
      <c r="AY252" s="231" t="s">
        <v>239</v>
      </c>
    </row>
    <row r="253" spans="1:65" s="16" customFormat="1" ht="11.25">
      <c r="B253" s="243"/>
      <c r="C253" s="244"/>
      <c r="D253" s="212" t="s">
        <v>250</v>
      </c>
      <c r="E253" s="245" t="s">
        <v>1</v>
      </c>
      <c r="F253" s="246" t="s">
        <v>264</v>
      </c>
      <c r="G253" s="244"/>
      <c r="H253" s="247">
        <v>146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AT253" s="253" t="s">
        <v>250</v>
      </c>
      <c r="AU253" s="253" t="s">
        <v>86</v>
      </c>
      <c r="AV253" s="16" t="s">
        <v>246</v>
      </c>
      <c r="AW253" s="16" t="s">
        <v>31</v>
      </c>
      <c r="AX253" s="16" t="s">
        <v>83</v>
      </c>
      <c r="AY253" s="253" t="s">
        <v>239</v>
      </c>
    </row>
    <row r="254" spans="1:65" s="2" customFormat="1" ht="24.2" customHeight="1">
      <c r="A254" s="35"/>
      <c r="B254" s="36"/>
      <c r="C254" s="254" t="s">
        <v>169</v>
      </c>
      <c r="D254" s="254" t="s">
        <v>340</v>
      </c>
      <c r="E254" s="255" t="s">
        <v>5700</v>
      </c>
      <c r="F254" s="256" t="s">
        <v>5701</v>
      </c>
      <c r="G254" s="257" t="s">
        <v>343</v>
      </c>
      <c r="H254" s="258">
        <v>292</v>
      </c>
      <c r="I254" s="259"/>
      <c r="J254" s="260">
        <f>ROUND(I254*H254,2)</f>
        <v>0</v>
      </c>
      <c r="K254" s="256" t="s">
        <v>1</v>
      </c>
      <c r="L254" s="261"/>
      <c r="M254" s="262" t="s">
        <v>1</v>
      </c>
      <c r="N254" s="263" t="s">
        <v>40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319</v>
      </c>
      <c r="AT254" s="203" t="s">
        <v>340</v>
      </c>
      <c r="AU254" s="203" t="s">
        <v>86</v>
      </c>
      <c r="AY254" s="18" t="s">
        <v>239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246</v>
      </c>
      <c r="BM254" s="203" t="s">
        <v>5702</v>
      </c>
    </row>
    <row r="255" spans="1:65" s="13" customFormat="1" ht="11.25">
      <c r="B255" s="210"/>
      <c r="C255" s="211"/>
      <c r="D255" s="212" t="s">
        <v>250</v>
      </c>
      <c r="E255" s="213" t="s">
        <v>1</v>
      </c>
      <c r="F255" s="214" t="s">
        <v>5703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250</v>
      </c>
      <c r="AU255" s="220" t="s">
        <v>86</v>
      </c>
      <c r="AV255" s="13" t="s">
        <v>83</v>
      </c>
      <c r="AW255" s="13" t="s">
        <v>31</v>
      </c>
      <c r="AX255" s="13" t="s">
        <v>75</v>
      </c>
      <c r="AY255" s="220" t="s">
        <v>239</v>
      </c>
    </row>
    <row r="256" spans="1:65" s="14" customFormat="1" ht="11.25">
      <c r="B256" s="221"/>
      <c r="C256" s="222"/>
      <c r="D256" s="212" t="s">
        <v>250</v>
      </c>
      <c r="E256" s="223" t="s">
        <v>1</v>
      </c>
      <c r="F256" s="224" t="s">
        <v>5704</v>
      </c>
      <c r="G256" s="222"/>
      <c r="H256" s="225">
        <v>292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250</v>
      </c>
      <c r="AU256" s="231" t="s">
        <v>86</v>
      </c>
      <c r="AV256" s="14" t="s">
        <v>86</v>
      </c>
      <c r="AW256" s="14" t="s">
        <v>31</v>
      </c>
      <c r="AX256" s="14" t="s">
        <v>83</v>
      </c>
      <c r="AY256" s="231" t="s">
        <v>239</v>
      </c>
    </row>
    <row r="257" spans="1:65" s="2" customFormat="1" ht="24.2" customHeight="1">
      <c r="A257" s="35"/>
      <c r="B257" s="36"/>
      <c r="C257" s="192" t="s">
        <v>172</v>
      </c>
      <c r="D257" s="192" t="s">
        <v>241</v>
      </c>
      <c r="E257" s="193" t="s">
        <v>3797</v>
      </c>
      <c r="F257" s="194" t="s">
        <v>3798</v>
      </c>
      <c r="G257" s="195" t="s">
        <v>244</v>
      </c>
      <c r="H257" s="196">
        <v>37.6</v>
      </c>
      <c r="I257" s="197"/>
      <c r="J257" s="198">
        <f>ROUND(I257*H257,2)</f>
        <v>0</v>
      </c>
      <c r="K257" s="194" t="s">
        <v>245</v>
      </c>
      <c r="L257" s="40"/>
      <c r="M257" s="199" t="s">
        <v>1</v>
      </c>
      <c r="N257" s="200" t="s">
        <v>40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246</v>
      </c>
      <c r="AT257" s="203" t="s">
        <v>241</v>
      </c>
      <c r="AU257" s="203" t="s">
        <v>86</v>
      </c>
      <c r="AY257" s="18" t="s">
        <v>239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83</v>
      </c>
      <c r="BK257" s="204">
        <f>ROUND(I257*H257,2)</f>
        <v>0</v>
      </c>
      <c r="BL257" s="18" t="s">
        <v>246</v>
      </c>
      <c r="BM257" s="203" t="s">
        <v>5705</v>
      </c>
    </row>
    <row r="258" spans="1:65" s="2" customFormat="1" ht="11.25">
      <c r="A258" s="35"/>
      <c r="B258" s="36"/>
      <c r="C258" s="37"/>
      <c r="D258" s="205" t="s">
        <v>248</v>
      </c>
      <c r="E258" s="37"/>
      <c r="F258" s="206" t="s">
        <v>3800</v>
      </c>
      <c r="G258" s="37"/>
      <c r="H258" s="37"/>
      <c r="I258" s="207"/>
      <c r="J258" s="37"/>
      <c r="K258" s="37"/>
      <c r="L258" s="40"/>
      <c r="M258" s="208"/>
      <c r="N258" s="209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248</v>
      </c>
      <c r="AU258" s="18" t="s">
        <v>86</v>
      </c>
    </row>
    <row r="259" spans="1:65" s="13" customFormat="1" ht="11.25">
      <c r="B259" s="210"/>
      <c r="C259" s="211"/>
      <c r="D259" s="212" t="s">
        <v>250</v>
      </c>
      <c r="E259" s="213" t="s">
        <v>1</v>
      </c>
      <c r="F259" s="214" t="s">
        <v>5625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250</v>
      </c>
      <c r="AU259" s="220" t="s">
        <v>86</v>
      </c>
      <c r="AV259" s="13" t="s">
        <v>83</v>
      </c>
      <c r="AW259" s="13" t="s">
        <v>31</v>
      </c>
      <c r="AX259" s="13" t="s">
        <v>75</v>
      </c>
      <c r="AY259" s="220" t="s">
        <v>239</v>
      </c>
    </row>
    <row r="260" spans="1:65" s="14" customFormat="1" ht="11.25">
      <c r="B260" s="221"/>
      <c r="C260" s="222"/>
      <c r="D260" s="212" t="s">
        <v>250</v>
      </c>
      <c r="E260" s="223" t="s">
        <v>1</v>
      </c>
      <c r="F260" s="224" t="s">
        <v>5706</v>
      </c>
      <c r="G260" s="222"/>
      <c r="H260" s="225">
        <v>21.016999999999999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250</v>
      </c>
      <c r="AU260" s="231" t="s">
        <v>86</v>
      </c>
      <c r="AV260" s="14" t="s">
        <v>86</v>
      </c>
      <c r="AW260" s="14" t="s">
        <v>31</v>
      </c>
      <c r="AX260" s="14" t="s">
        <v>75</v>
      </c>
      <c r="AY260" s="231" t="s">
        <v>239</v>
      </c>
    </row>
    <row r="261" spans="1:65" s="13" customFormat="1" ht="11.25">
      <c r="B261" s="210"/>
      <c r="C261" s="211"/>
      <c r="D261" s="212" t="s">
        <v>250</v>
      </c>
      <c r="E261" s="213" t="s">
        <v>1</v>
      </c>
      <c r="F261" s="214" t="s">
        <v>5628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250</v>
      </c>
      <c r="AU261" s="220" t="s">
        <v>86</v>
      </c>
      <c r="AV261" s="13" t="s">
        <v>83</v>
      </c>
      <c r="AW261" s="13" t="s">
        <v>31</v>
      </c>
      <c r="AX261" s="13" t="s">
        <v>75</v>
      </c>
      <c r="AY261" s="220" t="s">
        <v>239</v>
      </c>
    </row>
    <row r="262" spans="1:65" s="14" customFormat="1" ht="11.25">
      <c r="B262" s="221"/>
      <c r="C262" s="222"/>
      <c r="D262" s="212" t="s">
        <v>250</v>
      </c>
      <c r="E262" s="223" t="s">
        <v>1</v>
      </c>
      <c r="F262" s="224" t="s">
        <v>5707</v>
      </c>
      <c r="G262" s="222"/>
      <c r="H262" s="225">
        <v>16.771000000000001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250</v>
      </c>
      <c r="AU262" s="231" t="s">
        <v>86</v>
      </c>
      <c r="AV262" s="14" t="s">
        <v>86</v>
      </c>
      <c r="AW262" s="14" t="s">
        <v>31</v>
      </c>
      <c r="AX262" s="14" t="s">
        <v>75</v>
      </c>
      <c r="AY262" s="231" t="s">
        <v>239</v>
      </c>
    </row>
    <row r="263" spans="1:65" s="14" customFormat="1" ht="11.25">
      <c r="B263" s="221"/>
      <c r="C263" s="222"/>
      <c r="D263" s="212" t="s">
        <v>250</v>
      </c>
      <c r="E263" s="223" t="s">
        <v>1</v>
      </c>
      <c r="F263" s="224" t="s">
        <v>5708</v>
      </c>
      <c r="G263" s="222"/>
      <c r="H263" s="225">
        <v>0.21199999999999999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250</v>
      </c>
      <c r="AU263" s="231" t="s">
        <v>86</v>
      </c>
      <c r="AV263" s="14" t="s">
        <v>86</v>
      </c>
      <c r="AW263" s="14" t="s">
        <v>31</v>
      </c>
      <c r="AX263" s="14" t="s">
        <v>75</v>
      </c>
      <c r="AY263" s="231" t="s">
        <v>239</v>
      </c>
    </row>
    <row r="264" spans="1:65" s="15" customFormat="1" ht="11.25">
      <c r="B264" s="232"/>
      <c r="C264" s="233"/>
      <c r="D264" s="212" t="s">
        <v>250</v>
      </c>
      <c r="E264" s="234" t="s">
        <v>1</v>
      </c>
      <c r="F264" s="235" t="s">
        <v>254</v>
      </c>
      <c r="G264" s="233"/>
      <c r="H264" s="236">
        <v>38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250</v>
      </c>
      <c r="AU264" s="242" t="s">
        <v>86</v>
      </c>
      <c r="AV264" s="15" t="s">
        <v>255</v>
      </c>
      <c r="AW264" s="15" t="s">
        <v>31</v>
      </c>
      <c r="AX264" s="15" t="s">
        <v>75</v>
      </c>
      <c r="AY264" s="242" t="s">
        <v>239</v>
      </c>
    </row>
    <row r="265" spans="1:65" s="13" customFormat="1" ht="11.25">
      <c r="B265" s="210"/>
      <c r="C265" s="211"/>
      <c r="D265" s="212" t="s">
        <v>250</v>
      </c>
      <c r="E265" s="213" t="s">
        <v>1</v>
      </c>
      <c r="F265" s="214" t="s">
        <v>5709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250</v>
      </c>
      <c r="AU265" s="220" t="s">
        <v>86</v>
      </c>
      <c r="AV265" s="13" t="s">
        <v>83</v>
      </c>
      <c r="AW265" s="13" t="s">
        <v>31</v>
      </c>
      <c r="AX265" s="13" t="s">
        <v>75</v>
      </c>
      <c r="AY265" s="220" t="s">
        <v>239</v>
      </c>
    </row>
    <row r="266" spans="1:65" s="14" customFormat="1" ht="11.25">
      <c r="B266" s="221"/>
      <c r="C266" s="222"/>
      <c r="D266" s="212" t="s">
        <v>250</v>
      </c>
      <c r="E266" s="223" t="s">
        <v>1</v>
      </c>
      <c r="F266" s="224" t="s">
        <v>5710</v>
      </c>
      <c r="G266" s="222"/>
      <c r="H266" s="225">
        <v>-0.44900000000000001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250</v>
      </c>
      <c r="AU266" s="231" t="s">
        <v>86</v>
      </c>
      <c r="AV266" s="14" t="s">
        <v>86</v>
      </c>
      <c r="AW266" s="14" t="s">
        <v>31</v>
      </c>
      <c r="AX266" s="14" t="s">
        <v>75</v>
      </c>
      <c r="AY266" s="231" t="s">
        <v>239</v>
      </c>
    </row>
    <row r="267" spans="1:65" s="14" customFormat="1" ht="11.25">
      <c r="B267" s="221"/>
      <c r="C267" s="222"/>
      <c r="D267" s="212" t="s">
        <v>250</v>
      </c>
      <c r="E267" s="223" t="s">
        <v>1</v>
      </c>
      <c r="F267" s="224" t="s">
        <v>5711</v>
      </c>
      <c r="G267" s="222"/>
      <c r="H267" s="225">
        <v>4.9000000000000002E-2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250</v>
      </c>
      <c r="AU267" s="231" t="s">
        <v>86</v>
      </c>
      <c r="AV267" s="14" t="s">
        <v>86</v>
      </c>
      <c r="AW267" s="14" t="s">
        <v>31</v>
      </c>
      <c r="AX267" s="14" t="s">
        <v>75</v>
      </c>
      <c r="AY267" s="231" t="s">
        <v>239</v>
      </c>
    </row>
    <row r="268" spans="1:65" s="16" customFormat="1" ht="11.25">
      <c r="B268" s="243"/>
      <c r="C268" s="244"/>
      <c r="D268" s="212" t="s">
        <v>250</v>
      </c>
      <c r="E268" s="245" t="s">
        <v>1</v>
      </c>
      <c r="F268" s="246" t="s">
        <v>264</v>
      </c>
      <c r="G268" s="244"/>
      <c r="H268" s="247">
        <v>37.6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AT268" s="253" t="s">
        <v>250</v>
      </c>
      <c r="AU268" s="253" t="s">
        <v>86</v>
      </c>
      <c r="AV268" s="16" t="s">
        <v>246</v>
      </c>
      <c r="AW268" s="16" t="s">
        <v>31</v>
      </c>
      <c r="AX268" s="16" t="s">
        <v>83</v>
      </c>
      <c r="AY268" s="253" t="s">
        <v>239</v>
      </c>
    </row>
    <row r="269" spans="1:65" s="2" customFormat="1" ht="16.5" customHeight="1">
      <c r="A269" s="35"/>
      <c r="B269" s="36"/>
      <c r="C269" s="254" t="s">
        <v>394</v>
      </c>
      <c r="D269" s="254" t="s">
        <v>340</v>
      </c>
      <c r="E269" s="255" t="s">
        <v>3818</v>
      </c>
      <c r="F269" s="256" t="s">
        <v>3819</v>
      </c>
      <c r="G269" s="257" t="s">
        <v>343</v>
      </c>
      <c r="H269" s="258">
        <v>75.2</v>
      </c>
      <c r="I269" s="259"/>
      <c r="J269" s="260">
        <f>ROUND(I269*H269,2)</f>
        <v>0</v>
      </c>
      <c r="K269" s="256" t="s">
        <v>245</v>
      </c>
      <c r="L269" s="261"/>
      <c r="M269" s="262" t="s">
        <v>1</v>
      </c>
      <c r="N269" s="263" t="s">
        <v>40</v>
      </c>
      <c r="O269" s="72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319</v>
      </c>
      <c r="AT269" s="203" t="s">
        <v>340</v>
      </c>
      <c r="AU269" s="203" t="s">
        <v>86</v>
      </c>
      <c r="AY269" s="18" t="s">
        <v>239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83</v>
      </c>
      <c r="BK269" s="204">
        <f>ROUND(I269*H269,2)</f>
        <v>0</v>
      </c>
      <c r="BL269" s="18" t="s">
        <v>246</v>
      </c>
      <c r="BM269" s="203" t="s">
        <v>5712</v>
      </c>
    </row>
    <row r="270" spans="1:65" s="13" customFormat="1" ht="11.25">
      <c r="B270" s="210"/>
      <c r="C270" s="211"/>
      <c r="D270" s="212" t="s">
        <v>250</v>
      </c>
      <c r="E270" s="213" t="s">
        <v>1</v>
      </c>
      <c r="F270" s="214" t="s">
        <v>5713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250</v>
      </c>
      <c r="AU270" s="220" t="s">
        <v>86</v>
      </c>
      <c r="AV270" s="13" t="s">
        <v>83</v>
      </c>
      <c r="AW270" s="13" t="s">
        <v>31</v>
      </c>
      <c r="AX270" s="13" t="s">
        <v>75</v>
      </c>
      <c r="AY270" s="220" t="s">
        <v>239</v>
      </c>
    </row>
    <row r="271" spans="1:65" s="13" customFormat="1" ht="11.25">
      <c r="B271" s="210"/>
      <c r="C271" s="211"/>
      <c r="D271" s="212" t="s">
        <v>250</v>
      </c>
      <c r="E271" s="213" t="s">
        <v>1</v>
      </c>
      <c r="F271" s="214" t="s">
        <v>3822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250</v>
      </c>
      <c r="AU271" s="220" t="s">
        <v>86</v>
      </c>
      <c r="AV271" s="13" t="s">
        <v>83</v>
      </c>
      <c r="AW271" s="13" t="s">
        <v>31</v>
      </c>
      <c r="AX271" s="13" t="s">
        <v>75</v>
      </c>
      <c r="AY271" s="220" t="s">
        <v>239</v>
      </c>
    </row>
    <row r="272" spans="1:65" s="14" customFormat="1" ht="11.25">
      <c r="B272" s="221"/>
      <c r="C272" s="222"/>
      <c r="D272" s="212" t="s">
        <v>250</v>
      </c>
      <c r="E272" s="223" t="s">
        <v>1</v>
      </c>
      <c r="F272" s="224" t="s">
        <v>5714</v>
      </c>
      <c r="G272" s="222"/>
      <c r="H272" s="225">
        <v>75.2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250</v>
      </c>
      <c r="AU272" s="231" t="s">
        <v>86</v>
      </c>
      <c r="AV272" s="14" t="s">
        <v>86</v>
      </c>
      <c r="AW272" s="14" t="s">
        <v>31</v>
      </c>
      <c r="AX272" s="14" t="s">
        <v>83</v>
      </c>
      <c r="AY272" s="231" t="s">
        <v>239</v>
      </c>
    </row>
    <row r="273" spans="1:65" s="2" customFormat="1" ht="24.2" customHeight="1">
      <c r="A273" s="35"/>
      <c r="B273" s="36"/>
      <c r="C273" s="192" t="s">
        <v>396</v>
      </c>
      <c r="D273" s="192" t="s">
        <v>241</v>
      </c>
      <c r="E273" s="193" t="s">
        <v>370</v>
      </c>
      <c r="F273" s="194" t="s">
        <v>371</v>
      </c>
      <c r="G273" s="195" t="s">
        <v>372</v>
      </c>
      <c r="H273" s="196">
        <v>2.2000000000000002</v>
      </c>
      <c r="I273" s="197"/>
      <c r="J273" s="198">
        <f>ROUND(I273*H273,2)</f>
        <v>0</v>
      </c>
      <c r="K273" s="194" t="s">
        <v>245</v>
      </c>
      <c r="L273" s="40"/>
      <c r="M273" s="199" t="s">
        <v>1</v>
      </c>
      <c r="N273" s="200" t="s">
        <v>40</v>
      </c>
      <c r="O273" s="7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246</v>
      </c>
      <c r="AT273" s="203" t="s">
        <v>241</v>
      </c>
      <c r="AU273" s="203" t="s">
        <v>86</v>
      </c>
      <c r="AY273" s="18" t="s">
        <v>239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83</v>
      </c>
      <c r="BK273" s="204">
        <f>ROUND(I273*H273,2)</f>
        <v>0</v>
      </c>
      <c r="BL273" s="18" t="s">
        <v>246</v>
      </c>
      <c r="BM273" s="203" t="s">
        <v>5715</v>
      </c>
    </row>
    <row r="274" spans="1:65" s="2" customFormat="1" ht="11.25">
      <c r="A274" s="35"/>
      <c r="B274" s="36"/>
      <c r="C274" s="37"/>
      <c r="D274" s="205" t="s">
        <v>248</v>
      </c>
      <c r="E274" s="37"/>
      <c r="F274" s="206" t="s">
        <v>374</v>
      </c>
      <c r="G274" s="37"/>
      <c r="H274" s="37"/>
      <c r="I274" s="207"/>
      <c r="J274" s="37"/>
      <c r="K274" s="37"/>
      <c r="L274" s="40"/>
      <c r="M274" s="208"/>
      <c r="N274" s="209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248</v>
      </c>
      <c r="AU274" s="18" t="s">
        <v>86</v>
      </c>
    </row>
    <row r="275" spans="1:65" s="13" customFormat="1" ht="11.25">
      <c r="B275" s="210"/>
      <c r="C275" s="211"/>
      <c r="D275" s="212" t="s">
        <v>250</v>
      </c>
      <c r="E275" s="213" t="s">
        <v>1</v>
      </c>
      <c r="F275" s="214" t="s">
        <v>5716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250</v>
      </c>
      <c r="AU275" s="220" t="s">
        <v>86</v>
      </c>
      <c r="AV275" s="13" t="s">
        <v>83</v>
      </c>
      <c r="AW275" s="13" t="s">
        <v>31</v>
      </c>
      <c r="AX275" s="13" t="s">
        <v>75</v>
      </c>
      <c r="AY275" s="220" t="s">
        <v>239</v>
      </c>
    </row>
    <row r="276" spans="1:65" s="14" customFormat="1" ht="11.25">
      <c r="B276" s="221"/>
      <c r="C276" s="222"/>
      <c r="D276" s="212" t="s">
        <v>250</v>
      </c>
      <c r="E276" s="223" t="s">
        <v>1</v>
      </c>
      <c r="F276" s="224" t="s">
        <v>5717</v>
      </c>
      <c r="G276" s="222"/>
      <c r="H276" s="225">
        <v>2.2000000000000002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250</v>
      </c>
      <c r="AU276" s="231" t="s">
        <v>86</v>
      </c>
      <c r="AV276" s="14" t="s">
        <v>86</v>
      </c>
      <c r="AW276" s="14" t="s">
        <v>31</v>
      </c>
      <c r="AX276" s="14" t="s">
        <v>83</v>
      </c>
      <c r="AY276" s="231" t="s">
        <v>239</v>
      </c>
    </row>
    <row r="277" spans="1:65" s="12" customFormat="1" ht="22.9" customHeight="1">
      <c r="B277" s="176"/>
      <c r="C277" s="177"/>
      <c r="D277" s="178" t="s">
        <v>74</v>
      </c>
      <c r="E277" s="190" t="s">
        <v>154</v>
      </c>
      <c r="F277" s="190" t="s">
        <v>5718</v>
      </c>
      <c r="G277" s="177"/>
      <c r="H277" s="177"/>
      <c r="I277" s="180"/>
      <c r="J277" s="191">
        <f>BK277</f>
        <v>0</v>
      </c>
      <c r="K277" s="177"/>
      <c r="L277" s="182"/>
      <c r="M277" s="183"/>
      <c r="N277" s="184"/>
      <c r="O277" s="184"/>
      <c r="P277" s="185">
        <f>SUM(P278:P284)</f>
        <v>0</v>
      </c>
      <c r="Q277" s="184"/>
      <c r="R277" s="185">
        <f>SUM(R278:R284)</f>
        <v>0</v>
      </c>
      <c r="S277" s="184"/>
      <c r="T277" s="186">
        <f>SUM(T278:T284)</f>
        <v>1.012</v>
      </c>
      <c r="AR277" s="187" t="s">
        <v>83</v>
      </c>
      <c r="AT277" s="188" t="s">
        <v>74</v>
      </c>
      <c r="AU277" s="188" t="s">
        <v>83</v>
      </c>
      <c r="AY277" s="187" t="s">
        <v>239</v>
      </c>
      <c r="BK277" s="189">
        <f>SUM(BK278:BK284)</f>
        <v>0</v>
      </c>
    </row>
    <row r="278" spans="1:65" s="2" customFormat="1" ht="24.2" customHeight="1">
      <c r="A278" s="35"/>
      <c r="B278" s="36"/>
      <c r="C278" s="192" t="s">
        <v>401</v>
      </c>
      <c r="D278" s="192" t="s">
        <v>241</v>
      </c>
      <c r="E278" s="193" t="s">
        <v>5719</v>
      </c>
      <c r="F278" s="194" t="s">
        <v>5720</v>
      </c>
      <c r="G278" s="195" t="s">
        <v>372</v>
      </c>
      <c r="H278" s="196">
        <v>2.2000000000000002</v>
      </c>
      <c r="I278" s="197"/>
      <c r="J278" s="198">
        <f>ROUND(I278*H278,2)</f>
        <v>0</v>
      </c>
      <c r="K278" s="194" t="s">
        <v>245</v>
      </c>
      <c r="L278" s="40"/>
      <c r="M278" s="199" t="s">
        <v>1</v>
      </c>
      <c r="N278" s="200" t="s">
        <v>40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0.255</v>
      </c>
      <c r="T278" s="202">
        <f>S278*H278</f>
        <v>0.56100000000000005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246</v>
      </c>
      <c r="AT278" s="203" t="s">
        <v>241</v>
      </c>
      <c r="AU278" s="203" t="s">
        <v>86</v>
      </c>
      <c r="AY278" s="18" t="s">
        <v>239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246</v>
      </c>
      <c r="BM278" s="203" t="s">
        <v>5721</v>
      </c>
    </row>
    <row r="279" spans="1:65" s="2" customFormat="1" ht="11.25">
      <c r="A279" s="35"/>
      <c r="B279" s="36"/>
      <c r="C279" s="37"/>
      <c r="D279" s="205" t="s">
        <v>248</v>
      </c>
      <c r="E279" s="37"/>
      <c r="F279" s="206" t="s">
        <v>5722</v>
      </c>
      <c r="G279" s="37"/>
      <c r="H279" s="37"/>
      <c r="I279" s="207"/>
      <c r="J279" s="37"/>
      <c r="K279" s="37"/>
      <c r="L279" s="40"/>
      <c r="M279" s="208"/>
      <c r="N279" s="209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248</v>
      </c>
      <c r="AU279" s="18" t="s">
        <v>86</v>
      </c>
    </row>
    <row r="280" spans="1:65" s="13" customFormat="1" ht="11.25">
      <c r="B280" s="210"/>
      <c r="C280" s="211"/>
      <c r="D280" s="212" t="s">
        <v>250</v>
      </c>
      <c r="E280" s="213" t="s">
        <v>1</v>
      </c>
      <c r="F280" s="214" t="s">
        <v>5723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250</v>
      </c>
      <c r="AU280" s="220" t="s">
        <v>86</v>
      </c>
      <c r="AV280" s="13" t="s">
        <v>83</v>
      </c>
      <c r="AW280" s="13" t="s">
        <v>31</v>
      </c>
      <c r="AX280" s="13" t="s">
        <v>75</v>
      </c>
      <c r="AY280" s="220" t="s">
        <v>239</v>
      </c>
    </row>
    <row r="281" spans="1:65" s="14" customFormat="1" ht="11.25">
      <c r="B281" s="221"/>
      <c r="C281" s="222"/>
      <c r="D281" s="212" t="s">
        <v>250</v>
      </c>
      <c r="E281" s="223" t="s">
        <v>1</v>
      </c>
      <c r="F281" s="224" t="s">
        <v>5724</v>
      </c>
      <c r="G281" s="222"/>
      <c r="H281" s="225">
        <v>2.2000000000000002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250</v>
      </c>
      <c r="AU281" s="231" t="s">
        <v>86</v>
      </c>
      <c r="AV281" s="14" t="s">
        <v>86</v>
      </c>
      <c r="AW281" s="14" t="s">
        <v>31</v>
      </c>
      <c r="AX281" s="14" t="s">
        <v>83</v>
      </c>
      <c r="AY281" s="231" t="s">
        <v>239</v>
      </c>
    </row>
    <row r="282" spans="1:65" s="2" customFormat="1" ht="16.5" customHeight="1">
      <c r="A282" s="35"/>
      <c r="B282" s="36"/>
      <c r="C282" s="192" t="s">
        <v>7</v>
      </c>
      <c r="D282" s="192" t="s">
        <v>241</v>
      </c>
      <c r="E282" s="193" t="s">
        <v>5725</v>
      </c>
      <c r="F282" s="194" t="s">
        <v>5726</v>
      </c>
      <c r="G282" s="195" t="s">
        <v>519</v>
      </c>
      <c r="H282" s="196">
        <v>2.2000000000000002</v>
      </c>
      <c r="I282" s="197"/>
      <c r="J282" s="198">
        <f>ROUND(I282*H282,2)</f>
        <v>0</v>
      </c>
      <c r="K282" s="194" t="s">
        <v>245</v>
      </c>
      <c r="L282" s="40"/>
      <c r="M282" s="199" t="s">
        <v>1</v>
      </c>
      <c r="N282" s="200" t="s">
        <v>40</v>
      </c>
      <c r="O282" s="72"/>
      <c r="P282" s="201">
        <f>O282*H282</f>
        <v>0</v>
      </c>
      <c r="Q282" s="201">
        <v>0</v>
      </c>
      <c r="R282" s="201">
        <f>Q282*H282</f>
        <v>0</v>
      </c>
      <c r="S282" s="201">
        <v>0.20499999999999999</v>
      </c>
      <c r="T282" s="202">
        <f>S282*H282</f>
        <v>0.45100000000000001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246</v>
      </c>
      <c r="AT282" s="203" t="s">
        <v>241</v>
      </c>
      <c r="AU282" s="203" t="s">
        <v>86</v>
      </c>
      <c r="AY282" s="18" t="s">
        <v>239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83</v>
      </c>
      <c r="BK282" s="204">
        <f>ROUND(I282*H282,2)</f>
        <v>0</v>
      </c>
      <c r="BL282" s="18" t="s">
        <v>246</v>
      </c>
      <c r="BM282" s="203" t="s">
        <v>5727</v>
      </c>
    </row>
    <row r="283" spans="1:65" s="2" customFormat="1" ht="11.25">
      <c r="A283" s="35"/>
      <c r="B283" s="36"/>
      <c r="C283" s="37"/>
      <c r="D283" s="205" t="s">
        <v>248</v>
      </c>
      <c r="E283" s="37"/>
      <c r="F283" s="206" t="s">
        <v>5728</v>
      </c>
      <c r="G283" s="37"/>
      <c r="H283" s="37"/>
      <c r="I283" s="207"/>
      <c r="J283" s="37"/>
      <c r="K283" s="37"/>
      <c r="L283" s="40"/>
      <c r="M283" s="208"/>
      <c r="N283" s="209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248</v>
      </c>
      <c r="AU283" s="18" t="s">
        <v>86</v>
      </c>
    </row>
    <row r="284" spans="1:65" s="14" customFormat="1" ht="11.25">
      <c r="B284" s="221"/>
      <c r="C284" s="222"/>
      <c r="D284" s="212" t="s">
        <v>250</v>
      </c>
      <c r="E284" s="223" t="s">
        <v>1</v>
      </c>
      <c r="F284" s="224" t="s">
        <v>5729</v>
      </c>
      <c r="G284" s="222"/>
      <c r="H284" s="225">
        <v>2.2000000000000002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250</v>
      </c>
      <c r="AU284" s="231" t="s">
        <v>86</v>
      </c>
      <c r="AV284" s="14" t="s">
        <v>86</v>
      </c>
      <c r="AW284" s="14" t="s">
        <v>31</v>
      </c>
      <c r="AX284" s="14" t="s">
        <v>83</v>
      </c>
      <c r="AY284" s="231" t="s">
        <v>239</v>
      </c>
    </row>
    <row r="285" spans="1:65" s="12" customFormat="1" ht="22.9" customHeight="1">
      <c r="B285" s="176"/>
      <c r="C285" s="177"/>
      <c r="D285" s="178" t="s">
        <v>74</v>
      </c>
      <c r="E285" s="190" t="s">
        <v>655</v>
      </c>
      <c r="F285" s="190" t="s">
        <v>3847</v>
      </c>
      <c r="G285" s="177"/>
      <c r="H285" s="177"/>
      <c r="I285" s="180"/>
      <c r="J285" s="191">
        <f>BK285</f>
        <v>0</v>
      </c>
      <c r="K285" s="177"/>
      <c r="L285" s="182"/>
      <c r="M285" s="183"/>
      <c r="N285" s="184"/>
      <c r="O285" s="184"/>
      <c r="P285" s="185">
        <f>SUM(P286:P295)</f>
        <v>0</v>
      </c>
      <c r="Q285" s="184"/>
      <c r="R285" s="185">
        <f>SUM(R286:R295)</f>
        <v>0</v>
      </c>
      <c r="S285" s="184"/>
      <c r="T285" s="186">
        <f>SUM(T286:T295)</f>
        <v>0</v>
      </c>
      <c r="AR285" s="187" t="s">
        <v>83</v>
      </c>
      <c r="AT285" s="188" t="s">
        <v>74</v>
      </c>
      <c r="AU285" s="188" t="s">
        <v>83</v>
      </c>
      <c r="AY285" s="187" t="s">
        <v>239</v>
      </c>
      <c r="BK285" s="189">
        <f>SUM(BK286:BK295)</f>
        <v>0</v>
      </c>
    </row>
    <row r="286" spans="1:65" s="2" customFormat="1" ht="24.2" customHeight="1">
      <c r="A286" s="35"/>
      <c r="B286" s="36"/>
      <c r="C286" s="192" t="s">
        <v>426</v>
      </c>
      <c r="D286" s="192" t="s">
        <v>241</v>
      </c>
      <c r="E286" s="193" t="s">
        <v>3848</v>
      </c>
      <c r="F286" s="194" t="s">
        <v>3849</v>
      </c>
      <c r="G286" s="195" t="s">
        <v>244</v>
      </c>
      <c r="H286" s="196">
        <v>11</v>
      </c>
      <c r="I286" s="197"/>
      <c r="J286" s="198">
        <f>ROUND(I286*H286,2)</f>
        <v>0</v>
      </c>
      <c r="K286" s="194" t="s">
        <v>245</v>
      </c>
      <c r="L286" s="40"/>
      <c r="M286" s="199" t="s">
        <v>1</v>
      </c>
      <c r="N286" s="200" t="s">
        <v>40</v>
      </c>
      <c r="O286" s="72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246</v>
      </c>
      <c r="AT286" s="203" t="s">
        <v>241</v>
      </c>
      <c r="AU286" s="203" t="s">
        <v>86</v>
      </c>
      <c r="AY286" s="18" t="s">
        <v>239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83</v>
      </c>
      <c r="BK286" s="204">
        <f>ROUND(I286*H286,2)</f>
        <v>0</v>
      </c>
      <c r="BL286" s="18" t="s">
        <v>246</v>
      </c>
      <c r="BM286" s="203" t="s">
        <v>5730</v>
      </c>
    </row>
    <row r="287" spans="1:65" s="2" customFormat="1" ht="11.25">
      <c r="A287" s="35"/>
      <c r="B287" s="36"/>
      <c r="C287" s="37"/>
      <c r="D287" s="205" t="s">
        <v>248</v>
      </c>
      <c r="E287" s="37"/>
      <c r="F287" s="206" t="s">
        <v>3851</v>
      </c>
      <c r="G287" s="37"/>
      <c r="H287" s="37"/>
      <c r="I287" s="207"/>
      <c r="J287" s="37"/>
      <c r="K287" s="37"/>
      <c r="L287" s="40"/>
      <c r="M287" s="208"/>
      <c r="N287" s="209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248</v>
      </c>
      <c r="AU287" s="18" t="s">
        <v>86</v>
      </c>
    </row>
    <row r="288" spans="1:65" s="13" customFormat="1" ht="11.25">
      <c r="B288" s="210"/>
      <c r="C288" s="211"/>
      <c r="D288" s="212" t="s">
        <v>250</v>
      </c>
      <c r="E288" s="213" t="s">
        <v>1</v>
      </c>
      <c r="F288" s="214" t="s">
        <v>5625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250</v>
      </c>
      <c r="AU288" s="220" t="s">
        <v>86</v>
      </c>
      <c r="AV288" s="13" t="s">
        <v>83</v>
      </c>
      <c r="AW288" s="13" t="s">
        <v>31</v>
      </c>
      <c r="AX288" s="13" t="s">
        <v>75</v>
      </c>
      <c r="AY288" s="220" t="s">
        <v>239</v>
      </c>
    </row>
    <row r="289" spans="1:65" s="14" customFormat="1" ht="11.25">
      <c r="B289" s="221"/>
      <c r="C289" s="222"/>
      <c r="D289" s="212" t="s">
        <v>250</v>
      </c>
      <c r="E289" s="223" t="s">
        <v>1</v>
      </c>
      <c r="F289" s="224" t="s">
        <v>5731</v>
      </c>
      <c r="G289" s="222"/>
      <c r="H289" s="225">
        <v>5.1260000000000003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250</v>
      </c>
      <c r="AU289" s="231" t="s">
        <v>86</v>
      </c>
      <c r="AV289" s="14" t="s">
        <v>86</v>
      </c>
      <c r="AW289" s="14" t="s">
        <v>31</v>
      </c>
      <c r="AX289" s="14" t="s">
        <v>75</v>
      </c>
      <c r="AY289" s="231" t="s">
        <v>239</v>
      </c>
    </row>
    <row r="290" spans="1:65" s="13" customFormat="1" ht="11.25">
      <c r="B290" s="210"/>
      <c r="C290" s="211"/>
      <c r="D290" s="212" t="s">
        <v>250</v>
      </c>
      <c r="E290" s="213" t="s">
        <v>1</v>
      </c>
      <c r="F290" s="214" t="s">
        <v>5628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250</v>
      </c>
      <c r="AU290" s="220" t="s">
        <v>86</v>
      </c>
      <c r="AV290" s="13" t="s">
        <v>83</v>
      </c>
      <c r="AW290" s="13" t="s">
        <v>31</v>
      </c>
      <c r="AX290" s="13" t="s">
        <v>75</v>
      </c>
      <c r="AY290" s="220" t="s">
        <v>239</v>
      </c>
    </row>
    <row r="291" spans="1:65" s="14" customFormat="1" ht="11.25">
      <c r="B291" s="221"/>
      <c r="C291" s="222"/>
      <c r="D291" s="212" t="s">
        <v>250</v>
      </c>
      <c r="E291" s="223" t="s">
        <v>1</v>
      </c>
      <c r="F291" s="224" t="s">
        <v>5732</v>
      </c>
      <c r="G291" s="222"/>
      <c r="H291" s="225">
        <v>4.62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250</v>
      </c>
      <c r="AU291" s="231" t="s">
        <v>86</v>
      </c>
      <c r="AV291" s="14" t="s">
        <v>86</v>
      </c>
      <c r="AW291" s="14" t="s">
        <v>31</v>
      </c>
      <c r="AX291" s="14" t="s">
        <v>75</v>
      </c>
      <c r="AY291" s="231" t="s">
        <v>239</v>
      </c>
    </row>
    <row r="292" spans="1:65" s="13" customFormat="1" ht="11.25">
      <c r="B292" s="210"/>
      <c r="C292" s="211"/>
      <c r="D292" s="212" t="s">
        <v>250</v>
      </c>
      <c r="E292" s="213" t="s">
        <v>1</v>
      </c>
      <c r="F292" s="214" t="s">
        <v>5633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250</v>
      </c>
      <c r="AU292" s="220" t="s">
        <v>86</v>
      </c>
      <c r="AV292" s="13" t="s">
        <v>83</v>
      </c>
      <c r="AW292" s="13" t="s">
        <v>31</v>
      </c>
      <c r="AX292" s="13" t="s">
        <v>75</v>
      </c>
      <c r="AY292" s="220" t="s">
        <v>239</v>
      </c>
    </row>
    <row r="293" spans="1:65" s="14" customFormat="1" ht="11.25">
      <c r="B293" s="221"/>
      <c r="C293" s="222"/>
      <c r="D293" s="212" t="s">
        <v>250</v>
      </c>
      <c r="E293" s="223" t="s">
        <v>1</v>
      </c>
      <c r="F293" s="224" t="s">
        <v>5733</v>
      </c>
      <c r="G293" s="222"/>
      <c r="H293" s="225">
        <v>0.82499999999999996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250</v>
      </c>
      <c r="AU293" s="231" t="s">
        <v>86</v>
      </c>
      <c r="AV293" s="14" t="s">
        <v>86</v>
      </c>
      <c r="AW293" s="14" t="s">
        <v>31</v>
      </c>
      <c r="AX293" s="14" t="s">
        <v>75</v>
      </c>
      <c r="AY293" s="231" t="s">
        <v>239</v>
      </c>
    </row>
    <row r="294" spans="1:65" s="14" customFormat="1" ht="11.25">
      <c r="B294" s="221"/>
      <c r="C294" s="222"/>
      <c r="D294" s="212" t="s">
        <v>250</v>
      </c>
      <c r="E294" s="223" t="s">
        <v>1</v>
      </c>
      <c r="F294" s="224" t="s">
        <v>5734</v>
      </c>
      <c r="G294" s="222"/>
      <c r="H294" s="225">
        <v>0.42899999999999999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250</v>
      </c>
      <c r="AU294" s="231" t="s">
        <v>86</v>
      </c>
      <c r="AV294" s="14" t="s">
        <v>86</v>
      </c>
      <c r="AW294" s="14" t="s">
        <v>31</v>
      </c>
      <c r="AX294" s="14" t="s">
        <v>75</v>
      </c>
      <c r="AY294" s="231" t="s">
        <v>239</v>
      </c>
    </row>
    <row r="295" spans="1:65" s="16" customFormat="1" ht="11.25">
      <c r="B295" s="243"/>
      <c r="C295" s="244"/>
      <c r="D295" s="212" t="s">
        <v>250</v>
      </c>
      <c r="E295" s="245" t="s">
        <v>1</v>
      </c>
      <c r="F295" s="246" t="s">
        <v>264</v>
      </c>
      <c r="G295" s="244"/>
      <c r="H295" s="247">
        <v>11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250</v>
      </c>
      <c r="AU295" s="253" t="s">
        <v>86</v>
      </c>
      <c r="AV295" s="16" t="s">
        <v>246</v>
      </c>
      <c r="AW295" s="16" t="s">
        <v>31</v>
      </c>
      <c r="AX295" s="16" t="s">
        <v>83</v>
      </c>
      <c r="AY295" s="253" t="s">
        <v>239</v>
      </c>
    </row>
    <row r="296" spans="1:65" s="12" customFormat="1" ht="22.9" customHeight="1">
      <c r="B296" s="176"/>
      <c r="C296" s="177"/>
      <c r="D296" s="178" t="s">
        <v>74</v>
      </c>
      <c r="E296" s="190" t="s">
        <v>288</v>
      </c>
      <c r="F296" s="190" t="s">
        <v>885</v>
      </c>
      <c r="G296" s="177"/>
      <c r="H296" s="177"/>
      <c r="I296" s="180"/>
      <c r="J296" s="191">
        <f>BK296</f>
        <v>0</v>
      </c>
      <c r="K296" s="177"/>
      <c r="L296" s="182"/>
      <c r="M296" s="183"/>
      <c r="N296" s="184"/>
      <c r="O296" s="184"/>
      <c r="P296" s="185">
        <f>SUM(P297:P312)</f>
        <v>0</v>
      </c>
      <c r="Q296" s="184"/>
      <c r="R296" s="185">
        <f>SUM(R297:R312)</f>
        <v>2.0297999999999998</v>
      </c>
      <c r="S296" s="184"/>
      <c r="T296" s="186">
        <f>SUM(T297:T312)</f>
        <v>0</v>
      </c>
      <c r="AR296" s="187" t="s">
        <v>83</v>
      </c>
      <c r="AT296" s="188" t="s">
        <v>74</v>
      </c>
      <c r="AU296" s="188" t="s">
        <v>83</v>
      </c>
      <c r="AY296" s="187" t="s">
        <v>239</v>
      </c>
      <c r="BK296" s="189">
        <f>SUM(BK297:BK312)</f>
        <v>0</v>
      </c>
    </row>
    <row r="297" spans="1:65" s="2" customFormat="1" ht="24.2" customHeight="1">
      <c r="A297" s="35"/>
      <c r="B297" s="36"/>
      <c r="C297" s="192" t="s">
        <v>441</v>
      </c>
      <c r="D297" s="192" t="s">
        <v>241</v>
      </c>
      <c r="E297" s="193" t="s">
        <v>887</v>
      </c>
      <c r="F297" s="194" t="s">
        <v>888</v>
      </c>
      <c r="G297" s="195" t="s">
        <v>372</v>
      </c>
      <c r="H297" s="196">
        <v>2.2000000000000002</v>
      </c>
      <c r="I297" s="197"/>
      <c r="J297" s="198">
        <f>ROUND(I297*H297,2)</f>
        <v>0</v>
      </c>
      <c r="K297" s="194" t="s">
        <v>245</v>
      </c>
      <c r="L297" s="40"/>
      <c r="M297" s="199" t="s">
        <v>1</v>
      </c>
      <c r="N297" s="200" t="s">
        <v>40</v>
      </c>
      <c r="O297" s="72"/>
      <c r="P297" s="201">
        <f>O297*H297</f>
        <v>0</v>
      </c>
      <c r="Q297" s="201">
        <v>0.57499999999999996</v>
      </c>
      <c r="R297" s="201">
        <f>Q297*H297</f>
        <v>1.2649999999999999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246</v>
      </c>
      <c r="AT297" s="203" t="s">
        <v>241</v>
      </c>
      <c r="AU297" s="203" t="s">
        <v>86</v>
      </c>
      <c r="AY297" s="18" t="s">
        <v>239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83</v>
      </c>
      <c r="BK297" s="204">
        <f>ROUND(I297*H297,2)</f>
        <v>0</v>
      </c>
      <c r="BL297" s="18" t="s">
        <v>246</v>
      </c>
      <c r="BM297" s="203" t="s">
        <v>5735</v>
      </c>
    </row>
    <row r="298" spans="1:65" s="2" customFormat="1" ht="11.25">
      <c r="A298" s="35"/>
      <c r="B298" s="36"/>
      <c r="C298" s="37"/>
      <c r="D298" s="205" t="s">
        <v>248</v>
      </c>
      <c r="E298" s="37"/>
      <c r="F298" s="206" t="s">
        <v>890</v>
      </c>
      <c r="G298" s="37"/>
      <c r="H298" s="37"/>
      <c r="I298" s="207"/>
      <c r="J298" s="37"/>
      <c r="K298" s="37"/>
      <c r="L298" s="40"/>
      <c r="M298" s="208"/>
      <c r="N298" s="209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248</v>
      </c>
      <c r="AU298" s="18" t="s">
        <v>86</v>
      </c>
    </row>
    <row r="299" spans="1:65" s="13" customFormat="1" ht="11.25">
      <c r="B299" s="210"/>
      <c r="C299" s="211"/>
      <c r="D299" s="212" t="s">
        <v>250</v>
      </c>
      <c r="E299" s="213" t="s">
        <v>1</v>
      </c>
      <c r="F299" s="214" t="s">
        <v>5716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250</v>
      </c>
      <c r="AU299" s="220" t="s">
        <v>86</v>
      </c>
      <c r="AV299" s="13" t="s">
        <v>83</v>
      </c>
      <c r="AW299" s="13" t="s">
        <v>31</v>
      </c>
      <c r="AX299" s="13" t="s">
        <v>75</v>
      </c>
      <c r="AY299" s="220" t="s">
        <v>239</v>
      </c>
    </row>
    <row r="300" spans="1:65" s="14" customFormat="1" ht="11.25">
      <c r="B300" s="221"/>
      <c r="C300" s="222"/>
      <c r="D300" s="212" t="s">
        <v>250</v>
      </c>
      <c r="E300" s="223" t="s">
        <v>1</v>
      </c>
      <c r="F300" s="224" t="s">
        <v>5717</v>
      </c>
      <c r="G300" s="222"/>
      <c r="H300" s="225">
        <v>2.2000000000000002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250</v>
      </c>
      <c r="AU300" s="231" t="s">
        <v>86</v>
      </c>
      <c r="AV300" s="14" t="s">
        <v>86</v>
      </c>
      <c r="AW300" s="14" t="s">
        <v>31</v>
      </c>
      <c r="AX300" s="14" t="s">
        <v>83</v>
      </c>
      <c r="AY300" s="231" t="s">
        <v>239</v>
      </c>
    </row>
    <row r="301" spans="1:65" s="2" customFormat="1" ht="24.2" customHeight="1">
      <c r="A301" s="35"/>
      <c r="B301" s="36"/>
      <c r="C301" s="192" t="s">
        <v>454</v>
      </c>
      <c r="D301" s="192" t="s">
        <v>241</v>
      </c>
      <c r="E301" s="193" t="s">
        <v>5736</v>
      </c>
      <c r="F301" s="194" t="s">
        <v>5737</v>
      </c>
      <c r="G301" s="195" t="s">
        <v>372</v>
      </c>
      <c r="H301" s="196">
        <v>2.2000000000000002</v>
      </c>
      <c r="I301" s="197"/>
      <c r="J301" s="198">
        <f>ROUND(I301*H301,2)</f>
        <v>0</v>
      </c>
      <c r="K301" s="194" t="s">
        <v>245</v>
      </c>
      <c r="L301" s="40"/>
      <c r="M301" s="199" t="s">
        <v>1</v>
      </c>
      <c r="N301" s="200" t="s">
        <v>40</v>
      </c>
      <c r="O301" s="72"/>
      <c r="P301" s="201">
        <f>O301*H301</f>
        <v>0</v>
      </c>
      <c r="Q301" s="201">
        <v>0.16700000000000001</v>
      </c>
      <c r="R301" s="201">
        <f>Q301*H301</f>
        <v>0.36740000000000006</v>
      </c>
      <c r="S301" s="201">
        <v>0</v>
      </c>
      <c r="T301" s="20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246</v>
      </c>
      <c r="AT301" s="203" t="s">
        <v>241</v>
      </c>
      <c r="AU301" s="203" t="s">
        <v>86</v>
      </c>
      <c r="AY301" s="18" t="s">
        <v>239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8" t="s">
        <v>83</v>
      </c>
      <c r="BK301" s="204">
        <f>ROUND(I301*H301,2)</f>
        <v>0</v>
      </c>
      <c r="BL301" s="18" t="s">
        <v>246</v>
      </c>
      <c r="BM301" s="203" t="s">
        <v>5738</v>
      </c>
    </row>
    <row r="302" spans="1:65" s="2" customFormat="1" ht="11.25">
      <c r="A302" s="35"/>
      <c r="B302" s="36"/>
      <c r="C302" s="37"/>
      <c r="D302" s="205" t="s">
        <v>248</v>
      </c>
      <c r="E302" s="37"/>
      <c r="F302" s="206" t="s">
        <v>5739</v>
      </c>
      <c r="G302" s="37"/>
      <c r="H302" s="37"/>
      <c r="I302" s="207"/>
      <c r="J302" s="37"/>
      <c r="K302" s="37"/>
      <c r="L302" s="40"/>
      <c r="M302" s="208"/>
      <c r="N302" s="209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248</v>
      </c>
      <c r="AU302" s="18" t="s">
        <v>86</v>
      </c>
    </row>
    <row r="303" spans="1:65" s="13" customFormat="1" ht="22.5">
      <c r="B303" s="210"/>
      <c r="C303" s="211"/>
      <c r="D303" s="212" t="s">
        <v>250</v>
      </c>
      <c r="E303" s="213" t="s">
        <v>1</v>
      </c>
      <c r="F303" s="214" t="s">
        <v>5740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250</v>
      </c>
      <c r="AU303" s="220" t="s">
        <v>86</v>
      </c>
      <c r="AV303" s="13" t="s">
        <v>83</v>
      </c>
      <c r="AW303" s="13" t="s">
        <v>31</v>
      </c>
      <c r="AX303" s="13" t="s">
        <v>75</v>
      </c>
      <c r="AY303" s="220" t="s">
        <v>239</v>
      </c>
    </row>
    <row r="304" spans="1:65" s="14" customFormat="1" ht="11.25">
      <c r="B304" s="221"/>
      <c r="C304" s="222"/>
      <c r="D304" s="212" t="s">
        <v>250</v>
      </c>
      <c r="E304" s="223" t="s">
        <v>1</v>
      </c>
      <c r="F304" s="224" t="s">
        <v>5717</v>
      </c>
      <c r="G304" s="222"/>
      <c r="H304" s="225">
        <v>2.2000000000000002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250</v>
      </c>
      <c r="AU304" s="231" t="s">
        <v>86</v>
      </c>
      <c r="AV304" s="14" t="s">
        <v>86</v>
      </c>
      <c r="AW304" s="14" t="s">
        <v>31</v>
      </c>
      <c r="AX304" s="14" t="s">
        <v>83</v>
      </c>
      <c r="AY304" s="231" t="s">
        <v>239</v>
      </c>
    </row>
    <row r="305" spans="1:65" s="2" customFormat="1" ht="33" customHeight="1">
      <c r="A305" s="35"/>
      <c r="B305" s="36"/>
      <c r="C305" s="192" t="s">
        <v>459</v>
      </c>
      <c r="D305" s="192" t="s">
        <v>241</v>
      </c>
      <c r="E305" s="193" t="s">
        <v>5741</v>
      </c>
      <c r="F305" s="194" t="s">
        <v>5742</v>
      </c>
      <c r="G305" s="195" t="s">
        <v>519</v>
      </c>
      <c r="H305" s="196">
        <v>2.2000000000000002</v>
      </c>
      <c r="I305" s="197"/>
      <c r="J305" s="198">
        <f>ROUND(I305*H305,2)</f>
        <v>0</v>
      </c>
      <c r="K305" s="194" t="s">
        <v>245</v>
      </c>
      <c r="L305" s="40"/>
      <c r="M305" s="199" t="s">
        <v>1</v>
      </c>
      <c r="N305" s="200" t="s">
        <v>40</v>
      </c>
      <c r="O305" s="72"/>
      <c r="P305" s="201">
        <f>O305*H305</f>
        <v>0</v>
      </c>
      <c r="Q305" s="201">
        <v>0.1295</v>
      </c>
      <c r="R305" s="201">
        <f>Q305*H305</f>
        <v>0.28490000000000004</v>
      </c>
      <c r="S305" s="201">
        <v>0</v>
      </c>
      <c r="T305" s="20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246</v>
      </c>
      <c r="AT305" s="203" t="s">
        <v>241</v>
      </c>
      <c r="AU305" s="203" t="s">
        <v>86</v>
      </c>
      <c r="AY305" s="18" t="s">
        <v>239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8" t="s">
        <v>83</v>
      </c>
      <c r="BK305" s="204">
        <f>ROUND(I305*H305,2)</f>
        <v>0</v>
      </c>
      <c r="BL305" s="18" t="s">
        <v>246</v>
      </c>
      <c r="BM305" s="203" t="s">
        <v>5743</v>
      </c>
    </row>
    <row r="306" spans="1:65" s="2" customFormat="1" ht="11.25">
      <c r="A306" s="35"/>
      <c r="B306" s="36"/>
      <c r="C306" s="37"/>
      <c r="D306" s="205" t="s">
        <v>248</v>
      </c>
      <c r="E306" s="37"/>
      <c r="F306" s="206" t="s">
        <v>5744</v>
      </c>
      <c r="G306" s="37"/>
      <c r="H306" s="37"/>
      <c r="I306" s="207"/>
      <c r="J306" s="37"/>
      <c r="K306" s="37"/>
      <c r="L306" s="40"/>
      <c r="M306" s="208"/>
      <c r="N306" s="209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248</v>
      </c>
      <c r="AU306" s="18" t="s">
        <v>86</v>
      </c>
    </row>
    <row r="307" spans="1:65" s="13" customFormat="1" ht="11.25">
      <c r="B307" s="210"/>
      <c r="C307" s="211"/>
      <c r="D307" s="212" t="s">
        <v>250</v>
      </c>
      <c r="E307" s="213" t="s">
        <v>1</v>
      </c>
      <c r="F307" s="214" t="s">
        <v>5745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250</v>
      </c>
      <c r="AU307" s="220" t="s">
        <v>86</v>
      </c>
      <c r="AV307" s="13" t="s">
        <v>83</v>
      </c>
      <c r="AW307" s="13" t="s">
        <v>31</v>
      </c>
      <c r="AX307" s="13" t="s">
        <v>75</v>
      </c>
      <c r="AY307" s="220" t="s">
        <v>239</v>
      </c>
    </row>
    <row r="308" spans="1:65" s="14" customFormat="1" ht="11.25">
      <c r="B308" s="221"/>
      <c r="C308" s="222"/>
      <c r="D308" s="212" t="s">
        <v>250</v>
      </c>
      <c r="E308" s="223" t="s">
        <v>1</v>
      </c>
      <c r="F308" s="224" t="s">
        <v>5717</v>
      </c>
      <c r="G308" s="222"/>
      <c r="H308" s="225">
        <v>2.2000000000000002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250</v>
      </c>
      <c r="AU308" s="231" t="s">
        <v>86</v>
      </c>
      <c r="AV308" s="14" t="s">
        <v>86</v>
      </c>
      <c r="AW308" s="14" t="s">
        <v>31</v>
      </c>
      <c r="AX308" s="14" t="s">
        <v>83</v>
      </c>
      <c r="AY308" s="231" t="s">
        <v>239</v>
      </c>
    </row>
    <row r="309" spans="1:65" s="2" customFormat="1" ht="16.5" customHeight="1">
      <c r="A309" s="35"/>
      <c r="B309" s="36"/>
      <c r="C309" s="254" t="s">
        <v>475</v>
      </c>
      <c r="D309" s="254" t="s">
        <v>340</v>
      </c>
      <c r="E309" s="255" t="s">
        <v>5746</v>
      </c>
      <c r="F309" s="256" t="s">
        <v>5747</v>
      </c>
      <c r="G309" s="257" t="s">
        <v>519</v>
      </c>
      <c r="H309" s="258">
        <v>2.5</v>
      </c>
      <c r="I309" s="259"/>
      <c r="J309" s="260">
        <f>ROUND(I309*H309,2)</f>
        <v>0</v>
      </c>
      <c r="K309" s="256" t="s">
        <v>245</v>
      </c>
      <c r="L309" s="261"/>
      <c r="M309" s="262" t="s">
        <v>1</v>
      </c>
      <c r="N309" s="263" t="s">
        <v>40</v>
      </c>
      <c r="O309" s="72"/>
      <c r="P309" s="201">
        <f>O309*H309</f>
        <v>0</v>
      </c>
      <c r="Q309" s="201">
        <v>4.4999999999999998E-2</v>
      </c>
      <c r="R309" s="201">
        <f>Q309*H309</f>
        <v>0.11249999999999999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319</v>
      </c>
      <c r="AT309" s="203" t="s">
        <v>340</v>
      </c>
      <c r="AU309" s="203" t="s">
        <v>86</v>
      </c>
      <c r="AY309" s="18" t="s">
        <v>239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83</v>
      </c>
      <c r="BK309" s="204">
        <f>ROUND(I309*H309,2)</f>
        <v>0</v>
      </c>
      <c r="BL309" s="18" t="s">
        <v>246</v>
      </c>
      <c r="BM309" s="203" t="s">
        <v>5748</v>
      </c>
    </row>
    <row r="310" spans="1:65" s="13" customFormat="1" ht="11.25">
      <c r="B310" s="210"/>
      <c r="C310" s="211"/>
      <c r="D310" s="212" t="s">
        <v>250</v>
      </c>
      <c r="E310" s="213" t="s">
        <v>1</v>
      </c>
      <c r="F310" s="214" t="s">
        <v>5749</v>
      </c>
      <c r="G310" s="211"/>
      <c r="H310" s="213" t="s">
        <v>1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250</v>
      </c>
      <c r="AU310" s="220" t="s">
        <v>86</v>
      </c>
      <c r="AV310" s="13" t="s">
        <v>83</v>
      </c>
      <c r="AW310" s="13" t="s">
        <v>31</v>
      </c>
      <c r="AX310" s="13" t="s">
        <v>75</v>
      </c>
      <c r="AY310" s="220" t="s">
        <v>239</v>
      </c>
    </row>
    <row r="311" spans="1:65" s="13" customFormat="1" ht="11.25">
      <c r="B311" s="210"/>
      <c r="C311" s="211"/>
      <c r="D311" s="212" t="s">
        <v>250</v>
      </c>
      <c r="E311" s="213" t="s">
        <v>1</v>
      </c>
      <c r="F311" s="214" t="s">
        <v>5750</v>
      </c>
      <c r="G311" s="211"/>
      <c r="H311" s="213" t="s">
        <v>1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250</v>
      </c>
      <c r="AU311" s="220" t="s">
        <v>86</v>
      </c>
      <c r="AV311" s="13" t="s">
        <v>83</v>
      </c>
      <c r="AW311" s="13" t="s">
        <v>31</v>
      </c>
      <c r="AX311" s="13" t="s">
        <v>75</v>
      </c>
      <c r="AY311" s="220" t="s">
        <v>239</v>
      </c>
    </row>
    <row r="312" spans="1:65" s="14" customFormat="1" ht="11.25">
      <c r="B312" s="221"/>
      <c r="C312" s="222"/>
      <c r="D312" s="212" t="s">
        <v>250</v>
      </c>
      <c r="E312" s="223" t="s">
        <v>1</v>
      </c>
      <c r="F312" s="224" t="s">
        <v>5751</v>
      </c>
      <c r="G312" s="222"/>
      <c r="H312" s="225">
        <v>2.5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250</v>
      </c>
      <c r="AU312" s="231" t="s">
        <v>86</v>
      </c>
      <c r="AV312" s="14" t="s">
        <v>86</v>
      </c>
      <c r="AW312" s="14" t="s">
        <v>31</v>
      </c>
      <c r="AX312" s="14" t="s">
        <v>83</v>
      </c>
      <c r="AY312" s="231" t="s">
        <v>239</v>
      </c>
    </row>
    <row r="313" spans="1:65" s="12" customFormat="1" ht="22.9" customHeight="1">
      <c r="B313" s="176"/>
      <c r="C313" s="177"/>
      <c r="D313" s="178" t="s">
        <v>74</v>
      </c>
      <c r="E313" s="190" t="s">
        <v>1023</v>
      </c>
      <c r="F313" s="190" t="s">
        <v>3880</v>
      </c>
      <c r="G313" s="177"/>
      <c r="H313" s="177"/>
      <c r="I313" s="180"/>
      <c r="J313" s="191">
        <f>BK313</f>
        <v>0</v>
      </c>
      <c r="K313" s="177"/>
      <c r="L313" s="182"/>
      <c r="M313" s="183"/>
      <c r="N313" s="184"/>
      <c r="O313" s="184"/>
      <c r="P313" s="185">
        <f>SUM(P314:P373)</f>
        <v>0</v>
      </c>
      <c r="Q313" s="184"/>
      <c r="R313" s="185">
        <f>SUM(R314:R373)</f>
        <v>2.1532900000000001</v>
      </c>
      <c r="S313" s="184"/>
      <c r="T313" s="186">
        <f>SUM(T314:T373)</f>
        <v>0</v>
      </c>
      <c r="AR313" s="187" t="s">
        <v>83</v>
      </c>
      <c r="AT313" s="188" t="s">
        <v>74</v>
      </c>
      <c r="AU313" s="188" t="s">
        <v>83</v>
      </c>
      <c r="AY313" s="187" t="s">
        <v>239</v>
      </c>
      <c r="BK313" s="189">
        <f>SUM(BK314:BK373)</f>
        <v>0</v>
      </c>
    </row>
    <row r="314" spans="1:65" s="2" customFormat="1" ht="24.2" customHeight="1">
      <c r="A314" s="35"/>
      <c r="B314" s="36"/>
      <c r="C314" s="192" t="s">
        <v>488</v>
      </c>
      <c r="D314" s="192" t="s">
        <v>241</v>
      </c>
      <c r="E314" s="193" t="s">
        <v>5752</v>
      </c>
      <c r="F314" s="194" t="s">
        <v>5753</v>
      </c>
      <c r="G314" s="195" t="s">
        <v>519</v>
      </c>
      <c r="H314" s="196">
        <v>57</v>
      </c>
      <c r="I314" s="197"/>
      <c r="J314" s="198">
        <f>ROUND(I314*H314,2)</f>
        <v>0</v>
      </c>
      <c r="K314" s="194" t="s">
        <v>245</v>
      </c>
      <c r="L314" s="40"/>
      <c r="M314" s="199" t="s">
        <v>1</v>
      </c>
      <c r="N314" s="200" t="s">
        <v>40</v>
      </c>
      <c r="O314" s="72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3" t="s">
        <v>246</v>
      </c>
      <c r="AT314" s="203" t="s">
        <v>241</v>
      </c>
      <c r="AU314" s="203" t="s">
        <v>86</v>
      </c>
      <c r="AY314" s="18" t="s">
        <v>239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8" t="s">
        <v>83</v>
      </c>
      <c r="BK314" s="204">
        <f>ROUND(I314*H314,2)</f>
        <v>0</v>
      </c>
      <c r="BL314" s="18" t="s">
        <v>246</v>
      </c>
      <c r="BM314" s="203" t="s">
        <v>5754</v>
      </c>
    </row>
    <row r="315" spans="1:65" s="2" customFormat="1" ht="11.25">
      <c r="A315" s="35"/>
      <c r="B315" s="36"/>
      <c r="C315" s="37"/>
      <c r="D315" s="205" t="s">
        <v>248</v>
      </c>
      <c r="E315" s="37"/>
      <c r="F315" s="206" t="s">
        <v>5755</v>
      </c>
      <c r="G315" s="37"/>
      <c r="H315" s="37"/>
      <c r="I315" s="207"/>
      <c r="J315" s="37"/>
      <c r="K315" s="37"/>
      <c r="L315" s="40"/>
      <c r="M315" s="208"/>
      <c r="N315" s="209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248</v>
      </c>
      <c r="AU315" s="18" t="s">
        <v>86</v>
      </c>
    </row>
    <row r="316" spans="1:65" s="13" customFormat="1" ht="11.25">
      <c r="B316" s="210"/>
      <c r="C316" s="211"/>
      <c r="D316" s="212" t="s">
        <v>250</v>
      </c>
      <c r="E316" s="213" t="s">
        <v>1</v>
      </c>
      <c r="F316" s="214" t="s">
        <v>5756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250</v>
      </c>
      <c r="AU316" s="220" t="s">
        <v>86</v>
      </c>
      <c r="AV316" s="13" t="s">
        <v>83</v>
      </c>
      <c r="AW316" s="13" t="s">
        <v>31</v>
      </c>
      <c r="AX316" s="13" t="s">
        <v>75</v>
      </c>
      <c r="AY316" s="220" t="s">
        <v>239</v>
      </c>
    </row>
    <row r="317" spans="1:65" s="14" customFormat="1" ht="11.25">
      <c r="B317" s="221"/>
      <c r="C317" s="222"/>
      <c r="D317" s="212" t="s">
        <v>250</v>
      </c>
      <c r="E317" s="223" t="s">
        <v>1</v>
      </c>
      <c r="F317" s="224" t="s">
        <v>2221</v>
      </c>
      <c r="G317" s="222"/>
      <c r="H317" s="225">
        <v>57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250</v>
      </c>
      <c r="AU317" s="231" t="s">
        <v>86</v>
      </c>
      <c r="AV317" s="14" t="s">
        <v>86</v>
      </c>
      <c r="AW317" s="14" t="s">
        <v>31</v>
      </c>
      <c r="AX317" s="14" t="s">
        <v>83</v>
      </c>
      <c r="AY317" s="231" t="s">
        <v>239</v>
      </c>
    </row>
    <row r="318" spans="1:65" s="2" customFormat="1" ht="21.75" customHeight="1">
      <c r="A318" s="35"/>
      <c r="B318" s="36"/>
      <c r="C318" s="254" t="s">
        <v>493</v>
      </c>
      <c r="D318" s="254" t="s">
        <v>340</v>
      </c>
      <c r="E318" s="255" t="s">
        <v>5757</v>
      </c>
      <c r="F318" s="256" t="s">
        <v>5758</v>
      </c>
      <c r="G318" s="257" t="s">
        <v>519</v>
      </c>
      <c r="H318" s="258">
        <v>58</v>
      </c>
      <c r="I318" s="259"/>
      <c r="J318" s="260">
        <f>ROUND(I318*H318,2)</f>
        <v>0</v>
      </c>
      <c r="K318" s="256" t="s">
        <v>245</v>
      </c>
      <c r="L318" s="261"/>
      <c r="M318" s="262" t="s">
        <v>1</v>
      </c>
      <c r="N318" s="263" t="s">
        <v>40</v>
      </c>
      <c r="O318" s="72"/>
      <c r="P318" s="201">
        <f>O318*H318</f>
        <v>0</v>
      </c>
      <c r="Q318" s="201">
        <v>1.06E-3</v>
      </c>
      <c r="R318" s="201">
        <f>Q318*H318</f>
        <v>6.148E-2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319</v>
      </c>
      <c r="AT318" s="203" t="s">
        <v>340</v>
      </c>
      <c r="AU318" s="203" t="s">
        <v>86</v>
      </c>
      <c r="AY318" s="18" t="s">
        <v>239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83</v>
      </c>
      <c r="BK318" s="204">
        <f>ROUND(I318*H318,2)</f>
        <v>0</v>
      </c>
      <c r="BL318" s="18" t="s">
        <v>246</v>
      </c>
      <c r="BM318" s="203" t="s">
        <v>5759</v>
      </c>
    </row>
    <row r="319" spans="1:65" s="13" customFormat="1" ht="11.25">
      <c r="B319" s="210"/>
      <c r="C319" s="211"/>
      <c r="D319" s="212" t="s">
        <v>250</v>
      </c>
      <c r="E319" s="213" t="s">
        <v>1</v>
      </c>
      <c r="F319" s="214" t="s">
        <v>5760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250</v>
      </c>
      <c r="AU319" s="220" t="s">
        <v>86</v>
      </c>
      <c r="AV319" s="13" t="s">
        <v>83</v>
      </c>
      <c r="AW319" s="13" t="s">
        <v>31</v>
      </c>
      <c r="AX319" s="13" t="s">
        <v>75</v>
      </c>
      <c r="AY319" s="220" t="s">
        <v>239</v>
      </c>
    </row>
    <row r="320" spans="1:65" s="14" customFormat="1" ht="11.25">
      <c r="B320" s="221"/>
      <c r="C320" s="222"/>
      <c r="D320" s="212" t="s">
        <v>250</v>
      </c>
      <c r="E320" s="223" t="s">
        <v>1</v>
      </c>
      <c r="F320" s="224" t="s">
        <v>5761</v>
      </c>
      <c r="G320" s="222"/>
      <c r="H320" s="225">
        <v>58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250</v>
      </c>
      <c r="AU320" s="231" t="s">
        <v>86</v>
      </c>
      <c r="AV320" s="14" t="s">
        <v>86</v>
      </c>
      <c r="AW320" s="14" t="s">
        <v>31</v>
      </c>
      <c r="AX320" s="14" t="s">
        <v>83</v>
      </c>
      <c r="AY320" s="231" t="s">
        <v>239</v>
      </c>
    </row>
    <row r="321" spans="1:65" s="2" customFormat="1" ht="16.5" customHeight="1">
      <c r="A321" s="35"/>
      <c r="B321" s="36"/>
      <c r="C321" s="254" t="s">
        <v>501</v>
      </c>
      <c r="D321" s="254" t="s">
        <v>340</v>
      </c>
      <c r="E321" s="255" t="s">
        <v>5762</v>
      </c>
      <c r="F321" s="256" t="s">
        <v>5763</v>
      </c>
      <c r="G321" s="257" t="s">
        <v>674</v>
      </c>
      <c r="H321" s="258">
        <v>11</v>
      </c>
      <c r="I321" s="259"/>
      <c r="J321" s="260">
        <f>ROUND(I321*H321,2)</f>
        <v>0</v>
      </c>
      <c r="K321" s="256" t="s">
        <v>245</v>
      </c>
      <c r="L321" s="261"/>
      <c r="M321" s="262" t="s">
        <v>1</v>
      </c>
      <c r="N321" s="263" t="s">
        <v>40</v>
      </c>
      <c r="O321" s="72"/>
      <c r="P321" s="201">
        <f>O321*H321</f>
        <v>0</v>
      </c>
      <c r="Q321" s="201">
        <v>2.2000000000000001E-4</v>
      </c>
      <c r="R321" s="201">
        <f>Q321*H321</f>
        <v>2.4200000000000003E-3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319</v>
      </c>
      <c r="AT321" s="203" t="s">
        <v>340</v>
      </c>
      <c r="AU321" s="203" t="s">
        <v>86</v>
      </c>
      <c r="AY321" s="18" t="s">
        <v>239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83</v>
      </c>
      <c r="BK321" s="204">
        <f>ROUND(I321*H321,2)</f>
        <v>0</v>
      </c>
      <c r="BL321" s="18" t="s">
        <v>246</v>
      </c>
      <c r="BM321" s="203" t="s">
        <v>5764</v>
      </c>
    </row>
    <row r="322" spans="1:65" s="13" customFormat="1" ht="11.25">
      <c r="B322" s="210"/>
      <c r="C322" s="211"/>
      <c r="D322" s="212" t="s">
        <v>250</v>
      </c>
      <c r="E322" s="213" t="s">
        <v>1</v>
      </c>
      <c r="F322" s="214" t="s">
        <v>5760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250</v>
      </c>
      <c r="AU322" s="220" t="s">
        <v>86</v>
      </c>
      <c r="AV322" s="13" t="s">
        <v>83</v>
      </c>
      <c r="AW322" s="13" t="s">
        <v>31</v>
      </c>
      <c r="AX322" s="13" t="s">
        <v>75</v>
      </c>
      <c r="AY322" s="220" t="s">
        <v>239</v>
      </c>
    </row>
    <row r="323" spans="1:65" s="14" customFormat="1" ht="11.25">
      <c r="B323" s="221"/>
      <c r="C323" s="222"/>
      <c r="D323" s="212" t="s">
        <v>250</v>
      </c>
      <c r="E323" s="223" t="s">
        <v>1</v>
      </c>
      <c r="F323" s="224" t="s">
        <v>5765</v>
      </c>
      <c r="G323" s="222"/>
      <c r="H323" s="225">
        <v>11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250</v>
      </c>
      <c r="AU323" s="231" t="s">
        <v>86</v>
      </c>
      <c r="AV323" s="14" t="s">
        <v>86</v>
      </c>
      <c r="AW323" s="14" t="s">
        <v>31</v>
      </c>
      <c r="AX323" s="14" t="s">
        <v>83</v>
      </c>
      <c r="AY323" s="231" t="s">
        <v>239</v>
      </c>
    </row>
    <row r="324" spans="1:65" s="2" customFormat="1" ht="24.2" customHeight="1">
      <c r="A324" s="35"/>
      <c r="B324" s="36"/>
      <c r="C324" s="192" t="s">
        <v>510</v>
      </c>
      <c r="D324" s="192" t="s">
        <v>241</v>
      </c>
      <c r="E324" s="193" t="s">
        <v>5766</v>
      </c>
      <c r="F324" s="194" t="s">
        <v>5767</v>
      </c>
      <c r="G324" s="195" t="s">
        <v>519</v>
      </c>
      <c r="H324" s="196">
        <v>67</v>
      </c>
      <c r="I324" s="197"/>
      <c r="J324" s="198">
        <f>ROUND(I324*H324,2)</f>
        <v>0</v>
      </c>
      <c r="K324" s="194" t="s">
        <v>245</v>
      </c>
      <c r="L324" s="40"/>
      <c r="M324" s="199" t="s">
        <v>1</v>
      </c>
      <c r="N324" s="200" t="s">
        <v>40</v>
      </c>
      <c r="O324" s="72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246</v>
      </c>
      <c r="AT324" s="203" t="s">
        <v>241</v>
      </c>
      <c r="AU324" s="203" t="s">
        <v>86</v>
      </c>
      <c r="AY324" s="18" t="s">
        <v>239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83</v>
      </c>
      <c r="BK324" s="204">
        <f>ROUND(I324*H324,2)</f>
        <v>0</v>
      </c>
      <c r="BL324" s="18" t="s">
        <v>246</v>
      </c>
      <c r="BM324" s="203" t="s">
        <v>5768</v>
      </c>
    </row>
    <row r="325" spans="1:65" s="2" customFormat="1" ht="11.25">
      <c r="A325" s="35"/>
      <c r="B325" s="36"/>
      <c r="C325" s="37"/>
      <c r="D325" s="205" t="s">
        <v>248</v>
      </c>
      <c r="E325" s="37"/>
      <c r="F325" s="206" t="s">
        <v>5769</v>
      </c>
      <c r="G325" s="37"/>
      <c r="H325" s="37"/>
      <c r="I325" s="207"/>
      <c r="J325" s="37"/>
      <c r="K325" s="37"/>
      <c r="L325" s="40"/>
      <c r="M325" s="208"/>
      <c r="N325" s="209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248</v>
      </c>
      <c r="AU325" s="18" t="s">
        <v>86</v>
      </c>
    </row>
    <row r="326" spans="1:65" s="13" customFormat="1" ht="11.25">
      <c r="B326" s="210"/>
      <c r="C326" s="211"/>
      <c r="D326" s="212" t="s">
        <v>250</v>
      </c>
      <c r="E326" s="213" t="s">
        <v>1</v>
      </c>
      <c r="F326" s="214" t="s">
        <v>5770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250</v>
      </c>
      <c r="AU326" s="220" t="s">
        <v>86</v>
      </c>
      <c r="AV326" s="13" t="s">
        <v>83</v>
      </c>
      <c r="AW326" s="13" t="s">
        <v>31</v>
      </c>
      <c r="AX326" s="13" t="s">
        <v>75</v>
      </c>
      <c r="AY326" s="220" t="s">
        <v>239</v>
      </c>
    </row>
    <row r="327" spans="1:65" s="14" customFormat="1" ht="11.25">
      <c r="B327" s="221"/>
      <c r="C327" s="222"/>
      <c r="D327" s="212" t="s">
        <v>250</v>
      </c>
      <c r="E327" s="223" t="s">
        <v>1</v>
      </c>
      <c r="F327" s="224" t="s">
        <v>5771</v>
      </c>
      <c r="G327" s="222"/>
      <c r="H327" s="225">
        <v>67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250</v>
      </c>
      <c r="AU327" s="231" t="s">
        <v>86</v>
      </c>
      <c r="AV327" s="14" t="s">
        <v>86</v>
      </c>
      <c r="AW327" s="14" t="s">
        <v>31</v>
      </c>
      <c r="AX327" s="14" t="s">
        <v>83</v>
      </c>
      <c r="AY327" s="231" t="s">
        <v>239</v>
      </c>
    </row>
    <row r="328" spans="1:65" s="2" customFormat="1" ht="24.2" customHeight="1">
      <c r="A328" s="35"/>
      <c r="B328" s="36"/>
      <c r="C328" s="192" t="s">
        <v>516</v>
      </c>
      <c r="D328" s="192" t="s">
        <v>241</v>
      </c>
      <c r="E328" s="193" t="s">
        <v>5772</v>
      </c>
      <c r="F328" s="194" t="s">
        <v>5773</v>
      </c>
      <c r="G328" s="195" t="s">
        <v>519</v>
      </c>
      <c r="H328" s="196">
        <v>21</v>
      </c>
      <c r="I328" s="197"/>
      <c r="J328" s="198">
        <f>ROUND(I328*H328,2)</f>
        <v>0</v>
      </c>
      <c r="K328" s="194" t="s">
        <v>245</v>
      </c>
      <c r="L328" s="40"/>
      <c r="M328" s="199" t="s">
        <v>1</v>
      </c>
      <c r="N328" s="200" t="s">
        <v>40</v>
      </c>
      <c r="O328" s="72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3" t="s">
        <v>246</v>
      </c>
      <c r="AT328" s="203" t="s">
        <v>241</v>
      </c>
      <c r="AU328" s="203" t="s">
        <v>86</v>
      </c>
      <c r="AY328" s="18" t="s">
        <v>239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8" t="s">
        <v>83</v>
      </c>
      <c r="BK328" s="204">
        <f>ROUND(I328*H328,2)</f>
        <v>0</v>
      </c>
      <c r="BL328" s="18" t="s">
        <v>246</v>
      </c>
      <c r="BM328" s="203" t="s">
        <v>5774</v>
      </c>
    </row>
    <row r="329" spans="1:65" s="2" customFormat="1" ht="11.25">
      <c r="A329" s="35"/>
      <c r="B329" s="36"/>
      <c r="C329" s="37"/>
      <c r="D329" s="205" t="s">
        <v>248</v>
      </c>
      <c r="E329" s="37"/>
      <c r="F329" s="206" t="s">
        <v>5775</v>
      </c>
      <c r="G329" s="37"/>
      <c r="H329" s="37"/>
      <c r="I329" s="207"/>
      <c r="J329" s="37"/>
      <c r="K329" s="37"/>
      <c r="L329" s="40"/>
      <c r="M329" s="208"/>
      <c r="N329" s="209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248</v>
      </c>
      <c r="AU329" s="18" t="s">
        <v>86</v>
      </c>
    </row>
    <row r="330" spans="1:65" s="13" customFormat="1" ht="11.25">
      <c r="B330" s="210"/>
      <c r="C330" s="211"/>
      <c r="D330" s="212" t="s">
        <v>250</v>
      </c>
      <c r="E330" s="213" t="s">
        <v>1</v>
      </c>
      <c r="F330" s="214" t="s">
        <v>5776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250</v>
      </c>
      <c r="AU330" s="220" t="s">
        <v>86</v>
      </c>
      <c r="AV330" s="13" t="s">
        <v>83</v>
      </c>
      <c r="AW330" s="13" t="s">
        <v>31</v>
      </c>
      <c r="AX330" s="13" t="s">
        <v>75</v>
      </c>
      <c r="AY330" s="220" t="s">
        <v>239</v>
      </c>
    </row>
    <row r="331" spans="1:65" s="14" customFormat="1" ht="11.25">
      <c r="B331" s="221"/>
      <c r="C331" s="222"/>
      <c r="D331" s="212" t="s">
        <v>250</v>
      </c>
      <c r="E331" s="223" t="s">
        <v>1</v>
      </c>
      <c r="F331" s="224" t="s">
        <v>5777</v>
      </c>
      <c r="G331" s="222"/>
      <c r="H331" s="225">
        <v>21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250</v>
      </c>
      <c r="AU331" s="231" t="s">
        <v>86</v>
      </c>
      <c r="AV331" s="14" t="s">
        <v>86</v>
      </c>
      <c r="AW331" s="14" t="s">
        <v>31</v>
      </c>
      <c r="AX331" s="14" t="s">
        <v>83</v>
      </c>
      <c r="AY331" s="231" t="s">
        <v>239</v>
      </c>
    </row>
    <row r="332" spans="1:65" s="2" customFormat="1" ht="21.75" customHeight="1">
      <c r="A332" s="35"/>
      <c r="B332" s="36"/>
      <c r="C332" s="254" t="s">
        <v>531</v>
      </c>
      <c r="D332" s="254" t="s">
        <v>340</v>
      </c>
      <c r="E332" s="255" t="s">
        <v>5778</v>
      </c>
      <c r="F332" s="256" t="s">
        <v>5779</v>
      </c>
      <c r="G332" s="257" t="s">
        <v>519</v>
      </c>
      <c r="H332" s="258">
        <v>69</v>
      </c>
      <c r="I332" s="259"/>
      <c r="J332" s="260">
        <f>ROUND(I332*H332,2)</f>
        <v>0</v>
      </c>
      <c r="K332" s="256" t="s">
        <v>245</v>
      </c>
      <c r="L332" s="261"/>
      <c r="M332" s="262" t="s">
        <v>1</v>
      </c>
      <c r="N332" s="263" t="s">
        <v>40</v>
      </c>
      <c r="O332" s="72"/>
      <c r="P332" s="201">
        <f>O332*H332</f>
        <v>0</v>
      </c>
      <c r="Q332" s="201">
        <v>3.1800000000000001E-3</v>
      </c>
      <c r="R332" s="201">
        <f>Q332*H332</f>
        <v>0.21942</v>
      </c>
      <c r="S332" s="201">
        <v>0</v>
      </c>
      <c r="T332" s="20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319</v>
      </c>
      <c r="AT332" s="203" t="s">
        <v>340</v>
      </c>
      <c r="AU332" s="203" t="s">
        <v>86</v>
      </c>
      <c r="AY332" s="18" t="s">
        <v>239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8" t="s">
        <v>83</v>
      </c>
      <c r="BK332" s="204">
        <f>ROUND(I332*H332,2)</f>
        <v>0</v>
      </c>
      <c r="BL332" s="18" t="s">
        <v>246</v>
      </c>
      <c r="BM332" s="203" t="s">
        <v>5780</v>
      </c>
    </row>
    <row r="333" spans="1:65" s="13" customFormat="1" ht="11.25">
      <c r="B333" s="210"/>
      <c r="C333" s="211"/>
      <c r="D333" s="212" t="s">
        <v>250</v>
      </c>
      <c r="E333" s="213" t="s">
        <v>1</v>
      </c>
      <c r="F333" s="214" t="s">
        <v>5781</v>
      </c>
      <c r="G333" s="211"/>
      <c r="H333" s="213" t="s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250</v>
      </c>
      <c r="AU333" s="220" t="s">
        <v>86</v>
      </c>
      <c r="AV333" s="13" t="s">
        <v>83</v>
      </c>
      <c r="AW333" s="13" t="s">
        <v>31</v>
      </c>
      <c r="AX333" s="13" t="s">
        <v>75</v>
      </c>
      <c r="AY333" s="220" t="s">
        <v>239</v>
      </c>
    </row>
    <row r="334" spans="1:65" s="14" customFormat="1" ht="11.25">
      <c r="B334" s="221"/>
      <c r="C334" s="222"/>
      <c r="D334" s="212" t="s">
        <v>250</v>
      </c>
      <c r="E334" s="223" t="s">
        <v>1</v>
      </c>
      <c r="F334" s="224" t="s">
        <v>5782</v>
      </c>
      <c r="G334" s="222"/>
      <c r="H334" s="225">
        <v>69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250</v>
      </c>
      <c r="AU334" s="231" t="s">
        <v>86</v>
      </c>
      <c r="AV334" s="14" t="s">
        <v>86</v>
      </c>
      <c r="AW334" s="14" t="s">
        <v>31</v>
      </c>
      <c r="AX334" s="14" t="s">
        <v>83</v>
      </c>
      <c r="AY334" s="231" t="s">
        <v>239</v>
      </c>
    </row>
    <row r="335" spans="1:65" s="2" customFormat="1" ht="16.5" customHeight="1">
      <c r="A335" s="35"/>
      <c r="B335" s="36"/>
      <c r="C335" s="254" t="s">
        <v>537</v>
      </c>
      <c r="D335" s="254" t="s">
        <v>340</v>
      </c>
      <c r="E335" s="255" t="s">
        <v>5783</v>
      </c>
      <c r="F335" s="256" t="s">
        <v>5784</v>
      </c>
      <c r="G335" s="257" t="s">
        <v>674</v>
      </c>
      <c r="H335" s="258">
        <v>13</v>
      </c>
      <c r="I335" s="259"/>
      <c r="J335" s="260">
        <f>ROUND(I335*H335,2)</f>
        <v>0</v>
      </c>
      <c r="K335" s="256" t="s">
        <v>245</v>
      </c>
      <c r="L335" s="261"/>
      <c r="M335" s="262" t="s">
        <v>1</v>
      </c>
      <c r="N335" s="263" t="s">
        <v>40</v>
      </c>
      <c r="O335" s="72"/>
      <c r="P335" s="201">
        <f>O335*H335</f>
        <v>0</v>
      </c>
      <c r="Q335" s="201">
        <v>7.2000000000000005E-4</v>
      </c>
      <c r="R335" s="201">
        <f>Q335*H335</f>
        <v>9.3600000000000003E-3</v>
      </c>
      <c r="S335" s="201">
        <v>0</v>
      </c>
      <c r="T335" s="20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3" t="s">
        <v>319</v>
      </c>
      <c r="AT335" s="203" t="s">
        <v>340</v>
      </c>
      <c r="AU335" s="203" t="s">
        <v>86</v>
      </c>
      <c r="AY335" s="18" t="s">
        <v>239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8" t="s">
        <v>83</v>
      </c>
      <c r="BK335" s="204">
        <f>ROUND(I335*H335,2)</f>
        <v>0</v>
      </c>
      <c r="BL335" s="18" t="s">
        <v>246</v>
      </c>
      <c r="BM335" s="203" t="s">
        <v>5785</v>
      </c>
    </row>
    <row r="336" spans="1:65" s="13" customFormat="1" ht="11.25">
      <c r="B336" s="210"/>
      <c r="C336" s="211"/>
      <c r="D336" s="212" t="s">
        <v>250</v>
      </c>
      <c r="E336" s="213" t="s">
        <v>1</v>
      </c>
      <c r="F336" s="214" t="s">
        <v>5781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250</v>
      </c>
      <c r="AU336" s="220" t="s">
        <v>86</v>
      </c>
      <c r="AV336" s="13" t="s">
        <v>83</v>
      </c>
      <c r="AW336" s="13" t="s">
        <v>31</v>
      </c>
      <c r="AX336" s="13" t="s">
        <v>75</v>
      </c>
      <c r="AY336" s="220" t="s">
        <v>239</v>
      </c>
    </row>
    <row r="337" spans="1:65" s="14" customFormat="1" ht="11.25">
      <c r="B337" s="221"/>
      <c r="C337" s="222"/>
      <c r="D337" s="212" t="s">
        <v>250</v>
      </c>
      <c r="E337" s="223" t="s">
        <v>1</v>
      </c>
      <c r="F337" s="224" t="s">
        <v>5786</v>
      </c>
      <c r="G337" s="222"/>
      <c r="H337" s="225">
        <v>13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250</v>
      </c>
      <c r="AU337" s="231" t="s">
        <v>86</v>
      </c>
      <c r="AV337" s="14" t="s">
        <v>86</v>
      </c>
      <c r="AW337" s="14" t="s">
        <v>31</v>
      </c>
      <c r="AX337" s="14" t="s">
        <v>83</v>
      </c>
      <c r="AY337" s="231" t="s">
        <v>239</v>
      </c>
    </row>
    <row r="338" spans="1:65" s="2" customFormat="1" ht="24.2" customHeight="1">
      <c r="A338" s="35"/>
      <c r="B338" s="36"/>
      <c r="C338" s="192" t="s">
        <v>541</v>
      </c>
      <c r="D338" s="192" t="s">
        <v>241</v>
      </c>
      <c r="E338" s="193" t="s">
        <v>5787</v>
      </c>
      <c r="F338" s="194" t="s">
        <v>5788</v>
      </c>
      <c r="G338" s="195" t="s">
        <v>674</v>
      </c>
      <c r="H338" s="196">
        <v>3</v>
      </c>
      <c r="I338" s="197"/>
      <c r="J338" s="198">
        <f>ROUND(I338*H338,2)</f>
        <v>0</v>
      </c>
      <c r="K338" s="194" t="s">
        <v>245</v>
      </c>
      <c r="L338" s="40"/>
      <c r="M338" s="199" t="s">
        <v>1</v>
      </c>
      <c r="N338" s="200" t="s">
        <v>40</v>
      </c>
      <c r="O338" s="72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3" t="s">
        <v>246</v>
      </c>
      <c r="AT338" s="203" t="s">
        <v>241</v>
      </c>
      <c r="AU338" s="203" t="s">
        <v>86</v>
      </c>
      <c r="AY338" s="18" t="s">
        <v>239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8" t="s">
        <v>83</v>
      </c>
      <c r="BK338" s="204">
        <f>ROUND(I338*H338,2)</f>
        <v>0</v>
      </c>
      <c r="BL338" s="18" t="s">
        <v>246</v>
      </c>
      <c r="BM338" s="203" t="s">
        <v>5789</v>
      </c>
    </row>
    <row r="339" spans="1:65" s="2" customFormat="1" ht="11.25">
      <c r="A339" s="35"/>
      <c r="B339" s="36"/>
      <c r="C339" s="37"/>
      <c r="D339" s="205" t="s">
        <v>248</v>
      </c>
      <c r="E339" s="37"/>
      <c r="F339" s="206" t="s">
        <v>5790</v>
      </c>
      <c r="G339" s="37"/>
      <c r="H339" s="37"/>
      <c r="I339" s="207"/>
      <c r="J339" s="37"/>
      <c r="K339" s="37"/>
      <c r="L339" s="40"/>
      <c r="M339" s="208"/>
      <c r="N339" s="209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248</v>
      </c>
      <c r="AU339" s="18" t="s">
        <v>86</v>
      </c>
    </row>
    <row r="340" spans="1:65" s="13" customFormat="1" ht="11.25">
      <c r="B340" s="210"/>
      <c r="C340" s="211"/>
      <c r="D340" s="212" t="s">
        <v>250</v>
      </c>
      <c r="E340" s="213" t="s">
        <v>1</v>
      </c>
      <c r="F340" s="214" t="s">
        <v>5791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250</v>
      </c>
      <c r="AU340" s="220" t="s">
        <v>86</v>
      </c>
      <c r="AV340" s="13" t="s">
        <v>83</v>
      </c>
      <c r="AW340" s="13" t="s">
        <v>31</v>
      </c>
      <c r="AX340" s="13" t="s">
        <v>75</v>
      </c>
      <c r="AY340" s="220" t="s">
        <v>239</v>
      </c>
    </row>
    <row r="341" spans="1:65" s="14" customFormat="1" ht="11.25">
      <c r="B341" s="221"/>
      <c r="C341" s="222"/>
      <c r="D341" s="212" t="s">
        <v>250</v>
      </c>
      <c r="E341" s="223" t="s">
        <v>1</v>
      </c>
      <c r="F341" s="224" t="s">
        <v>255</v>
      </c>
      <c r="G341" s="222"/>
      <c r="H341" s="225">
        <v>3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250</v>
      </c>
      <c r="AU341" s="231" t="s">
        <v>86</v>
      </c>
      <c r="AV341" s="14" t="s">
        <v>86</v>
      </c>
      <c r="AW341" s="14" t="s">
        <v>31</v>
      </c>
      <c r="AX341" s="14" t="s">
        <v>83</v>
      </c>
      <c r="AY341" s="231" t="s">
        <v>239</v>
      </c>
    </row>
    <row r="342" spans="1:65" s="2" customFormat="1" ht="16.5" customHeight="1">
      <c r="A342" s="35"/>
      <c r="B342" s="36"/>
      <c r="C342" s="254" t="s">
        <v>546</v>
      </c>
      <c r="D342" s="254" t="s">
        <v>340</v>
      </c>
      <c r="E342" s="255" t="s">
        <v>5792</v>
      </c>
      <c r="F342" s="256" t="s">
        <v>5793</v>
      </c>
      <c r="G342" s="257" t="s">
        <v>674</v>
      </c>
      <c r="H342" s="258">
        <v>3</v>
      </c>
      <c r="I342" s="259"/>
      <c r="J342" s="260">
        <f>ROUND(I342*H342,2)</f>
        <v>0</v>
      </c>
      <c r="K342" s="256" t="s">
        <v>245</v>
      </c>
      <c r="L342" s="261"/>
      <c r="M342" s="262" t="s">
        <v>1</v>
      </c>
      <c r="N342" s="263" t="s">
        <v>40</v>
      </c>
      <c r="O342" s="72"/>
      <c r="P342" s="201">
        <f>O342*H342</f>
        <v>0</v>
      </c>
      <c r="Q342" s="201">
        <v>3.2000000000000003E-4</v>
      </c>
      <c r="R342" s="201">
        <f>Q342*H342</f>
        <v>9.6000000000000013E-4</v>
      </c>
      <c r="S342" s="201">
        <v>0</v>
      </c>
      <c r="T342" s="20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3" t="s">
        <v>319</v>
      </c>
      <c r="AT342" s="203" t="s">
        <v>340</v>
      </c>
      <c r="AU342" s="203" t="s">
        <v>86</v>
      </c>
      <c r="AY342" s="18" t="s">
        <v>239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8" t="s">
        <v>83</v>
      </c>
      <c r="BK342" s="204">
        <f>ROUND(I342*H342,2)</f>
        <v>0</v>
      </c>
      <c r="BL342" s="18" t="s">
        <v>246</v>
      </c>
      <c r="BM342" s="203" t="s">
        <v>5794</v>
      </c>
    </row>
    <row r="343" spans="1:65" s="13" customFormat="1" ht="11.25">
      <c r="B343" s="210"/>
      <c r="C343" s="211"/>
      <c r="D343" s="212" t="s">
        <v>250</v>
      </c>
      <c r="E343" s="213" t="s">
        <v>1</v>
      </c>
      <c r="F343" s="214" t="s">
        <v>5795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250</v>
      </c>
      <c r="AU343" s="220" t="s">
        <v>86</v>
      </c>
      <c r="AV343" s="13" t="s">
        <v>83</v>
      </c>
      <c r="AW343" s="13" t="s">
        <v>31</v>
      </c>
      <c r="AX343" s="13" t="s">
        <v>75</v>
      </c>
      <c r="AY343" s="220" t="s">
        <v>239</v>
      </c>
    </row>
    <row r="344" spans="1:65" s="14" customFormat="1" ht="11.25">
      <c r="B344" s="221"/>
      <c r="C344" s="222"/>
      <c r="D344" s="212" t="s">
        <v>250</v>
      </c>
      <c r="E344" s="223" t="s">
        <v>1</v>
      </c>
      <c r="F344" s="224" t="s">
        <v>255</v>
      </c>
      <c r="G344" s="222"/>
      <c r="H344" s="225">
        <v>3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250</v>
      </c>
      <c r="AU344" s="231" t="s">
        <v>86</v>
      </c>
      <c r="AV344" s="14" t="s">
        <v>86</v>
      </c>
      <c r="AW344" s="14" t="s">
        <v>31</v>
      </c>
      <c r="AX344" s="14" t="s">
        <v>83</v>
      </c>
      <c r="AY344" s="231" t="s">
        <v>239</v>
      </c>
    </row>
    <row r="345" spans="1:65" s="2" customFormat="1" ht="24.2" customHeight="1">
      <c r="A345" s="35"/>
      <c r="B345" s="36"/>
      <c r="C345" s="192" t="s">
        <v>553</v>
      </c>
      <c r="D345" s="192" t="s">
        <v>241</v>
      </c>
      <c r="E345" s="193" t="s">
        <v>5796</v>
      </c>
      <c r="F345" s="194" t="s">
        <v>5797</v>
      </c>
      <c r="G345" s="195" t="s">
        <v>674</v>
      </c>
      <c r="H345" s="196">
        <v>1</v>
      </c>
      <c r="I345" s="197"/>
      <c r="J345" s="198">
        <f>ROUND(I345*H345,2)</f>
        <v>0</v>
      </c>
      <c r="K345" s="194" t="s">
        <v>245</v>
      </c>
      <c r="L345" s="40"/>
      <c r="M345" s="199" t="s">
        <v>1</v>
      </c>
      <c r="N345" s="200" t="s">
        <v>40</v>
      </c>
      <c r="O345" s="72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3" t="s">
        <v>246</v>
      </c>
      <c r="AT345" s="203" t="s">
        <v>241</v>
      </c>
      <c r="AU345" s="203" t="s">
        <v>86</v>
      </c>
      <c r="AY345" s="18" t="s">
        <v>239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8" t="s">
        <v>83</v>
      </c>
      <c r="BK345" s="204">
        <f>ROUND(I345*H345,2)</f>
        <v>0</v>
      </c>
      <c r="BL345" s="18" t="s">
        <v>246</v>
      </c>
      <c r="BM345" s="203" t="s">
        <v>5798</v>
      </c>
    </row>
    <row r="346" spans="1:65" s="2" customFormat="1" ht="11.25">
      <c r="A346" s="35"/>
      <c r="B346" s="36"/>
      <c r="C346" s="37"/>
      <c r="D346" s="205" t="s">
        <v>248</v>
      </c>
      <c r="E346" s="37"/>
      <c r="F346" s="206" t="s">
        <v>5799</v>
      </c>
      <c r="G346" s="37"/>
      <c r="H346" s="37"/>
      <c r="I346" s="207"/>
      <c r="J346" s="37"/>
      <c r="K346" s="37"/>
      <c r="L346" s="40"/>
      <c r="M346" s="208"/>
      <c r="N346" s="209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248</v>
      </c>
      <c r="AU346" s="18" t="s">
        <v>86</v>
      </c>
    </row>
    <row r="347" spans="1:65" s="13" customFormat="1" ht="11.25">
      <c r="B347" s="210"/>
      <c r="C347" s="211"/>
      <c r="D347" s="212" t="s">
        <v>250</v>
      </c>
      <c r="E347" s="213" t="s">
        <v>1</v>
      </c>
      <c r="F347" s="214" t="s">
        <v>5800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250</v>
      </c>
      <c r="AU347" s="220" t="s">
        <v>86</v>
      </c>
      <c r="AV347" s="13" t="s">
        <v>83</v>
      </c>
      <c r="AW347" s="13" t="s">
        <v>31</v>
      </c>
      <c r="AX347" s="13" t="s">
        <v>75</v>
      </c>
      <c r="AY347" s="220" t="s">
        <v>239</v>
      </c>
    </row>
    <row r="348" spans="1:65" s="14" customFormat="1" ht="11.25">
      <c r="B348" s="221"/>
      <c r="C348" s="222"/>
      <c r="D348" s="212" t="s">
        <v>250</v>
      </c>
      <c r="E348" s="223" t="s">
        <v>1</v>
      </c>
      <c r="F348" s="224" t="s">
        <v>83</v>
      </c>
      <c r="G348" s="222"/>
      <c r="H348" s="225">
        <v>1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250</v>
      </c>
      <c r="AU348" s="231" t="s">
        <v>86</v>
      </c>
      <c r="AV348" s="14" t="s">
        <v>86</v>
      </c>
      <c r="AW348" s="14" t="s">
        <v>31</v>
      </c>
      <c r="AX348" s="14" t="s">
        <v>83</v>
      </c>
      <c r="AY348" s="231" t="s">
        <v>239</v>
      </c>
    </row>
    <row r="349" spans="1:65" s="2" customFormat="1" ht="16.5" customHeight="1">
      <c r="A349" s="35"/>
      <c r="B349" s="36"/>
      <c r="C349" s="254" t="s">
        <v>568</v>
      </c>
      <c r="D349" s="254" t="s">
        <v>340</v>
      </c>
      <c r="E349" s="255" t="s">
        <v>5801</v>
      </c>
      <c r="F349" s="256" t="s">
        <v>5802</v>
      </c>
      <c r="G349" s="257" t="s">
        <v>674</v>
      </c>
      <c r="H349" s="258">
        <v>1</v>
      </c>
      <c r="I349" s="259"/>
      <c r="J349" s="260">
        <f>ROUND(I349*H349,2)</f>
        <v>0</v>
      </c>
      <c r="K349" s="256" t="s">
        <v>245</v>
      </c>
      <c r="L349" s="261"/>
      <c r="M349" s="262" t="s">
        <v>1</v>
      </c>
      <c r="N349" s="263" t="s">
        <v>40</v>
      </c>
      <c r="O349" s="72"/>
      <c r="P349" s="201">
        <f>O349*H349</f>
        <v>0</v>
      </c>
      <c r="Q349" s="201">
        <v>1.41E-3</v>
      </c>
      <c r="R349" s="201">
        <f>Q349*H349</f>
        <v>1.41E-3</v>
      </c>
      <c r="S349" s="201">
        <v>0</v>
      </c>
      <c r="T349" s="20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3" t="s">
        <v>319</v>
      </c>
      <c r="AT349" s="203" t="s">
        <v>340</v>
      </c>
      <c r="AU349" s="203" t="s">
        <v>86</v>
      </c>
      <c r="AY349" s="18" t="s">
        <v>239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8" t="s">
        <v>83</v>
      </c>
      <c r="BK349" s="204">
        <f>ROUND(I349*H349,2)</f>
        <v>0</v>
      </c>
      <c r="BL349" s="18" t="s">
        <v>246</v>
      </c>
      <c r="BM349" s="203" t="s">
        <v>5803</v>
      </c>
    </row>
    <row r="350" spans="1:65" s="13" customFormat="1" ht="11.25">
      <c r="B350" s="210"/>
      <c r="C350" s="211"/>
      <c r="D350" s="212" t="s">
        <v>250</v>
      </c>
      <c r="E350" s="213" t="s">
        <v>1</v>
      </c>
      <c r="F350" s="214" t="s">
        <v>5804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250</v>
      </c>
      <c r="AU350" s="220" t="s">
        <v>86</v>
      </c>
      <c r="AV350" s="13" t="s">
        <v>83</v>
      </c>
      <c r="AW350" s="13" t="s">
        <v>31</v>
      </c>
      <c r="AX350" s="13" t="s">
        <v>75</v>
      </c>
      <c r="AY350" s="220" t="s">
        <v>239</v>
      </c>
    </row>
    <row r="351" spans="1:65" s="14" customFormat="1" ht="11.25">
      <c r="B351" s="221"/>
      <c r="C351" s="222"/>
      <c r="D351" s="212" t="s">
        <v>250</v>
      </c>
      <c r="E351" s="223" t="s">
        <v>1</v>
      </c>
      <c r="F351" s="224" t="s">
        <v>83</v>
      </c>
      <c r="G351" s="222"/>
      <c r="H351" s="225">
        <v>1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250</v>
      </c>
      <c r="AU351" s="231" t="s">
        <v>86</v>
      </c>
      <c r="AV351" s="14" t="s">
        <v>86</v>
      </c>
      <c r="AW351" s="14" t="s">
        <v>31</v>
      </c>
      <c r="AX351" s="14" t="s">
        <v>83</v>
      </c>
      <c r="AY351" s="231" t="s">
        <v>239</v>
      </c>
    </row>
    <row r="352" spans="1:65" s="2" customFormat="1" ht="24.2" customHeight="1">
      <c r="A352" s="35"/>
      <c r="B352" s="36"/>
      <c r="C352" s="192" t="s">
        <v>578</v>
      </c>
      <c r="D352" s="192" t="s">
        <v>241</v>
      </c>
      <c r="E352" s="193" t="s">
        <v>5805</v>
      </c>
      <c r="F352" s="194" t="s">
        <v>5806</v>
      </c>
      <c r="G352" s="195" t="s">
        <v>674</v>
      </c>
      <c r="H352" s="196">
        <v>1</v>
      </c>
      <c r="I352" s="197"/>
      <c r="J352" s="198">
        <f>ROUND(I352*H352,2)</f>
        <v>0</v>
      </c>
      <c r="K352" s="194" t="s">
        <v>245</v>
      </c>
      <c r="L352" s="40"/>
      <c r="M352" s="199" t="s">
        <v>1</v>
      </c>
      <c r="N352" s="200" t="s">
        <v>40</v>
      </c>
      <c r="O352" s="72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246</v>
      </c>
      <c r="AT352" s="203" t="s">
        <v>241</v>
      </c>
      <c r="AU352" s="203" t="s">
        <v>86</v>
      </c>
      <c r="AY352" s="18" t="s">
        <v>239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83</v>
      </c>
      <c r="BK352" s="204">
        <f>ROUND(I352*H352,2)</f>
        <v>0</v>
      </c>
      <c r="BL352" s="18" t="s">
        <v>246</v>
      </c>
      <c r="BM352" s="203" t="s">
        <v>5807</v>
      </c>
    </row>
    <row r="353" spans="1:65" s="2" customFormat="1" ht="11.25">
      <c r="A353" s="35"/>
      <c r="B353" s="36"/>
      <c r="C353" s="37"/>
      <c r="D353" s="205" t="s">
        <v>248</v>
      </c>
      <c r="E353" s="37"/>
      <c r="F353" s="206" t="s">
        <v>5808</v>
      </c>
      <c r="G353" s="37"/>
      <c r="H353" s="37"/>
      <c r="I353" s="207"/>
      <c r="J353" s="37"/>
      <c r="K353" s="37"/>
      <c r="L353" s="40"/>
      <c r="M353" s="208"/>
      <c r="N353" s="209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248</v>
      </c>
      <c r="AU353" s="18" t="s">
        <v>86</v>
      </c>
    </row>
    <row r="354" spans="1:65" s="13" customFormat="1" ht="11.25">
      <c r="B354" s="210"/>
      <c r="C354" s="211"/>
      <c r="D354" s="212" t="s">
        <v>250</v>
      </c>
      <c r="E354" s="213" t="s">
        <v>1</v>
      </c>
      <c r="F354" s="214" t="s">
        <v>5800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250</v>
      </c>
      <c r="AU354" s="220" t="s">
        <v>86</v>
      </c>
      <c r="AV354" s="13" t="s">
        <v>83</v>
      </c>
      <c r="AW354" s="13" t="s">
        <v>31</v>
      </c>
      <c r="AX354" s="13" t="s">
        <v>75</v>
      </c>
      <c r="AY354" s="220" t="s">
        <v>239</v>
      </c>
    </row>
    <row r="355" spans="1:65" s="14" customFormat="1" ht="11.25">
      <c r="B355" s="221"/>
      <c r="C355" s="222"/>
      <c r="D355" s="212" t="s">
        <v>250</v>
      </c>
      <c r="E355" s="223" t="s">
        <v>1</v>
      </c>
      <c r="F355" s="224" t="s">
        <v>83</v>
      </c>
      <c r="G355" s="222"/>
      <c r="H355" s="225">
        <v>1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250</v>
      </c>
      <c r="AU355" s="231" t="s">
        <v>86</v>
      </c>
      <c r="AV355" s="14" t="s">
        <v>86</v>
      </c>
      <c r="AW355" s="14" t="s">
        <v>31</v>
      </c>
      <c r="AX355" s="14" t="s">
        <v>83</v>
      </c>
      <c r="AY355" s="231" t="s">
        <v>239</v>
      </c>
    </row>
    <row r="356" spans="1:65" s="2" customFormat="1" ht="24.2" customHeight="1">
      <c r="A356" s="35"/>
      <c r="B356" s="36"/>
      <c r="C356" s="254" t="s">
        <v>590</v>
      </c>
      <c r="D356" s="254" t="s">
        <v>340</v>
      </c>
      <c r="E356" s="255" t="s">
        <v>5809</v>
      </c>
      <c r="F356" s="256" t="s">
        <v>5810</v>
      </c>
      <c r="G356" s="257" t="s">
        <v>674</v>
      </c>
      <c r="H356" s="258">
        <v>1</v>
      </c>
      <c r="I356" s="259"/>
      <c r="J356" s="260">
        <f>ROUND(I356*H356,2)</f>
        <v>0</v>
      </c>
      <c r="K356" s="256" t="s">
        <v>245</v>
      </c>
      <c r="L356" s="261"/>
      <c r="M356" s="262" t="s">
        <v>1</v>
      </c>
      <c r="N356" s="263" t="s">
        <v>40</v>
      </c>
      <c r="O356" s="72"/>
      <c r="P356" s="201">
        <f>O356*H356</f>
        <v>0</v>
      </c>
      <c r="Q356" s="201">
        <v>2.2300000000000002E-3</v>
      </c>
      <c r="R356" s="201">
        <f>Q356*H356</f>
        <v>2.2300000000000002E-3</v>
      </c>
      <c r="S356" s="201">
        <v>0</v>
      </c>
      <c r="T356" s="20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319</v>
      </c>
      <c r="AT356" s="203" t="s">
        <v>340</v>
      </c>
      <c r="AU356" s="203" t="s">
        <v>86</v>
      </c>
      <c r="AY356" s="18" t="s">
        <v>239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8" t="s">
        <v>83</v>
      </c>
      <c r="BK356" s="204">
        <f>ROUND(I356*H356,2)</f>
        <v>0</v>
      </c>
      <c r="BL356" s="18" t="s">
        <v>246</v>
      </c>
      <c r="BM356" s="203" t="s">
        <v>5811</v>
      </c>
    </row>
    <row r="357" spans="1:65" s="13" customFormat="1" ht="11.25">
      <c r="B357" s="210"/>
      <c r="C357" s="211"/>
      <c r="D357" s="212" t="s">
        <v>250</v>
      </c>
      <c r="E357" s="213" t="s">
        <v>1</v>
      </c>
      <c r="F357" s="214" t="s">
        <v>5812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250</v>
      </c>
      <c r="AU357" s="220" t="s">
        <v>86</v>
      </c>
      <c r="AV357" s="13" t="s">
        <v>83</v>
      </c>
      <c r="AW357" s="13" t="s">
        <v>31</v>
      </c>
      <c r="AX357" s="13" t="s">
        <v>75</v>
      </c>
      <c r="AY357" s="220" t="s">
        <v>239</v>
      </c>
    </row>
    <row r="358" spans="1:65" s="14" customFormat="1" ht="11.25">
      <c r="B358" s="221"/>
      <c r="C358" s="222"/>
      <c r="D358" s="212" t="s">
        <v>250</v>
      </c>
      <c r="E358" s="223" t="s">
        <v>1</v>
      </c>
      <c r="F358" s="224" t="s">
        <v>83</v>
      </c>
      <c r="G358" s="222"/>
      <c r="H358" s="225">
        <v>1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250</v>
      </c>
      <c r="AU358" s="231" t="s">
        <v>86</v>
      </c>
      <c r="AV358" s="14" t="s">
        <v>86</v>
      </c>
      <c r="AW358" s="14" t="s">
        <v>31</v>
      </c>
      <c r="AX358" s="14" t="s">
        <v>83</v>
      </c>
      <c r="AY358" s="231" t="s">
        <v>239</v>
      </c>
    </row>
    <row r="359" spans="1:65" s="2" customFormat="1" ht="16.5" customHeight="1">
      <c r="A359" s="35"/>
      <c r="B359" s="36"/>
      <c r="C359" s="192" t="s">
        <v>604</v>
      </c>
      <c r="D359" s="192" t="s">
        <v>241</v>
      </c>
      <c r="E359" s="193" t="s">
        <v>5813</v>
      </c>
      <c r="F359" s="194" t="s">
        <v>5814</v>
      </c>
      <c r="G359" s="195" t="s">
        <v>674</v>
      </c>
      <c r="H359" s="196">
        <v>1</v>
      </c>
      <c r="I359" s="197"/>
      <c r="J359" s="198">
        <f>ROUND(I359*H359,2)</f>
        <v>0</v>
      </c>
      <c r="K359" s="194" t="s">
        <v>245</v>
      </c>
      <c r="L359" s="40"/>
      <c r="M359" s="199" t="s">
        <v>1</v>
      </c>
      <c r="N359" s="200" t="s">
        <v>40</v>
      </c>
      <c r="O359" s="72"/>
      <c r="P359" s="201">
        <f>O359*H359</f>
        <v>0</v>
      </c>
      <c r="Q359" s="201">
        <v>1.6299999999999999E-3</v>
      </c>
      <c r="R359" s="201">
        <f>Q359*H359</f>
        <v>1.6299999999999999E-3</v>
      </c>
      <c r="S359" s="201">
        <v>0</v>
      </c>
      <c r="T359" s="20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3" t="s">
        <v>246</v>
      </c>
      <c r="AT359" s="203" t="s">
        <v>241</v>
      </c>
      <c r="AU359" s="203" t="s">
        <v>86</v>
      </c>
      <c r="AY359" s="18" t="s">
        <v>239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8" t="s">
        <v>83</v>
      </c>
      <c r="BK359" s="204">
        <f>ROUND(I359*H359,2)</f>
        <v>0</v>
      </c>
      <c r="BL359" s="18" t="s">
        <v>246</v>
      </c>
      <c r="BM359" s="203" t="s">
        <v>5815</v>
      </c>
    </row>
    <row r="360" spans="1:65" s="2" customFormat="1" ht="11.25">
      <c r="A360" s="35"/>
      <c r="B360" s="36"/>
      <c r="C360" s="37"/>
      <c r="D360" s="205" t="s">
        <v>248</v>
      </c>
      <c r="E360" s="37"/>
      <c r="F360" s="206" t="s">
        <v>5816</v>
      </c>
      <c r="G360" s="37"/>
      <c r="H360" s="37"/>
      <c r="I360" s="207"/>
      <c r="J360" s="37"/>
      <c r="K360" s="37"/>
      <c r="L360" s="40"/>
      <c r="M360" s="208"/>
      <c r="N360" s="209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248</v>
      </c>
      <c r="AU360" s="18" t="s">
        <v>86</v>
      </c>
    </row>
    <row r="361" spans="1:65" s="13" customFormat="1" ht="11.25">
      <c r="B361" s="210"/>
      <c r="C361" s="211"/>
      <c r="D361" s="212" t="s">
        <v>250</v>
      </c>
      <c r="E361" s="213" t="s">
        <v>1</v>
      </c>
      <c r="F361" s="214" t="s">
        <v>5756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250</v>
      </c>
      <c r="AU361" s="220" t="s">
        <v>86</v>
      </c>
      <c r="AV361" s="13" t="s">
        <v>83</v>
      </c>
      <c r="AW361" s="13" t="s">
        <v>31</v>
      </c>
      <c r="AX361" s="13" t="s">
        <v>75</v>
      </c>
      <c r="AY361" s="220" t="s">
        <v>239</v>
      </c>
    </row>
    <row r="362" spans="1:65" s="14" customFormat="1" ht="11.25">
      <c r="B362" s="221"/>
      <c r="C362" s="222"/>
      <c r="D362" s="212" t="s">
        <v>250</v>
      </c>
      <c r="E362" s="223" t="s">
        <v>1</v>
      </c>
      <c r="F362" s="224" t="s">
        <v>1042</v>
      </c>
      <c r="G362" s="222"/>
      <c r="H362" s="225">
        <v>1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250</v>
      </c>
      <c r="AU362" s="231" t="s">
        <v>86</v>
      </c>
      <c r="AV362" s="14" t="s">
        <v>86</v>
      </c>
      <c r="AW362" s="14" t="s">
        <v>31</v>
      </c>
      <c r="AX362" s="14" t="s">
        <v>83</v>
      </c>
      <c r="AY362" s="231" t="s">
        <v>239</v>
      </c>
    </row>
    <row r="363" spans="1:65" s="2" customFormat="1" ht="16.5" customHeight="1">
      <c r="A363" s="35"/>
      <c r="B363" s="36"/>
      <c r="C363" s="192" t="s">
        <v>611</v>
      </c>
      <c r="D363" s="192" t="s">
        <v>241</v>
      </c>
      <c r="E363" s="193" t="s">
        <v>5817</v>
      </c>
      <c r="F363" s="194" t="s">
        <v>5818</v>
      </c>
      <c r="G363" s="195" t="s">
        <v>519</v>
      </c>
      <c r="H363" s="196">
        <v>62</v>
      </c>
      <c r="I363" s="197"/>
      <c r="J363" s="198">
        <f>ROUND(I363*H363,2)</f>
        <v>0</v>
      </c>
      <c r="K363" s="194" t="s">
        <v>245</v>
      </c>
      <c r="L363" s="40"/>
      <c r="M363" s="199" t="s">
        <v>1</v>
      </c>
      <c r="N363" s="200" t="s">
        <v>40</v>
      </c>
      <c r="O363" s="72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3" t="s">
        <v>246</v>
      </c>
      <c r="AT363" s="203" t="s">
        <v>241</v>
      </c>
      <c r="AU363" s="203" t="s">
        <v>86</v>
      </c>
      <c r="AY363" s="18" t="s">
        <v>239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8" t="s">
        <v>83</v>
      </c>
      <c r="BK363" s="204">
        <f>ROUND(I363*H363,2)</f>
        <v>0</v>
      </c>
      <c r="BL363" s="18" t="s">
        <v>246</v>
      </c>
      <c r="BM363" s="203" t="s">
        <v>5819</v>
      </c>
    </row>
    <row r="364" spans="1:65" s="2" customFormat="1" ht="11.25">
      <c r="A364" s="35"/>
      <c r="B364" s="36"/>
      <c r="C364" s="37"/>
      <c r="D364" s="205" t="s">
        <v>248</v>
      </c>
      <c r="E364" s="37"/>
      <c r="F364" s="206" t="s">
        <v>5820</v>
      </c>
      <c r="G364" s="37"/>
      <c r="H364" s="37"/>
      <c r="I364" s="207"/>
      <c r="J364" s="37"/>
      <c r="K364" s="37"/>
      <c r="L364" s="40"/>
      <c r="M364" s="208"/>
      <c r="N364" s="209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248</v>
      </c>
      <c r="AU364" s="18" t="s">
        <v>86</v>
      </c>
    </row>
    <row r="365" spans="1:65" s="2" customFormat="1" ht="21.75" customHeight="1">
      <c r="A365" s="35"/>
      <c r="B365" s="36"/>
      <c r="C365" s="192" t="s">
        <v>627</v>
      </c>
      <c r="D365" s="192" t="s">
        <v>241</v>
      </c>
      <c r="E365" s="193" t="s">
        <v>5821</v>
      </c>
      <c r="F365" s="194" t="s">
        <v>5822</v>
      </c>
      <c r="G365" s="195" t="s">
        <v>519</v>
      </c>
      <c r="H365" s="196">
        <v>68</v>
      </c>
      <c r="I365" s="197"/>
      <c r="J365" s="198">
        <f>ROUND(I365*H365,2)</f>
        <v>0</v>
      </c>
      <c r="K365" s="194" t="s">
        <v>245</v>
      </c>
      <c r="L365" s="40"/>
      <c r="M365" s="199" t="s">
        <v>1</v>
      </c>
      <c r="N365" s="200" t="s">
        <v>40</v>
      </c>
      <c r="O365" s="72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246</v>
      </c>
      <c r="AT365" s="203" t="s">
        <v>241</v>
      </c>
      <c r="AU365" s="203" t="s">
        <v>86</v>
      </c>
      <c r="AY365" s="18" t="s">
        <v>239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83</v>
      </c>
      <c r="BK365" s="204">
        <f>ROUND(I365*H365,2)</f>
        <v>0</v>
      </c>
      <c r="BL365" s="18" t="s">
        <v>246</v>
      </c>
      <c r="BM365" s="203" t="s">
        <v>5823</v>
      </c>
    </row>
    <row r="366" spans="1:65" s="2" customFormat="1" ht="11.25">
      <c r="A366" s="35"/>
      <c r="B366" s="36"/>
      <c r="C366" s="37"/>
      <c r="D366" s="205" t="s">
        <v>248</v>
      </c>
      <c r="E366" s="37"/>
      <c r="F366" s="206" t="s">
        <v>5824</v>
      </c>
      <c r="G366" s="37"/>
      <c r="H366" s="37"/>
      <c r="I366" s="207"/>
      <c r="J366" s="37"/>
      <c r="K366" s="37"/>
      <c r="L366" s="40"/>
      <c r="M366" s="208"/>
      <c r="N366" s="209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248</v>
      </c>
      <c r="AU366" s="18" t="s">
        <v>86</v>
      </c>
    </row>
    <row r="367" spans="1:65" s="2" customFormat="1" ht="24.2" customHeight="1">
      <c r="A367" s="35"/>
      <c r="B367" s="36"/>
      <c r="C367" s="192" t="s">
        <v>643</v>
      </c>
      <c r="D367" s="192" t="s">
        <v>241</v>
      </c>
      <c r="E367" s="193" t="s">
        <v>5825</v>
      </c>
      <c r="F367" s="194" t="s">
        <v>5826</v>
      </c>
      <c r="G367" s="195" t="s">
        <v>674</v>
      </c>
      <c r="H367" s="196">
        <v>4</v>
      </c>
      <c r="I367" s="197"/>
      <c r="J367" s="198">
        <f>ROUND(I367*H367,2)</f>
        <v>0</v>
      </c>
      <c r="K367" s="194" t="s">
        <v>245</v>
      </c>
      <c r="L367" s="40"/>
      <c r="M367" s="199" t="s">
        <v>1</v>
      </c>
      <c r="N367" s="200" t="s">
        <v>40</v>
      </c>
      <c r="O367" s="72"/>
      <c r="P367" s="201">
        <f>O367*H367</f>
        <v>0</v>
      </c>
      <c r="Q367" s="201">
        <v>0.45937</v>
      </c>
      <c r="R367" s="201">
        <f>Q367*H367</f>
        <v>1.83748</v>
      </c>
      <c r="S367" s="201">
        <v>0</v>
      </c>
      <c r="T367" s="20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3" t="s">
        <v>246</v>
      </c>
      <c r="AT367" s="203" t="s">
        <v>241</v>
      </c>
      <c r="AU367" s="203" t="s">
        <v>86</v>
      </c>
      <c r="AY367" s="18" t="s">
        <v>239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8" t="s">
        <v>83</v>
      </c>
      <c r="BK367" s="204">
        <f>ROUND(I367*H367,2)</f>
        <v>0</v>
      </c>
      <c r="BL367" s="18" t="s">
        <v>246</v>
      </c>
      <c r="BM367" s="203" t="s">
        <v>5827</v>
      </c>
    </row>
    <row r="368" spans="1:65" s="2" customFormat="1" ht="11.25">
      <c r="A368" s="35"/>
      <c r="B368" s="36"/>
      <c r="C368" s="37"/>
      <c r="D368" s="205" t="s">
        <v>248</v>
      </c>
      <c r="E368" s="37"/>
      <c r="F368" s="206" t="s">
        <v>5828</v>
      </c>
      <c r="G368" s="37"/>
      <c r="H368" s="37"/>
      <c r="I368" s="207"/>
      <c r="J368" s="37"/>
      <c r="K368" s="37"/>
      <c r="L368" s="40"/>
      <c r="M368" s="208"/>
      <c r="N368" s="209"/>
      <c r="O368" s="72"/>
      <c r="P368" s="72"/>
      <c r="Q368" s="72"/>
      <c r="R368" s="72"/>
      <c r="S368" s="72"/>
      <c r="T368" s="7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248</v>
      </c>
      <c r="AU368" s="18" t="s">
        <v>86</v>
      </c>
    </row>
    <row r="369" spans="1:65" s="2" customFormat="1" ht="24.2" customHeight="1">
      <c r="A369" s="35"/>
      <c r="B369" s="36"/>
      <c r="C369" s="192" t="s">
        <v>651</v>
      </c>
      <c r="D369" s="192" t="s">
        <v>241</v>
      </c>
      <c r="E369" s="193" t="s">
        <v>5829</v>
      </c>
      <c r="F369" s="194" t="s">
        <v>5830</v>
      </c>
      <c r="G369" s="195" t="s">
        <v>519</v>
      </c>
      <c r="H369" s="196">
        <v>62</v>
      </c>
      <c r="I369" s="197"/>
      <c r="J369" s="198">
        <f>ROUND(I369*H369,2)</f>
        <v>0</v>
      </c>
      <c r="K369" s="194" t="s">
        <v>245</v>
      </c>
      <c r="L369" s="40"/>
      <c r="M369" s="199" t="s">
        <v>1</v>
      </c>
      <c r="N369" s="200" t="s">
        <v>40</v>
      </c>
      <c r="O369" s="72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3" t="s">
        <v>246</v>
      </c>
      <c r="AT369" s="203" t="s">
        <v>241</v>
      </c>
      <c r="AU369" s="203" t="s">
        <v>86</v>
      </c>
      <c r="AY369" s="18" t="s">
        <v>239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8" t="s">
        <v>83</v>
      </c>
      <c r="BK369" s="204">
        <f>ROUND(I369*H369,2)</f>
        <v>0</v>
      </c>
      <c r="BL369" s="18" t="s">
        <v>246</v>
      </c>
      <c r="BM369" s="203" t="s">
        <v>5831</v>
      </c>
    </row>
    <row r="370" spans="1:65" s="2" customFormat="1" ht="11.25">
      <c r="A370" s="35"/>
      <c r="B370" s="36"/>
      <c r="C370" s="37"/>
      <c r="D370" s="205" t="s">
        <v>248</v>
      </c>
      <c r="E370" s="37"/>
      <c r="F370" s="206" t="s">
        <v>5832</v>
      </c>
      <c r="G370" s="37"/>
      <c r="H370" s="37"/>
      <c r="I370" s="207"/>
      <c r="J370" s="37"/>
      <c r="K370" s="37"/>
      <c r="L370" s="40"/>
      <c r="M370" s="208"/>
      <c r="N370" s="209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248</v>
      </c>
      <c r="AU370" s="18" t="s">
        <v>86</v>
      </c>
    </row>
    <row r="371" spans="1:65" s="2" customFormat="1" ht="21.75" customHeight="1">
      <c r="A371" s="35"/>
      <c r="B371" s="36"/>
      <c r="C371" s="192" t="s">
        <v>655</v>
      </c>
      <c r="D371" s="192" t="s">
        <v>241</v>
      </c>
      <c r="E371" s="193" t="s">
        <v>3979</v>
      </c>
      <c r="F371" s="194" t="s">
        <v>3980</v>
      </c>
      <c r="G371" s="195" t="s">
        <v>519</v>
      </c>
      <c r="H371" s="196">
        <v>130</v>
      </c>
      <c r="I371" s="197"/>
      <c r="J371" s="198">
        <f>ROUND(I371*H371,2)</f>
        <v>0</v>
      </c>
      <c r="K371" s="194" t="s">
        <v>245</v>
      </c>
      <c r="L371" s="40"/>
      <c r="M371" s="199" t="s">
        <v>1</v>
      </c>
      <c r="N371" s="200" t="s">
        <v>40</v>
      </c>
      <c r="O371" s="72"/>
      <c r="P371" s="201">
        <f>O371*H371</f>
        <v>0</v>
      </c>
      <c r="Q371" s="201">
        <v>1.2999999999999999E-4</v>
      </c>
      <c r="R371" s="201">
        <f>Q371*H371</f>
        <v>1.6899999999999998E-2</v>
      </c>
      <c r="S371" s="201">
        <v>0</v>
      </c>
      <c r="T371" s="20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3" t="s">
        <v>246</v>
      </c>
      <c r="AT371" s="203" t="s">
        <v>241</v>
      </c>
      <c r="AU371" s="203" t="s">
        <v>86</v>
      </c>
      <c r="AY371" s="18" t="s">
        <v>239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8" t="s">
        <v>83</v>
      </c>
      <c r="BK371" s="204">
        <f>ROUND(I371*H371,2)</f>
        <v>0</v>
      </c>
      <c r="BL371" s="18" t="s">
        <v>246</v>
      </c>
      <c r="BM371" s="203" t="s">
        <v>5833</v>
      </c>
    </row>
    <row r="372" spans="1:65" s="2" customFormat="1" ht="11.25">
      <c r="A372" s="35"/>
      <c r="B372" s="36"/>
      <c r="C372" s="37"/>
      <c r="D372" s="205" t="s">
        <v>248</v>
      </c>
      <c r="E372" s="37"/>
      <c r="F372" s="206" t="s">
        <v>3982</v>
      </c>
      <c r="G372" s="37"/>
      <c r="H372" s="37"/>
      <c r="I372" s="207"/>
      <c r="J372" s="37"/>
      <c r="K372" s="37"/>
      <c r="L372" s="40"/>
      <c r="M372" s="208"/>
      <c r="N372" s="209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248</v>
      </c>
      <c r="AU372" s="18" t="s">
        <v>86</v>
      </c>
    </row>
    <row r="373" spans="1:65" s="14" customFormat="1" ht="11.25">
      <c r="B373" s="221"/>
      <c r="C373" s="222"/>
      <c r="D373" s="212" t="s">
        <v>250</v>
      </c>
      <c r="E373" s="223" t="s">
        <v>1</v>
      </c>
      <c r="F373" s="224" t="s">
        <v>5834</v>
      </c>
      <c r="G373" s="222"/>
      <c r="H373" s="225">
        <v>130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250</v>
      </c>
      <c r="AU373" s="231" t="s">
        <v>86</v>
      </c>
      <c r="AV373" s="14" t="s">
        <v>86</v>
      </c>
      <c r="AW373" s="14" t="s">
        <v>31</v>
      </c>
      <c r="AX373" s="14" t="s">
        <v>83</v>
      </c>
      <c r="AY373" s="231" t="s">
        <v>239</v>
      </c>
    </row>
    <row r="374" spans="1:65" s="12" customFormat="1" ht="22.9" customHeight="1">
      <c r="B374" s="176"/>
      <c r="C374" s="177"/>
      <c r="D374" s="178" t="s">
        <v>74</v>
      </c>
      <c r="E374" s="190" t="s">
        <v>5835</v>
      </c>
      <c r="F374" s="190" t="s">
        <v>5836</v>
      </c>
      <c r="G374" s="177"/>
      <c r="H374" s="177"/>
      <c r="I374" s="180"/>
      <c r="J374" s="191">
        <f>BK374</f>
        <v>0</v>
      </c>
      <c r="K374" s="177"/>
      <c r="L374" s="182"/>
      <c r="M374" s="183"/>
      <c r="N374" s="184"/>
      <c r="O374" s="184"/>
      <c r="P374" s="185">
        <f>SUM(P375:P432)</f>
        <v>0</v>
      </c>
      <c r="Q374" s="184"/>
      <c r="R374" s="185">
        <f>SUM(R375:R432)</f>
        <v>0.25358999999999998</v>
      </c>
      <c r="S374" s="184"/>
      <c r="T374" s="186">
        <f>SUM(T375:T432)</f>
        <v>8.2619999999999999E-2</v>
      </c>
      <c r="AR374" s="187" t="s">
        <v>83</v>
      </c>
      <c r="AT374" s="188" t="s">
        <v>74</v>
      </c>
      <c r="AU374" s="188" t="s">
        <v>83</v>
      </c>
      <c r="AY374" s="187" t="s">
        <v>239</v>
      </c>
      <c r="BK374" s="189">
        <f>SUM(BK375:BK432)</f>
        <v>0</v>
      </c>
    </row>
    <row r="375" spans="1:65" s="2" customFormat="1" ht="24.2" customHeight="1">
      <c r="A375" s="35"/>
      <c r="B375" s="36"/>
      <c r="C375" s="192" t="s">
        <v>665</v>
      </c>
      <c r="D375" s="192" t="s">
        <v>241</v>
      </c>
      <c r="E375" s="193" t="s">
        <v>5837</v>
      </c>
      <c r="F375" s="194" t="s">
        <v>5838</v>
      </c>
      <c r="G375" s="195" t="s">
        <v>4179</v>
      </c>
      <c r="H375" s="196">
        <v>2</v>
      </c>
      <c r="I375" s="197"/>
      <c r="J375" s="198">
        <f>ROUND(I375*H375,2)</f>
        <v>0</v>
      </c>
      <c r="K375" s="194" t="s">
        <v>245</v>
      </c>
      <c r="L375" s="40"/>
      <c r="M375" s="199" t="s">
        <v>1</v>
      </c>
      <c r="N375" s="200" t="s">
        <v>40</v>
      </c>
      <c r="O375" s="72"/>
      <c r="P375" s="201">
        <f>O375*H375</f>
        <v>0</v>
      </c>
      <c r="Q375" s="201">
        <v>3.6560000000000002E-2</v>
      </c>
      <c r="R375" s="201">
        <f>Q375*H375</f>
        <v>7.3120000000000004E-2</v>
      </c>
      <c r="S375" s="201">
        <v>0</v>
      </c>
      <c r="T375" s="202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3" t="s">
        <v>169</v>
      </c>
      <c r="AT375" s="203" t="s">
        <v>241</v>
      </c>
      <c r="AU375" s="203" t="s">
        <v>86</v>
      </c>
      <c r="AY375" s="18" t="s">
        <v>239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8" t="s">
        <v>83</v>
      </c>
      <c r="BK375" s="204">
        <f>ROUND(I375*H375,2)</f>
        <v>0</v>
      </c>
      <c r="BL375" s="18" t="s">
        <v>169</v>
      </c>
      <c r="BM375" s="203" t="s">
        <v>5839</v>
      </c>
    </row>
    <row r="376" spans="1:65" s="2" customFormat="1" ht="11.25">
      <c r="A376" s="35"/>
      <c r="B376" s="36"/>
      <c r="C376" s="37"/>
      <c r="D376" s="205" t="s">
        <v>248</v>
      </c>
      <c r="E376" s="37"/>
      <c r="F376" s="206" t="s">
        <v>5840</v>
      </c>
      <c r="G376" s="37"/>
      <c r="H376" s="37"/>
      <c r="I376" s="207"/>
      <c r="J376" s="37"/>
      <c r="K376" s="37"/>
      <c r="L376" s="40"/>
      <c r="M376" s="208"/>
      <c r="N376" s="209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248</v>
      </c>
      <c r="AU376" s="18" t="s">
        <v>86</v>
      </c>
    </row>
    <row r="377" spans="1:65" s="2" customFormat="1" ht="24.2" customHeight="1">
      <c r="A377" s="35"/>
      <c r="B377" s="36"/>
      <c r="C377" s="192" t="s">
        <v>671</v>
      </c>
      <c r="D377" s="192" t="s">
        <v>241</v>
      </c>
      <c r="E377" s="193" t="s">
        <v>5841</v>
      </c>
      <c r="F377" s="194" t="s">
        <v>5842</v>
      </c>
      <c r="G377" s="195" t="s">
        <v>674</v>
      </c>
      <c r="H377" s="196">
        <v>1</v>
      </c>
      <c r="I377" s="197"/>
      <c r="J377" s="198">
        <f>ROUND(I377*H377,2)</f>
        <v>0</v>
      </c>
      <c r="K377" s="194" t="s">
        <v>245</v>
      </c>
      <c r="L377" s="40"/>
      <c r="M377" s="199" t="s">
        <v>1</v>
      </c>
      <c r="N377" s="200" t="s">
        <v>40</v>
      </c>
      <c r="O377" s="72"/>
      <c r="P377" s="201">
        <f>O377*H377</f>
        <v>0</v>
      </c>
      <c r="Q377" s="201">
        <v>4.5199999999999997E-3</v>
      </c>
      <c r="R377" s="201">
        <f>Q377*H377</f>
        <v>4.5199999999999997E-3</v>
      </c>
      <c r="S377" s="201">
        <v>0</v>
      </c>
      <c r="T377" s="20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169</v>
      </c>
      <c r="AT377" s="203" t="s">
        <v>241</v>
      </c>
      <c r="AU377" s="203" t="s">
        <v>86</v>
      </c>
      <c r="AY377" s="18" t="s">
        <v>239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8" t="s">
        <v>83</v>
      </c>
      <c r="BK377" s="204">
        <f>ROUND(I377*H377,2)</f>
        <v>0</v>
      </c>
      <c r="BL377" s="18" t="s">
        <v>169</v>
      </c>
      <c r="BM377" s="203" t="s">
        <v>5843</v>
      </c>
    </row>
    <row r="378" spans="1:65" s="2" customFormat="1" ht="11.25">
      <c r="A378" s="35"/>
      <c r="B378" s="36"/>
      <c r="C378" s="37"/>
      <c r="D378" s="205" t="s">
        <v>248</v>
      </c>
      <c r="E378" s="37"/>
      <c r="F378" s="206" t="s">
        <v>5844</v>
      </c>
      <c r="G378" s="37"/>
      <c r="H378" s="37"/>
      <c r="I378" s="207"/>
      <c r="J378" s="37"/>
      <c r="K378" s="37"/>
      <c r="L378" s="40"/>
      <c r="M378" s="208"/>
      <c r="N378" s="209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248</v>
      </c>
      <c r="AU378" s="18" t="s">
        <v>86</v>
      </c>
    </row>
    <row r="379" spans="1:65" s="2" customFormat="1" ht="16.5" customHeight="1">
      <c r="A379" s="35"/>
      <c r="B379" s="36"/>
      <c r="C379" s="192" t="s">
        <v>677</v>
      </c>
      <c r="D379" s="192" t="s">
        <v>241</v>
      </c>
      <c r="E379" s="193" t="s">
        <v>5845</v>
      </c>
      <c r="F379" s="194" t="s">
        <v>5846</v>
      </c>
      <c r="G379" s="195" t="s">
        <v>674</v>
      </c>
      <c r="H379" s="196">
        <v>1</v>
      </c>
      <c r="I379" s="197"/>
      <c r="J379" s="198">
        <f>ROUND(I379*H379,2)</f>
        <v>0</v>
      </c>
      <c r="K379" s="194" t="s">
        <v>245</v>
      </c>
      <c r="L379" s="40"/>
      <c r="M379" s="199" t="s">
        <v>1</v>
      </c>
      <c r="N379" s="200" t="s">
        <v>40</v>
      </c>
      <c r="O379" s="72"/>
      <c r="P379" s="201">
        <f>O379*H379</f>
        <v>0</v>
      </c>
      <c r="Q379" s="201">
        <v>1.8E-3</v>
      </c>
      <c r="R379" s="201">
        <f>Q379*H379</f>
        <v>1.8E-3</v>
      </c>
      <c r="S379" s="201">
        <v>0</v>
      </c>
      <c r="T379" s="202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3" t="s">
        <v>169</v>
      </c>
      <c r="AT379" s="203" t="s">
        <v>241</v>
      </c>
      <c r="AU379" s="203" t="s">
        <v>86</v>
      </c>
      <c r="AY379" s="18" t="s">
        <v>239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8" t="s">
        <v>83</v>
      </c>
      <c r="BK379" s="204">
        <f>ROUND(I379*H379,2)</f>
        <v>0</v>
      </c>
      <c r="BL379" s="18" t="s">
        <v>169</v>
      </c>
      <c r="BM379" s="203" t="s">
        <v>5847</v>
      </c>
    </row>
    <row r="380" spans="1:65" s="2" customFormat="1" ht="11.25">
      <c r="A380" s="35"/>
      <c r="B380" s="36"/>
      <c r="C380" s="37"/>
      <c r="D380" s="205" t="s">
        <v>248</v>
      </c>
      <c r="E380" s="37"/>
      <c r="F380" s="206" t="s">
        <v>5848</v>
      </c>
      <c r="G380" s="37"/>
      <c r="H380" s="37"/>
      <c r="I380" s="207"/>
      <c r="J380" s="37"/>
      <c r="K380" s="37"/>
      <c r="L380" s="40"/>
      <c r="M380" s="208"/>
      <c r="N380" s="209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248</v>
      </c>
      <c r="AU380" s="18" t="s">
        <v>86</v>
      </c>
    </row>
    <row r="381" spans="1:65" s="2" customFormat="1" ht="24.2" customHeight="1">
      <c r="A381" s="35"/>
      <c r="B381" s="36"/>
      <c r="C381" s="254" t="s">
        <v>682</v>
      </c>
      <c r="D381" s="254" t="s">
        <v>340</v>
      </c>
      <c r="E381" s="255" t="s">
        <v>5849</v>
      </c>
      <c r="F381" s="256" t="s">
        <v>5850</v>
      </c>
      <c r="G381" s="257" t="s">
        <v>674</v>
      </c>
      <c r="H381" s="258">
        <v>1</v>
      </c>
      <c r="I381" s="259"/>
      <c r="J381" s="260">
        <f>ROUND(I381*H381,2)</f>
        <v>0</v>
      </c>
      <c r="K381" s="256" t="s">
        <v>245</v>
      </c>
      <c r="L381" s="261"/>
      <c r="M381" s="262" t="s">
        <v>1</v>
      </c>
      <c r="N381" s="263" t="s">
        <v>40</v>
      </c>
      <c r="O381" s="72"/>
      <c r="P381" s="201">
        <f>O381*H381</f>
        <v>0</v>
      </c>
      <c r="Q381" s="201">
        <v>1.4E-2</v>
      </c>
      <c r="R381" s="201">
        <f>Q381*H381</f>
        <v>1.4E-2</v>
      </c>
      <c r="S381" s="201">
        <v>0</v>
      </c>
      <c r="T381" s="202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3" t="s">
        <v>531</v>
      </c>
      <c r="AT381" s="203" t="s">
        <v>340</v>
      </c>
      <c r="AU381" s="203" t="s">
        <v>86</v>
      </c>
      <c r="AY381" s="18" t="s">
        <v>239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8" t="s">
        <v>83</v>
      </c>
      <c r="BK381" s="204">
        <f>ROUND(I381*H381,2)</f>
        <v>0</v>
      </c>
      <c r="BL381" s="18" t="s">
        <v>169</v>
      </c>
      <c r="BM381" s="203" t="s">
        <v>5851</v>
      </c>
    </row>
    <row r="382" spans="1:65" s="13" customFormat="1" ht="11.25">
      <c r="B382" s="210"/>
      <c r="C382" s="211"/>
      <c r="D382" s="212" t="s">
        <v>250</v>
      </c>
      <c r="E382" s="213" t="s">
        <v>1</v>
      </c>
      <c r="F382" s="214" t="s">
        <v>5852</v>
      </c>
      <c r="G382" s="211"/>
      <c r="H382" s="213" t="s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250</v>
      </c>
      <c r="AU382" s="220" t="s">
        <v>86</v>
      </c>
      <c r="AV382" s="13" t="s">
        <v>83</v>
      </c>
      <c r="AW382" s="13" t="s">
        <v>31</v>
      </c>
      <c r="AX382" s="13" t="s">
        <v>75</v>
      </c>
      <c r="AY382" s="220" t="s">
        <v>239</v>
      </c>
    </row>
    <row r="383" spans="1:65" s="14" customFormat="1" ht="11.25">
      <c r="B383" s="221"/>
      <c r="C383" s="222"/>
      <c r="D383" s="212" t="s">
        <v>250</v>
      </c>
      <c r="E383" s="223" t="s">
        <v>1</v>
      </c>
      <c r="F383" s="224" t="s">
        <v>83</v>
      </c>
      <c r="G383" s="222"/>
      <c r="H383" s="225">
        <v>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250</v>
      </c>
      <c r="AU383" s="231" t="s">
        <v>86</v>
      </c>
      <c r="AV383" s="14" t="s">
        <v>86</v>
      </c>
      <c r="AW383" s="14" t="s">
        <v>31</v>
      </c>
      <c r="AX383" s="14" t="s">
        <v>83</v>
      </c>
      <c r="AY383" s="231" t="s">
        <v>239</v>
      </c>
    </row>
    <row r="384" spans="1:65" s="2" customFormat="1" ht="33" customHeight="1">
      <c r="A384" s="35"/>
      <c r="B384" s="36"/>
      <c r="C384" s="192" t="s">
        <v>687</v>
      </c>
      <c r="D384" s="192" t="s">
        <v>241</v>
      </c>
      <c r="E384" s="193" t="s">
        <v>5853</v>
      </c>
      <c r="F384" s="194" t="s">
        <v>5854</v>
      </c>
      <c r="G384" s="195" t="s">
        <v>674</v>
      </c>
      <c r="H384" s="196">
        <v>2</v>
      </c>
      <c r="I384" s="197"/>
      <c r="J384" s="198">
        <f>ROUND(I384*H384,2)</f>
        <v>0</v>
      </c>
      <c r="K384" s="194" t="s">
        <v>245</v>
      </c>
      <c r="L384" s="40"/>
      <c r="M384" s="199" t="s">
        <v>1</v>
      </c>
      <c r="N384" s="200" t="s">
        <v>40</v>
      </c>
      <c r="O384" s="72"/>
      <c r="P384" s="201">
        <f>O384*H384</f>
        <v>0</v>
      </c>
      <c r="Q384" s="201">
        <v>1.67E-3</v>
      </c>
      <c r="R384" s="201">
        <f>Q384*H384</f>
        <v>3.3400000000000001E-3</v>
      </c>
      <c r="S384" s="201">
        <v>0</v>
      </c>
      <c r="T384" s="20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3" t="s">
        <v>246</v>
      </c>
      <c r="AT384" s="203" t="s">
        <v>241</v>
      </c>
      <c r="AU384" s="203" t="s">
        <v>86</v>
      </c>
      <c r="AY384" s="18" t="s">
        <v>239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8" t="s">
        <v>83</v>
      </c>
      <c r="BK384" s="204">
        <f>ROUND(I384*H384,2)</f>
        <v>0</v>
      </c>
      <c r="BL384" s="18" t="s">
        <v>246</v>
      </c>
      <c r="BM384" s="203" t="s">
        <v>5855</v>
      </c>
    </row>
    <row r="385" spans="1:65" s="2" customFormat="1" ht="11.25">
      <c r="A385" s="35"/>
      <c r="B385" s="36"/>
      <c r="C385" s="37"/>
      <c r="D385" s="205" t="s">
        <v>248</v>
      </c>
      <c r="E385" s="37"/>
      <c r="F385" s="206" t="s">
        <v>5856</v>
      </c>
      <c r="G385" s="37"/>
      <c r="H385" s="37"/>
      <c r="I385" s="207"/>
      <c r="J385" s="37"/>
      <c r="K385" s="37"/>
      <c r="L385" s="40"/>
      <c r="M385" s="208"/>
      <c r="N385" s="209"/>
      <c r="O385" s="72"/>
      <c r="P385" s="72"/>
      <c r="Q385" s="72"/>
      <c r="R385" s="72"/>
      <c r="S385" s="72"/>
      <c r="T385" s="73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248</v>
      </c>
      <c r="AU385" s="18" t="s">
        <v>86</v>
      </c>
    </row>
    <row r="386" spans="1:65" s="13" customFormat="1" ht="11.25">
      <c r="B386" s="210"/>
      <c r="C386" s="211"/>
      <c r="D386" s="212" t="s">
        <v>250</v>
      </c>
      <c r="E386" s="213" t="s">
        <v>1</v>
      </c>
      <c r="F386" s="214" t="s">
        <v>5857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250</v>
      </c>
      <c r="AU386" s="220" t="s">
        <v>86</v>
      </c>
      <c r="AV386" s="13" t="s">
        <v>83</v>
      </c>
      <c r="AW386" s="13" t="s">
        <v>31</v>
      </c>
      <c r="AX386" s="13" t="s">
        <v>75</v>
      </c>
      <c r="AY386" s="220" t="s">
        <v>239</v>
      </c>
    </row>
    <row r="387" spans="1:65" s="14" customFormat="1" ht="11.25">
      <c r="B387" s="221"/>
      <c r="C387" s="222"/>
      <c r="D387" s="212" t="s">
        <v>250</v>
      </c>
      <c r="E387" s="223" t="s">
        <v>1</v>
      </c>
      <c r="F387" s="224" t="s">
        <v>86</v>
      </c>
      <c r="G387" s="222"/>
      <c r="H387" s="225">
        <v>2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250</v>
      </c>
      <c r="AU387" s="231" t="s">
        <v>86</v>
      </c>
      <c r="AV387" s="14" t="s">
        <v>86</v>
      </c>
      <c r="AW387" s="14" t="s">
        <v>31</v>
      </c>
      <c r="AX387" s="14" t="s">
        <v>83</v>
      </c>
      <c r="AY387" s="231" t="s">
        <v>239</v>
      </c>
    </row>
    <row r="388" spans="1:65" s="13" customFormat="1" ht="11.25">
      <c r="B388" s="210"/>
      <c r="C388" s="211"/>
      <c r="D388" s="212" t="s">
        <v>250</v>
      </c>
      <c r="E388" s="213" t="s">
        <v>1</v>
      </c>
      <c r="F388" s="214" t="s">
        <v>1569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250</v>
      </c>
      <c r="AU388" s="220" t="s">
        <v>86</v>
      </c>
      <c r="AV388" s="13" t="s">
        <v>83</v>
      </c>
      <c r="AW388" s="13" t="s">
        <v>31</v>
      </c>
      <c r="AX388" s="13" t="s">
        <v>75</v>
      </c>
      <c r="AY388" s="220" t="s">
        <v>239</v>
      </c>
    </row>
    <row r="389" spans="1:65" s="13" customFormat="1" ht="11.25">
      <c r="B389" s="210"/>
      <c r="C389" s="211"/>
      <c r="D389" s="212" t="s">
        <v>250</v>
      </c>
      <c r="E389" s="213" t="s">
        <v>1</v>
      </c>
      <c r="F389" s="214" t="s">
        <v>5858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250</v>
      </c>
      <c r="AU389" s="220" t="s">
        <v>86</v>
      </c>
      <c r="AV389" s="13" t="s">
        <v>83</v>
      </c>
      <c r="AW389" s="13" t="s">
        <v>31</v>
      </c>
      <c r="AX389" s="13" t="s">
        <v>75</v>
      </c>
      <c r="AY389" s="220" t="s">
        <v>239</v>
      </c>
    </row>
    <row r="390" spans="1:65" s="2" customFormat="1" ht="24.2" customHeight="1">
      <c r="A390" s="35"/>
      <c r="B390" s="36"/>
      <c r="C390" s="254" t="s">
        <v>692</v>
      </c>
      <c r="D390" s="254" t="s">
        <v>340</v>
      </c>
      <c r="E390" s="255" t="s">
        <v>5859</v>
      </c>
      <c r="F390" s="256" t="s">
        <v>5860</v>
      </c>
      <c r="G390" s="257" t="s">
        <v>674</v>
      </c>
      <c r="H390" s="258">
        <v>2</v>
      </c>
      <c r="I390" s="259"/>
      <c r="J390" s="260">
        <f>ROUND(I390*H390,2)</f>
        <v>0</v>
      </c>
      <c r="K390" s="256" t="s">
        <v>245</v>
      </c>
      <c r="L390" s="261"/>
      <c r="M390" s="262" t="s">
        <v>1</v>
      </c>
      <c r="N390" s="263" t="s">
        <v>40</v>
      </c>
      <c r="O390" s="72"/>
      <c r="P390" s="201">
        <f>O390*H390</f>
        <v>0</v>
      </c>
      <c r="Q390" s="201">
        <v>8.0000000000000002E-3</v>
      </c>
      <c r="R390" s="201">
        <f>Q390*H390</f>
        <v>1.6E-2</v>
      </c>
      <c r="S390" s="201">
        <v>0</v>
      </c>
      <c r="T390" s="20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319</v>
      </c>
      <c r="AT390" s="203" t="s">
        <v>340</v>
      </c>
      <c r="AU390" s="203" t="s">
        <v>86</v>
      </c>
      <c r="AY390" s="18" t="s">
        <v>239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8" t="s">
        <v>83</v>
      </c>
      <c r="BK390" s="204">
        <f>ROUND(I390*H390,2)</f>
        <v>0</v>
      </c>
      <c r="BL390" s="18" t="s">
        <v>246</v>
      </c>
      <c r="BM390" s="203" t="s">
        <v>5861</v>
      </c>
    </row>
    <row r="391" spans="1:65" s="13" customFormat="1" ht="11.25">
      <c r="B391" s="210"/>
      <c r="C391" s="211"/>
      <c r="D391" s="212" t="s">
        <v>250</v>
      </c>
      <c r="E391" s="213" t="s">
        <v>1</v>
      </c>
      <c r="F391" s="214" t="s">
        <v>5862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250</v>
      </c>
      <c r="AU391" s="220" t="s">
        <v>86</v>
      </c>
      <c r="AV391" s="13" t="s">
        <v>83</v>
      </c>
      <c r="AW391" s="13" t="s">
        <v>31</v>
      </c>
      <c r="AX391" s="13" t="s">
        <v>75</v>
      </c>
      <c r="AY391" s="220" t="s">
        <v>239</v>
      </c>
    </row>
    <row r="392" spans="1:65" s="14" customFormat="1" ht="11.25">
      <c r="B392" s="221"/>
      <c r="C392" s="222"/>
      <c r="D392" s="212" t="s">
        <v>250</v>
      </c>
      <c r="E392" s="223" t="s">
        <v>1</v>
      </c>
      <c r="F392" s="224" t="s">
        <v>86</v>
      </c>
      <c r="G392" s="222"/>
      <c r="H392" s="225">
        <v>2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250</v>
      </c>
      <c r="AU392" s="231" t="s">
        <v>86</v>
      </c>
      <c r="AV392" s="14" t="s">
        <v>86</v>
      </c>
      <c r="AW392" s="14" t="s">
        <v>31</v>
      </c>
      <c r="AX392" s="14" t="s">
        <v>83</v>
      </c>
      <c r="AY392" s="231" t="s">
        <v>239</v>
      </c>
    </row>
    <row r="393" spans="1:65" s="2" customFormat="1" ht="24.2" customHeight="1">
      <c r="A393" s="35"/>
      <c r="B393" s="36"/>
      <c r="C393" s="192" t="s">
        <v>697</v>
      </c>
      <c r="D393" s="192" t="s">
        <v>241</v>
      </c>
      <c r="E393" s="193" t="s">
        <v>5863</v>
      </c>
      <c r="F393" s="194" t="s">
        <v>5864</v>
      </c>
      <c r="G393" s="195" t="s">
        <v>674</v>
      </c>
      <c r="H393" s="196">
        <v>6</v>
      </c>
      <c r="I393" s="197"/>
      <c r="J393" s="198">
        <f>ROUND(I393*H393,2)</f>
        <v>0</v>
      </c>
      <c r="K393" s="194" t="s">
        <v>245</v>
      </c>
      <c r="L393" s="40"/>
      <c r="M393" s="199" t="s">
        <v>1</v>
      </c>
      <c r="N393" s="200" t="s">
        <v>40</v>
      </c>
      <c r="O393" s="72"/>
      <c r="P393" s="201">
        <f>O393*H393</f>
        <v>0</v>
      </c>
      <c r="Q393" s="201">
        <v>1.67E-3</v>
      </c>
      <c r="R393" s="201">
        <f>Q393*H393</f>
        <v>1.0020000000000001E-2</v>
      </c>
      <c r="S393" s="201">
        <v>1.3769999999999999E-2</v>
      </c>
      <c r="T393" s="202">
        <f>S393*H393</f>
        <v>8.2619999999999999E-2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3" t="s">
        <v>246</v>
      </c>
      <c r="AT393" s="203" t="s">
        <v>241</v>
      </c>
      <c r="AU393" s="203" t="s">
        <v>86</v>
      </c>
      <c r="AY393" s="18" t="s">
        <v>239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8" t="s">
        <v>83</v>
      </c>
      <c r="BK393" s="204">
        <f>ROUND(I393*H393,2)</f>
        <v>0</v>
      </c>
      <c r="BL393" s="18" t="s">
        <v>246</v>
      </c>
      <c r="BM393" s="203" t="s">
        <v>5865</v>
      </c>
    </row>
    <row r="394" spans="1:65" s="2" customFormat="1" ht="11.25">
      <c r="A394" s="35"/>
      <c r="B394" s="36"/>
      <c r="C394" s="37"/>
      <c r="D394" s="205" t="s">
        <v>248</v>
      </c>
      <c r="E394" s="37"/>
      <c r="F394" s="206" t="s">
        <v>5866</v>
      </c>
      <c r="G394" s="37"/>
      <c r="H394" s="37"/>
      <c r="I394" s="207"/>
      <c r="J394" s="37"/>
      <c r="K394" s="37"/>
      <c r="L394" s="40"/>
      <c r="M394" s="208"/>
      <c r="N394" s="209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248</v>
      </c>
      <c r="AU394" s="18" t="s">
        <v>86</v>
      </c>
    </row>
    <row r="395" spans="1:65" s="13" customFormat="1" ht="11.25">
      <c r="B395" s="210"/>
      <c r="C395" s="211"/>
      <c r="D395" s="212" t="s">
        <v>250</v>
      </c>
      <c r="E395" s="213" t="s">
        <v>1</v>
      </c>
      <c r="F395" s="214" t="s">
        <v>5867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250</v>
      </c>
      <c r="AU395" s="220" t="s">
        <v>86</v>
      </c>
      <c r="AV395" s="13" t="s">
        <v>83</v>
      </c>
      <c r="AW395" s="13" t="s">
        <v>31</v>
      </c>
      <c r="AX395" s="13" t="s">
        <v>75</v>
      </c>
      <c r="AY395" s="220" t="s">
        <v>239</v>
      </c>
    </row>
    <row r="396" spans="1:65" s="14" customFormat="1" ht="11.25">
      <c r="B396" s="221"/>
      <c r="C396" s="222"/>
      <c r="D396" s="212" t="s">
        <v>250</v>
      </c>
      <c r="E396" s="223" t="s">
        <v>1</v>
      </c>
      <c r="F396" s="224" t="s">
        <v>86</v>
      </c>
      <c r="G396" s="222"/>
      <c r="H396" s="225">
        <v>2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250</v>
      </c>
      <c r="AU396" s="231" t="s">
        <v>86</v>
      </c>
      <c r="AV396" s="14" t="s">
        <v>86</v>
      </c>
      <c r="AW396" s="14" t="s">
        <v>31</v>
      </c>
      <c r="AX396" s="14" t="s">
        <v>75</v>
      </c>
      <c r="AY396" s="231" t="s">
        <v>239</v>
      </c>
    </row>
    <row r="397" spans="1:65" s="13" customFormat="1" ht="11.25">
      <c r="B397" s="210"/>
      <c r="C397" s="211"/>
      <c r="D397" s="212" t="s">
        <v>250</v>
      </c>
      <c r="E397" s="213" t="s">
        <v>1</v>
      </c>
      <c r="F397" s="214" t="s">
        <v>1569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250</v>
      </c>
      <c r="AU397" s="220" t="s">
        <v>86</v>
      </c>
      <c r="AV397" s="13" t="s">
        <v>83</v>
      </c>
      <c r="AW397" s="13" t="s">
        <v>31</v>
      </c>
      <c r="AX397" s="13" t="s">
        <v>75</v>
      </c>
      <c r="AY397" s="220" t="s">
        <v>239</v>
      </c>
    </row>
    <row r="398" spans="1:65" s="13" customFormat="1" ht="11.25">
      <c r="B398" s="210"/>
      <c r="C398" s="211"/>
      <c r="D398" s="212" t="s">
        <v>250</v>
      </c>
      <c r="E398" s="213" t="s">
        <v>1</v>
      </c>
      <c r="F398" s="214" t="s">
        <v>5858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250</v>
      </c>
      <c r="AU398" s="220" t="s">
        <v>86</v>
      </c>
      <c r="AV398" s="13" t="s">
        <v>83</v>
      </c>
      <c r="AW398" s="13" t="s">
        <v>31</v>
      </c>
      <c r="AX398" s="13" t="s">
        <v>75</v>
      </c>
      <c r="AY398" s="220" t="s">
        <v>239</v>
      </c>
    </row>
    <row r="399" spans="1:65" s="15" customFormat="1" ht="11.25">
      <c r="B399" s="232"/>
      <c r="C399" s="233"/>
      <c r="D399" s="212" t="s">
        <v>250</v>
      </c>
      <c r="E399" s="234" t="s">
        <v>1</v>
      </c>
      <c r="F399" s="235" t="s">
        <v>254</v>
      </c>
      <c r="G399" s="233"/>
      <c r="H399" s="236">
        <v>2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AT399" s="242" t="s">
        <v>250</v>
      </c>
      <c r="AU399" s="242" t="s">
        <v>86</v>
      </c>
      <c r="AV399" s="15" t="s">
        <v>255</v>
      </c>
      <c r="AW399" s="15" t="s">
        <v>31</v>
      </c>
      <c r="AX399" s="15" t="s">
        <v>75</v>
      </c>
      <c r="AY399" s="242" t="s">
        <v>239</v>
      </c>
    </row>
    <row r="400" spans="1:65" s="13" customFormat="1" ht="11.25">
      <c r="B400" s="210"/>
      <c r="C400" s="211"/>
      <c r="D400" s="212" t="s">
        <v>250</v>
      </c>
      <c r="E400" s="213" t="s">
        <v>1</v>
      </c>
      <c r="F400" s="214" t="s">
        <v>5868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250</v>
      </c>
      <c r="AU400" s="220" t="s">
        <v>86</v>
      </c>
      <c r="AV400" s="13" t="s">
        <v>83</v>
      </c>
      <c r="AW400" s="13" t="s">
        <v>31</v>
      </c>
      <c r="AX400" s="13" t="s">
        <v>75</v>
      </c>
      <c r="AY400" s="220" t="s">
        <v>239</v>
      </c>
    </row>
    <row r="401" spans="1:65" s="14" customFormat="1" ht="11.25">
      <c r="B401" s="221"/>
      <c r="C401" s="222"/>
      <c r="D401" s="212" t="s">
        <v>250</v>
      </c>
      <c r="E401" s="223" t="s">
        <v>1</v>
      </c>
      <c r="F401" s="224" t="s">
        <v>83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250</v>
      </c>
      <c r="AU401" s="231" t="s">
        <v>86</v>
      </c>
      <c r="AV401" s="14" t="s">
        <v>86</v>
      </c>
      <c r="AW401" s="14" t="s">
        <v>31</v>
      </c>
      <c r="AX401" s="14" t="s">
        <v>75</v>
      </c>
      <c r="AY401" s="231" t="s">
        <v>239</v>
      </c>
    </row>
    <row r="402" spans="1:65" s="15" customFormat="1" ht="11.25">
      <c r="B402" s="232"/>
      <c r="C402" s="233"/>
      <c r="D402" s="212" t="s">
        <v>250</v>
      </c>
      <c r="E402" s="234" t="s">
        <v>1</v>
      </c>
      <c r="F402" s="235" t="s">
        <v>260</v>
      </c>
      <c r="G402" s="233"/>
      <c r="H402" s="236">
        <v>1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AT402" s="242" t="s">
        <v>250</v>
      </c>
      <c r="AU402" s="242" t="s">
        <v>86</v>
      </c>
      <c r="AV402" s="15" t="s">
        <v>255</v>
      </c>
      <c r="AW402" s="15" t="s">
        <v>31</v>
      </c>
      <c r="AX402" s="15" t="s">
        <v>75</v>
      </c>
      <c r="AY402" s="242" t="s">
        <v>239</v>
      </c>
    </row>
    <row r="403" spans="1:65" s="13" customFormat="1" ht="11.25">
      <c r="B403" s="210"/>
      <c r="C403" s="211"/>
      <c r="D403" s="212" t="s">
        <v>250</v>
      </c>
      <c r="E403" s="213" t="s">
        <v>1</v>
      </c>
      <c r="F403" s="214" t="s">
        <v>5869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250</v>
      </c>
      <c r="AU403" s="220" t="s">
        <v>86</v>
      </c>
      <c r="AV403" s="13" t="s">
        <v>83</v>
      </c>
      <c r="AW403" s="13" t="s">
        <v>31</v>
      </c>
      <c r="AX403" s="13" t="s">
        <v>75</v>
      </c>
      <c r="AY403" s="220" t="s">
        <v>239</v>
      </c>
    </row>
    <row r="404" spans="1:65" s="14" customFormat="1" ht="11.25">
      <c r="B404" s="221"/>
      <c r="C404" s="222"/>
      <c r="D404" s="212" t="s">
        <v>250</v>
      </c>
      <c r="E404" s="223" t="s">
        <v>1</v>
      </c>
      <c r="F404" s="224" t="s">
        <v>83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250</v>
      </c>
      <c r="AU404" s="231" t="s">
        <v>86</v>
      </c>
      <c r="AV404" s="14" t="s">
        <v>86</v>
      </c>
      <c r="AW404" s="14" t="s">
        <v>31</v>
      </c>
      <c r="AX404" s="14" t="s">
        <v>75</v>
      </c>
      <c r="AY404" s="231" t="s">
        <v>239</v>
      </c>
    </row>
    <row r="405" spans="1:65" s="15" customFormat="1" ht="11.25">
      <c r="B405" s="232"/>
      <c r="C405" s="233"/>
      <c r="D405" s="212" t="s">
        <v>250</v>
      </c>
      <c r="E405" s="234" t="s">
        <v>1</v>
      </c>
      <c r="F405" s="235" t="s">
        <v>263</v>
      </c>
      <c r="G405" s="233"/>
      <c r="H405" s="236">
        <v>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250</v>
      </c>
      <c r="AU405" s="242" t="s">
        <v>86</v>
      </c>
      <c r="AV405" s="15" t="s">
        <v>255</v>
      </c>
      <c r="AW405" s="15" t="s">
        <v>31</v>
      </c>
      <c r="AX405" s="15" t="s">
        <v>75</v>
      </c>
      <c r="AY405" s="242" t="s">
        <v>239</v>
      </c>
    </row>
    <row r="406" spans="1:65" s="13" customFormat="1" ht="11.25">
      <c r="B406" s="210"/>
      <c r="C406" s="211"/>
      <c r="D406" s="212" t="s">
        <v>250</v>
      </c>
      <c r="E406" s="213" t="s">
        <v>1</v>
      </c>
      <c r="F406" s="214" t="s">
        <v>5870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250</v>
      </c>
      <c r="AU406" s="220" t="s">
        <v>86</v>
      </c>
      <c r="AV406" s="13" t="s">
        <v>83</v>
      </c>
      <c r="AW406" s="13" t="s">
        <v>31</v>
      </c>
      <c r="AX406" s="13" t="s">
        <v>75</v>
      </c>
      <c r="AY406" s="220" t="s">
        <v>239</v>
      </c>
    </row>
    <row r="407" spans="1:65" s="14" customFormat="1" ht="11.25">
      <c r="B407" s="221"/>
      <c r="C407" s="222"/>
      <c r="D407" s="212" t="s">
        <v>250</v>
      </c>
      <c r="E407" s="223" t="s">
        <v>1</v>
      </c>
      <c r="F407" s="224" t="s">
        <v>86</v>
      </c>
      <c r="G407" s="222"/>
      <c r="H407" s="225">
        <v>2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250</v>
      </c>
      <c r="AU407" s="231" t="s">
        <v>86</v>
      </c>
      <c r="AV407" s="14" t="s">
        <v>86</v>
      </c>
      <c r="AW407" s="14" t="s">
        <v>31</v>
      </c>
      <c r="AX407" s="14" t="s">
        <v>75</v>
      </c>
      <c r="AY407" s="231" t="s">
        <v>239</v>
      </c>
    </row>
    <row r="408" spans="1:65" s="15" customFormat="1" ht="11.25">
      <c r="B408" s="232"/>
      <c r="C408" s="233"/>
      <c r="D408" s="212" t="s">
        <v>250</v>
      </c>
      <c r="E408" s="234" t="s">
        <v>1</v>
      </c>
      <c r="F408" s="235" t="s">
        <v>1080</v>
      </c>
      <c r="G408" s="233"/>
      <c r="H408" s="236">
        <v>2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AT408" s="242" t="s">
        <v>250</v>
      </c>
      <c r="AU408" s="242" t="s">
        <v>86</v>
      </c>
      <c r="AV408" s="15" t="s">
        <v>255</v>
      </c>
      <c r="AW408" s="15" t="s">
        <v>31</v>
      </c>
      <c r="AX408" s="15" t="s">
        <v>75</v>
      </c>
      <c r="AY408" s="242" t="s">
        <v>239</v>
      </c>
    </row>
    <row r="409" spans="1:65" s="16" customFormat="1" ht="11.25">
      <c r="B409" s="243"/>
      <c r="C409" s="244"/>
      <c r="D409" s="212" t="s">
        <v>250</v>
      </c>
      <c r="E409" s="245" t="s">
        <v>1</v>
      </c>
      <c r="F409" s="246" t="s">
        <v>264</v>
      </c>
      <c r="G409" s="244"/>
      <c r="H409" s="247">
        <v>6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AT409" s="253" t="s">
        <v>250</v>
      </c>
      <c r="AU409" s="253" t="s">
        <v>86</v>
      </c>
      <c r="AV409" s="16" t="s">
        <v>246</v>
      </c>
      <c r="AW409" s="16" t="s">
        <v>31</v>
      </c>
      <c r="AX409" s="16" t="s">
        <v>83</v>
      </c>
      <c r="AY409" s="253" t="s">
        <v>239</v>
      </c>
    </row>
    <row r="410" spans="1:65" s="2" customFormat="1" ht="21.75" customHeight="1">
      <c r="A410" s="35"/>
      <c r="B410" s="36"/>
      <c r="C410" s="254" t="s">
        <v>702</v>
      </c>
      <c r="D410" s="254" t="s">
        <v>340</v>
      </c>
      <c r="E410" s="255" t="s">
        <v>5871</v>
      </c>
      <c r="F410" s="256" t="s">
        <v>5872</v>
      </c>
      <c r="G410" s="257" t="s">
        <v>674</v>
      </c>
      <c r="H410" s="258">
        <v>2</v>
      </c>
      <c r="I410" s="259"/>
      <c r="J410" s="260">
        <f>ROUND(I410*H410,2)</f>
        <v>0</v>
      </c>
      <c r="K410" s="256" t="s">
        <v>245</v>
      </c>
      <c r="L410" s="261"/>
      <c r="M410" s="262" t="s">
        <v>1</v>
      </c>
      <c r="N410" s="263" t="s">
        <v>40</v>
      </c>
      <c r="O410" s="72"/>
      <c r="P410" s="201">
        <f>O410*H410</f>
        <v>0</v>
      </c>
      <c r="Q410" s="201">
        <v>9.1999999999999998E-3</v>
      </c>
      <c r="R410" s="201">
        <f>Q410*H410</f>
        <v>1.84E-2</v>
      </c>
      <c r="S410" s="201">
        <v>0</v>
      </c>
      <c r="T410" s="202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3" t="s">
        <v>319</v>
      </c>
      <c r="AT410" s="203" t="s">
        <v>340</v>
      </c>
      <c r="AU410" s="203" t="s">
        <v>86</v>
      </c>
      <c r="AY410" s="18" t="s">
        <v>239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18" t="s">
        <v>83</v>
      </c>
      <c r="BK410" s="204">
        <f>ROUND(I410*H410,2)</f>
        <v>0</v>
      </c>
      <c r="BL410" s="18" t="s">
        <v>246</v>
      </c>
      <c r="BM410" s="203" t="s">
        <v>5873</v>
      </c>
    </row>
    <row r="411" spans="1:65" s="13" customFormat="1" ht="11.25">
      <c r="B411" s="210"/>
      <c r="C411" s="211"/>
      <c r="D411" s="212" t="s">
        <v>250</v>
      </c>
      <c r="E411" s="213" t="s">
        <v>1</v>
      </c>
      <c r="F411" s="214" t="s">
        <v>5874</v>
      </c>
      <c r="G411" s="211"/>
      <c r="H411" s="213" t="s">
        <v>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250</v>
      </c>
      <c r="AU411" s="220" t="s">
        <v>86</v>
      </c>
      <c r="AV411" s="13" t="s">
        <v>83</v>
      </c>
      <c r="AW411" s="13" t="s">
        <v>31</v>
      </c>
      <c r="AX411" s="13" t="s">
        <v>75</v>
      </c>
      <c r="AY411" s="220" t="s">
        <v>239</v>
      </c>
    </row>
    <row r="412" spans="1:65" s="14" customFormat="1" ht="11.25">
      <c r="B412" s="221"/>
      <c r="C412" s="222"/>
      <c r="D412" s="212" t="s">
        <v>250</v>
      </c>
      <c r="E412" s="223" t="s">
        <v>1</v>
      </c>
      <c r="F412" s="224" t="s">
        <v>86</v>
      </c>
      <c r="G412" s="222"/>
      <c r="H412" s="225">
        <v>2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250</v>
      </c>
      <c r="AU412" s="231" t="s">
        <v>86</v>
      </c>
      <c r="AV412" s="14" t="s">
        <v>86</v>
      </c>
      <c r="AW412" s="14" t="s">
        <v>31</v>
      </c>
      <c r="AX412" s="14" t="s">
        <v>83</v>
      </c>
      <c r="AY412" s="231" t="s">
        <v>239</v>
      </c>
    </row>
    <row r="413" spans="1:65" s="2" customFormat="1" ht="16.5" customHeight="1">
      <c r="A413" s="35"/>
      <c r="B413" s="36"/>
      <c r="C413" s="254" t="s">
        <v>707</v>
      </c>
      <c r="D413" s="254" t="s">
        <v>340</v>
      </c>
      <c r="E413" s="255" t="s">
        <v>5875</v>
      </c>
      <c r="F413" s="256" t="s">
        <v>5876</v>
      </c>
      <c r="G413" s="257" t="s">
        <v>674</v>
      </c>
      <c r="H413" s="258">
        <v>1</v>
      </c>
      <c r="I413" s="259"/>
      <c r="J413" s="260">
        <f>ROUND(I413*H413,2)</f>
        <v>0</v>
      </c>
      <c r="K413" s="256" t="s">
        <v>245</v>
      </c>
      <c r="L413" s="261"/>
      <c r="M413" s="262" t="s">
        <v>1</v>
      </c>
      <c r="N413" s="263" t="s">
        <v>40</v>
      </c>
      <c r="O413" s="72"/>
      <c r="P413" s="201">
        <f>O413*H413</f>
        <v>0</v>
      </c>
      <c r="Q413" s="201">
        <v>1.2999999999999999E-2</v>
      </c>
      <c r="R413" s="201">
        <f>Q413*H413</f>
        <v>1.2999999999999999E-2</v>
      </c>
      <c r="S413" s="201">
        <v>0</v>
      </c>
      <c r="T413" s="202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3" t="s">
        <v>319</v>
      </c>
      <c r="AT413" s="203" t="s">
        <v>340</v>
      </c>
      <c r="AU413" s="203" t="s">
        <v>86</v>
      </c>
      <c r="AY413" s="18" t="s">
        <v>239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8" t="s">
        <v>83</v>
      </c>
      <c r="BK413" s="204">
        <f>ROUND(I413*H413,2)</f>
        <v>0</v>
      </c>
      <c r="BL413" s="18" t="s">
        <v>246</v>
      </c>
      <c r="BM413" s="203" t="s">
        <v>5877</v>
      </c>
    </row>
    <row r="414" spans="1:65" s="13" customFormat="1" ht="11.25">
      <c r="B414" s="210"/>
      <c r="C414" s="211"/>
      <c r="D414" s="212" t="s">
        <v>250</v>
      </c>
      <c r="E414" s="213" t="s">
        <v>1</v>
      </c>
      <c r="F414" s="214" t="s">
        <v>5878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250</v>
      </c>
      <c r="AU414" s="220" t="s">
        <v>86</v>
      </c>
      <c r="AV414" s="13" t="s">
        <v>83</v>
      </c>
      <c r="AW414" s="13" t="s">
        <v>31</v>
      </c>
      <c r="AX414" s="13" t="s">
        <v>75</v>
      </c>
      <c r="AY414" s="220" t="s">
        <v>239</v>
      </c>
    </row>
    <row r="415" spans="1:65" s="14" customFormat="1" ht="11.25">
      <c r="B415" s="221"/>
      <c r="C415" s="222"/>
      <c r="D415" s="212" t="s">
        <v>250</v>
      </c>
      <c r="E415" s="223" t="s">
        <v>1</v>
      </c>
      <c r="F415" s="224" t="s">
        <v>83</v>
      </c>
      <c r="G415" s="222"/>
      <c r="H415" s="225">
        <v>1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250</v>
      </c>
      <c r="AU415" s="231" t="s">
        <v>86</v>
      </c>
      <c r="AV415" s="14" t="s">
        <v>86</v>
      </c>
      <c r="AW415" s="14" t="s">
        <v>31</v>
      </c>
      <c r="AX415" s="14" t="s">
        <v>83</v>
      </c>
      <c r="AY415" s="231" t="s">
        <v>239</v>
      </c>
    </row>
    <row r="416" spans="1:65" s="2" customFormat="1" ht="16.5" customHeight="1">
      <c r="A416" s="35"/>
      <c r="B416" s="36"/>
      <c r="C416" s="254" t="s">
        <v>712</v>
      </c>
      <c r="D416" s="254" t="s">
        <v>340</v>
      </c>
      <c r="E416" s="255" t="s">
        <v>5879</v>
      </c>
      <c r="F416" s="256" t="s">
        <v>5869</v>
      </c>
      <c r="G416" s="257" t="s">
        <v>674</v>
      </c>
      <c r="H416" s="258">
        <v>1</v>
      </c>
      <c r="I416" s="259"/>
      <c r="J416" s="260">
        <f>ROUND(I416*H416,2)</f>
        <v>0</v>
      </c>
      <c r="K416" s="256" t="s">
        <v>1</v>
      </c>
      <c r="L416" s="261"/>
      <c r="M416" s="262" t="s">
        <v>1</v>
      </c>
      <c r="N416" s="263" t="s">
        <v>40</v>
      </c>
      <c r="O416" s="72"/>
      <c r="P416" s="201">
        <f>O416*H416</f>
        <v>0</v>
      </c>
      <c r="Q416" s="201">
        <v>0</v>
      </c>
      <c r="R416" s="201">
        <f>Q416*H416</f>
        <v>0</v>
      </c>
      <c r="S416" s="201">
        <v>0</v>
      </c>
      <c r="T416" s="202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3" t="s">
        <v>319</v>
      </c>
      <c r="AT416" s="203" t="s">
        <v>340</v>
      </c>
      <c r="AU416" s="203" t="s">
        <v>86</v>
      </c>
      <c r="AY416" s="18" t="s">
        <v>239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18" t="s">
        <v>83</v>
      </c>
      <c r="BK416" s="204">
        <f>ROUND(I416*H416,2)</f>
        <v>0</v>
      </c>
      <c r="BL416" s="18" t="s">
        <v>246</v>
      </c>
      <c r="BM416" s="203" t="s">
        <v>5880</v>
      </c>
    </row>
    <row r="417" spans="1:65" s="13" customFormat="1" ht="11.25">
      <c r="B417" s="210"/>
      <c r="C417" s="211"/>
      <c r="D417" s="212" t="s">
        <v>250</v>
      </c>
      <c r="E417" s="213" t="s">
        <v>1</v>
      </c>
      <c r="F417" s="214" t="s">
        <v>5881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250</v>
      </c>
      <c r="AU417" s="220" t="s">
        <v>86</v>
      </c>
      <c r="AV417" s="13" t="s">
        <v>83</v>
      </c>
      <c r="AW417" s="13" t="s">
        <v>31</v>
      </c>
      <c r="AX417" s="13" t="s">
        <v>75</v>
      </c>
      <c r="AY417" s="220" t="s">
        <v>239</v>
      </c>
    </row>
    <row r="418" spans="1:65" s="14" customFormat="1" ht="11.25">
      <c r="B418" s="221"/>
      <c r="C418" s="222"/>
      <c r="D418" s="212" t="s">
        <v>250</v>
      </c>
      <c r="E418" s="223" t="s">
        <v>1</v>
      </c>
      <c r="F418" s="224" t="s">
        <v>83</v>
      </c>
      <c r="G418" s="222"/>
      <c r="H418" s="225">
        <v>1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250</v>
      </c>
      <c r="AU418" s="231" t="s">
        <v>86</v>
      </c>
      <c r="AV418" s="14" t="s">
        <v>86</v>
      </c>
      <c r="AW418" s="14" t="s">
        <v>31</v>
      </c>
      <c r="AX418" s="14" t="s">
        <v>83</v>
      </c>
      <c r="AY418" s="231" t="s">
        <v>239</v>
      </c>
    </row>
    <row r="419" spans="1:65" s="2" customFormat="1" ht="33" customHeight="1">
      <c r="A419" s="35"/>
      <c r="B419" s="36"/>
      <c r="C419" s="254" t="s">
        <v>717</v>
      </c>
      <c r="D419" s="254" t="s">
        <v>340</v>
      </c>
      <c r="E419" s="255" t="s">
        <v>5882</v>
      </c>
      <c r="F419" s="256" t="s">
        <v>5883</v>
      </c>
      <c r="G419" s="257" t="s">
        <v>674</v>
      </c>
      <c r="H419" s="258">
        <v>2</v>
      </c>
      <c r="I419" s="259"/>
      <c r="J419" s="260">
        <f>ROUND(I419*H419,2)</f>
        <v>0</v>
      </c>
      <c r="K419" s="256" t="s">
        <v>245</v>
      </c>
      <c r="L419" s="261"/>
      <c r="M419" s="262" t="s">
        <v>1</v>
      </c>
      <c r="N419" s="263" t="s">
        <v>40</v>
      </c>
      <c r="O419" s="72"/>
      <c r="P419" s="201">
        <f>O419*H419</f>
        <v>0</v>
      </c>
      <c r="Q419" s="201">
        <v>1.6500000000000001E-2</v>
      </c>
      <c r="R419" s="201">
        <f>Q419*H419</f>
        <v>3.3000000000000002E-2</v>
      </c>
      <c r="S419" s="201">
        <v>0</v>
      </c>
      <c r="T419" s="202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3" t="s">
        <v>319</v>
      </c>
      <c r="AT419" s="203" t="s">
        <v>340</v>
      </c>
      <c r="AU419" s="203" t="s">
        <v>86</v>
      </c>
      <c r="AY419" s="18" t="s">
        <v>239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8" t="s">
        <v>83</v>
      </c>
      <c r="BK419" s="204">
        <f>ROUND(I419*H419,2)</f>
        <v>0</v>
      </c>
      <c r="BL419" s="18" t="s">
        <v>246</v>
      </c>
      <c r="BM419" s="203" t="s">
        <v>5884</v>
      </c>
    </row>
    <row r="420" spans="1:65" s="13" customFormat="1" ht="11.25">
      <c r="B420" s="210"/>
      <c r="C420" s="211"/>
      <c r="D420" s="212" t="s">
        <v>250</v>
      </c>
      <c r="E420" s="213" t="s">
        <v>1</v>
      </c>
      <c r="F420" s="214" t="s">
        <v>5885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250</v>
      </c>
      <c r="AU420" s="220" t="s">
        <v>86</v>
      </c>
      <c r="AV420" s="13" t="s">
        <v>83</v>
      </c>
      <c r="AW420" s="13" t="s">
        <v>31</v>
      </c>
      <c r="AX420" s="13" t="s">
        <v>75</v>
      </c>
      <c r="AY420" s="220" t="s">
        <v>239</v>
      </c>
    </row>
    <row r="421" spans="1:65" s="14" customFormat="1" ht="11.25">
      <c r="B421" s="221"/>
      <c r="C421" s="222"/>
      <c r="D421" s="212" t="s">
        <v>250</v>
      </c>
      <c r="E421" s="223" t="s">
        <v>1</v>
      </c>
      <c r="F421" s="224" t="s">
        <v>86</v>
      </c>
      <c r="G421" s="222"/>
      <c r="H421" s="225">
        <v>2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250</v>
      </c>
      <c r="AU421" s="231" t="s">
        <v>86</v>
      </c>
      <c r="AV421" s="14" t="s">
        <v>86</v>
      </c>
      <c r="AW421" s="14" t="s">
        <v>31</v>
      </c>
      <c r="AX421" s="14" t="s">
        <v>83</v>
      </c>
      <c r="AY421" s="231" t="s">
        <v>239</v>
      </c>
    </row>
    <row r="422" spans="1:65" s="2" customFormat="1" ht="33" customHeight="1">
      <c r="A422" s="35"/>
      <c r="B422" s="36"/>
      <c r="C422" s="192" t="s">
        <v>722</v>
      </c>
      <c r="D422" s="192" t="s">
        <v>241</v>
      </c>
      <c r="E422" s="193" t="s">
        <v>5886</v>
      </c>
      <c r="F422" s="194" t="s">
        <v>5887</v>
      </c>
      <c r="G422" s="195" t="s">
        <v>674</v>
      </c>
      <c r="H422" s="196">
        <v>1</v>
      </c>
      <c r="I422" s="197"/>
      <c r="J422" s="198">
        <f>ROUND(I422*H422,2)</f>
        <v>0</v>
      </c>
      <c r="K422" s="194" t="s">
        <v>245</v>
      </c>
      <c r="L422" s="40"/>
      <c r="M422" s="199" t="s">
        <v>1</v>
      </c>
      <c r="N422" s="200" t="s">
        <v>40</v>
      </c>
      <c r="O422" s="72"/>
      <c r="P422" s="201">
        <f>O422*H422</f>
        <v>0</v>
      </c>
      <c r="Q422" s="201">
        <v>2.96E-3</v>
      </c>
      <c r="R422" s="201">
        <f>Q422*H422</f>
        <v>2.96E-3</v>
      </c>
      <c r="S422" s="201">
        <v>0</v>
      </c>
      <c r="T422" s="202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03" t="s">
        <v>246</v>
      </c>
      <c r="AT422" s="203" t="s">
        <v>241</v>
      </c>
      <c r="AU422" s="203" t="s">
        <v>86</v>
      </c>
      <c r="AY422" s="18" t="s">
        <v>239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8" t="s">
        <v>83</v>
      </c>
      <c r="BK422" s="204">
        <f>ROUND(I422*H422,2)</f>
        <v>0</v>
      </c>
      <c r="BL422" s="18" t="s">
        <v>246</v>
      </c>
      <c r="BM422" s="203" t="s">
        <v>5888</v>
      </c>
    </row>
    <row r="423" spans="1:65" s="2" customFormat="1" ht="11.25">
      <c r="A423" s="35"/>
      <c r="B423" s="36"/>
      <c r="C423" s="37"/>
      <c r="D423" s="205" t="s">
        <v>248</v>
      </c>
      <c r="E423" s="37"/>
      <c r="F423" s="206" t="s">
        <v>5889</v>
      </c>
      <c r="G423" s="37"/>
      <c r="H423" s="37"/>
      <c r="I423" s="207"/>
      <c r="J423" s="37"/>
      <c r="K423" s="37"/>
      <c r="L423" s="40"/>
      <c r="M423" s="208"/>
      <c r="N423" s="209"/>
      <c r="O423" s="72"/>
      <c r="P423" s="72"/>
      <c r="Q423" s="72"/>
      <c r="R423" s="72"/>
      <c r="S423" s="72"/>
      <c r="T423" s="73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248</v>
      </c>
      <c r="AU423" s="18" t="s">
        <v>86</v>
      </c>
    </row>
    <row r="424" spans="1:65" s="13" customFormat="1" ht="22.5">
      <c r="B424" s="210"/>
      <c r="C424" s="211"/>
      <c r="D424" s="212" t="s">
        <v>250</v>
      </c>
      <c r="E424" s="213" t="s">
        <v>1</v>
      </c>
      <c r="F424" s="214" t="s">
        <v>5890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250</v>
      </c>
      <c r="AU424" s="220" t="s">
        <v>86</v>
      </c>
      <c r="AV424" s="13" t="s">
        <v>83</v>
      </c>
      <c r="AW424" s="13" t="s">
        <v>31</v>
      </c>
      <c r="AX424" s="13" t="s">
        <v>75</v>
      </c>
      <c r="AY424" s="220" t="s">
        <v>239</v>
      </c>
    </row>
    <row r="425" spans="1:65" s="14" customFormat="1" ht="11.25">
      <c r="B425" s="221"/>
      <c r="C425" s="222"/>
      <c r="D425" s="212" t="s">
        <v>250</v>
      </c>
      <c r="E425" s="223" t="s">
        <v>1</v>
      </c>
      <c r="F425" s="224" t="s">
        <v>83</v>
      </c>
      <c r="G425" s="222"/>
      <c r="H425" s="225">
        <v>1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250</v>
      </c>
      <c r="AU425" s="231" t="s">
        <v>86</v>
      </c>
      <c r="AV425" s="14" t="s">
        <v>86</v>
      </c>
      <c r="AW425" s="14" t="s">
        <v>31</v>
      </c>
      <c r="AX425" s="14" t="s">
        <v>83</v>
      </c>
      <c r="AY425" s="231" t="s">
        <v>239</v>
      </c>
    </row>
    <row r="426" spans="1:65" s="2" customFormat="1" ht="24.2" customHeight="1">
      <c r="A426" s="35"/>
      <c r="B426" s="36"/>
      <c r="C426" s="254" t="s">
        <v>727</v>
      </c>
      <c r="D426" s="254" t="s">
        <v>340</v>
      </c>
      <c r="E426" s="255" t="s">
        <v>5891</v>
      </c>
      <c r="F426" s="256" t="s">
        <v>5892</v>
      </c>
      <c r="G426" s="257" t="s">
        <v>674</v>
      </c>
      <c r="H426" s="258">
        <v>1</v>
      </c>
      <c r="I426" s="259"/>
      <c r="J426" s="260">
        <f>ROUND(I426*H426,2)</f>
        <v>0</v>
      </c>
      <c r="K426" s="256" t="s">
        <v>245</v>
      </c>
      <c r="L426" s="261"/>
      <c r="M426" s="262" t="s">
        <v>1</v>
      </c>
      <c r="N426" s="263" t="s">
        <v>40</v>
      </c>
      <c r="O426" s="72"/>
      <c r="P426" s="201">
        <f>O426*H426</f>
        <v>0</v>
      </c>
      <c r="Q426" s="201">
        <v>2.2499999999999999E-2</v>
      </c>
      <c r="R426" s="201">
        <f>Q426*H426</f>
        <v>2.2499999999999999E-2</v>
      </c>
      <c r="S426" s="201">
        <v>0</v>
      </c>
      <c r="T426" s="202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3" t="s">
        <v>319</v>
      </c>
      <c r="AT426" s="203" t="s">
        <v>340</v>
      </c>
      <c r="AU426" s="203" t="s">
        <v>86</v>
      </c>
      <c r="AY426" s="18" t="s">
        <v>239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8" t="s">
        <v>83</v>
      </c>
      <c r="BK426" s="204">
        <f>ROUND(I426*H426,2)</f>
        <v>0</v>
      </c>
      <c r="BL426" s="18" t="s">
        <v>246</v>
      </c>
      <c r="BM426" s="203" t="s">
        <v>5893</v>
      </c>
    </row>
    <row r="427" spans="1:65" s="13" customFormat="1" ht="11.25">
      <c r="B427" s="210"/>
      <c r="C427" s="211"/>
      <c r="D427" s="212" t="s">
        <v>250</v>
      </c>
      <c r="E427" s="213" t="s">
        <v>1</v>
      </c>
      <c r="F427" s="214" t="s">
        <v>5894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250</v>
      </c>
      <c r="AU427" s="220" t="s">
        <v>86</v>
      </c>
      <c r="AV427" s="13" t="s">
        <v>83</v>
      </c>
      <c r="AW427" s="13" t="s">
        <v>31</v>
      </c>
      <c r="AX427" s="13" t="s">
        <v>75</v>
      </c>
      <c r="AY427" s="220" t="s">
        <v>239</v>
      </c>
    </row>
    <row r="428" spans="1:65" s="14" customFormat="1" ht="11.25">
      <c r="B428" s="221"/>
      <c r="C428" s="222"/>
      <c r="D428" s="212" t="s">
        <v>250</v>
      </c>
      <c r="E428" s="223" t="s">
        <v>1</v>
      </c>
      <c r="F428" s="224" t="s">
        <v>83</v>
      </c>
      <c r="G428" s="222"/>
      <c r="H428" s="225">
        <v>1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250</v>
      </c>
      <c r="AU428" s="231" t="s">
        <v>86</v>
      </c>
      <c r="AV428" s="14" t="s">
        <v>86</v>
      </c>
      <c r="AW428" s="14" t="s">
        <v>31</v>
      </c>
      <c r="AX428" s="14" t="s">
        <v>83</v>
      </c>
      <c r="AY428" s="231" t="s">
        <v>239</v>
      </c>
    </row>
    <row r="429" spans="1:65" s="2" customFormat="1" ht="24.2" customHeight="1">
      <c r="A429" s="35"/>
      <c r="B429" s="36"/>
      <c r="C429" s="192" t="s">
        <v>737</v>
      </c>
      <c r="D429" s="192" t="s">
        <v>241</v>
      </c>
      <c r="E429" s="193" t="s">
        <v>5895</v>
      </c>
      <c r="F429" s="194" t="s">
        <v>5896</v>
      </c>
      <c r="G429" s="195" t="s">
        <v>674</v>
      </c>
      <c r="H429" s="196">
        <v>2</v>
      </c>
      <c r="I429" s="197"/>
      <c r="J429" s="198">
        <f>ROUND(I429*H429,2)</f>
        <v>0</v>
      </c>
      <c r="K429" s="194" t="s">
        <v>1</v>
      </c>
      <c r="L429" s="40"/>
      <c r="M429" s="199" t="s">
        <v>1</v>
      </c>
      <c r="N429" s="200" t="s">
        <v>40</v>
      </c>
      <c r="O429" s="72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3" t="s">
        <v>246</v>
      </c>
      <c r="AT429" s="203" t="s">
        <v>241</v>
      </c>
      <c r="AU429" s="203" t="s">
        <v>86</v>
      </c>
      <c r="AY429" s="18" t="s">
        <v>239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8" t="s">
        <v>83</v>
      </c>
      <c r="BK429" s="204">
        <f>ROUND(I429*H429,2)</f>
        <v>0</v>
      </c>
      <c r="BL429" s="18" t="s">
        <v>246</v>
      </c>
      <c r="BM429" s="203" t="s">
        <v>5897</v>
      </c>
    </row>
    <row r="430" spans="1:65" s="2" customFormat="1" ht="21.75" customHeight="1">
      <c r="A430" s="35"/>
      <c r="B430" s="36"/>
      <c r="C430" s="192" t="s">
        <v>745</v>
      </c>
      <c r="D430" s="192" t="s">
        <v>241</v>
      </c>
      <c r="E430" s="193" t="s">
        <v>5898</v>
      </c>
      <c r="F430" s="194" t="s">
        <v>5899</v>
      </c>
      <c r="G430" s="195" t="s">
        <v>674</v>
      </c>
      <c r="H430" s="196">
        <v>2</v>
      </c>
      <c r="I430" s="197"/>
      <c r="J430" s="198">
        <f>ROUND(I430*H430,2)</f>
        <v>0</v>
      </c>
      <c r="K430" s="194" t="s">
        <v>1</v>
      </c>
      <c r="L430" s="40"/>
      <c r="M430" s="199" t="s">
        <v>1</v>
      </c>
      <c r="N430" s="200" t="s">
        <v>40</v>
      </c>
      <c r="O430" s="72"/>
      <c r="P430" s="201">
        <f>O430*H430</f>
        <v>0</v>
      </c>
      <c r="Q430" s="201">
        <v>0</v>
      </c>
      <c r="R430" s="201">
        <f>Q430*H430</f>
        <v>0</v>
      </c>
      <c r="S430" s="201">
        <v>0</v>
      </c>
      <c r="T430" s="20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3" t="s">
        <v>246</v>
      </c>
      <c r="AT430" s="203" t="s">
        <v>241</v>
      </c>
      <c r="AU430" s="203" t="s">
        <v>86</v>
      </c>
      <c r="AY430" s="18" t="s">
        <v>239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8" t="s">
        <v>83</v>
      </c>
      <c r="BK430" s="204">
        <f>ROUND(I430*H430,2)</f>
        <v>0</v>
      </c>
      <c r="BL430" s="18" t="s">
        <v>246</v>
      </c>
      <c r="BM430" s="203" t="s">
        <v>5900</v>
      </c>
    </row>
    <row r="431" spans="1:65" s="2" customFormat="1" ht="24.2" customHeight="1">
      <c r="A431" s="35"/>
      <c r="B431" s="36"/>
      <c r="C431" s="192" t="s">
        <v>754</v>
      </c>
      <c r="D431" s="192" t="s">
        <v>241</v>
      </c>
      <c r="E431" s="193" t="s">
        <v>5901</v>
      </c>
      <c r="F431" s="194" t="s">
        <v>5902</v>
      </c>
      <c r="G431" s="195" t="s">
        <v>4179</v>
      </c>
      <c r="H431" s="196">
        <v>1</v>
      </c>
      <c r="I431" s="197"/>
      <c r="J431" s="198">
        <f>ROUND(I431*H431,2)</f>
        <v>0</v>
      </c>
      <c r="K431" s="194" t="s">
        <v>245</v>
      </c>
      <c r="L431" s="40"/>
      <c r="M431" s="199" t="s">
        <v>1</v>
      </c>
      <c r="N431" s="200" t="s">
        <v>40</v>
      </c>
      <c r="O431" s="72"/>
      <c r="P431" s="201">
        <f>O431*H431</f>
        <v>0</v>
      </c>
      <c r="Q431" s="201">
        <v>4.0930000000000001E-2</v>
      </c>
      <c r="R431" s="201">
        <f>Q431*H431</f>
        <v>4.0930000000000001E-2</v>
      </c>
      <c r="S431" s="201">
        <v>0</v>
      </c>
      <c r="T431" s="202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3" t="s">
        <v>246</v>
      </c>
      <c r="AT431" s="203" t="s">
        <v>241</v>
      </c>
      <c r="AU431" s="203" t="s">
        <v>86</v>
      </c>
      <c r="AY431" s="18" t="s">
        <v>239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8" t="s">
        <v>83</v>
      </c>
      <c r="BK431" s="204">
        <f>ROUND(I431*H431,2)</f>
        <v>0</v>
      </c>
      <c r="BL431" s="18" t="s">
        <v>246</v>
      </c>
      <c r="BM431" s="203" t="s">
        <v>5903</v>
      </c>
    </row>
    <row r="432" spans="1:65" s="2" customFormat="1" ht="11.25">
      <c r="A432" s="35"/>
      <c r="B432" s="36"/>
      <c r="C432" s="37"/>
      <c r="D432" s="205" t="s">
        <v>248</v>
      </c>
      <c r="E432" s="37"/>
      <c r="F432" s="206" t="s">
        <v>5904</v>
      </c>
      <c r="G432" s="37"/>
      <c r="H432" s="37"/>
      <c r="I432" s="207"/>
      <c r="J432" s="37"/>
      <c r="K432" s="37"/>
      <c r="L432" s="40"/>
      <c r="M432" s="208"/>
      <c r="N432" s="209"/>
      <c r="O432" s="72"/>
      <c r="P432" s="72"/>
      <c r="Q432" s="72"/>
      <c r="R432" s="72"/>
      <c r="S432" s="72"/>
      <c r="T432" s="73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248</v>
      </c>
      <c r="AU432" s="18" t="s">
        <v>86</v>
      </c>
    </row>
    <row r="433" spans="1:65" s="12" customFormat="1" ht="22.9" customHeight="1">
      <c r="B433" s="176"/>
      <c r="C433" s="177"/>
      <c r="D433" s="178" t="s">
        <v>74</v>
      </c>
      <c r="E433" s="190" t="s">
        <v>5905</v>
      </c>
      <c r="F433" s="190" t="s">
        <v>5906</v>
      </c>
      <c r="G433" s="177"/>
      <c r="H433" s="177"/>
      <c r="I433" s="180"/>
      <c r="J433" s="191">
        <f>BK433</f>
        <v>0</v>
      </c>
      <c r="K433" s="177"/>
      <c r="L433" s="182"/>
      <c r="M433" s="183"/>
      <c r="N433" s="184"/>
      <c r="O433" s="184"/>
      <c r="P433" s="185">
        <f>SUM(P434:P505)</f>
        <v>0</v>
      </c>
      <c r="Q433" s="184"/>
      <c r="R433" s="185">
        <f>SUM(R434:R505)</f>
        <v>0.26776000000000005</v>
      </c>
      <c r="S433" s="184"/>
      <c r="T433" s="186">
        <f>SUM(T434:T505)</f>
        <v>7.5340000000000004E-2</v>
      </c>
      <c r="AR433" s="187" t="s">
        <v>83</v>
      </c>
      <c r="AT433" s="188" t="s">
        <v>74</v>
      </c>
      <c r="AU433" s="188" t="s">
        <v>83</v>
      </c>
      <c r="AY433" s="187" t="s">
        <v>239</v>
      </c>
      <c r="BK433" s="189">
        <f>SUM(BK434:BK505)</f>
        <v>0</v>
      </c>
    </row>
    <row r="434" spans="1:65" s="2" customFormat="1" ht="24.2" customHeight="1">
      <c r="A434" s="35"/>
      <c r="B434" s="36"/>
      <c r="C434" s="192" t="s">
        <v>761</v>
      </c>
      <c r="D434" s="192" t="s">
        <v>241</v>
      </c>
      <c r="E434" s="193" t="s">
        <v>5907</v>
      </c>
      <c r="F434" s="194" t="s">
        <v>5908</v>
      </c>
      <c r="G434" s="195" t="s">
        <v>674</v>
      </c>
      <c r="H434" s="196">
        <v>1</v>
      </c>
      <c r="I434" s="197"/>
      <c r="J434" s="198">
        <f>ROUND(I434*H434,2)</f>
        <v>0</v>
      </c>
      <c r="K434" s="194" t="s">
        <v>245</v>
      </c>
      <c r="L434" s="40"/>
      <c r="M434" s="199" t="s">
        <v>1</v>
      </c>
      <c r="N434" s="200" t="s">
        <v>40</v>
      </c>
      <c r="O434" s="72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3" t="s">
        <v>246</v>
      </c>
      <c r="AT434" s="203" t="s">
        <v>241</v>
      </c>
      <c r="AU434" s="203" t="s">
        <v>86</v>
      </c>
      <c r="AY434" s="18" t="s">
        <v>239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8" t="s">
        <v>83</v>
      </c>
      <c r="BK434" s="204">
        <f>ROUND(I434*H434,2)</f>
        <v>0</v>
      </c>
      <c r="BL434" s="18" t="s">
        <v>246</v>
      </c>
      <c r="BM434" s="203" t="s">
        <v>5909</v>
      </c>
    </row>
    <row r="435" spans="1:65" s="2" customFormat="1" ht="11.25">
      <c r="A435" s="35"/>
      <c r="B435" s="36"/>
      <c r="C435" s="37"/>
      <c r="D435" s="205" t="s">
        <v>248</v>
      </c>
      <c r="E435" s="37"/>
      <c r="F435" s="206" t="s">
        <v>5910</v>
      </c>
      <c r="G435" s="37"/>
      <c r="H435" s="37"/>
      <c r="I435" s="207"/>
      <c r="J435" s="37"/>
      <c r="K435" s="37"/>
      <c r="L435" s="40"/>
      <c r="M435" s="208"/>
      <c r="N435" s="209"/>
      <c r="O435" s="72"/>
      <c r="P435" s="72"/>
      <c r="Q435" s="72"/>
      <c r="R435" s="72"/>
      <c r="S435" s="72"/>
      <c r="T435" s="73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248</v>
      </c>
      <c r="AU435" s="18" t="s">
        <v>86</v>
      </c>
    </row>
    <row r="436" spans="1:65" s="13" customFormat="1" ht="11.25">
      <c r="B436" s="210"/>
      <c r="C436" s="211"/>
      <c r="D436" s="212" t="s">
        <v>250</v>
      </c>
      <c r="E436" s="213" t="s">
        <v>1</v>
      </c>
      <c r="F436" s="214" t="s">
        <v>5911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250</v>
      </c>
      <c r="AU436" s="220" t="s">
        <v>86</v>
      </c>
      <c r="AV436" s="13" t="s">
        <v>83</v>
      </c>
      <c r="AW436" s="13" t="s">
        <v>31</v>
      </c>
      <c r="AX436" s="13" t="s">
        <v>75</v>
      </c>
      <c r="AY436" s="220" t="s">
        <v>239</v>
      </c>
    </row>
    <row r="437" spans="1:65" s="14" customFormat="1" ht="11.25">
      <c r="B437" s="221"/>
      <c r="C437" s="222"/>
      <c r="D437" s="212" t="s">
        <v>250</v>
      </c>
      <c r="E437" s="223" t="s">
        <v>1</v>
      </c>
      <c r="F437" s="224" t="s">
        <v>1042</v>
      </c>
      <c r="G437" s="222"/>
      <c r="H437" s="225">
        <v>1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250</v>
      </c>
      <c r="AU437" s="231" t="s">
        <v>86</v>
      </c>
      <c r="AV437" s="14" t="s">
        <v>86</v>
      </c>
      <c r="AW437" s="14" t="s">
        <v>31</v>
      </c>
      <c r="AX437" s="14" t="s">
        <v>83</v>
      </c>
      <c r="AY437" s="231" t="s">
        <v>239</v>
      </c>
    </row>
    <row r="438" spans="1:65" s="2" customFormat="1" ht="24.2" customHeight="1">
      <c r="A438" s="35"/>
      <c r="B438" s="36"/>
      <c r="C438" s="192" t="s">
        <v>769</v>
      </c>
      <c r="D438" s="192" t="s">
        <v>241</v>
      </c>
      <c r="E438" s="193" t="s">
        <v>5912</v>
      </c>
      <c r="F438" s="194" t="s">
        <v>5913</v>
      </c>
      <c r="G438" s="195" t="s">
        <v>674</v>
      </c>
      <c r="H438" s="196">
        <v>1</v>
      </c>
      <c r="I438" s="197"/>
      <c r="J438" s="198">
        <f>ROUND(I438*H438,2)</f>
        <v>0</v>
      </c>
      <c r="K438" s="194" t="s">
        <v>245</v>
      </c>
      <c r="L438" s="40"/>
      <c r="M438" s="199" t="s">
        <v>1</v>
      </c>
      <c r="N438" s="200" t="s">
        <v>40</v>
      </c>
      <c r="O438" s="72"/>
      <c r="P438" s="201">
        <f>O438*H438</f>
        <v>0</v>
      </c>
      <c r="Q438" s="201">
        <v>0</v>
      </c>
      <c r="R438" s="201">
        <f>Q438*H438</f>
        <v>0</v>
      </c>
      <c r="S438" s="201">
        <v>2.2200000000000001E-2</v>
      </c>
      <c r="T438" s="202">
        <f>S438*H438</f>
        <v>2.2200000000000001E-2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03" t="s">
        <v>246</v>
      </c>
      <c r="AT438" s="203" t="s">
        <v>241</v>
      </c>
      <c r="AU438" s="203" t="s">
        <v>86</v>
      </c>
      <c r="AY438" s="18" t="s">
        <v>239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8" t="s">
        <v>83</v>
      </c>
      <c r="BK438" s="204">
        <f>ROUND(I438*H438,2)</f>
        <v>0</v>
      </c>
      <c r="BL438" s="18" t="s">
        <v>246</v>
      </c>
      <c r="BM438" s="203" t="s">
        <v>5914</v>
      </c>
    </row>
    <row r="439" spans="1:65" s="2" customFormat="1" ht="11.25">
      <c r="A439" s="35"/>
      <c r="B439" s="36"/>
      <c r="C439" s="37"/>
      <c r="D439" s="205" t="s">
        <v>248</v>
      </c>
      <c r="E439" s="37"/>
      <c r="F439" s="206" t="s">
        <v>5915</v>
      </c>
      <c r="G439" s="37"/>
      <c r="H439" s="37"/>
      <c r="I439" s="207"/>
      <c r="J439" s="37"/>
      <c r="K439" s="37"/>
      <c r="L439" s="40"/>
      <c r="M439" s="208"/>
      <c r="N439" s="209"/>
      <c r="O439" s="72"/>
      <c r="P439" s="72"/>
      <c r="Q439" s="72"/>
      <c r="R439" s="72"/>
      <c r="S439" s="72"/>
      <c r="T439" s="73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248</v>
      </c>
      <c r="AU439" s="18" t="s">
        <v>86</v>
      </c>
    </row>
    <row r="440" spans="1:65" s="13" customFormat="1" ht="11.25">
      <c r="B440" s="210"/>
      <c r="C440" s="211"/>
      <c r="D440" s="212" t="s">
        <v>250</v>
      </c>
      <c r="E440" s="213" t="s">
        <v>1</v>
      </c>
      <c r="F440" s="214" t="s">
        <v>5916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250</v>
      </c>
      <c r="AU440" s="220" t="s">
        <v>86</v>
      </c>
      <c r="AV440" s="13" t="s">
        <v>83</v>
      </c>
      <c r="AW440" s="13" t="s">
        <v>31</v>
      </c>
      <c r="AX440" s="13" t="s">
        <v>75</v>
      </c>
      <c r="AY440" s="220" t="s">
        <v>239</v>
      </c>
    </row>
    <row r="441" spans="1:65" s="14" customFormat="1" ht="11.25">
      <c r="B441" s="221"/>
      <c r="C441" s="222"/>
      <c r="D441" s="212" t="s">
        <v>250</v>
      </c>
      <c r="E441" s="223" t="s">
        <v>1</v>
      </c>
      <c r="F441" s="224" t="s">
        <v>1042</v>
      </c>
      <c r="G441" s="222"/>
      <c r="H441" s="225">
        <v>1</v>
      </c>
      <c r="I441" s="226"/>
      <c r="J441" s="222"/>
      <c r="K441" s="222"/>
      <c r="L441" s="227"/>
      <c r="M441" s="228"/>
      <c r="N441" s="229"/>
      <c r="O441" s="229"/>
      <c r="P441" s="229"/>
      <c r="Q441" s="229"/>
      <c r="R441" s="229"/>
      <c r="S441" s="229"/>
      <c r="T441" s="230"/>
      <c r="AT441" s="231" t="s">
        <v>250</v>
      </c>
      <c r="AU441" s="231" t="s">
        <v>86</v>
      </c>
      <c r="AV441" s="14" t="s">
        <v>86</v>
      </c>
      <c r="AW441" s="14" t="s">
        <v>31</v>
      </c>
      <c r="AX441" s="14" t="s">
        <v>83</v>
      </c>
      <c r="AY441" s="231" t="s">
        <v>239</v>
      </c>
    </row>
    <row r="442" spans="1:65" s="2" customFormat="1" ht="33" customHeight="1">
      <c r="A442" s="35"/>
      <c r="B442" s="36"/>
      <c r="C442" s="254" t="s">
        <v>780</v>
      </c>
      <c r="D442" s="254" t="s">
        <v>340</v>
      </c>
      <c r="E442" s="255" t="s">
        <v>5917</v>
      </c>
      <c r="F442" s="256" t="s">
        <v>5918</v>
      </c>
      <c r="G442" s="257" t="s">
        <v>674</v>
      </c>
      <c r="H442" s="258">
        <v>1</v>
      </c>
      <c r="I442" s="259"/>
      <c r="J442" s="260">
        <f>ROUND(I442*H442,2)</f>
        <v>0</v>
      </c>
      <c r="K442" s="256" t="s">
        <v>245</v>
      </c>
      <c r="L442" s="261"/>
      <c r="M442" s="262" t="s">
        <v>1</v>
      </c>
      <c r="N442" s="263" t="s">
        <v>40</v>
      </c>
      <c r="O442" s="72"/>
      <c r="P442" s="201">
        <f>O442*H442</f>
        <v>0</v>
      </c>
      <c r="Q442" s="201">
        <v>2.3E-2</v>
      </c>
      <c r="R442" s="201">
        <f>Q442*H442</f>
        <v>2.3E-2</v>
      </c>
      <c r="S442" s="201">
        <v>0</v>
      </c>
      <c r="T442" s="20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3" t="s">
        <v>319</v>
      </c>
      <c r="AT442" s="203" t="s">
        <v>340</v>
      </c>
      <c r="AU442" s="203" t="s">
        <v>86</v>
      </c>
      <c r="AY442" s="18" t="s">
        <v>239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8" t="s">
        <v>83</v>
      </c>
      <c r="BK442" s="204">
        <f>ROUND(I442*H442,2)</f>
        <v>0</v>
      </c>
      <c r="BL442" s="18" t="s">
        <v>246</v>
      </c>
      <c r="BM442" s="203" t="s">
        <v>5919</v>
      </c>
    </row>
    <row r="443" spans="1:65" s="13" customFormat="1" ht="11.25">
      <c r="B443" s="210"/>
      <c r="C443" s="211"/>
      <c r="D443" s="212" t="s">
        <v>250</v>
      </c>
      <c r="E443" s="213" t="s">
        <v>1</v>
      </c>
      <c r="F443" s="214" t="s">
        <v>5920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250</v>
      </c>
      <c r="AU443" s="220" t="s">
        <v>86</v>
      </c>
      <c r="AV443" s="13" t="s">
        <v>83</v>
      </c>
      <c r="AW443" s="13" t="s">
        <v>31</v>
      </c>
      <c r="AX443" s="13" t="s">
        <v>75</v>
      </c>
      <c r="AY443" s="220" t="s">
        <v>239</v>
      </c>
    </row>
    <row r="444" spans="1:65" s="14" customFormat="1" ht="11.25">
      <c r="B444" s="221"/>
      <c r="C444" s="222"/>
      <c r="D444" s="212" t="s">
        <v>250</v>
      </c>
      <c r="E444" s="223" t="s">
        <v>1</v>
      </c>
      <c r="F444" s="224" t="s">
        <v>83</v>
      </c>
      <c r="G444" s="222"/>
      <c r="H444" s="225">
        <v>1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250</v>
      </c>
      <c r="AU444" s="231" t="s">
        <v>86</v>
      </c>
      <c r="AV444" s="14" t="s">
        <v>86</v>
      </c>
      <c r="AW444" s="14" t="s">
        <v>31</v>
      </c>
      <c r="AX444" s="14" t="s">
        <v>83</v>
      </c>
      <c r="AY444" s="231" t="s">
        <v>239</v>
      </c>
    </row>
    <row r="445" spans="1:65" s="2" customFormat="1" ht="24.2" customHeight="1">
      <c r="A445" s="35"/>
      <c r="B445" s="36"/>
      <c r="C445" s="192" t="s">
        <v>786</v>
      </c>
      <c r="D445" s="192" t="s">
        <v>241</v>
      </c>
      <c r="E445" s="193" t="s">
        <v>5921</v>
      </c>
      <c r="F445" s="194" t="s">
        <v>5922</v>
      </c>
      <c r="G445" s="195" t="s">
        <v>674</v>
      </c>
      <c r="H445" s="196">
        <v>1</v>
      </c>
      <c r="I445" s="197"/>
      <c r="J445" s="198">
        <f>ROUND(I445*H445,2)</f>
        <v>0</v>
      </c>
      <c r="K445" s="194" t="s">
        <v>245</v>
      </c>
      <c r="L445" s="40"/>
      <c r="M445" s="199" t="s">
        <v>1</v>
      </c>
      <c r="N445" s="200" t="s">
        <v>40</v>
      </c>
      <c r="O445" s="72"/>
      <c r="P445" s="201">
        <f>O445*H445</f>
        <v>0</v>
      </c>
      <c r="Q445" s="201">
        <v>0</v>
      </c>
      <c r="R445" s="201">
        <f>Q445*H445</f>
        <v>0</v>
      </c>
      <c r="S445" s="201">
        <v>1.8599999999999998E-2</v>
      </c>
      <c r="T445" s="202">
        <f>S445*H445</f>
        <v>1.8599999999999998E-2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3" t="s">
        <v>246</v>
      </c>
      <c r="AT445" s="203" t="s">
        <v>241</v>
      </c>
      <c r="AU445" s="203" t="s">
        <v>86</v>
      </c>
      <c r="AY445" s="18" t="s">
        <v>239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8" t="s">
        <v>83</v>
      </c>
      <c r="BK445" s="204">
        <f>ROUND(I445*H445,2)</f>
        <v>0</v>
      </c>
      <c r="BL445" s="18" t="s">
        <v>246</v>
      </c>
      <c r="BM445" s="203" t="s">
        <v>5923</v>
      </c>
    </row>
    <row r="446" spans="1:65" s="2" customFormat="1" ht="11.25">
      <c r="A446" s="35"/>
      <c r="B446" s="36"/>
      <c r="C446" s="37"/>
      <c r="D446" s="205" t="s">
        <v>248</v>
      </c>
      <c r="E446" s="37"/>
      <c r="F446" s="206" t="s">
        <v>5924</v>
      </c>
      <c r="G446" s="37"/>
      <c r="H446" s="37"/>
      <c r="I446" s="207"/>
      <c r="J446" s="37"/>
      <c r="K446" s="37"/>
      <c r="L446" s="40"/>
      <c r="M446" s="208"/>
      <c r="N446" s="209"/>
      <c r="O446" s="72"/>
      <c r="P446" s="72"/>
      <c r="Q446" s="72"/>
      <c r="R446" s="72"/>
      <c r="S446" s="72"/>
      <c r="T446" s="73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248</v>
      </c>
      <c r="AU446" s="18" t="s">
        <v>86</v>
      </c>
    </row>
    <row r="447" spans="1:65" s="13" customFormat="1" ht="11.25">
      <c r="B447" s="210"/>
      <c r="C447" s="211"/>
      <c r="D447" s="212" t="s">
        <v>250</v>
      </c>
      <c r="E447" s="213" t="s">
        <v>1</v>
      </c>
      <c r="F447" s="214" t="s">
        <v>5925</v>
      </c>
      <c r="G447" s="211"/>
      <c r="H447" s="213" t="s">
        <v>1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250</v>
      </c>
      <c r="AU447" s="220" t="s">
        <v>86</v>
      </c>
      <c r="AV447" s="13" t="s">
        <v>83</v>
      </c>
      <c r="AW447" s="13" t="s">
        <v>31</v>
      </c>
      <c r="AX447" s="13" t="s">
        <v>75</v>
      </c>
      <c r="AY447" s="220" t="s">
        <v>239</v>
      </c>
    </row>
    <row r="448" spans="1:65" s="14" customFormat="1" ht="11.25">
      <c r="B448" s="221"/>
      <c r="C448" s="222"/>
      <c r="D448" s="212" t="s">
        <v>250</v>
      </c>
      <c r="E448" s="223" t="s">
        <v>1</v>
      </c>
      <c r="F448" s="224" t="s">
        <v>83</v>
      </c>
      <c r="G448" s="222"/>
      <c r="H448" s="225">
        <v>1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250</v>
      </c>
      <c r="AU448" s="231" t="s">
        <v>86</v>
      </c>
      <c r="AV448" s="14" t="s">
        <v>86</v>
      </c>
      <c r="AW448" s="14" t="s">
        <v>31</v>
      </c>
      <c r="AX448" s="14" t="s">
        <v>83</v>
      </c>
      <c r="AY448" s="231" t="s">
        <v>239</v>
      </c>
    </row>
    <row r="449" spans="1:65" s="2" customFormat="1" ht="16.5" customHeight="1">
      <c r="A449" s="35"/>
      <c r="B449" s="36"/>
      <c r="C449" s="254" t="s">
        <v>793</v>
      </c>
      <c r="D449" s="254" t="s">
        <v>340</v>
      </c>
      <c r="E449" s="255" t="s">
        <v>5926</v>
      </c>
      <c r="F449" s="256" t="s">
        <v>5927</v>
      </c>
      <c r="G449" s="257" t="s">
        <v>674</v>
      </c>
      <c r="H449" s="258">
        <v>1</v>
      </c>
      <c r="I449" s="259"/>
      <c r="J449" s="260">
        <f>ROUND(I449*H449,2)</f>
        <v>0</v>
      </c>
      <c r="K449" s="256" t="s">
        <v>1</v>
      </c>
      <c r="L449" s="261"/>
      <c r="M449" s="262" t="s">
        <v>1</v>
      </c>
      <c r="N449" s="263" t="s">
        <v>40</v>
      </c>
      <c r="O449" s="72"/>
      <c r="P449" s="201">
        <f>O449*H449</f>
        <v>0</v>
      </c>
      <c r="Q449" s="201">
        <v>8.9999999999999993E-3</v>
      </c>
      <c r="R449" s="201">
        <f>Q449*H449</f>
        <v>8.9999999999999993E-3</v>
      </c>
      <c r="S449" s="201">
        <v>0</v>
      </c>
      <c r="T449" s="20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3" t="s">
        <v>319</v>
      </c>
      <c r="AT449" s="203" t="s">
        <v>340</v>
      </c>
      <c r="AU449" s="203" t="s">
        <v>86</v>
      </c>
      <c r="AY449" s="18" t="s">
        <v>239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8" t="s">
        <v>83</v>
      </c>
      <c r="BK449" s="204">
        <f>ROUND(I449*H449,2)</f>
        <v>0</v>
      </c>
      <c r="BL449" s="18" t="s">
        <v>246</v>
      </c>
      <c r="BM449" s="203" t="s">
        <v>5928</v>
      </c>
    </row>
    <row r="450" spans="1:65" s="13" customFormat="1" ht="11.25">
      <c r="B450" s="210"/>
      <c r="C450" s="211"/>
      <c r="D450" s="212" t="s">
        <v>250</v>
      </c>
      <c r="E450" s="213" t="s">
        <v>1</v>
      </c>
      <c r="F450" s="214" t="s">
        <v>5929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250</v>
      </c>
      <c r="AU450" s="220" t="s">
        <v>86</v>
      </c>
      <c r="AV450" s="13" t="s">
        <v>83</v>
      </c>
      <c r="AW450" s="13" t="s">
        <v>31</v>
      </c>
      <c r="AX450" s="13" t="s">
        <v>75</v>
      </c>
      <c r="AY450" s="220" t="s">
        <v>239</v>
      </c>
    </row>
    <row r="451" spans="1:65" s="14" customFormat="1" ht="11.25">
      <c r="B451" s="221"/>
      <c r="C451" s="222"/>
      <c r="D451" s="212" t="s">
        <v>250</v>
      </c>
      <c r="E451" s="223" t="s">
        <v>1</v>
      </c>
      <c r="F451" s="224" t="s">
        <v>1042</v>
      </c>
      <c r="G451" s="222"/>
      <c r="H451" s="225">
        <v>1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250</v>
      </c>
      <c r="AU451" s="231" t="s">
        <v>86</v>
      </c>
      <c r="AV451" s="14" t="s">
        <v>86</v>
      </c>
      <c r="AW451" s="14" t="s">
        <v>31</v>
      </c>
      <c r="AX451" s="14" t="s">
        <v>83</v>
      </c>
      <c r="AY451" s="231" t="s">
        <v>239</v>
      </c>
    </row>
    <row r="452" spans="1:65" s="2" customFormat="1" ht="21.75" customHeight="1">
      <c r="A452" s="35"/>
      <c r="B452" s="36"/>
      <c r="C452" s="192" t="s">
        <v>799</v>
      </c>
      <c r="D452" s="192" t="s">
        <v>241</v>
      </c>
      <c r="E452" s="193" t="s">
        <v>5930</v>
      </c>
      <c r="F452" s="194" t="s">
        <v>5931</v>
      </c>
      <c r="G452" s="195" t="s">
        <v>674</v>
      </c>
      <c r="H452" s="196">
        <v>1</v>
      </c>
      <c r="I452" s="197"/>
      <c r="J452" s="198">
        <f>ROUND(I452*H452,2)</f>
        <v>0</v>
      </c>
      <c r="K452" s="194" t="s">
        <v>245</v>
      </c>
      <c r="L452" s="40"/>
      <c r="M452" s="199" t="s">
        <v>1</v>
      </c>
      <c r="N452" s="200" t="s">
        <v>40</v>
      </c>
      <c r="O452" s="72"/>
      <c r="P452" s="201">
        <f>O452*H452</f>
        <v>0</v>
      </c>
      <c r="Q452" s="201">
        <v>1.65E-3</v>
      </c>
      <c r="R452" s="201">
        <f>Q452*H452</f>
        <v>1.65E-3</v>
      </c>
      <c r="S452" s="201">
        <v>0</v>
      </c>
      <c r="T452" s="202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3" t="s">
        <v>246</v>
      </c>
      <c r="AT452" s="203" t="s">
        <v>241</v>
      </c>
      <c r="AU452" s="203" t="s">
        <v>86</v>
      </c>
      <c r="AY452" s="18" t="s">
        <v>239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8" t="s">
        <v>83</v>
      </c>
      <c r="BK452" s="204">
        <f>ROUND(I452*H452,2)</f>
        <v>0</v>
      </c>
      <c r="BL452" s="18" t="s">
        <v>246</v>
      </c>
      <c r="BM452" s="203" t="s">
        <v>5932</v>
      </c>
    </row>
    <row r="453" spans="1:65" s="2" customFormat="1" ht="11.25">
      <c r="A453" s="35"/>
      <c r="B453" s="36"/>
      <c r="C453" s="37"/>
      <c r="D453" s="205" t="s">
        <v>248</v>
      </c>
      <c r="E453" s="37"/>
      <c r="F453" s="206" t="s">
        <v>5933</v>
      </c>
      <c r="G453" s="37"/>
      <c r="H453" s="37"/>
      <c r="I453" s="207"/>
      <c r="J453" s="37"/>
      <c r="K453" s="37"/>
      <c r="L453" s="40"/>
      <c r="M453" s="208"/>
      <c r="N453" s="209"/>
      <c r="O453" s="72"/>
      <c r="P453" s="72"/>
      <c r="Q453" s="72"/>
      <c r="R453" s="72"/>
      <c r="S453" s="72"/>
      <c r="T453" s="73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248</v>
      </c>
      <c r="AU453" s="18" t="s">
        <v>86</v>
      </c>
    </row>
    <row r="454" spans="1:65" s="13" customFormat="1" ht="11.25">
      <c r="B454" s="210"/>
      <c r="C454" s="211"/>
      <c r="D454" s="212" t="s">
        <v>250</v>
      </c>
      <c r="E454" s="213" t="s">
        <v>1</v>
      </c>
      <c r="F454" s="214" t="s">
        <v>5934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250</v>
      </c>
      <c r="AU454" s="220" t="s">
        <v>86</v>
      </c>
      <c r="AV454" s="13" t="s">
        <v>83</v>
      </c>
      <c r="AW454" s="13" t="s">
        <v>31</v>
      </c>
      <c r="AX454" s="13" t="s">
        <v>75</v>
      </c>
      <c r="AY454" s="220" t="s">
        <v>239</v>
      </c>
    </row>
    <row r="455" spans="1:65" s="14" customFormat="1" ht="11.25">
      <c r="B455" s="221"/>
      <c r="C455" s="222"/>
      <c r="D455" s="212" t="s">
        <v>250</v>
      </c>
      <c r="E455" s="223" t="s">
        <v>1</v>
      </c>
      <c r="F455" s="224" t="s">
        <v>83</v>
      </c>
      <c r="G455" s="222"/>
      <c r="H455" s="225">
        <v>1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250</v>
      </c>
      <c r="AU455" s="231" t="s">
        <v>86</v>
      </c>
      <c r="AV455" s="14" t="s">
        <v>86</v>
      </c>
      <c r="AW455" s="14" t="s">
        <v>31</v>
      </c>
      <c r="AX455" s="14" t="s">
        <v>83</v>
      </c>
      <c r="AY455" s="231" t="s">
        <v>239</v>
      </c>
    </row>
    <row r="456" spans="1:65" s="2" customFormat="1" ht="16.5" customHeight="1">
      <c r="A456" s="35"/>
      <c r="B456" s="36"/>
      <c r="C456" s="254" t="s">
        <v>804</v>
      </c>
      <c r="D456" s="254" t="s">
        <v>340</v>
      </c>
      <c r="E456" s="255" t="s">
        <v>5935</v>
      </c>
      <c r="F456" s="256" t="s">
        <v>5936</v>
      </c>
      <c r="G456" s="257" t="s">
        <v>674</v>
      </c>
      <c r="H456" s="258">
        <v>1</v>
      </c>
      <c r="I456" s="259"/>
      <c r="J456" s="260">
        <f>ROUND(I456*H456,2)</f>
        <v>0</v>
      </c>
      <c r="K456" s="256" t="s">
        <v>245</v>
      </c>
      <c r="L456" s="261"/>
      <c r="M456" s="262" t="s">
        <v>1</v>
      </c>
      <c r="N456" s="263" t="s">
        <v>40</v>
      </c>
      <c r="O456" s="72"/>
      <c r="P456" s="201">
        <f>O456*H456</f>
        <v>0</v>
      </c>
      <c r="Q456" s="201">
        <v>2.4500000000000001E-2</v>
      </c>
      <c r="R456" s="201">
        <f>Q456*H456</f>
        <v>2.4500000000000001E-2</v>
      </c>
      <c r="S456" s="201">
        <v>0</v>
      </c>
      <c r="T456" s="202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3" t="s">
        <v>319</v>
      </c>
      <c r="AT456" s="203" t="s">
        <v>340</v>
      </c>
      <c r="AU456" s="203" t="s">
        <v>86</v>
      </c>
      <c r="AY456" s="18" t="s">
        <v>239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8" t="s">
        <v>83</v>
      </c>
      <c r="BK456" s="204">
        <f>ROUND(I456*H456,2)</f>
        <v>0</v>
      </c>
      <c r="BL456" s="18" t="s">
        <v>246</v>
      </c>
      <c r="BM456" s="203" t="s">
        <v>5937</v>
      </c>
    </row>
    <row r="457" spans="1:65" s="13" customFormat="1" ht="11.25">
      <c r="B457" s="210"/>
      <c r="C457" s="211"/>
      <c r="D457" s="212" t="s">
        <v>250</v>
      </c>
      <c r="E457" s="213" t="s">
        <v>1</v>
      </c>
      <c r="F457" s="214" t="s">
        <v>5938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250</v>
      </c>
      <c r="AU457" s="220" t="s">
        <v>86</v>
      </c>
      <c r="AV457" s="13" t="s">
        <v>83</v>
      </c>
      <c r="AW457" s="13" t="s">
        <v>31</v>
      </c>
      <c r="AX457" s="13" t="s">
        <v>75</v>
      </c>
      <c r="AY457" s="220" t="s">
        <v>239</v>
      </c>
    </row>
    <row r="458" spans="1:65" s="13" customFormat="1" ht="11.25">
      <c r="B458" s="210"/>
      <c r="C458" s="211"/>
      <c r="D458" s="212" t="s">
        <v>250</v>
      </c>
      <c r="E458" s="213" t="s">
        <v>1</v>
      </c>
      <c r="F458" s="214" t="s">
        <v>5939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250</v>
      </c>
      <c r="AU458" s="220" t="s">
        <v>86</v>
      </c>
      <c r="AV458" s="13" t="s">
        <v>83</v>
      </c>
      <c r="AW458" s="13" t="s">
        <v>31</v>
      </c>
      <c r="AX458" s="13" t="s">
        <v>75</v>
      </c>
      <c r="AY458" s="220" t="s">
        <v>239</v>
      </c>
    </row>
    <row r="459" spans="1:65" s="14" customFormat="1" ht="11.25">
      <c r="B459" s="221"/>
      <c r="C459" s="222"/>
      <c r="D459" s="212" t="s">
        <v>250</v>
      </c>
      <c r="E459" s="223" t="s">
        <v>1</v>
      </c>
      <c r="F459" s="224" t="s">
        <v>83</v>
      </c>
      <c r="G459" s="222"/>
      <c r="H459" s="225">
        <v>1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250</v>
      </c>
      <c r="AU459" s="231" t="s">
        <v>86</v>
      </c>
      <c r="AV459" s="14" t="s">
        <v>86</v>
      </c>
      <c r="AW459" s="14" t="s">
        <v>31</v>
      </c>
      <c r="AX459" s="14" t="s">
        <v>83</v>
      </c>
      <c r="AY459" s="231" t="s">
        <v>239</v>
      </c>
    </row>
    <row r="460" spans="1:65" s="2" customFormat="1" ht="24.2" customHeight="1">
      <c r="A460" s="35"/>
      <c r="B460" s="36"/>
      <c r="C460" s="254" t="s">
        <v>811</v>
      </c>
      <c r="D460" s="254" t="s">
        <v>340</v>
      </c>
      <c r="E460" s="255" t="s">
        <v>5940</v>
      </c>
      <c r="F460" s="256" t="s">
        <v>5941</v>
      </c>
      <c r="G460" s="257" t="s">
        <v>674</v>
      </c>
      <c r="H460" s="258">
        <v>1</v>
      </c>
      <c r="I460" s="259"/>
      <c r="J460" s="260">
        <f>ROUND(I460*H460,2)</f>
        <v>0</v>
      </c>
      <c r="K460" s="256" t="s">
        <v>1</v>
      </c>
      <c r="L460" s="261"/>
      <c r="M460" s="262" t="s">
        <v>1</v>
      </c>
      <c r="N460" s="263" t="s">
        <v>40</v>
      </c>
      <c r="O460" s="72"/>
      <c r="P460" s="201">
        <f>O460*H460</f>
        <v>0</v>
      </c>
      <c r="Q460" s="201">
        <v>0.01</v>
      </c>
      <c r="R460" s="201">
        <f>Q460*H460</f>
        <v>0.01</v>
      </c>
      <c r="S460" s="201">
        <v>0</v>
      </c>
      <c r="T460" s="20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3" t="s">
        <v>319</v>
      </c>
      <c r="AT460" s="203" t="s">
        <v>340</v>
      </c>
      <c r="AU460" s="203" t="s">
        <v>86</v>
      </c>
      <c r="AY460" s="18" t="s">
        <v>239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8" t="s">
        <v>83</v>
      </c>
      <c r="BK460" s="204">
        <f>ROUND(I460*H460,2)</f>
        <v>0</v>
      </c>
      <c r="BL460" s="18" t="s">
        <v>246</v>
      </c>
      <c r="BM460" s="203" t="s">
        <v>5942</v>
      </c>
    </row>
    <row r="461" spans="1:65" s="13" customFormat="1" ht="11.25">
      <c r="B461" s="210"/>
      <c r="C461" s="211"/>
      <c r="D461" s="212" t="s">
        <v>250</v>
      </c>
      <c r="E461" s="213" t="s">
        <v>1</v>
      </c>
      <c r="F461" s="214" t="s">
        <v>5943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250</v>
      </c>
      <c r="AU461" s="220" t="s">
        <v>86</v>
      </c>
      <c r="AV461" s="13" t="s">
        <v>83</v>
      </c>
      <c r="AW461" s="13" t="s">
        <v>31</v>
      </c>
      <c r="AX461" s="13" t="s">
        <v>75</v>
      </c>
      <c r="AY461" s="220" t="s">
        <v>239</v>
      </c>
    </row>
    <row r="462" spans="1:65" s="14" customFormat="1" ht="11.25">
      <c r="B462" s="221"/>
      <c r="C462" s="222"/>
      <c r="D462" s="212" t="s">
        <v>250</v>
      </c>
      <c r="E462" s="223" t="s">
        <v>1</v>
      </c>
      <c r="F462" s="224" t="s">
        <v>83</v>
      </c>
      <c r="G462" s="222"/>
      <c r="H462" s="225">
        <v>1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250</v>
      </c>
      <c r="AU462" s="231" t="s">
        <v>86</v>
      </c>
      <c r="AV462" s="14" t="s">
        <v>86</v>
      </c>
      <c r="AW462" s="14" t="s">
        <v>31</v>
      </c>
      <c r="AX462" s="14" t="s">
        <v>83</v>
      </c>
      <c r="AY462" s="231" t="s">
        <v>239</v>
      </c>
    </row>
    <row r="463" spans="1:65" s="2" customFormat="1" ht="16.5" customHeight="1">
      <c r="A463" s="35"/>
      <c r="B463" s="36"/>
      <c r="C463" s="192" t="s">
        <v>766</v>
      </c>
      <c r="D463" s="192" t="s">
        <v>241</v>
      </c>
      <c r="E463" s="193" t="s">
        <v>5944</v>
      </c>
      <c r="F463" s="194" t="s">
        <v>5945</v>
      </c>
      <c r="G463" s="195" t="s">
        <v>674</v>
      </c>
      <c r="H463" s="196">
        <v>1</v>
      </c>
      <c r="I463" s="197"/>
      <c r="J463" s="198">
        <f>ROUND(I463*H463,2)</f>
        <v>0</v>
      </c>
      <c r="K463" s="194" t="s">
        <v>245</v>
      </c>
      <c r="L463" s="40"/>
      <c r="M463" s="199" t="s">
        <v>1</v>
      </c>
      <c r="N463" s="200" t="s">
        <v>40</v>
      </c>
      <c r="O463" s="72"/>
      <c r="P463" s="201">
        <f>O463*H463</f>
        <v>0</v>
      </c>
      <c r="Q463" s="201">
        <v>0.12303</v>
      </c>
      <c r="R463" s="201">
        <f>Q463*H463</f>
        <v>0.12303</v>
      </c>
      <c r="S463" s="201">
        <v>0</v>
      </c>
      <c r="T463" s="202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3" t="s">
        <v>246</v>
      </c>
      <c r="AT463" s="203" t="s">
        <v>241</v>
      </c>
      <c r="AU463" s="203" t="s">
        <v>86</v>
      </c>
      <c r="AY463" s="18" t="s">
        <v>239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8" t="s">
        <v>83</v>
      </c>
      <c r="BK463" s="204">
        <f>ROUND(I463*H463,2)</f>
        <v>0</v>
      </c>
      <c r="BL463" s="18" t="s">
        <v>246</v>
      </c>
      <c r="BM463" s="203" t="s">
        <v>5946</v>
      </c>
    </row>
    <row r="464" spans="1:65" s="2" customFormat="1" ht="11.25">
      <c r="A464" s="35"/>
      <c r="B464" s="36"/>
      <c r="C464" s="37"/>
      <c r="D464" s="205" t="s">
        <v>248</v>
      </c>
      <c r="E464" s="37"/>
      <c r="F464" s="206" t="s">
        <v>5947</v>
      </c>
      <c r="G464" s="37"/>
      <c r="H464" s="37"/>
      <c r="I464" s="207"/>
      <c r="J464" s="37"/>
      <c r="K464" s="37"/>
      <c r="L464" s="40"/>
      <c r="M464" s="208"/>
      <c r="N464" s="209"/>
      <c r="O464" s="72"/>
      <c r="P464" s="72"/>
      <c r="Q464" s="72"/>
      <c r="R464" s="72"/>
      <c r="S464" s="72"/>
      <c r="T464" s="73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248</v>
      </c>
      <c r="AU464" s="18" t="s">
        <v>86</v>
      </c>
    </row>
    <row r="465" spans="1:65" s="13" customFormat="1" ht="11.25">
      <c r="B465" s="210"/>
      <c r="C465" s="211"/>
      <c r="D465" s="212" t="s">
        <v>250</v>
      </c>
      <c r="E465" s="213" t="s">
        <v>1</v>
      </c>
      <c r="F465" s="214" t="s">
        <v>5948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250</v>
      </c>
      <c r="AU465" s="220" t="s">
        <v>86</v>
      </c>
      <c r="AV465" s="13" t="s">
        <v>83</v>
      </c>
      <c r="AW465" s="13" t="s">
        <v>31</v>
      </c>
      <c r="AX465" s="13" t="s">
        <v>75</v>
      </c>
      <c r="AY465" s="220" t="s">
        <v>239</v>
      </c>
    </row>
    <row r="466" spans="1:65" s="14" customFormat="1" ht="11.25">
      <c r="B466" s="221"/>
      <c r="C466" s="222"/>
      <c r="D466" s="212" t="s">
        <v>250</v>
      </c>
      <c r="E466" s="223" t="s">
        <v>1</v>
      </c>
      <c r="F466" s="224" t="s">
        <v>83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250</v>
      </c>
      <c r="AU466" s="231" t="s">
        <v>86</v>
      </c>
      <c r="AV466" s="14" t="s">
        <v>86</v>
      </c>
      <c r="AW466" s="14" t="s">
        <v>31</v>
      </c>
      <c r="AX466" s="14" t="s">
        <v>83</v>
      </c>
      <c r="AY466" s="231" t="s">
        <v>239</v>
      </c>
    </row>
    <row r="467" spans="1:65" s="2" customFormat="1" ht="24.2" customHeight="1">
      <c r="A467" s="35"/>
      <c r="B467" s="36"/>
      <c r="C467" s="254" t="s">
        <v>827</v>
      </c>
      <c r="D467" s="254" t="s">
        <v>340</v>
      </c>
      <c r="E467" s="255" t="s">
        <v>5949</v>
      </c>
      <c r="F467" s="256" t="s">
        <v>5950</v>
      </c>
      <c r="G467" s="257" t="s">
        <v>674</v>
      </c>
      <c r="H467" s="258">
        <v>1</v>
      </c>
      <c r="I467" s="259"/>
      <c r="J467" s="260">
        <f>ROUND(I467*H467,2)</f>
        <v>0</v>
      </c>
      <c r="K467" s="256" t="s">
        <v>245</v>
      </c>
      <c r="L467" s="261"/>
      <c r="M467" s="262" t="s">
        <v>1</v>
      </c>
      <c r="N467" s="263" t="s">
        <v>40</v>
      </c>
      <c r="O467" s="72"/>
      <c r="P467" s="201">
        <f>O467*H467</f>
        <v>0</v>
      </c>
      <c r="Q467" s="201">
        <v>1.3299999999999999E-2</v>
      </c>
      <c r="R467" s="201">
        <f>Q467*H467</f>
        <v>1.3299999999999999E-2</v>
      </c>
      <c r="S467" s="201">
        <v>0</v>
      </c>
      <c r="T467" s="20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3" t="s">
        <v>319</v>
      </c>
      <c r="AT467" s="203" t="s">
        <v>340</v>
      </c>
      <c r="AU467" s="203" t="s">
        <v>86</v>
      </c>
      <c r="AY467" s="18" t="s">
        <v>239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8" t="s">
        <v>83</v>
      </c>
      <c r="BK467" s="204">
        <f>ROUND(I467*H467,2)</f>
        <v>0</v>
      </c>
      <c r="BL467" s="18" t="s">
        <v>246</v>
      </c>
      <c r="BM467" s="203" t="s">
        <v>5951</v>
      </c>
    </row>
    <row r="468" spans="1:65" s="13" customFormat="1" ht="11.25">
      <c r="B468" s="210"/>
      <c r="C468" s="211"/>
      <c r="D468" s="212" t="s">
        <v>250</v>
      </c>
      <c r="E468" s="213" t="s">
        <v>1</v>
      </c>
      <c r="F468" s="214" t="s">
        <v>5952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250</v>
      </c>
      <c r="AU468" s="220" t="s">
        <v>86</v>
      </c>
      <c r="AV468" s="13" t="s">
        <v>83</v>
      </c>
      <c r="AW468" s="13" t="s">
        <v>31</v>
      </c>
      <c r="AX468" s="13" t="s">
        <v>75</v>
      </c>
      <c r="AY468" s="220" t="s">
        <v>239</v>
      </c>
    </row>
    <row r="469" spans="1:65" s="14" customFormat="1" ht="11.25">
      <c r="B469" s="221"/>
      <c r="C469" s="222"/>
      <c r="D469" s="212" t="s">
        <v>250</v>
      </c>
      <c r="E469" s="223" t="s">
        <v>1</v>
      </c>
      <c r="F469" s="224" t="s">
        <v>83</v>
      </c>
      <c r="G469" s="222"/>
      <c r="H469" s="225">
        <v>1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250</v>
      </c>
      <c r="AU469" s="231" t="s">
        <v>86</v>
      </c>
      <c r="AV469" s="14" t="s">
        <v>86</v>
      </c>
      <c r="AW469" s="14" t="s">
        <v>31</v>
      </c>
      <c r="AX469" s="14" t="s">
        <v>83</v>
      </c>
      <c r="AY469" s="231" t="s">
        <v>239</v>
      </c>
    </row>
    <row r="470" spans="1:65" s="2" customFormat="1" ht="33" customHeight="1">
      <c r="A470" s="35"/>
      <c r="B470" s="36"/>
      <c r="C470" s="192" t="s">
        <v>843</v>
      </c>
      <c r="D470" s="192" t="s">
        <v>241</v>
      </c>
      <c r="E470" s="193" t="s">
        <v>5853</v>
      </c>
      <c r="F470" s="194" t="s">
        <v>5854</v>
      </c>
      <c r="G470" s="195" t="s">
        <v>674</v>
      </c>
      <c r="H470" s="196">
        <v>1</v>
      </c>
      <c r="I470" s="197"/>
      <c r="J470" s="198">
        <f>ROUND(I470*H470,2)</f>
        <v>0</v>
      </c>
      <c r="K470" s="194" t="s">
        <v>245</v>
      </c>
      <c r="L470" s="40"/>
      <c r="M470" s="199" t="s">
        <v>1</v>
      </c>
      <c r="N470" s="200" t="s">
        <v>40</v>
      </c>
      <c r="O470" s="72"/>
      <c r="P470" s="201">
        <f>O470*H470</f>
        <v>0</v>
      </c>
      <c r="Q470" s="201">
        <v>1.67E-3</v>
      </c>
      <c r="R470" s="201">
        <f>Q470*H470</f>
        <v>1.67E-3</v>
      </c>
      <c r="S470" s="201">
        <v>0</v>
      </c>
      <c r="T470" s="202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03" t="s">
        <v>246</v>
      </c>
      <c r="AT470" s="203" t="s">
        <v>241</v>
      </c>
      <c r="AU470" s="203" t="s">
        <v>86</v>
      </c>
      <c r="AY470" s="18" t="s">
        <v>239</v>
      </c>
      <c r="BE470" s="204">
        <f>IF(N470="základní",J470,0)</f>
        <v>0</v>
      </c>
      <c r="BF470" s="204">
        <f>IF(N470="snížená",J470,0)</f>
        <v>0</v>
      </c>
      <c r="BG470" s="204">
        <f>IF(N470="zákl. přenesená",J470,0)</f>
        <v>0</v>
      </c>
      <c r="BH470" s="204">
        <f>IF(N470="sníž. přenesená",J470,0)</f>
        <v>0</v>
      </c>
      <c r="BI470" s="204">
        <f>IF(N470="nulová",J470,0)</f>
        <v>0</v>
      </c>
      <c r="BJ470" s="18" t="s">
        <v>83</v>
      </c>
      <c r="BK470" s="204">
        <f>ROUND(I470*H470,2)</f>
        <v>0</v>
      </c>
      <c r="BL470" s="18" t="s">
        <v>246</v>
      </c>
      <c r="BM470" s="203" t="s">
        <v>5953</v>
      </c>
    </row>
    <row r="471" spans="1:65" s="2" customFormat="1" ht="11.25">
      <c r="A471" s="35"/>
      <c r="B471" s="36"/>
      <c r="C471" s="37"/>
      <c r="D471" s="205" t="s">
        <v>248</v>
      </c>
      <c r="E471" s="37"/>
      <c r="F471" s="206" t="s">
        <v>5856</v>
      </c>
      <c r="G471" s="37"/>
      <c r="H471" s="37"/>
      <c r="I471" s="207"/>
      <c r="J471" s="37"/>
      <c r="K471" s="37"/>
      <c r="L471" s="40"/>
      <c r="M471" s="208"/>
      <c r="N471" s="209"/>
      <c r="O471" s="72"/>
      <c r="P471" s="72"/>
      <c r="Q471" s="72"/>
      <c r="R471" s="72"/>
      <c r="S471" s="72"/>
      <c r="T471" s="73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248</v>
      </c>
      <c r="AU471" s="18" t="s">
        <v>86</v>
      </c>
    </row>
    <row r="472" spans="1:65" s="13" customFormat="1" ht="11.25">
      <c r="B472" s="210"/>
      <c r="C472" s="211"/>
      <c r="D472" s="212" t="s">
        <v>250</v>
      </c>
      <c r="E472" s="213" t="s">
        <v>1</v>
      </c>
      <c r="F472" s="214" t="s">
        <v>5954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250</v>
      </c>
      <c r="AU472" s="220" t="s">
        <v>86</v>
      </c>
      <c r="AV472" s="13" t="s">
        <v>83</v>
      </c>
      <c r="AW472" s="13" t="s">
        <v>31</v>
      </c>
      <c r="AX472" s="13" t="s">
        <v>75</v>
      </c>
      <c r="AY472" s="220" t="s">
        <v>239</v>
      </c>
    </row>
    <row r="473" spans="1:65" s="14" customFormat="1" ht="11.25">
      <c r="B473" s="221"/>
      <c r="C473" s="222"/>
      <c r="D473" s="212" t="s">
        <v>250</v>
      </c>
      <c r="E473" s="223" t="s">
        <v>1</v>
      </c>
      <c r="F473" s="224" t="s">
        <v>83</v>
      </c>
      <c r="G473" s="222"/>
      <c r="H473" s="225">
        <v>1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250</v>
      </c>
      <c r="AU473" s="231" t="s">
        <v>86</v>
      </c>
      <c r="AV473" s="14" t="s">
        <v>86</v>
      </c>
      <c r="AW473" s="14" t="s">
        <v>31</v>
      </c>
      <c r="AX473" s="14" t="s">
        <v>83</v>
      </c>
      <c r="AY473" s="231" t="s">
        <v>239</v>
      </c>
    </row>
    <row r="474" spans="1:65" s="2" customFormat="1" ht="24.2" customHeight="1">
      <c r="A474" s="35"/>
      <c r="B474" s="36"/>
      <c r="C474" s="254" t="s">
        <v>853</v>
      </c>
      <c r="D474" s="254" t="s">
        <v>340</v>
      </c>
      <c r="E474" s="255" t="s">
        <v>5955</v>
      </c>
      <c r="F474" s="256" t="s">
        <v>5956</v>
      </c>
      <c r="G474" s="257" t="s">
        <v>674</v>
      </c>
      <c r="H474" s="258">
        <v>1</v>
      </c>
      <c r="I474" s="259"/>
      <c r="J474" s="260">
        <f>ROUND(I474*H474,2)</f>
        <v>0</v>
      </c>
      <c r="K474" s="256" t="s">
        <v>1</v>
      </c>
      <c r="L474" s="261"/>
      <c r="M474" s="262" t="s">
        <v>1</v>
      </c>
      <c r="N474" s="263" t="s">
        <v>40</v>
      </c>
      <c r="O474" s="72"/>
      <c r="P474" s="201">
        <f>O474*H474</f>
        <v>0</v>
      </c>
      <c r="Q474" s="201">
        <v>9.4999999999999998E-3</v>
      </c>
      <c r="R474" s="201">
        <f>Q474*H474</f>
        <v>9.4999999999999998E-3</v>
      </c>
      <c r="S474" s="201">
        <v>0</v>
      </c>
      <c r="T474" s="202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03" t="s">
        <v>319</v>
      </c>
      <c r="AT474" s="203" t="s">
        <v>340</v>
      </c>
      <c r="AU474" s="203" t="s">
        <v>86</v>
      </c>
      <c r="AY474" s="18" t="s">
        <v>239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8" t="s">
        <v>83</v>
      </c>
      <c r="BK474" s="204">
        <f>ROUND(I474*H474,2)</f>
        <v>0</v>
      </c>
      <c r="BL474" s="18" t="s">
        <v>246</v>
      </c>
      <c r="BM474" s="203" t="s">
        <v>5957</v>
      </c>
    </row>
    <row r="475" spans="1:65" s="13" customFormat="1" ht="11.25">
      <c r="B475" s="210"/>
      <c r="C475" s="211"/>
      <c r="D475" s="212" t="s">
        <v>250</v>
      </c>
      <c r="E475" s="213" t="s">
        <v>1</v>
      </c>
      <c r="F475" s="214" t="s">
        <v>5862</v>
      </c>
      <c r="G475" s="211"/>
      <c r="H475" s="213" t="s">
        <v>1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250</v>
      </c>
      <c r="AU475" s="220" t="s">
        <v>86</v>
      </c>
      <c r="AV475" s="13" t="s">
        <v>83</v>
      </c>
      <c r="AW475" s="13" t="s">
        <v>31</v>
      </c>
      <c r="AX475" s="13" t="s">
        <v>75</v>
      </c>
      <c r="AY475" s="220" t="s">
        <v>239</v>
      </c>
    </row>
    <row r="476" spans="1:65" s="14" customFormat="1" ht="11.25">
      <c r="B476" s="221"/>
      <c r="C476" s="222"/>
      <c r="D476" s="212" t="s">
        <v>250</v>
      </c>
      <c r="E476" s="223" t="s">
        <v>1</v>
      </c>
      <c r="F476" s="224" t="s">
        <v>83</v>
      </c>
      <c r="G476" s="222"/>
      <c r="H476" s="225">
        <v>1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250</v>
      </c>
      <c r="AU476" s="231" t="s">
        <v>86</v>
      </c>
      <c r="AV476" s="14" t="s">
        <v>86</v>
      </c>
      <c r="AW476" s="14" t="s">
        <v>31</v>
      </c>
      <c r="AX476" s="14" t="s">
        <v>83</v>
      </c>
      <c r="AY476" s="231" t="s">
        <v>239</v>
      </c>
    </row>
    <row r="477" spans="1:65" s="2" customFormat="1" ht="33" customHeight="1">
      <c r="A477" s="35"/>
      <c r="B477" s="36"/>
      <c r="C477" s="192" t="s">
        <v>858</v>
      </c>
      <c r="D477" s="192" t="s">
        <v>241</v>
      </c>
      <c r="E477" s="193" t="s">
        <v>5958</v>
      </c>
      <c r="F477" s="194" t="s">
        <v>5959</v>
      </c>
      <c r="G477" s="195" t="s">
        <v>674</v>
      </c>
      <c r="H477" s="196">
        <v>1</v>
      </c>
      <c r="I477" s="197"/>
      <c r="J477" s="198">
        <f>ROUND(I477*H477,2)</f>
        <v>0</v>
      </c>
      <c r="K477" s="194" t="s">
        <v>245</v>
      </c>
      <c r="L477" s="40"/>
      <c r="M477" s="199" t="s">
        <v>1</v>
      </c>
      <c r="N477" s="200" t="s">
        <v>40</v>
      </c>
      <c r="O477" s="72"/>
      <c r="P477" s="201">
        <f>O477*H477</f>
        <v>0</v>
      </c>
      <c r="Q477" s="201">
        <v>1.67E-3</v>
      </c>
      <c r="R477" s="201">
        <f>Q477*H477</f>
        <v>1.67E-3</v>
      </c>
      <c r="S477" s="201">
        <v>0</v>
      </c>
      <c r="T477" s="202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3" t="s">
        <v>246</v>
      </c>
      <c r="AT477" s="203" t="s">
        <v>241</v>
      </c>
      <c r="AU477" s="203" t="s">
        <v>86</v>
      </c>
      <c r="AY477" s="18" t="s">
        <v>239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8" t="s">
        <v>83</v>
      </c>
      <c r="BK477" s="204">
        <f>ROUND(I477*H477,2)</f>
        <v>0</v>
      </c>
      <c r="BL477" s="18" t="s">
        <v>246</v>
      </c>
      <c r="BM477" s="203" t="s">
        <v>5960</v>
      </c>
    </row>
    <row r="478" spans="1:65" s="2" customFormat="1" ht="11.25">
      <c r="A478" s="35"/>
      <c r="B478" s="36"/>
      <c r="C478" s="37"/>
      <c r="D478" s="205" t="s">
        <v>248</v>
      </c>
      <c r="E478" s="37"/>
      <c r="F478" s="206" t="s">
        <v>5961</v>
      </c>
      <c r="G478" s="37"/>
      <c r="H478" s="37"/>
      <c r="I478" s="207"/>
      <c r="J478" s="37"/>
      <c r="K478" s="37"/>
      <c r="L478" s="40"/>
      <c r="M478" s="208"/>
      <c r="N478" s="209"/>
      <c r="O478" s="72"/>
      <c r="P478" s="72"/>
      <c r="Q478" s="72"/>
      <c r="R478" s="72"/>
      <c r="S478" s="72"/>
      <c r="T478" s="73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248</v>
      </c>
      <c r="AU478" s="18" t="s">
        <v>86</v>
      </c>
    </row>
    <row r="479" spans="1:65" s="13" customFormat="1" ht="11.25">
      <c r="B479" s="210"/>
      <c r="C479" s="211"/>
      <c r="D479" s="212" t="s">
        <v>250</v>
      </c>
      <c r="E479" s="213" t="s">
        <v>1</v>
      </c>
      <c r="F479" s="214" t="s">
        <v>5962</v>
      </c>
      <c r="G479" s="211"/>
      <c r="H479" s="213" t="s">
        <v>1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250</v>
      </c>
      <c r="AU479" s="220" t="s">
        <v>86</v>
      </c>
      <c r="AV479" s="13" t="s">
        <v>83</v>
      </c>
      <c r="AW479" s="13" t="s">
        <v>31</v>
      </c>
      <c r="AX479" s="13" t="s">
        <v>75</v>
      </c>
      <c r="AY479" s="220" t="s">
        <v>239</v>
      </c>
    </row>
    <row r="480" spans="1:65" s="14" customFormat="1" ht="11.25">
      <c r="B480" s="221"/>
      <c r="C480" s="222"/>
      <c r="D480" s="212" t="s">
        <v>250</v>
      </c>
      <c r="E480" s="223" t="s">
        <v>1</v>
      </c>
      <c r="F480" s="224" t="s">
        <v>83</v>
      </c>
      <c r="G480" s="222"/>
      <c r="H480" s="225">
        <v>1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250</v>
      </c>
      <c r="AU480" s="231" t="s">
        <v>86</v>
      </c>
      <c r="AV480" s="14" t="s">
        <v>86</v>
      </c>
      <c r="AW480" s="14" t="s">
        <v>31</v>
      </c>
      <c r="AX480" s="14" t="s">
        <v>83</v>
      </c>
      <c r="AY480" s="231" t="s">
        <v>239</v>
      </c>
    </row>
    <row r="481" spans="1:65" s="2" customFormat="1" ht="24.2" customHeight="1">
      <c r="A481" s="35"/>
      <c r="B481" s="36"/>
      <c r="C481" s="254" t="s">
        <v>875</v>
      </c>
      <c r="D481" s="254" t="s">
        <v>340</v>
      </c>
      <c r="E481" s="255" t="s">
        <v>5963</v>
      </c>
      <c r="F481" s="256" t="s">
        <v>5964</v>
      </c>
      <c r="G481" s="257" t="s">
        <v>674</v>
      </c>
      <c r="H481" s="258">
        <v>1</v>
      </c>
      <c r="I481" s="259"/>
      <c r="J481" s="260">
        <f>ROUND(I481*H481,2)</f>
        <v>0</v>
      </c>
      <c r="K481" s="256" t="s">
        <v>245</v>
      </c>
      <c r="L481" s="261"/>
      <c r="M481" s="262" t="s">
        <v>1</v>
      </c>
      <c r="N481" s="263" t="s">
        <v>40</v>
      </c>
      <c r="O481" s="72"/>
      <c r="P481" s="201">
        <f>O481*H481</f>
        <v>0</v>
      </c>
      <c r="Q481" s="201">
        <v>1.9E-2</v>
      </c>
      <c r="R481" s="201">
        <f>Q481*H481</f>
        <v>1.9E-2</v>
      </c>
      <c r="S481" s="201">
        <v>0</v>
      </c>
      <c r="T481" s="202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03" t="s">
        <v>319</v>
      </c>
      <c r="AT481" s="203" t="s">
        <v>340</v>
      </c>
      <c r="AU481" s="203" t="s">
        <v>86</v>
      </c>
      <c r="AY481" s="18" t="s">
        <v>239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8" t="s">
        <v>83</v>
      </c>
      <c r="BK481" s="204">
        <f>ROUND(I481*H481,2)</f>
        <v>0</v>
      </c>
      <c r="BL481" s="18" t="s">
        <v>246</v>
      </c>
      <c r="BM481" s="203" t="s">
        <v>5965</v>
      </c>
    </row>
    <row r="482" spans="1:65" s="13" customFormat="1" ht="11.25">
      <c r="B482" s="210"/>
      <c r="C482" s="211"/>
      <c r="D482" s="212" t="s">
        <v>250</v>
      </c>
      <c r="E482" s="213" t="s">
        <v>1</v>
      </c>
      <c r="F482" s="214" t="s">
        <v>5966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250</v>
      </c>
      <c r="AU482" s="220" t="s">
        <v>86</v>
      </c>
      <c r="AV482" s="13" t="s">
        <v>83</v>
      </c>
      <c r="AW482" s="13" t="s">
        <v>31</v>
      </c>
      <c r="AX482" s="13" t="s">
        <v>75</v>
      </c>
      <c r="AY482" s="220" t="s">
        <v>239</v>
      </c>
    </row>
    <row r="483" spans="1:65" s="14" customFormat="1" ht="11.25">
      <c r="B483" s="221"/>
      <c r="C483" s="222"/>
      <c r="D483" s="212" t="s">
        <v>250</v>
      </c>
      <c r="E483" s="223" t="s">
        <v>1</v>
      </c>
      <c r="F483" s="224" t="s">
        <v>83</v>
      </c>
      <c r="G483" s="222"/>
      <c r="H483" s="225">
        <v>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250</v>
      </c>
      <c r="AU483" s="231" t="s">
        <v>86</v>
      </c>
      <c r="AV483" s="14" t="s">
        <v>86</v>
      </c>
      <c r="AW483" s="14" t="s">
        <v>31</v>
      </c>
      <c r="AX483" s="14" t="s">
        <v>83</v>
      </c>
      <c r="AY483" s="231" t="s">
        <v>239</v>
      </c>
    </row>
    <row r="484" spans="1:65" s="2" customFormat="1" ht="24.2" customHeight="1">
      <c r="A484" s="35"/>
      <c r="B484" s="36"/>
      <c r="C484" s="192" t="s">
        <v>886</v>
      </c>
      <c r="D484" s="192" t="s">
        <v>241</v>
      </c>
      <c r="E484" s="193" t="s">
        <v>5967</v>
      </c>
      <c r="F484" s="194" t="s">
        <v>5968</v>
      </c>
      <c r="G484" s="195" t="s">
        <v>674</v>
      </c>
      <c r="H484" s="196">
        <v>1</v>
      </c>
      <c r="I484" s="197"/>
      <c r="J484" s="198">
        <f>ROUND(I484*H484,2)</f>
        <v>0</v>
      </c>
      <c r="K484" s="194" t="s">
        <v>245</v>
      </c>
      <c r="L484" s="40"/>
      <c r="M484" s="199" t="s">
        <v>1</v>
      </c>
      <c r="N484" s="200" t="s">
        <v>40</v>
      </c>
      <c r="O484" s="72"/>
      <c r="P484" s="201">
        <f>O484*H484</f>
        <v>0</v>
      </c>
      <c r="Q484" s="201">
        <v>0</v>
      </c>
      <c r="R484" s="201">
        <f>Q484*H484</f>
        <v>0</v>
      </c>
      <c r="S484" s="201">
        <v>1.32E-2</v>
      </c>
      <c r="T484" s="202">
        <f>S484*H484</f>
        <v>1.32E-2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3" t="s">
        <v>246</v>
      </c>
      <c r="AT484" s="203" t="s">
        <v>241</v>
      </c>
      <c r="AU484" s="203" t="s">
        <v>86</v>
      </c>
      <c r="AY484" s="18" t="s">
        <v>239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8" t="s">
        <v>83</v>
      </c>
      <c r="BK484" s="204">
        <f>ROUND(I484*H484,2)</f>
        <v>0</v>
      </c>
      <c r="BL484" s="18" t="s">
        <v>246</v>
      </c>
      <c r="BM484" s="203" t="s">
        <v>5969</v>
      </c>
    </row>
    <row r="485" spans="1:65" s="2" customFormat="1" ht="11.25">
      <c r="A485" s="35"/>
      <c r="B485" s="36"/>
      <c r="C485" s="37"/>
      <c r="D485" s="205" t="s">
        <v>248</v>
      </c>
      <c r="E485" s="37"/>
      <c r="F485" s="206" t="s">
        <v>5970</v>
      </c>
      <c r="G485" s="37"/>
      <c r="H485" s="37"/>
      <c r="I485" s="207"/>
      <c r="J485" s="37"/>
      <c r="K485" s="37"/>
      <c r="L485" s="40"/>
      <c r="M485" s="208"/>
      <c r="N485" s="209"/>
      <c r="O485" s="72"/>
      <c r="P485" s="72"/>
      <c r="Q485" s="72"/>
      <c r="R485" s="72"/>
      <c r="S485" s="72"/>
      <c r="T485" s="73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8" t="s">
        <v>248</v>
      </c>
      <c r="AU485" s="18" t="s">
        <v>86</v>
      </c>
    </row>
    <row r="486" spans="1:65" s="13" customFormat="1" ht="11.25">
      <c r="B486" s="210"/>
      <c r="C486" s="211"/>
      <c r="D486" s="212" t="s">
        <v>250</v>
      </c>
      <c r="E486" s="213" t="s">
        <v>1</v>
      </c>
      <c r="F486" s="214" t="s">
        <v>5870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250</v>
      </c>
      <c r="AU486" s="220" t="s">
        <v>86</v>
      </c>
      <c r="AV486" s="13" t="s">
        <v>83</v>
      </c>
      <c r="AW486" s="13" t="s">
        <v>31</v>
      </c>
      <c r="AX486" s="13" t="s">
        <v>75</v>
      </c>
      <c r="AY486" s="220" t="s">
        <v>239</v>
      </c>
    </row>
    <row r="487" spans="1:65" s="14" customFormat="1" ht="11.25">
      <c r="B487" s="221"/>
      <c r="C487" s="222"/>
      <c r="D487" s="212" t="s">
        <v>250</v>
      </c>
      <c r="E487" s="223" t="s">
        <v>1</v>
      </c>
      <c r="F487" s="224" t="s">
        <v>83</v>
      </c>
      <c r="G487" s="222"/>
      <c r="H487" s="225">
        <v>1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250</v>
      </c>
      <c r="AU487" s="231" t="s">
        <v>86</v>
      </c>
      <c r="AV487" s="14" t="s">
        <v>86</v>
      </c>
      <c r="AW487" s="14" t="s">
        <v>31</v>
      </c>
      <c r="AX487" s="14" t="s">
        <v>83</v>
      </c>
      <c r="AY487" s="231" t="s">
        <v>239</v>
      </c>
    </row>
    <row r="488" spans="1:65" s="2" customFormat="1" ht="33" customHeight="1">
      <c r="A488" s="35"/>
      <c r="B488" s="36"/>
      <c r="C488" s="254" t="s">
        <v>894</v>
      </c>
      <c r="D488" s="254" t="s">
        <v>340</v>
      </c>
      <c r="E488" s="255" t="s">
        <v>5882</v>
      </c>
      <c r="F488" s="256" t="s">
        <v>5883</v>
      </c>
      <c r="G488" s="257" t="s">
        <v>674</v>
      </c>
      <c r="H488" s="258">
        <v>1</v>
      </c>
      <c r="I488" s="259"/>
      <c r="J488" s="260">
        <f>ROUND(I488*H488,2)</f>
        <v>0</v>
      </c>
      <c r="K488" s="256" t="s">
        <v>245</v>
      </c>
      <c r="L488" s="261"/>
      <c r="M488" s="262" t="s">
        <v>1</v>
      </c>
      <c r="N488" s="263" t="s">
        <v>40</v>
      </c>
      <c r="O488" s="72"/>
      <c r="P488" s="201">
        <f>O488*H488</f>
        <v>0</v>
      </c>
      <c r="Q488" s="201">
        <v>1.6500000000000001E-2</v>
      </c>
      <c r="R488" s="201">
        <f>Q488*H488</f>
        <v>1.6500000000000001E-2</v>
      </c>
      <c r="S488" s="201">
        <v>0</v>
      </c>
      <c r="T488" s="202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03" t="s">
        <v>319</v>
      </c>
      <c r="AT488" s="203" t="s">
        <v>340</v>
      </c>
      <c r="AU488" s="203" t="s">
        <v>86</v>
      </c>
      <c r="AY488" s="18" t="s">
        <v>239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8" t="s">
        <v>83</v>
      </c>
      <c r="BK488" s="204">
        <f>ROUND(I488*H488,2)</f>
        <v>0</v>
      </c>
      <c r="BL488" s="18" t="s">
        <v>246</v>
      </c>
      <c r="BM488" s="203" t="s">
        <v>5971</v>
      </c>
    </row>
    <row r="489" spans="1:65" s="13" customFormat="1" ht="11.25">
      <c r="B489" s="210"/>
      <c r="C489" s="211"/>
      <c r="D489" s="212" t="s">
        <v>250</v>
      </c>
      <c r="E489" s="213" t="s">
        <v>1</v>
      </c>
      <c r="F489" s="214" t="s">
        <v>5972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250</v>
      </c>
      <c r="AU489" s="220" t="s">
        <v>86</v>
      </c>
      <c r="AV489" s="13" t="s">
        <v>83</v>
      </c>
      <c r="AW489" s="13" t="s">
        <v>31</v>
      </c>
      <c r="AX489" s="13" t="s">
        <v>75</v>
      </c>
      <c r="AY489" s="220" t="s">
        <v>239</v>
      </c>
    </row>
    <row r="490" spans="1:65" s="14" customFormat="1" ht="11.25">
      <c r="B490" s="221"/>
      <c r="C490" s="222"/>
      <c r="D490" s="212" t="s">
        <v>250</v>
      </c>
      <c r="E490" s="223" t="s">
        <v>1</v>
      </c>
      <c r="F490" s="224" t="s">
        <v>83</v>
      </c>
      <c r="G490" s="222"/>
      <c r="H490" s="225">
        <v>1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250</v>
      </c>
      <c r="AU490" s="231" t="s">
        <v>86</v>
      </c>
      <c r="AV490" s="14" t="s">
        <v>86</v>
      </c>
      <c r="AW490" s="14" t="s">
        <v>31</v>
      </c>
      <c r="AX490" s="14" t="s">
        <v>83</v>
      </c>
      <c r="AY490" s="231" t="s">
        <v>239</v>
      </c>
    </row>
    <row r="491" spans="1:65" s="2" customFormat="1" ht="24.2" customHeight="1">
      <c r="A491" s="35"/>
      <c r="B491" s="36"/>
      <c r="C491" s="192" t="s">
        <v>903</v>
      </c>
      <c r="D491" s="192" t="s">
        <v>241</v>
      </c>
      <c r="E491" s="193" t="s">
        <v>5973</v>
      </c>
      <c r="F491" s="194" t="s">
        <v>5974</v>
      </c>
      <c r="G491" s="195" t="s">
        <v>674</v>
      </c>
      <c r="H491" s="196">
        <v>2</v>
      </c>
      <c r="I491" s="197"/>
      <c r="J491" s="198">
        <f>ROUND(I491*H491,2)</f>
        <v>0</v>
      </c>
      <c r="K491" s="194" t="s">
        <v>245</v>
      </c>
      <c r="L491" s="40"/>
      <c r="M491" s="199" t="s">
        <v>1</v>
      </c>
      <c r="N491" s="200" t="s">
        <v>40</v>
      </c>
      <c r="O491" s="72"/>
      <c r="P491" s="201">
        <f>O491*H491</f>
        <v>0</v>
      </c>
      <c r="Q491" s="201">
        <v>1.67E-3</v>
      </c>
      <c r="R491" s="201">
        <f>Q491*H491</f>
        <v>3.3400000000000001E-3</v>
      </c>
      <c r="S491" s="201">
        <v>1.0670000000000001E-2</v>
      </c>
      <c r="T491" s="202">
        <f>S491*H491</f>
        <v>2.1340000000000001E-2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3" t="s">
        <v>246</v>
      </c>
      <c r="AT491" s="203" t="s">
        <v>241</v>
      </c>
      <c r="AU491" s="203" t="s">
        <v>86</v>
      </c>
      <c r="AY491" s="18" t="s">
        <v>239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8" t="s">
        <v>83</v>
      </c>
      <c r="BK491" s="204">
        <f>ROUND(I491*H491,2)</f>
        <v>0</v>
      </c>
      <c r="BL491" s="18" t="s">
        <v>246</v>
      </c>
      <c r="BM491" s="203" t="s">
        <v>5975</v>
      </c>
    </row>
    <row r="492" spans="1:65" s="2" customFormat="1" ht="11.25">
      <c r="A492" s="35"/>
      <c r="B492" s="36"/>
      <c r="C492" s="37"/>
      <c r="D492" s="205" t="s">
        <v>248</v>
      </c>
      <c r="E492" s="37"/>
      <c r="F492" s="206" t="s">
        <v>5976</v>
      </c>
      <c r="G492" s="37"/>
      <c r="H492" s="37"/>
      <c r="I492" s="207"/>
      <c r="J492" s="37"/>
      <c r="K492" s="37"/>
      <c r="L492" s="40"/>
      <c r="M492" s="208"/>
      <c r="N492" s="209"/>
      <c r="O492" s="72"/>
      <c r="P492" s="72"/>
      <c r="Q492" s="72"/>
      <c r="R492" s="72"/>
      <c r="S492" s="72"/>
      <c r="T492" s="73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248</v>
      </c>
      <c r="AU492" s="18" t="s">
        <v>86</v>
      </c>
    </row>
    <row r="493" spans="1:65" s="13" customFormat="1" ht="11.25">
      <c r="B493" s="210"/>
      <c r="C493" s="211"/>
      <c r="D493" s="212" t="s">
        <v>250</v>
      </c>
      <c r="E493" s="213" t="s">
        <v>1</v>
      </c>
      <c r="F493" s="214" t="s">
        <v>5977</v>
      </c>
      <c r="G493" s="211"/>
      <c r="H493" s="213" t="s">
        <v>1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250</v>
      </c>
      <c r="AU493" s="220" t="s">
        <v>86</v>
      </c>
      <c r="AV493" s="13" t="s">
        <v>83</v>
      </c>
      <c r="AW493" s="13" t="s">
        <v>31</v>
      </c>
      <c r="AX493" s="13" t="s">
        <v>75</v>
      </c>
      <c r="AY493" s="220" t="s">
        <v>239</v>
      </c>
    </row>
    <row r="494" spans="1:65" s="14" customFormat="1" ht="11.25">
      <c r="B494" s="221"/>
      <c r="C494" s="222"/>
      <c r="D494" s="212" t="s">
        <v>250</v>
      </c>
      <c r="E494" s="223" t="s">
        <v>1</v>
      </c>
      <c r="F494" s="224" t="s">
        <v>83</v>
      </c>
      <c r="G494" s="222"/>
      <c r="H494" s="225">
        <v>1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250</v>
      </c>
      <c r="AU494" s="231" t="s">
        <v>86</v>
      </c>
      <c r="AV494" s="14" t="s">
        <v>86</v>
      </c>
      <c r="AW494" s="14" t="s">
        <v>31</v>
      </c>
      <c r="AX494" s="14" t="s">
        <v>75</v>
      </c>
      <c r="AY494" s="231" t="s">
        <v>239</v>
      </c>
    </row>
    <row r="495" spans="1:65" s="15" customFormat="1" ht="11.25">
      <c r="B495" s="232"/>
      <c r="C495" s="233"/>
      <c r="D495" s="212" t="s">
        <v>250</v>
      </c>
      <c r="E495" s="234" t="s">
        <v>1</v>
      </c>
      <c r="F495" s="235" t="s">
        <v>254</v>
      </c>
      <c r="G495" s="233"/>
      <c r="H495" s="236">
        <v>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AT495" s="242" t="s">
        <v>250</v>
      </c>
      <c r="AU495" s="242" t="s">
        <v>86</v>
      </c>
      <c r="AV495" s="15" t="s">
        <v>255</v>
      </c>
      <c r="AW495" s="15" t="s">
        <v>31</v>
      </c>
      <c r="AX495" s="15" t="s">
        <v>75</v>
      </c>
      <c r="AY495" s="242" t="s">
        <v>239</v>
      </c>
    </row>
    <row r="496" spans="1:65" s="13" customFormat="1" ht="11.25">
      <c r="B496" s="210"/>
      <c r="C496" s="211"/>
      <c r="D496" s="212" t="s">
        <v>250</v>
      </c>
      <c r="E496" s="213" t="s">
        <v>1</v>
      </c>
      <c r="F496" s="214" t="s">
        <v>5978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250</v>
      </c>
      <c r="AU496" s="220" t="s">
        <v>86</v>
      </c>
      <c r="AV496" s="13" t="s">
        <v>83</v>
      </c>
      <c r="AW496" s="13" t="s">
        <v>31</v>
      </c>
      <c r="AX496" s="13" t="s">
        <v>75</v>
      </c>
      <c r="AY496" s="220" t="s">
        <v>239</v>
      </c>
    </row>
    <row r="497" spans="1:65" s="14" customFormat="1" ht="11.25">
      <c r="B497" s="221"/>
      <c r="C497" s="222"/>
      <c r="D497" s="212" t="s">
        <v>250</v>
      </c>
      <c r="E497" s="223" t="s">
        <v>1</v>
      </c>
      <c r="F497" s="224" t="s">
        <v>83</v>
      </c>
      <c r="G497" s="222"/>
      <c r="H497" s="225">
        <v>1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250</v>
      </c>
      <c r="AU497" s="231" t="s">
        <v>86</v>
      </c>
      <c r="AV497" s="14" t="s">
        <v>86</v>
      </c>
      <c r="AW497" s="14" t="s">
        <v>31</v>
      </c>
      <c r="AX497" s="14" t="s">
        <v>75</v>
      </c>
      <c r="AY497" s="231" t="s">
        <v>239</v>
      </c>
    </row>
    <row r="498" spans="1:65" s="15" customFormat="1" ht="11.25">
      <c r="B498" s="232"/>
      <c r="C498" s="233"/>
      <c r="D498" s="212" t="s">
        <v>250</v>
      </c>
      <c r="E498" s="234" t="s">
        <v>1</v>
      </c>
      <c r="F498" s="235" t="s">
        <v>260</v>
      </c>
      <c r="G498" s="233"/>
      <c r="H498" s="236">
        <v>1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AT498" s="242" t="s">
        <v>250</v>
      </c>
      <c r="AU498" s="242" t="s">
        <v>86</v>
      </c>
      <c r="AV498" s="15" t="s">
        <v>255</v>
      </c>
      <c r="AW498" s="15" t="s">
        <v>31</v>
      </c>
      <c r="AX498" s="15" t="s">
        <v>75</v>
      </c>
      <c r="AY498" s="242" t="s">
        <v>239</v>
      </c>
    </row>
    <row r="499" spans="1:65" s="16" customFormat="1" ht="11.25">
      <c r="B499" s="243"/>
      <c r="C499" s="244"/>
      <c r="D499" s="212" t="s">
        <v>250</v>
      </c>
      <c r="E499" s="245" t="s">
        <v>1</v>
      </c>
      <c r="F499" s="246" t="s">
        <v>264</v>
      </c>
      <c r="G499" s="244"/>
      <c r="H499" s="247">
        <v>2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AT499" s="253" t="s">
        <v>250</v>
      </c>
      <c r="AU499" s="253" t="s">
        <v>86</v>
      </c>
      <c r="AV499" s="16" t="s">
        <v>246</v>
      </c>
      <c r="AW499" s="16" t="s">
        <v>31</v>
      </c>
      <c r="AX499" s="16" t="s">
        <v>83</v>
      </c>
      <c r="AY499" s="253" t="s">
        <v>239</v>
      </c>
    </row>
    <row r="500" spans="1:65" s="2" customFormat="1" ht="24.2" customHeight="1">
      <c r="A500" s="35"/>
      <c r="B500" s="36"/>
      <c r="C500" s="254" t="s">
        <v>910</v>
      </c>
      <c r="D500" s="254" t="s">
        <v>340</v>
      </c>
      <c r="E500" s="255" t="s">
        <v>5979</v>
      </c>
      <c r="F500" s="256" t="s">
        <v>5980</v>
      </c>
      <c r="G500" s="257" t="s">
        <v>674</v>
      </c>
      <c r="H500" s="258">
        <v>1</v>
      </c>
      <c r="I500" s="259"/>
      <c r="J500" s="260">
        <f>ROUND(I500*H500,2)</f>
        <v>0</v>
      </c>
      <c r="K500" s="256" t="s">
        <v>245</v>
      </c>
      <c r="L500" s="261"/>
      <c r="M500" s="262" t="s">
        <v>1</v>
      </c>
      <c r="N500" s="263" t="s">
        <v>40</v>
      </c>
      <c r="O500" s="72"/>
      <c r="P500" s="201">
        <f>O500*H500</f>
        <v>0</v>
      </c>
      <c r="Q500" s="201">
        <v>1.1599999999999999E-2</v>
      </c>
      <c r="R500" s="201">
        <f>Q500*H500</f>
        <v>1.1599999999999999E-2</v>
      </c>
      <c r="S500" s="201">
        <v>0</v>
      </c>
      <c r="T500" s="202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3" t="s">
        <v>319</v>
      </c>
      <c r="AT500" s="203" t="s">
        <v>340</v>
      </c>
      <c r="AU500" s="203" t="s">
        <v>86</v>
      </c>
      <c r="AY500" s="18" t="s">
        <v>239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8" t="s">
        <v>83</v>
      </c>
      <c r="BK500" s="204">
        <f>ROUND(I500*H500,2)</f>
        <v>0</v>
      </c>
      <c r="BL500" s="18" t="s">
        <v>246</v>
      </c>
      <c r="BM500" s="203" t="s">
        <v>5981</v>
      </c>
    </row>
    <row r="501" spans="1:65" s="13" customFormat="1" ht="11.25">
      <c r="B501" s="210"/>
      <c r="C501" s="211"/>
      <c r="D501" s="212" t="s">
        <v>250</v>
      </c>
      <c r="E501" s="213" t="s">
        <v>1</v>
      </c>
      <c r="F501" s="214" t="s">
        <v>5982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250</v>
      </c>
      <c r="AU501" s="220" t="s">
        <v>86</v>
      </c>
      <c r="AV501" s="13" t="s">
        <v>83</v>
      </c>
      <c r="AW501" s="13" t="s">
        <v>31</v>
      </c>
      <c r="AX501" s="13" t="s">
        <v>75</v>
      </c>
      <c r="AY501" s="220" t="s">
        <v>239</v>
      </c>
    </row>
    <row r="502" spans="1:65" s="14" customFormat="1" ht="11.25">
      <c r="B502" s="221"/>
      <c r="C502" s="222"/>
      <c r="D502" s="212" t="s">
        <v>250</v>
      </c>
      <c r="E502" s="223" t="s">
        <v>1</v>
      </c>
      <c r="F502" s="224" t="s">
        <v>83</v>
      </c>
      <c r="G502" s="222"/>
      <c r="H502" s="225">
        <v>1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250</v>
      </c>
      <c r="AU502" s="231" t="s">
        <v>86</v>
      </c>
      <c r="AV502" s="14" t="s">
        <v>86</v>
      </c>
      <c r="AW502" s="14" t="s">
        <v>31</v>
      </c>
      <c r="AX502" s="14" t="s">
        <v>83</v>
      </c>
      <c r="AY502" s="231" t="s">
        <v>239</v>
      </c>
    </row>
    <row r="503" spans="1:65" s="2" customFormat="1" ht="16.5" customHeight="1">
      <c r="A503" s="35"/>
      <c r="B503" s="36"/>
      <c r="C503" s="254" t="s">
        <v>918</v>
      </c>
      <c r="D503" s="254" t="s">
        <v>340</v>
      </c>
      <c r="E503" s="255" t="s">
        <v>5983</v>
      </c>
      <c r="F503" s="256" t="s">
        <v>5984</v>
      </c>
      <c r="G503" s="257" t="s">
        <v>674</v>
      </c>
      <c r="H503" s="258">
        <v>1</v>
      </c>
      <c r="I503" s="259"/>
      <c r="J503" s="260">
        <f>ROUND(I503*H503,2)</f>
        <v>0</v>
      </c>
      <c r="K503" s="256" t="s">
        <v>1</v>
      </c>
      <c r="L503" s="261"/>
      <c r="M503" s="262" t="s">
        <v>1</v>
      </c>
      <c r="N503" s="263" t="s">
        <v>40</v>
      </c>
      <c r="O503" s="72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3" t="s">
        <v>319</v>
      </c>
      <c r="AT503" s="203" t="s">
        <v>340</v>
      </c>
      <c r="AU503" s="203" t="s">
        <v>86</v>
      </c>
      <c r="AY503" s="18" t="s">
        <v>239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8" t="s">
        <v>83</v>
      </c>
      <c r="BK503" s="204">
        <f>ROUND(I503*H503,2)</f>
        <v>0</v>
      </c>
      <c r="BL503" s="18" t="s">
        <v>246</v>
      </c>
      <c r="BM503" s="203" t="s">
        <v>5985</v>
      </c>
    </row>
    <row r="504" spans="1:65" s="13" customFormat="1" ht="11.25">
      <c r="B504" s="210"/>
      <c r="C504" s="211"/>
      <c r="D504" s="212" t="s">
        <v>250</v>
      </c>
      <c r="E504" s="213" t="s">
        <v>1</v>
      </c>
      <c r="F504" s="214" t="s">
        <v>5986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250</v>
      </c>
      <c r="AU504" s="220" t="s">
        <v>86</v>
      </c>
      <c r="AV504" s="13" t="s">
        <v>83</v>
      </c>
      <c r="AW504" s="13" t="s">
        <v>31</v>
      </c>
      <c r="AX504" s="13" t="s">
        <v>75</v>
      </c>
      <c r="AY504" s="220" t="s">
        <v>239</v>
      </c>
    </row>
    <row r="505" spans="1:65" s="14" customFormat="1" ht="11.25">
      <c r="B505" s="221"/>
      <c r="C505" s="222"/>
      <c r="D505" s="212" t="s">
        <v>250</v>
      </c>
      <c r="E505" s="223" t="s">
        <v>1</v>
      </c>
      <c r="F505" s="224" t="s">
        <v>83</v>
      </c>
      <c r="G505" s="222"/>
      <c r="H505" s="225">
        <v>1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250</v>
      </c>
      <c r="AU505" s="231" t="s">
        <v>86</v>
      </c>
      <c r="AV505" s="14" t="s">
        <v>86</v>
      </c>
      <c r="AW505" s="14" t="s">
        <v>31</v>
      </c>
      <c r="AX505" s="14" t="s">
        <v>83</v>
      </c>
      <c r="AY505" s="231" t="s">
        <v>239</v>
      </c>
    </row>
    <row r="506" spans="1:65" s="12" customFormat="1" ht="22.9" customHeight="1">
      <c r="B506" s="176"/>
      <c r="C506" s="177"/>
      <c r="D506" s="178" t="s">
        <v>74</v>
      </c>
      <c r="E506" s="190" t="s">
        <v>5987</v>
      </c>
      <c r="F506" s="190" t="s">
        <v>5988</v>
      </c>
      <c r="G506" s="177"/>
      <c r="H506" s="177"/>
      <c r="I506" s="180"/>
      <c r="J506" s="191">
        <f>BK506</f>
        <v>0</v>
      </c>
      <c r="K506" s="177"/>
      <c r="L506" s="182"/>
      <c r="M506" s="183"/>
      <c r="N506" s="184"/>
      <c r="O506" s="184"/>
      <c r="P506" s="185">
        <f>SUM(P507:P535)</f>
        <v>0</v>
      </c>
      <c r="Q506" s="184"/>
      <c r="R506" s="185">
        <f>SUM(R507:R535)</f>
        <v>1.86854648</v>
      </c>
      <c r="S506" s="184"/>
      <c r="T506" s="186">
        <f>SUM(T507:T535)</f>
        <v>0</v>
      </c>
      <c r="AR506" s="187" t="s">
        <v>83</v>
      </c>
      <c r="AT506" s="188" t="s">
        <v>74</v>
      </c>
      <c r="AU506" s="188" t="s">
        <v>83</v>
      </c>
      <c r="AY506" s="187" t="s">
        <v>239</v>
      </c>
      <c r="BK506" s="189">
        <f>SUM(BK507:BK535)</f>
        <v>0</v>
      </c>
    </row>
    <row r="507" spans="1:65" s="2" customFormat="1" ht="16.5" customHeight="1">
      <c r="A507" s="35"/>
      <c r="B507" s="36"/>
      <c r="C507" s="192" t="s">
        <v>925</v>
      </c>
      <c r="D507" s="192" t="s">
        <v>241</v>
      </c>
      <c r="E507" s="193" t="s">
        <v>5989</v>
      </c>
      <c r="F507" s="194" t="s">
        <v>5990</v>
      </c>
      <c r="G507" s="195" t="s">
        <v>519</v>
      </c>
      <c r="H507" s="196">
        <v>140</v>
      </c>
      <c r="I507" s="197"/>
      <c r="J507" s="198">
        <f>ROUND(I507*H507,2)</f>
        <v>0</v>
      </c>
      <c r="K507" s="194" t="s">
        <v>245</v>
      </c>
      <c r="L507" s="40"/>
      <c r="M507" s="199" t="s">
        <v>1</v>
      </c>
      <c r="N507" s="200" t="s">
        <v>40</v>
      </c>
      <c r="O507" s="72"/>
      <c r="P507" s="201">
        <f>O507*H507</f>
        <v>0</v>
      </c>
      <c r="Q507" s="201">
        <v>1.9000000000000001E-4</v>
      </c>
      <c r="R507" s="201">
        <f>Q507*H507</f>
        <v>2.6600000000000002E-2</v>
      </c>
      <c r="S507" s="201">
        <v>0</v>
      </c>
      <c r="T507" s="202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3" t="s">
        <v>5594</v>
      </c>
      <c r="AT507" s="203" t="s">
        <v>241</v>
      </c>
      <c r="AU507" s="203" t="s">
        <v>86</v>
      </c>
      <c r="AY507" s="18" t="s">
        <v>239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8" t="s">
        <v>83</v>
      </c>
      <c r="BK507" s="204">
        <f>ROUND(I507*H507,2)</f>
        <v>0</v>
      </c>
      <c r="BL507" s="18" t="s">
        <v>5594</v>
      </c>
      <c r="BM507" s="203" t="s">
        <v>5991</v>
      </c>
    </row>
    <row r="508" spans="1:65" s="2" customFormat="1" ht="11.25">
      <c r="A508" s="35"/>
      <c r="B508" s="36"/>
      <c r="C508" s="37"/>
      <c r="D508" s="205" t="s">
        <v>248</v>
      </c>
      <c r="E508" s="37"/>
      <c r="F508" s="206" t="s">
        <v>5992</v>
      </c>
      <c r="G508" s="37"/>
      <c r="H508" s="37"/>
      <c r="I508" s="207"/>
      <c r="J508" s="37"/>
      <c r="K508" s="37"/>
      <c r="L508" s="40"/>
      <c r="M508" s="208"/>
      <c r="N508" s="209"/>
      <c r="O508" s="72"/>
      <c r="P508" s="72"/>
      <c r="Q508" s="72"/>
      <c r="R508" s="72"/>
      <c r="S508" s="72"/>
      <c r="T508" s="73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8" t="s">
        <v>248</v>
      </c>
      <c r="AU508" s="18" t="s">
        <v>86</v>
      </c>
    </row>
    <row r="509" spans="1:65" s="13" customFormat="1" ht="11.25">
      <c r="B509" s="210"/>
      <c r="C509" s="211"/>
      <c r="D509" s="212" t="s">
        <v>250</v>
      </c>
      <c r="E509" s="213" t="s">
        <v>1</v>
      </c>
      <c r="F509" s="214" t="s">
        <v>5993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250</v>
      </c>
      <c r="AU509" s="220" t="s">
        <v>86</v>
      </c>
      <c r="AV509" s="13" t="s">
        <v>83</v>
      </c>
      <c r="AW509" s="13" t="s">
        <v>31</v>
      </c>
      <c r="AX509" s="13" t="s">
        <v>75</v>
      </c>
      <c r="AY509" s="220" t="s">
        <v>239</v>
      </c>
    </row>
    <row r="510" spans="1:65" s="13" customFormat="1" ht="11.25">
      <c r="B510" s="210"/>
      <c r="C510" s="211"/>
      <c r="D510" s="212" t="s">
        <v>250</v>
      </c>
      <c r="E510" s="213" t="s">
        <v>1</v>
      </c>
      <c r="F510" s="214" t="s">
        <v>5994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250</v>
      </c>
      <c r="AU510" s="220" t="s">
        <v>86</v>
      </c>
      <c r="AV510" s="13" t="s">
        <v>83</v>
      </c>
      <c r="AW510" s="13" t="s">
        <v>31</v>
      </c>
      <c r="AX510" s="13" t="s">
        <v>75</v>
      </c>
      <c r="AY510" s="220" t="s">
        <v>239</v>
      </c>
    </row>
    <row r="511" spans="1:65" s="14" customFormat="1" ht="11.25">
      <c r="B511" s="221"/>
      <c r="C511" s="222"/>
      <c r="D511" s="212" t="s">
        <v>250</v>
      </c>
      <c r="E511" s="223" t="s">
        <v>1</v>
      </c>
      <c r="F511" s="224" t="s">
        <v>5995</v>
      </c>
      <c r="G511" s="222"/>
      <c r="H511" s="225">
        <v>140</v>
      </c>
      <c r="I511" s="226"/>
      <c r="J511" s="222"/>
      <c r="K511" s="222"/>
      <c r="L511" s="227"/>
      <c r="M511" s="228"/>
      <c r="N511" s="229"/>
      <c r="O511" s="229"/>
      <c r="P511" s="229"/>
      <c r="Q511" s="229"/>
      <c r="R511" s="229"/>
      <c r="S511" s="229"/>
      <c r="T511" s="230"/>
      <c r="AT511" s="231" t="s">
        <v>250</v>
      </c>
      <c r="AU511" s="231" t="s">
        <v>86</v>
      </c>
      <c r="AV511" s="14" t="s">
        <v>86</v>
      </c>
      <c r="AW511" s="14" t="s">
        <v>31</v>
      </c>
      <c r="AX511" s="14" t="s">
        <v>83</v>
      </c>
      <c r="AY511" s="231" t="s">
        <v>239</v>
      </c>
    </row>
    <row r="512" spans="1:65" s="2" customFormat="1" ht="16.5" customHeight="1">
      <c r="A512" s="35"/>
      <c r="B512" s="36"/>
      <c r="C512" s="254" t="s">
        <v>976</v>
      </c>
      <c r="D512" s="254" t="s">
        <v>340</v>
      </c>
      <c r="E512" s="255" t="s">
        <v>5996</v>
      </c>
      <c r="F512" s="256" t="s">
        <v>5997</v>
      </c>
      <c r="G512" s="257" t="s">
        <v>674</v>
      </c>
      <c r="H512" s="258">
        <v>24</v>
      </c>
      <c r="I512" s="259"/>
      <c r="J512" s="260">
        <f>ROUND(I512*H512,2)</f>
        <v>0</v>
      </c>
      <c r="K512" s="256" t="s">
        <v>1</v>
      </c>
      <c r="L512" s="261"/>
      <c r="M512" s="262" t="s">
        <v>1</v>
      </c>
      <c r="N512" s="263" t="s">
        <v>40</v>
      </c>
      <c r="O512" s="72"/>
      <c r="P512" s="201">
        <f>O512*H512</f>
        <v>0</v>
      </c>
      <c r="Q512" s="201">
        <v>2.0000000000000002E-5</v>
      </c>
      <c r="R512" s="201">
        <f>Q512*H512</f>
        <v>4.8000000000000007E-4</v>
      </c>
      <c r="S512" s="201">
        <v>0</v>
      </c>
      <c r="T512" s="202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3" t="s">
        <v>5594</v>
      </c>
      <c r="AT512" s="203" t="s">
        <v>340</v>
      </c>
      <c r="AU512" s="203" t="s">
        <v>86</v>
      </c>
      <c r="AY512" s="18" t="s">
        <v>239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8" t="s">
        <v>83</v>
      </c>
      <c r="BK512" s="204">
        <f>ROUND(I512*H512,2)</f>
        <v>0</v>
      </c>
      <c r="BL512" s="18" t="s">
        <v>5594</v>
      </c>
      <c r="BM512" s="203" t="s">
        <v>5998</v>
      </c>
    </row>
    <row r="513" spans="1:65" s="2" customFormat="1" ht="16.5" customHeight="1">
      <c r="A513" s="35"/>
      <c r="B513" s="36"/>
      <c r="C513" s="254" t="s">
        <v>984</v>
      </c>
      <c r="D513" s="254" t="s">
        <v>340</v>
      </c>
      <c r="E513" s="255" t="s">
        <v>5999</v>
      </c>
      <c r="F513" s="256" t="s">
        <v>6000</v>
      </c>
      <c r="G513" s="257" t="s">
        <v>674</v>
      </c>
      <c r="H513" s="258">
        <v>4</v>
      </c>
      <c r="I513" s="259"/>
      <c r="J513" s="260">
        <f>ROUND(I513*H513,2)</f>
        <v>0</v>
      </c>
      <c r="K513" s="256" t="s">
        <v>1</v>
      </c>
      <c r="L513" s="261"/>
      <c r="M513" s="262" t="s">
        <v>1</v>
      </c>
      <c r="N513" s="263" t="s">
        <v>40</v>
      </c>
      <c r="O513" s="72"/>
      <c r="P513" s="201">
        <f>O513*H513</f>
        <v>0</v>
      </c>
      <c r="Q513" s="201">
        <v>2.0000000000000002E-5</v>
      </c>
      <c r="R513" s="201">
        <f>Q513*H513</f>
        <v>8.0000000000000007E-5</v>
      </c>
      <c r="S513" s="201">
        <v>0</v>
      </c>
      <c r="T513" s="202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3" t="s">
        <v>5594</v>
      </c>
      <c r="AT513" s="203" t="s">
        <v>340</v>
      </c>
      <c r="AU513" s="203" t="s">
        <v>86</v>
      </c>
      <c r="AY513" s="18" t="s">
        <v>239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8" t="s">
        <v>83</v>
      </c>
      <c r="BK513" s="204">
        <f>ROUND(I513*H513,2)</f>
        <v>0</v>
      </c>
      <c r="BL513" s="18" t="s">
        <v>5594</v>
      </c>
      <c r="BM513" s="203" t="s">
        <v>6001</v>
      </c>
    </row>
    <row r="514" spans="1:65" s="2" customFormat="1" ht="24.2" customHeight="1">
      <c r="A514" s="35"/>
      <c r="B514" s="36"/>
      <c r="C514" s="254" t="s">
        <v>998</v>
      </c>
      <c r="D514" s="254" t="s">
        <v>340</v>
      </c>
      <c r="E514" s="255" t="s">
        <v>6002</v>
      </c>
      <c r="F514" s="256" t="s">
        <v>6003</v>
      </c>
      <c r="G514" s="257" t="s">
        <v>674</v>
      </c>
      <c r="H514" s="258">
        <v>2</v>
      </c>
      <c r="I514" s="259"/>
      <c r="J514" s="260">
        <f>ROUND(I514*H514,2)</f>
        <v>0</v>
      </c>
      <c r="K514" s="256" t="s">
        <v>1</v>
      </c>
      <c r="L514" s="261"/>
      <c r="M514" s="262" t="s">
        <v>1</v>
      </c>
      <c r="N514" s="263" t="s">
        <v>40</v>
      </c>
      <c r="O514" s="72"/>
      <c r="P514" s="201">
        <f>O514*H514</f>
        <v>0</v>
      </c>
      <c r="Q514" s="201">
        <v>2.0000000000000002E-5</v>
      </c>
      <c r="R514" s="201">
        <f>Q514*H514</f>
        <v>4.0000000000000003E-5</v>
      </c>
      <c r="S514" s="201">
        <v>0</v>
      </c>
      <c r="T514" s="202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3" t="s">
        <v>5594</v>
      </c>
      <c r="AT514" s="203" t="s">
        <v>340</v>
      </c>
      <c r="AU514" s="203" t="s">
        <v>86</v>
      </c>
      <c r="AY514" s="18" t="s">
        <v>239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8" t="s">
        <v>83</v>
      </c>
      <c r="BK514" s="204">
        <f>ROUND(I514*H514,2)</f>
        <v>0</v>
      </c>
      <c r="BL514" s="18" t="s">
        <v>5594</v>
      </c>
      <c r="BM514" s="203" t="s">
        <v>6004</v>
      </c>
    </row>
    <row r="515" spans="1:65" s="2" customFormat="1" ht="37.9" customHeight="1">
      <c r="A515" s="35"/>
      <c r="B515" s="36"/>
      <c r="C515" s="192" t="s">
        <v>1010</v>
      </c>
      <c r="D515" s="192" t="s">
        <v>241</v>
      </c>
      <c r="E515" s="193" t="s">
        <v>6005</v>
      </c>
      <c r="F515" s="194" t="s">
        <v>6006</v>
      </c>
      <c r="G515" s="195" t="s">
        <v>674</v>
      </c>
      <c r="H515" s="196">
        <v>4</v>
      </c>
      <c r="I515" s="197"/>
      <c r="J515" s="198">
        <f>ROUND(I515*H515,2)</f>
        <v>0</v>
      </c>
      <c r="K515" s="194" t="s">
        <v>245</v>
      </c>
      <c r="L515" s="40"/>
      <c r="M515" s="199" t="s">
        <v>1</v>
      </c>
      <c r="N515" s="200" t="s">
        <v>40</v>
      </c>
      <c r="O515" s="72"/>
      <c r="P515" s="201">
        <f>O515*H515</f>
        <v>0</v>
      </c>
      <c r="Q515" s="201">
        <v>0</v>
      </c>
      <c r="R515" s="201">
        <f>Q515*H515</f>
        <v>0</v>
      </c>
      <c r="S515" s="201">
        <v>0</v>
      </c>
      <c r="T515" s="202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3" t="s">
        <v>5594</v>
      </c>
      <c r="AT515" s="203" t="s">
        <v>241</v>
      </c>
      <c r="AU515" s="203" t="s">
        <v>86</v>
      </c>
      <c r="AY515" s="18" t="s">
        <v>239</v>
      </c>
      <c r="BE515" s="204">
        <f>IF(N515="základní",J515,0)</f>
        <v>0</v>
      </c>
      <c r="BF515" s="204">
        <f>IF(N515="snížená",J515,0)</f>
        <v>0</v>
      </c>
      <c r="BG515" s="204">
        <f>IF(N515="zákl. přenesená",J515,0)</f>
        <v>0</v>
      </c>
      <c r="BH515" s="204">
        <f>IF(N515="sníž. přenesená",J515,0)</f>
        <v>0</v>
      </c>
      <c r="BI515" s="204">
        <f>IF(N515="nulová",J515,0)</f>
        <v>0</v>
      </c>
      <c r="BJ515" s="18" t="s">
        <v>83</v>
      </c>
      <c r="BK515" s="204">
        <f>ROUND(I515*H515,2)</f>
        <v>0</v>
      </c>
      <c r="BL515" s="18" t="s">
        <v>5594</v>
      </c>
      <c r="BM515" s="203" t="s">
        <v>6007</v>
      </c>
    </row>
    <row r="516" spans="1:65" s="2" customFormat="1" ht="11.25">
      <c r="A516" s="35"/>
      <c r="B516" s="36"/>
      <c r="C516" s="37"/>
      <c r="D516" s="205" t="s">
        <v>248</v>
      </c>
      <c r="E516" s="37"/>
      <c r="F516" s="206" t="s">
        <v>6008</v>
      </c>
      <c r="G516" s="37"/>
      <c r="H516" s="37"/>
      <c r="I516" s="207"/>
      <c r="J516" s="37"/>
      <c r="K516" s="37"/>
      <c r="L516" s="40"/>
      <c r="M516" s="208"/>
      <c r="N516" s="209"/>
      <c r="O516" s="72"/>
      <c r="P516" s="72"/>
      <c r="Q516" s="72"/>
      <c r="R516" s="72"/>
      <c r="S516" s="72"/>
      <c r="T516" s="73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248</v>
      </c>
      <c r="AU516" s="18" t="s">
        <v>86</v>
      </c>
    </row>
    <row r="517" spans="1:65" s="2" customFormat="1" ht="24.2" customHeight="1">
      <c r="A517" s="35"/>
      <c r="B517" s="36"/>
      <c r="C517" s="192" t="s">
        <v>1015</v>
      </c>
      <c r="D517" s="192" t="s">
        <v>241</v>
      </c>
      <c r="E517" s="193" t="s">
        <v>6009</v>
      </c>
      <c r="F517" s="194" t="s">
        <v>6010</v>
      </c>
      <c r="G517" s="195" t="s">
        <v>674</v>
      </c>
      <c r="H517" s="196">
        <v>4</v>
      </c>
      <c r="I517" s="197"/>
      <c r="J517" s="198">
        <f>ROUND(I517*H517,2)</f>
        <v>0</v>
      </c>
      <c r="K517" s="194" t="s">
        <v>1</v>
      </c>
      <c r="L517" s="40"/>
      <c r="M517" s="199" t="s">
        <v>1</v>
      </c>
      <c r="N517" s="200" t="s">
        <v>40</v>
      </c>
      <c r="O517" s="72"/>
      <c r="P517" s="201">
        <f>O517*H517</f>
        <v>0</v>
      </c>
      <c r="Q517" s="201">
        <v>0</v>
      </c>
      <c r="R517" s="201">
        <f>Q517*H517</f>
        <v>0</v>
      </c>
      <c r="S517" s="201">
        <v>0</v>
      </c>
      <c r="T517" s="202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3" t="s">
        <v>5594</v>
      </c>
      <c r="AT517" s="203" t="s">
        <v>241</v>
      </c>
      <c r="AU517" s="203" t="s">
        <v>86</v>
      </c>
      <c r="AY517" s="18" t="s">
        <v>239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8" t="s">
        <v>83</v>
      </c>
      <c r="BK517" s="204">
        <f>ROUND(I517*H517,2)</f>
        <v>0</v>
      </c>
      <c r="BL517" s="18" t="s">
        <v>5594</v>
      </c>
      <c r="BM517" s="203" t="s">
        <v>6011</v>
      </c>
    </row>
    <row r="518" spans="1:65" s="2" customFormat="1" ht="16.5" customHeight="1">
      <c r="A518" s="35"/>
      <c r="B518" s="36"/>
      <c r="C518" s="254" t="s">
        <v>1023</v>
      </c>
      <c r="D518" s="254" t="s">
        <v>340</v>
      </c>
      <c r="E518" s="255" t="s">
        <v>6012</v>
      </c>
      <c r="F518" s="256" t="s">
        <v>6013</v>
      </c>
      <c r="G518" s="257" t="s">
        <v>674</v>
      </c>
      <c r="H518" s="258">
        <v>4</v>
      </c>
      <c r="I518" s="259"/>
      <c r="J518" s="260">
        <f>ROUND(I518*H518,2)</f>
        <v>0</v>
      </c>
      <c r="K518" s="256" t="s">
        <v>1</v>
      </c>
      <c r="L518" s="261"/>
      <c r="M518" s="262" t="s">
        <v>1</v>
      </c>
      <c r="N518" s="263" t="s">
        <v>40</v>
      </c>
      <c r="O518" s="72"/>
      <c r="P518" s="201">
        <f>O518*H518</f>
        <v>0</v>
      </c>
      <c r="Q518" s="201">
        <v>3.5E-4</v>
      </c>
      <c r="R518" s="201">
        <f>Q518*H518</f>
        <v>1.4E-3</v>
      </c>
      <c r="S518" s="201">
        <v>0</v>
      </c>
      <c r="T518" s="202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3" t="s">
        <v>5594</v>
      </c>
      <c r="AT518" s="203" t="s">
        <v>340</v>
      </c>
      <c r="AU518" s="203" t="s">
        <v>86</v>
      </c>
      <c r="AY518" s="18" t="s">
        <v>239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8" t="s">
        <v>83</v>
      </c>
      <c r="BK518" s="204">
        <f>ROUND(I518*H518,2)</f>
        <v>0</v>
      </c>
      <c r="BL518" s="18" t="s">
        <v>5594</v>
      </c>
      <c r="BM518" s="203" t="s">
        <v>6014</v>
      </c>
    </row>
    <row r="519" spans="1:65" s="2" customFormat="1" ht="24.2" customHeight="1">
      <c r="A519" s="35"/>
      <c r="B519" s="36"/>
      <c r="C519" s="192" t="s">
        <v>1027</v>
      </c>
      <c r="D519" s="192" t="s">
        <v>241</v>
      </c>
      <c r="E519" s="193" t="s">
        <v>6015</v>
      </c>
      <c r="F519" s="194" t="s">
        <v>6016</v>
      </c>
      <c r="G519" s="195" t="s">
        <v>244</v>
      </c>
      <c r="H519" s="196">
        <v>0.04</v>
      </c>
      <c r="I519" s="197"/>
      <c r="J519" s="198">
        <f>ROUND(I519*H519,2)</f>
        <v>0</v>
      </c>
      <c r="K519" s="194" t="s">
        <v>245</v>
      </c>
      <c r="L519" s="40"/>
      <c r="M519" s="199" t="s">
        <v>1</v>
      </c>
      <c r="N519" s="200" t="s">
        <v>40</v>
      </c>
      <c r="O519" s="72"/>
      <c r="P519" s="201">
        <f>O519*H519</f>
        <v>0</v>
      </c>
      <c r="Q519" s="201">
        <v>2.20411</v>
      </c>
      <c r="R519" s="201">
        <f>Q519*H519</f>
        <v>8.8164400000000004E-2</v>
      </c>
      <c r="S519" s="201">
        <v>0</v>
      </c>
      <c r="T519" s="202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3" t="s">
        <v>5594</v>
      </c>
      <c r="AT519" s="203" t="s">
        <v>241</v>
      </c>
      <c r="AU519" s="203" t="s">
        <v>86</v>
      </c>
      <c r="AY519" s="18" t="s">
        <v>239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8" t="s">
        <v>83</v>
      </c>
      <c r="BK519" s="204">
        <f>ROUND(I519*H519,2)</f>
        <v>0</v>
      </c>
      <c r="BL519" s="18" t="s">
        <v>5594</v>
      </c>
      <c r="BM519" s="203" t="s">
        <v>6017</v>
      </c>
    </row>
    <row r="520" spans="1:65" s="2" customFormat="1" ht="11.25">
      <c r="A520" s="35"/>
      <c r="B520" s="36"/>
      <c r="C520" s="37"/>
      <c r="D520" s="205" t="s">
        <v>248</v>
      </c>
      <c r="E520" s="37"/>
      <c r="F520" s="206" t="s">
        <v>6018</v>
      </c>
      <c r="G520" s="37"/>
      <c r="H520" s="37"/>
      <c r="I520" s="207"/>
      <c r="J520" s="37"/>
      <c r="K520" s="37"/>
      <c r="L520" s="40"/>
      <c r="M520" s="208"/>
      <c r="N520" s="209"/>
      <c r="O520" s="72"/>
      <c r="P520" s="72"/>
      <c r="Q520" s="72"/>
      <c r="R520" s="72"/>
      <c r="S520" s="72"/>
      <c r="T520" s="73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248</v>
      </c>
      <c r="AU520" s="18" t="s">
        <v>86</v>
      </c>
    </row>
    <row r="521" spans="1:65" s="2" customFormat="1" ht="24.2" customHeight="1">
      <c r="A521" s="35"/>
      <c r="B521" s="36"/>
      <c r="C521" s="192" t="s">
        <v>1034</v>
      </c>
      <c r="D521" s="192" t="s">
        <v>241</v>
      </c>
      <c r="E521" s="193" t="s">
        <v>6019</v>
      </c>
      <c r="F521" s="194" t="s">
        <v>6020</v>
      </c>
      <c r="G521" s="195" t="s">
        <v>244</v>
      </c>
      <c r="H521" s="196">
        <v>0.224</v>
      </c>
      <c r="I521" s="197"/>
      <c r="J521" s="198">
        <f>ROUND(I521*H521,2)</f>
        <v>0</v>
      </c>
      <c r="K521" s="194" t="s">
        <v>245</v>
      </c>
      <c r="L521" s="40"/>
      <c r="M521" s="199" t="s">
        <v>1</v>
      </c>
      <c r="N521" s="200" t="s">
        <v>40</v>
      </c>
      <c r="O521" s="72"/>
      <c r="P521" s="201">
        <f>O521*H521</f>
        <v>0</v>
      </c>
      <c r="Q521" s="201">
        <v>2.3010199999999998</v>
      </c>
      <c r="R521" s="201">
        <f>Q521*H521</f>
        <v>0.51542847999999997</v>
      </c>
      <c r="S521" s="201">
        <v>0</v>
      </c>
      <c r="T521" s="202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03" t="s">
        <v>5594</v>
      </c>
      <c r="AT521" s="203" t="s">
        <v>241</v>
      </c>
      <c r="AU521" s="203" t="s">
        <v>86</v>
      </c>
      <c r="AY521" s="18" t="s">
        <v>239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18" t="s">
        <v>83</v>
      </c>
      <c r="BK521" s="204">
        <f>ROUND(I521*H521,2)</f>
        <v>0</v>
      </c>
      <c r="BL521" s="18" t="s">
        <v>5594</v>
      </c>
      <c r="BM521" s="203" t="s">
        <v>6021</v>
      </c>
    </row>
    <row r="522" spans="1:65" s="2" customFormat="1" ht="11.25">
      <c r="A522" s="35"/>
      <c r="B522" s="36"/>
      <c r="C522" s="37"/>
      <c r="D522" s="205" t="s">
        <v>248</v>
      </c>
      <c r="E522" s="37"/>
      <c r="F522" s="206" t="s">
        <v>6022</v>
      </c>
      <c r="G522" s="37"/>
      <c r="H522" s="37"/>
      <c r="I522" s="207"/>
      <c r="J522" s="37"/>
      <c r="K522" s="37"/>
      <c r="L522" s="40"/>
      <c r="M522" s="208"/>
      <c r="N522" s="209"/>
      <c r="O522" s="72"/>
      <c r="P522" s="72"/>
      <c r="Q522" s="72"/>
      <c r="R522" s="72"/>
      <c r="S522" s="72"/>
      <c r="T522" s="73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8" t="s">
        <v>248</v>
      </c>
      <c r="AU522" s="18" t="s">
        <v>86</v>
      </c>
    </row>
    <row r="523" spans="1:65" s="14" customFormat="1" ht="11.25">
      <c r="B523" s="221"/>
      <c r="C523" s="222"/>
      <c r="D523" s="212" t="s">
        <v>250</v>
      </c>
      <c r="E523" s="223" t="s">
        <v>1</v>
      </c>
      <c r="F523" s="224" t="s">
        <v>6023</v>
      </c>
      <c r="G523" s="222"/>
      <c r="H523" s="225">
        <v>0.224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250</v>
      </c>
      <c r="AU523" s="231" t="s">
        <v>86</v>
      </c>
      <c r="AV523" s="14" t="s">
        <v>86</v>
      </c>
      <c r="AW523" s="14" t="s">
        <v>31</v>
      </c>
      <c r="AX523" s="14" t="s">
        <v>83</v>
      </c>
      <c r="AY523" s="231" t="s">
        <v>239</v>
      </c>
    </row>
    <row r="524" spans="1:65" s="2" customFormat="1" ht="16.5" customHeight="1">
      <c r="A524" s="35"/>
      <c r="B524" s="36"/>
      <c r="C524" s="192" t="s">
        <v>1045</v>
      </c>
      <c r="D524" s="192" t="s">
        <v>241</v>
      </c>
      <c r="E524" s="193" t="s">
        <v>6024</v>
      </c>
      <c r="F524" s="194" t="s">
        <v>6025</v>
      </c>
      <c r="G524" s="195" t="s">
        <v>372</v>
      </c>
      <c r="H524" s="196">
        <v>2.2400000000000002</v>
      </c>
      <c r="I524" s="197"/>
      <c r="J524" s="198">
        <f>ROUND(I524*H524,2)</f>
        <v>0</v>
      </c>
      <c r="K524" s="194" t="s">
        <v>245</v>
      </c>
      <c r="L524" s="40"/>
      <c r="M524" s="199" t="s">
        <v>1</v>
      </c>
      <c r="N524" s="200" t="s">
        <v>40</v>
      </c>
      <c r="O524" s="72"/>
      <c r="P524" s="201">
        <f>O524*H524</f>
        <v>0</v>
      </c>
      <c r="Q524" s="201">
        <v>6.3899999999999998E-3</v>
      </c>
      <c r="R524" s="201">
        <f>Q524*H524</f>
        <v>1.4313600000000001E-2</v>
      </c>
      <c r="S524" s="201">
        <v>0</v>
      </c>
      <c r="T524" s="202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3" t="s">
        <v>5594</v>
      </c>
      <c r="AT524" s="203" t="s">
        <v>241</v>
      </c>
      <c r="AU524" s="203" t="s">
        <v>86</v>
      </c>
      <c r="AY524" s="18" t="s">
        <v>239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8" t="s">
        <v>83</v>
      </c>
      <c r="BK524" s="204">
        <f>ROUND(I524*H524,2)</f>
        <v>0</v>
      </c>
      <c r="BL524" s="18" t="s">
        <v>5594</v>
      </c>
      <c r="BM524" s="203" t="s">
        <v>6026</v>
      </c>
    </row>
    <row r="525" spans="1:65" s="2" customFormat="1" ht="11.25">
      <c r="A525" s="35"/>
      <c r="B525" s="36"/>
      <c r="C525" s="37"/>
      <c r="D525" s="205" t="s">
        <v>248</v>
      </c>
      <c r="E525" s="37"/>
      <c r="F525" s="206" t="s">
        <v>6027</v>
      </c>
      <c r="G525" s="37"/>
      <c r="H525" s="37"/>
      <c r="I525" s="207"/>
      <c r="J525" s="37"/>
      <c r="K525" s="37"/>
      <c r="L525" s="40"/>
      <c r="M525" s="208"/>
      <c r="N525" s="209"/>
      <c r="O525" s="72"/>
      <c r="P525" s="72"/>
      <c r="Q525" s="72"/>
      <c r="R525" s="72"/>
      <c r="S525" s="72"/>
      <c r="T525" s="73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248</v>
      </c>
      <c r="AU525" s="18" t="s">
        <v>86</v>
      </c>
    </row>
    <row r="526" spans="1:65" s="14" customFormat="1" ht="11.25">
      <c r="B526" s="221"/>
      <c r="C526" s="222"/>
      <c r="D526" s="212" t="s">
        <v>250</v>
      </c>
      <c r="E526" s="223" t="s">
        <v>1</v>
      </c>
      <c r="F526" s="224" t="s">
        <v>6028</v>
      </c>
      <c r="G526" s="222"/>
      <c r="H526" s="225">
        <v>2.2400000000000002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250</v>
      </c>
      <c r="AU526" s="231" t="s">
        <v>86</v>
      </c>
      <c r="AV526" s="14" t="s">
        <v>86</v>
      </c>
      <c r="AW526" s="14" t="s">
        <v>31</v>
      </c>
      <c r="AX526" s="14" t="s">
        <v>83</v>
      </c>
      <c r="AY526" s="231" t="s">
        <v>239</v>
      </c>
    </row>
    <row r="527" spans="1:65" s="2" customFormat="1" ht="16.5" customHeight="1">
      <c r="A527" s="35"/>
      <c r="B527" s="36"/>
      <c r="C527" s="254" t="s">
        <v>1053</v>
      </c>
      <c r="D527" s="254" t="s">
        <v>340</v>
      </c>
      <c r="E527" s="255" t="s">
        <v>6029</v>
      </c>
      <c r="F527" s="256" t="s">
        <v>6030</v>
      </c>
      <c r="G527" s="257" t="s">
        <v>674</v>
      </c>
      <c r="H527" s="258">
        <v>4</v>
      </c>
      <c r="I527" s="259"/>
      <c r="J527" s="260">
        <f>ROUND(I527*H527,2)</f>
        <v>0</v>
      </c>
      <c r="K527" s="256" t="s">
        <v>1</v>
      </c>
      <c r="L527" s="261"/>
      <c r="M527" s="262" t="s">
        <v>1</v>
      </c>
      <c r="N527" s="263" t="s">
        <v>40</v>
      </c>
      <c r="O527" s="72"/>
      <c r="P527" s="201">
        <f>O527*H527</f>
        <v>0</v>
      </c>
      <c r="Q527" s="201">
        <v>0.01</v>
      </c>
      <c r="R527" s="201">
        <f>Q527*H527</f>
        <v>0.04</v>
      </c>
      <c r="S527" s="201">
        <v>0</v>
      </c>
      <c r="T527" s="202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03" t="s">
        <v>5594</v>
      </c>
      <c r="AT527" s="203" t="s">
        <v>340</v>
      </c>
      <c r="AU527" s="203" t="s">
        <v>86</v>
      </c>
      <c r="AY527" s="18" t="s">
        <v>239</v>
      </c>
      <c r="BE527" s="204">
        <f>IF(N527="základní",J527,0)</f>
        <v>0</v>
      </c>
      <c r="BF527" s="204">
        <f>IF(N527="snížená",J527,0)</f>
        <v>0</v>
      </c>
      <c r="BG527" s="204">
        <f>IF(N527="zákl. přenesená",J527,0)</f>
        <v>0</v>
      </c>
      <c r="BH527" s="204">
        <f>IF(N527="sníž. přenesená",J527,0)</f>
        <v>0</v>
      </c>
      <c r="BI527" s="204">
        <f>IF(N527="nulová",J527,0)</f>
        <v>0</v>
      </c>
      <c r="BJ527" s="18" t="s">
        <v>83</v>
      </c>
      <c r="BK527" s="204">
        <f>ROUND(I527*H527,2)</f>
        <v>0</v>
      </c>
      <c r="BL527" s="18" t="s">
        <v>5594</v>
      </c>
      <c r="BM527" s="203" t="s">
        <v>6031</v>
      </c>
    </row>
    <row r="528" spans="1:65" s="2" customFormat="1" ht="24.2" customHeight="1">
      <c r="A528" s="35"/>
      <c r="B528" s="36"/>
      <c r="C528" s="192" t="s">
        <v>1059</v>
      </c>
      <c r="D528" s="192" t="s">
        <v>241</v>
      </c>
      <c r="E528" s="193" t="s">
        <v>6032</v>
      </c>
      <c r="F528" s="194" t="s">
        <v>6033</v>
      </c>
      <c r="G528" s="195" t="s">
        <v>674</v>
      </c>
      <c r="H528" s="196">
        <v>4</v>
      </c>
      <c r="I528" s="197"/>
      <c r="J528" s="198">
        <f>ROUND(I528*H528,2)</f>
        <v>0</v>
      </c>
      <c r="K528" s="194" t="s">
        <v>245</v>
      </c>
      <c r="L528" s="40"/>
      <c r="M528" s="199" t="s">
        <v>1</v>
      </c>
      <c r="N528" s="200" t="s">
        <v>40</v>
      </c>
      <c r="O528" s="72"/>
      <c r="P528" s="201">
        <f>O528*H528</f>
        <v>0</v>
      </c>
      <c r="Q528" s="201">
        <v>1.6000000000000001E-4</v>
      </c>
      <c r="R528" s="201">
        <f>Q528*H528</f>
        <v>6.4000000000000005E-4</v>
      </c>
      <c r="S528" s="201">
        <v>0</v>
      </c>
      <c r="T528" s="202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03" t="s">
        <v>5594</v>
      </c>
      <c r="AT528" s="203" t="s">
        <v>241</v>
      </c>
      <c r="AU528" s="203" t="s">
        <v>86</v>
      </c>
      <c r="AY528" s="18" t="s">
        <v>239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8" t="s">
        <v>83</v>
      </c>
      <c r="BK528" s="204">
        <f>ROUND(I528*H528,2)</f>
        <v>0</v>
      </c>
      <c r="BL528" s="18" t="s">
        <v>5594</v>
      </c>
      <c r="BM528" s="203" t="s">
        <v>6034</v>
      </c>
    </row>
    <row r="529" spans="1:65" s="2" customFormat="1" ht="11.25">
      <c r="A529" s="35"/>
      <c r="B529" s="36"/>
      <c r="C529" s="37"/>
      <c r="D529" s="205" t="s">
        <v>248</v>
      </c>
      <c r="E529" s="37"/>
      <c r="F529" s="206" t="s">
        <v>6035</v>
      </c>
      <c r="G529" s="37"/>
      <c r="H529" s="37"/>
      <c r="I529" s="207"/>
      <c r="J529" s="37"/>
      <c r="K529" s="37"/>
      <c r="L529" s="40"/>
      <c r="M529" s="208"/>
      <c r="N529" s="209"/>
      <c r="O529" s="72"/>
      <c r="P529" s="72"/>
      <c r="Q529" s="72"/>
      <c r="R529" s="72"/>
      <c r="S529" s="72"/>
      <c r="T529" s="73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248</v>
      </c>
      <c r="AU529" s="18" t="s">
        <v>86</v>
      </c>
    </row>
    <row r="530" spans="1:65" s="2" customFormat="1" ht="24.2" customHeight="1">
      <c r="A530" s="35"/>
      <c r="B530" s="36"/>
      <c r="C530" s="254" t="s">
        <v>1081</v>
      </c>
      <c r="D530" s="254" t="s">
        <v>340</v>
      </c>
      <c r="E530" s="255" t="s">
        <v>6036</v>
      </c>
      <c r="F530" s="256" t="s">
        <v>6037</v>
      </c>
      <c r="G530" s="257" t="s">
        <v>674</v>
      </c>
      <c r="H530" s="258">
        <v>8</v>
      </c>
      <c r="I530" s="259"/>
      <c r="J530" s="260">
        <f>ROUND(I530*H530,2)</f>
        <v>0</v>
      </c>
      <c r="K530" s="256" t="s">
        <v>1</v>
      </c>
      <c r="L530" s="261"/>
      <c r="M530" s="262" t="s">
        <v>1</v>
      </c>
      <c r="N530" s="263" t="s">
        <v>40</v>
      </c>
      <c r="O530" s="72"/>
      <c r="P530" s="201">
        <f>O530*H530</f>
        <v>0</v>
      </c>
      <c r="Q530" s="201">
        <v>2.5999999999999999E-2</v>
      </c>
      <c r="R530" s="201">
        <f>Q530*H530</f>
        <v>0.20799999999999999</v>
      </c>
      <c r="S530" s="201">
        <v>0</v>
      </c>
      <c r="T530" s="202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3" t="s">
        <v>5594</v>
      </c>
      <c r="AT530" s="203" t="s">
        <v>340</v>
      </c>
      <c r="AU530" s="203" t="s">
        <v>86</v>
      </c>
      <c r="AY530" s="18" t="s">
        <v>239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8" t="s">
        <v>83</v>
      </c>
      <c r="BK530" s="204">
        <f>ROUND(I530*H530,2)</f>
        <v>0</v>
      </c>
      <c r="BL530" s="18" t="s">
        <v>5594</v>
      </c>
      <c r="BM530" s="203" t="s">
        <v>6038</v>
      </c>
    </row>
    <row r="531" spans="1:65" s="2" customFormat="1" ht="24.2" customHeight="1">
      <c r="A531" s="35"/>
      <c r="B531" s="36"/>
      <c r="C531" s="254" t="s">
        <v>1087</v>
      </c>
      <c r="D531" s="254" t="s">
        <v>340</v>
      </c>
      <c r="E531" s="255" t="s">
        <v>6039</v>
      </c>
      <c r="F531" s="256" t="s">
        <v>6040</v>
      </c>
      <c r="G531" s="257" t="s">
        <v>674</v>
      </c>
      <c r="H531" s="258">
        <v>40</v>
      </c>
      <c r="I531" s="259"/>
      <c r="J531" s="260">
        <f>ROUND(I531*H531,2)</f>
        <v>0</v>
      </c>
      <c r="K531" s="256" t="s">
        <v>1</v>
      </c>
      <c r="L531" s="261"/>
      <c r="M531" s="262" t="s">
        <v>1</v>
      </c>
      <c r="N531" s="263" t="s">
        <v>40</v>
      </c>
      <c r="O531" s="72"/>
      <c r="P531" s="201">
        <f>O531*H531</f>
        <v>0</v>
      </c>
      <c r="Q531" s="201">
        <v>1.2199999999999999E-3</v>
      </c>
      <c r="R531" s="201">
        <f>Q531*H531</f>
        <v>4.8799999999999996E-2</v>
      </c>
      <c r="S531" s="201">
        <v>0</v>
      </c>
      <c r="T531" s="202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03" t="s">
        <v>5594</v>
      </c>
      <c r="AT531" s="203" t="s">
        <v>340</v>
      </c>
      <c r="AU531" s="203" t="s">
        <v>86</v>
      </c>
      <c r="AY531" s="18" t="s">
        <v>239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18" t="s">
        <v>83</v>
      </c>
      <c r="BK531" s="204">
        <f>ROUND(I531*H531,2)</f>
        <v>0</v>
      </c>
      <c r="BL531" s="18" t="s">
        <v>5594</v>
      </c>
      <c r="BM531" s="203" t="s">
        <v>6041</v>
      </c>
    </row>
    <row r="532" spans="1:65" s="2" customFormat="1" ht="33" customHeight="1">
      <c r="A532" s="35"/>
      <c r="B532" s="36"/>
      <c r="C532" s="192" t="s">
        <v>1093</v>
      </c>
      <c r="D532" s="192" t="s">
        <v>241</v>
      </c>
      <c r="E532" s="193" t="s">
        <v>6042</v>
      </c>
      <c r="F532" s="194" t="s">
        <v>6043</v>
      </c>
      <c r="G532" s="195" t="s">
        <v>674</v>
      </c>
      <c r="H532" s="196">
        <v>4</v>
      </c>
      <c r="I532" s="197"/>
      <c r="J532" s="198">
        <f>ROUND(I532*H532,2)</f>
        <v>0</v>
      </c>
      <c r="K532" s="194" t="s">
        <v>1</v>
      </c>
      <c r="L532" s="40"/>
      <c r="M532" s="199" t="s">
        <v>1</v>
      </c>
      <c r="N532" s="200" t="s">
        <v>40</v>
      </c>
      <c r="O532" s="72"/>
      <c r="P532" s="201">
        <f>O532*H532</f>
        <v>0</v>
      </c>
      <c r="Q532" s="201">
        <v>5.1000000000000004E-4</v>
      </c>
      <c r="R532" s="201">
        <f>Q532*H532</f>
        <v>2.0400000000000001E-3</v>
      </c>
      <c r="S532" s="201">
        <v>0</v>
      </c>
      <c r="T532" s="202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3" t="s">
        <v>5594</v>
      </c>
      <c r="AT532" s="203" t="s">
        <v>241</v>
      </c>
      <c r="AU532" s="203" t="s">
        <v>86</v>
      </c>
      <c r="AY532" s="18" t="s">
        <v>239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8" t="s">
        <v>83</v>
      </c>
      <c r="BK532" s="204">
        <f>ROUND(I532*H532,2)</f>
        <v>0</v>
      </c>
      <c r="BL532" s="18" t="s">
        <v>5594</v>
      </c>
      <c r="BM532" s="203" t="s">
        <v>6044</v>
      </c>
    </row>
    <row r="533" spans="1:65" s="2" customFormat="1" ht="24.2" customHeight="1">
      <c r="A533" s="35"/>
      <c r="B533" s="36"/>
      <c r="C533" s="192" t="s">
        <v>1113</v>
      </c>
      <c r="D533" s="192" t="s">
        <v>241</v>
      </c>
      <c r="E533" s="193" t="s">
        <v>1559</v>
      </c>
      <c r="F533" s="194" t="s">
        <v>1560</v>
      </c>
      <c r="G533" s="195" t="s">
        <v>674</v>
      </c>
      <c r="H533" s="196">
        <v>4</v>
      </c>
      <c r="I533" s="197"/>
      <c r="J533" s="198">
        <f>ROUND(I533*H533,2)</f>
        <v>0</v>
      </c>
      <c r="K533" s="194" t="s">
        <v>245</v>
      </c>
      <c r="L533" s="40"/>
      <c r="M533" s="199" t="s">
        <v>1</v>
      </c>
      <c r="N533" s="200" t="s">
        <v>40</v>
      </c>
      <c r="O533" s="72"/>
      <c r="P533" s="201">
        <f>O533*H533</f>
        <v>0</v>
      </c>
      <c r="Q533" s="201">
        <v>0.21734000000000001</v>
      </c>
      <c r="R533" s="201">
        <f>Q533*H533</f>
        <v>0.86936000000000002</v>
      </c>
      <c r="S533" s="201">
        <v>0</v>
      </c>
      <c r="T533" s="202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03" t="s">
        <v>5594</v>
      </c>
      <c r="AT533" s="203" t="s">
        <v>241</v>
      </c>
      <c r="AU533" s="203" t="s">
        <v>86</v>
      </c>
      <c r="AY533" s="18" t="s">
        <v>239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8" t="s">
        <v>83</v>
      </c>
      <c r="BK533" s="204">
        <f>ROUND(I533*H533,2)</f>
        <v>0</v>
      </c>
      <c r="BL533" s="18" t="s">
        <v>5594</v>
      </c>
      <c r="BM533" s="203" t="s">
        <v>6045</v>
      </c>
    </row>
    <row r="534" spans="1:65" s="2" customFormat="1" ht="11.25">
      <c r="A534" s="35"/>
      <c r="B534" s="36"/>
      <c r="C534" s="37"/>
      <c r="D534" s="205" t="s">
        <v>248</v>
      </c>
      <c r="E534" s="37"/>
      <c r="F534" s="206" t="s">
        <v>1562</v>
      </c>
      <c r="G534" s="37"/>
      <c r="H534" s="37"/>
      <c r="I534" s="207"/>
      <c r="J534" s="37"/>
      <c r="K534" s="37"/>
      <c r="L534" s="40"/>
      <c r="M534" s="208"/>
      <c r="N534" s="209"/>
      <c r="O534" s="72"/>
      <c r="P534" s="72"/>
      <c r="Q534" s="72"/>
      <c r="R534" s="72"/>
      <c r="S534" s="72"/>
      <c r="T534" s="73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8" t="s">
        <v>248</v>
      </c>
      <c r="AU534" s="18" t="s">
        <v>86</v>
      </c>
    </row>
    <row r="535" spans="1:65" s="2" customFormat="1" ht="16.5" customHeight="1">
      <c r="A535" s="35"/>
      <c r="B535" s="36"/>
      <c r="C535" s="254" t="s">
        <v>1119</v>
      </c>
      <c r="D535" s="254" t="s">
        <v>340</v>
      </c>
      <c r="E535" s="255" t="s">
        <v>6046</v>
      </c>
      <c r="F535" s="256" t="s">
        <v>6047</v>
      </c>
      <c r="G535" s="257" t="s">
        <v>674</v>
      </c>
      <c r="H535" s="258">
        <v>4</v>
      </c>
      <c r="I535" s="259"/>
      <c r="J535" s="260">
        <f>ROUND(I535*H535,2)</f>
        <v>0</v>
      </c>
      <c r="K535" s="256" t="s">
        <v>1</v>
      </c>
      <c r="L535" s="261"/>
      <c r="M535" s="262" t="s">
        <v>1</v>
      </c>
      <c r="N535" s="263" t="s">
        <v>40</v>
      </c>
      <c r="O535" s="72"/>
      <c r="P535" s="201">
        <f>O535*H535</f>
        <v>0</v>
      </c>
      <c r="Q535" s="201">
        <v>1.3299999999999999E-2</v>
      </c>
      <c r="R535" s="201">
        <f>Q535*H535</f>
        <v>5.3199999999999997E-2</v>
      </c>
      <c r="S535" s="201">
        <v>0</v>
      </c>
      <c r="T535" s="202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3" t="s">
        <v>5594</v>
      </c>
      <c r="AT535" s="203" t="s">
        <v>340</v>
      </c>
      <c r="AU535" s="203" t="s">
        <v>86</v>
      </c>
      <c r="AY535" s="18" t="s">
        <v>239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8" t="s">
        <v>83</v>
      </c>
      <c r="BK535" s="204">
        <f>ROUND(I535*H535,2)</f>
        <v>0</v>
      </c>
      <c r="BL535" s="18" t="s">
        <v>5594</v>
      </c>
      <c r="BM535" s="203" t="s">
        <v>6048</v>
      </c>
    </row>
    <row r="536" spans="1:65" s="12" customFormat="1" ht="22.9" customHeight="1">
      <c r="B536" s="176"/>
      <c r="C536" s="177"/>
      <c r="D536" s="178" t="s">
        <v>74</v>
      </c>
      <c r="E536" s="190" t="s">
        <v>6049</v>
      </c>
      <c r="F536" s="190" t="s">
        <v>6050</v>
      </c>
      <c r="G536" s="177"/>
      <c r="H536" s="177"/>
      <c r="I536" s="180"/>
      <c r="J536" s="191">
        <f>BK536</f>
        <v>0</v>
      </c>
      <c r="K536" s="177"/>
      <c r="L536" s="182"/>
      <c r="M536" s="183"/>
      <c r="N536" s="184"/>
      <c r="O536" s="184"/>
      <c r="P536" s="185">
        <f>SUM(P537:P587)</f>
        <v>0</v>
      </c>
      <c r="Q536" s="184"/>
      <c r="R536" s="185">
        <f>SUM(R537:R587)</f>
        <v>0.70047999999999999</v>
      </c>
      <c r="S536" s="184"/>
      <c r="T536" s="186">
        <f>SUM(T537:T587)</f>
        <v>2.2269999999999998E-2</v>
      </c>
      <c r="AR536" s="187" t="s">
        <v>83</v>
      </c>
      <c r="AT536" s="188" t="s">
        <v>74</v>
      </c>
      <c r="AU536" s="188" t="s">
        <v>83</v>
      </c>
      <c r="AY536" s="187" t="s">
        <v>239</v>
      </c>
      <c r="BK536" s="189">
        <f>SUM(BK537:BK587)</f>
        <v>0</v>
      </c>
    </row>
    <row r="537" spans="1:65" s="2" customFormat="1" ht="24.2" customHeight="1">
      <c r="A537" s="35"/>
      <c r="B537" s="36"/>
      <c r="C537" s="192" t="s">
        <v>1125</v>
      </c>
      <c r="D537" s="192" t="s">
        <v>241</v>
      </c>
      <c r="E537" s="193" t="s">
        <v>6051</v>
      </c>
      <c r="F537" s="194" t="s">
        <v>6052</v>
      </c>
      <c r="G537" s="195" t="s">
        <v>674</v>
      </c>
      <c r="H537" s="196">
        <v>1</v>
      </c>
      <c r="I537" s="197"/>
      <c r="J537" s="198">
        <f>ROUND(I537*H537,2)</f>
        <v>0</v>
      </c>
      <c r="K537" s="194" t="s">
        <v>245</v>
      </c>
      <c r="L537" s="40"/>
      <c r="M537" s="199" t="s">
        <v>1</v>
      </c>
      <c r="N537" s="200" t="s">
        <v>40</v>
      </c>
      <c r="O537" s="72"/>
      <c r="P537" s="201">
        <f>O537*H537</f>
        <v>0</v>
      </c>
      <c r="Q537" s="201">
        <v>0</v>
      </c>
      <c r="R537" s="201">
        <f>Q537*H537</f>
        <v>0</v>
      </c>
      <c r="S537" s="201">
        <v>1.1599999999999999E-2</v>
      </c>
      <c r="T537" s="202">
        <f>S537*H537</f>
        <v>1.1599999999999999E-2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3" t="s">
        <v>246</v>
      </c>
      <c r="AT537" s="203" t="s">
        <v>241</v>
      </c>
      <c r="AU537" s="203" t="s">
        <v>86</v>
      </c>
      <c r="AY537" s="18" t="s">
        <v>239</v>
      </c>
      <c r="BE537" s="204">
        <f>IF(N537="základní",J537,0)</f>
        <v>0</v>
      </c>
      <c r="BF537" s="204">
        <f>IF(N537="snížená",J537,0)</f>
        <v>0</v>
      </c>
      <c r="BG537" s="204">
        <f>IF(N537="zákl. přenesená",J537,0)</f>
        <v>0</v>
      </c>
      <c r="BH537" s="204">
        <f>IF(N537="sníž. přenesená",J537,0)</f>
        <v>0</v>
      </c>
      <c r="BI537" s="204">
        <f>IF(N537="nulová",J537,0)</f>
        <v>0</v>
      </c>
      <c r="BJ537" s="18" t="s">
        <v>83</v>
      </c>
      <c r="BK537" s="204">
        <f>ROUND(I537*H537,2)</f>
        <v>0</v>
      </c>
      <c r="BL537" s="18" t="s">
        <v>246</v>
      </c>
      <c r="BM537" s="203" t="s">
        <v>6053</v>
      </c>
    </row>
    <row r="538" spans="1:65" s="2" customFormat="1" ht="11.25">
      <c r="A538" s="35"/>
      <c r="B538" s="36"/>
      <c r="C538" s="37"/>
      <c r="D538" s="205" t="s">
        <v>248</v>
      </c>
      <c r="E538" s="37"/>
      <c r="F538" s="206" t="s">
        <v>6054</v>
      </c>
      <c r="G538" s="37"/>
      <c r="H538" s="37"/>
      <c r="I538" s="207"/>
      <c r="J538" s="37"/>
      <c r="K538" s="37"/>
      <c r="L538" s="40"/>
      <c r="M538" s="208"/>
      <c r="N538" s="209"/>
      <c r="O538" s="72"/>
      <c r="P538" s="72"/>
      <c r="Q538" s="72"/>
      <c r="R538" s="72"/>
      <c r="S538" s="72"/>
      <c r="T538" s="73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8" t="s">
        <v>248</v>
      </c>
      <c r="AU538" s="18" t="s">
        <v>86</v>
      </c>
    </row>
    <row r="539" spans="1:65" s="13" customFormat="1" ht="11.25">
      <c r="B539" s="210"/>
      <c r="C539" s="211"/>
      <c r="D539" s="212" t="s">
        <v>250</v>
      </c>
      <c r="E539" s="213" t="s">
        <v>1</v>
      </c>
      <c r="F539" s="214" t="s">
        <v>6055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250</v>
      </c>
      <c r="AU539" s="220" t="s">
        <v>86</v>
      </c>
      <c r="AV539" s="13" t="s">
        <v>83</v>
      </c>
      <c r="AW539" s="13" t="s">
        <v>31</v>
      </c>
      <c r="AX539" s="13" t="s">
        <v>75</v>
      </c>
      <c r="AY539" s="220" t="s">
        <v>239</v>
      </c>
    </row>
    <row r="540" spans="1:65" s="14" customFormat="1" ht="11.25">
      <c r="B540" s="221"/>
      <c r="C540" s="222"/>
      <c r="D540" s="212" t="s">
        <v>250</v>
      </c>
      <c r="E540" s="223" t="s">
        <v>1</v>
      </c>
      <c r="F540" s="224" t="s">
        <v>83</v>
      </c>
      <c r="G540" s="222"/>
      <c r="H540" s="225">
        <v>1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250</v>
      </c>
      <c r="AU540" s="231" t="s">
        <v>86</v>
      </c>
      <c r="AV540" s="14" t="s">
        <v>86</v>
      </c>
      <c r="AW540" s="14" t="s">
        <v>31</v>
      </c>
      <c r="AX540" s="14" t="s">
        <v>83</v>
      </c>
      <c r="AY540" s="231" t="s">
        <v>239</v>
      </c>
    </row>
    <row r="541" spans="1:65" s="2" customFormat="1" ht="16.5" customHeight="1">
      <c r="A541" s="35"/>
      <c r="B541" s="36"/>
      <c r="C541" s="254" t="s">
        <v>1133</v>
      </c>
      <c r="D541" s="254" t="s">
        <v>340</v>
      </c>
      <c r="E541" s="255" t="s">
        <v>6056</v>
      </c>
      <c r="F541" s="256" t="s">
        <v>6057</v>
      </c>
      <c r="G541" s="257" t="s">
        <v>674</v>
      </c>
      <c r="H541" s="258">
        <v>1</v>
      </c>
      <c r="I541" s="259"/>
      <c r="J541" s="260">
        <f>ROUND(I541*H541,2)</f>
        <v>0</v>
      </c>
      <c r="K541" s="256" t="s">
        <v>1</v>
      </c>
      <c r="L541" s="261"/>
      <c r="M541" s="262" t="s">
        <v>1</v>
      </c>
      <c r="N541" s="263" t="s">
        <v>40</v>
      </c>
      <c r="O541" s="72"/>
      <c r="P541" s="201">
        <f>O541*H541</f>
        <v>0</v>
      </c>
      <c r="Q541" s="201">
        <v>3.0200000000000001E-2</v>
      </c>
      <c r="R541" s="201">
        <f>Q541*H541</f>
        <v>3.0200000000000001E-2</v>
      </c>
      <c r="S541" s="201">
        <v>0</v>
      </c>
      <c r="T541" s="202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03" t="s">
        <v>319</v>
      </c>
      <c r="AT541" s="203" t="s">
        <v>340</v>
      </c>
      <c r="AU541" s="203" t="s">
        <v>86</v>
      </c>
      <c r="AY541" s="18" t="s">
        <v>239</v>
      </c>
      <c r="BE541" s="204">
        <f>IF(N541="základní",J541,0)</f>
        <v>0</v>
      </c>
      <c r="BF541" s="204">
        <f>IF(N541="snížená",J541,0)</f>
        <v>0</v>
      </c>
      <c r="BG541" s="204">
        <f>IF(N541="zákl. přenesená",J541,0)</f>
        <v>0</v>
      </c>
      <c r="BH541" s="204">
        <f>IF(N541="sníž. přenesená",J541,0)</f>
        <v>0</v>
      </c>
      <c r="BI541" s="204">
        <f>IF(N541="nulová",J541,0)</f>
        <v>0</v>
      </c>
      <c r="BJ541" s="18" t="s">
        <v>83</v>
      </c>
      <c r="BK541" s="204">
        <f>ROUND(I541*H541,2)</f>
        <v>0</v>
      </c>
      <c r="BL541" s="18" t="s">
        <v>246</v>
      </c>
      <c r="BM541" s="203" t="s">
        <v>6058</v>
      </c>
    </row>
    <row r="542" spans="1:65" s="13" customFormat="1" ht="11.25">
      <c r="B542" s="210"/>
      <c r="C542" s="211"/>
      <c r="D542" s="212" t="s">
        <v>250</v>
      </c>
      <c r="E542" s="213" t="s">
        <v>1</v>
      </c>
      <c r="F542" s="214" t="s">
        <v>6059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250</v>
      </c>
      <c r="AU542" s="220" t="s">
        <v>86</v>
      </c>
      <c r="AV542" s="13" t="s">
        <v>83</v>
      </c>
      <c r="AW542" s="13" t="s">
        <v>31</v>
      </c>
      <c r="AX542" s="13" t="s">
        <v>75</v>
      </c>
      <c r="AY542" s="220" t="s">
        <v>239</v>
      </c>
    </row>
    <row r="543" spans="1:65" s="14" customFormat="1" ht="11.25">
      <c r="B543" s="221"/>
      <c r="C543" s="222"/>
      <c r="D543" s="212" t="s">
        <v>250</v>
      </c>
      <c r="E543" s="223" t="s">
        <v>1</v>
      </c>
      <c r="F543" s="224" t="s">
        <v>83</v>
      </c>
      <c r="G543" s="222"/>
      <c r="H543" s="225">
        <v>1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250</v>
      </c>
      <c r="AU543" s="231" t="s">
        <v>86</v>
      </c>
      <c r="AV543" s="14" t="s">
        <v>86</v>
      </c>
      <c r="AW543" s="14" t="s">
        <v>31</v>
      </c>
      <c r="AX543" s="14" t="s">
        <v>83</v>
      </c>
      <c r="AY543" s="231" t="s">
        <v>239</v>
      </c>
    </row>
    <row r="544" spans="1:65" s="2" customFormat="1" ht="24.2" customHeight="1">
      <c r="A544" s="35"/>
      <c r="B544" s="36"/>
      <c r="C544" s="192" t="s">
        <v>1139</v>
      </c>
      <c r="D544" s="192" t="s">
        <v>241</v>
      </c>
      <c r="E544" s="193" t="s">
        <v>6060</v>
      </c>
      <c r="F544" s="194" t="s">
        <v>5974</v>
      </c>
      <c r="G544" s="195" t="s">
        <v>674</v>
      </c>
      <c r="H544" s="196">
        <v>1</v>
      </c>
      <c r="I544" s="197"/>
      <c r="J544" s="198">
        <f>ROUND(I544*H544,2)</f>
        <v>0</v>
      </c>
      <c r="K544" s="194" t="s">
        <v>245</v>
      </c>
      <c r="L544" s="40"/>
      <c r="M544" s="199" t="s">
        <v>1</v>
      </c>
      <c r="N544" s="200" t="s">
        <v>40</v>
      </c>
      <c r="O544" s="72"/>
      <c r="P544" s="201">
        <f>O544*H544</f>
        <v>0</v>
      </c>
      <c r="Q544" s="201">
        <v>1.67E-3</v>
      </c>
      <c r="R544" s="201">
        <f>Q544*H544</f>
        <v>1.67E-3</v>
      </c>
      <c r="S544" s="201">
        <v>1.0670000000000001E-2</v>
      </c>
      <c r="T544" s="202">
        <f>S544*H544</f>
        <v>1.0670000000000001E-2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03" t="s">
        <v>246</v>
      </c>
      <c r="AT544" s="203" t="s">
        <v>241</v>
      </c>
      <c r="AU544" s="203" t="s">
        <v>86</v>
      </c>
      <c r="AY544" s="18" t="s">
        <v>239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8" t="s">
        <v>83</v>
      </c>
      <c r="BK544" s="204">
        <f>ROUND(I544*H544,2)</f>
        <v>0</v>
      </c>
      <c r="BL544" s="18" t="s">
        <v>246</v>
      </c>
      <c r="BM544" s="203" t="s">
        <v>6061</v>
      </c>
    </row>
    <row r="545" spans="1:65" s="2" customFormat="1" ht="11.25">
      <c r="A545" s="35"/>
      <c r="B545" s="36"/>
      <c r="C545" s="37"/>
      <c r="D545" s="205" t="s">
        <v>248</v>
      </c>
      <c r="E545" s="37"/>
      <c r="F545" s="206" t="s">
        <v>6062</v>
      </c>
      <c r="G545" s="37"/>
      <c r="H545" s="37"/>
      <c r="I545" s="207"/>
      <c r="J545" s="37"/>
      <c r="K545" s="37"/>
      <c r="L545" s="40"/>
      <c r="M545" s="208"/>
      <c r="N545" s="209"/>
      <c r="O545" s="72"/>
      <c r="P545" s="72"/>
      <c r="Q545" s="72"/>
      <c r="R545" s="72"/>
      <c r="S545" s="72"/>
      <c r="T545" s="73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248</v>
      </c>
      <c r="AU545" s="18" t="s">
        <v>86</v>
      </c>
    </row>
    <row r="546" spans="1:65" s="13" customFormat="1" ht="11.25">
      <c r="B546" s="210"/>
      <c r="C546" s="211"/>
      <c r="D546" s="212" t="s">
        <v>250</v>
      </c>
      <c r="E546" s="213" t="s">
        <v>1</v>
      </c>
      <c r="F546" s="214" t="s">
        <v>6063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250</v>
      </c>
      <c r="AU546" s="220" t="s">
        <v>86</v>
      </c>
      <c r="AV546" s="13" t="s">
        <v>83</v>
      </c>
      <c r="AW546" s="13" t="s">
        <v>31</v>
      </c>
      <c r="AX546" s="13" t="s">
        <v>75</v>
      </c>
      <c r="AY546" s="220" t="s">
        <v>239</v>
      </c>
    </row>
    <row r="547" spans="1:65" s="13" customFormat="1" ht="11.25">
      <c r="B547" s="210"/>
      <c r="C547" s="211"/>
      <c r="D547" s="212" t="s">
        <v>250</v>
      </c>
      <c r="E547" s="213" t="s">
        <v>1</v>
      </c>
      <c r="F547" s="214" t="s">
        <v>6064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250</v>
      </c>
      <c r="AU547" s="220" t="s">
        <v>86</v>
      </c>
      <c r="AV547" s="13" t="s">
        <v>83</v>
      </c>
      <c r="AW547" s="13" t="s">
        <v>31</v>
      </c>
      <c r="AX547" s="13" t="s">
        <v>75</v>
      </c>
      <c r="AY547" s="220" t="s">
        <v>239</v>
      </c>
    </row>
    <row r="548" spans="1:65" s="14" customFormat="1" ht="11.25">
      <c r="B548" s="221"/>
      <c r="C548" s="222"/>
      <c r="D548" s="212" t="s">
        <v>250</v>
      </c>
      <c r="E548" s="223" t="s">
        <v>1</v>
      </c>
      <c r="F548" s="224" t="s">
        <v>83</v>
      </c>
      <c r="G548" s="222"/>
      <c r="H548" s="225">
        <v>1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AT548" s="231" t="s">
        <v>250</v>
      </c>
      <c r="AU548" s="231" t="s">
        <v>86</v>
      </c>
      <c r="AV548" s="14" t="s">
        <v>86</v>
      </c>
      <c r="AW548" s="14" t="s">
        <v>31</v>
      </c>
      <c r="AX548" s="14" t="s">
        <v>83</v>
      </c>
      <c r="AY548" s="231" t="s">
        <v>239</v>
      </c>
    </row>
    <row r="549" spans="1:65" s="2" customFormat="1" ht="24.2" customHeight="1">
      <c r="A549" s="35"/>
      <c r="B549" s="36"/>
      <c r="C549" s="254" t="s">
        <v>1145</v>
      </c>
      <c r="D549" s="254" t="s">
        <v>340</v>
      </c>
      <c r="E549" s="255" t="s">
        <v>6065</v>
      </c>
      <c r="F549" s="256" t="s">
        <v>6066</v>
      </c>
      <c r="G549" s="257" t="s">
        <v>674</v>
      </c>
      <c r="H549" s="258">
        <v>1</v>
      </c>
      <c r="I549" s="259"/>
      <c r="J549" s="260">
        <f>ROUND(I549*H549,2)</f>
        <v>0</v>
      </c>
      <c r="K549" s="256" t="s">
        <v>245</v>
      </c>
      <c r="L549" s="261"/>
      <c r="M549" s="262" t="s">
        <v>1</v>
      </c>
      <c r="N549" s="263" t="s">
        <v>40</v>
      </c>
      <c r="O549" s="72"/>
      <c r="P549" s="201">
        <f>O549*H549</f>
        <v>0</v>
      </c>
      <c r="Q549" s="201">
        <v>1.2200000000000001E-2</v>
      </c>
      <c r="R549" s="201">
        <f>Q549*H549</f>
        <v>1.2200000000000001E-2</v>
      </c>
      <c r="S549" s="201">
        <v>0</v>
      </c>
      <c r="T549" s="202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3" t="s">
        <v>319</v>
      </c>
      <c r="AT549" s="203" t="s">
        <v>340</v>
      </c>
      <c r="AU549" s="203" t="s">
        <v>86</v>
      </c>
      <c r="AY549" s="18" t="s">
        <v>239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8" t="s">
        <v>83</v>
      </c>
      <c r="BK549" s="204">
        <f>ROUND(I549*H549,2)</f>
        <v>0</v>
      </c>
      <c r="BL549" s="18" t="s">
        <v>246</v>
      </c>
      <c r="BM549" s="203" t="s">
        <v>6067</v>
      </c>
    </row>
    <row r="550" spans="1:65" s="13" customFormat="1" ht="11.25">
      <c r="B550" s="210"/>
      <c r="C550" s="211"/>
      <c r="D550" s="212" t="s">
        <v>250</v>
      </c>
      <c r="E550" s="213" t="s">
        <v>1</v>
      </c>
      <c r="F550" s="214" t="s">
        <v>6068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250</v>
      </c>
      <c r="AU550" s="220" t="s">
        <v>86</v>
      </c>
      <c r="AV550" s="13" t="s">
        <v>83</v>
      </c>
      <c r="AW550" s="13" t="s">
        <v>31</v>
      </c>
      <c r="AX550" s="13" t="s">
        <v>75</v>
      </c>
      <c r="AY550" s="220" t="s">
        <v>239</v>
      </c>
    </row>
    <row r="551" spans="1:65" s="14" customFormat="1" ht="11.25">
      <c r="B551" s="221"/>
      <c r="C551" s="222"/>
      <c r="D551" s="212" t="s">
        <v>250</v>
      </c>
      <c r="E551" s="223" t="s">
        <v>1</v>
      </c>
      <c r="F551" s="224" t="s">
        <v>83</v>
      </c>
      <c r="G551" s="222"/>
      <c r="H551" s="225">
        <v>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250</v>
      </c>
      <c r="AU551" s="231" t="s">
        <v>86</v>
      </c>
      <c r="AV551" s="14" t="s">
        <v>86</v>
      </c>
      <c r="AW551" s="14" t="s">
        <v>31</v>
      </c>
      <c r="AX551" s="14" t="s">
        <v>83</v>
      </c>
      <c r="AY551" s="231" t="s">
        <v>239</v>
      </c>
    </row>
    <row r="552" spans="1:65" s="2" customFormat="1" ht="33" customHeight="1">
      <c r="A552" s="35"/>
      <c r="B552" s="36"/>
      <c r="C552" s="192" t="s">
        <v>1152</v>
      </c>
      <c r="D552" s="192" t="s">
        <v>241</v>
      </c>
      <c r="E552" s="193" t="s">
        <v>5853</v>
      </c>
      <c r="F552" s="194" t="s">
        <v>5854</v>
      </c>
      <c r="G552" s="195" t="s">
        <v>674</v>
      </c>
      <c r="H552" s="196">
        <v>1</v>
      </c>
      <c r="I552" s="197"/>
      <c r="J552" s="198">
        <f>ROUND(I552*H552,2)</f>
        <v>0</v>
      </c>
      <c r="K552" s="194" t="s">
        <v>245</v>
      </c>
      <c r="L552" s="40"/>
      <c r="M552" s="199" t="s">
        <v>1</v>
      </c>
      <c r="N552" s="200" t="s">
        <v>40</v>
      </c>
      <c r="O552" s="72"/>
      <c r="P552" s="201">
        <f>O552*H552</f>
        <v>0</v>
      </c>
      <c r="Q552" s="201">
        <v>1.67E-3</v>
      </c>
      <c r="R552" s="201">
        <f>Q552*H552</f>
        <v>1.67E-3</v>
      </c>
      <c r="S552" s="201">
        <v>0</v>
      </c>
      <c r="T552" s="202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03" t="s">
        <v>246</v>
      </c>
      <c r="AT552" s="203" t="s">
        <v>241</v>
      </c>
      <c r="AU552" s="203" t="s">
        <v>86</v>
      </c>
      <c r="AY552" s="18" t="s">
        <v>239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8" t="s">
        <v>83</v>
      </c>
      <c r="BK552" s="204">
        <f>ROUND(I552*H552,2)</f>
        <v>0</v>
      </c>
      <c r="BL552" s="18" t="s">
        <v>246</v>
      </c>
      <c r="BM552" s="203" t="s">
        <v>6069</v>
      </c>
    </row>
    <row r="553" spans="1:65" s="2" customFormat="1" ht="11.25">
      <c r="A553" s="35"/>
      <c r="B553" s="36"/>
      <c r="C553" s="37"/>
      <c r="D553" s="205" t="s">
        <v>248</v>
      </c>
      <c r="E553" s="37"/>
      <c r="F553" s="206" t="s">
        <v>5856</v>
      </c>
      <c r="G553" s="37"/>
      <c r="H553" s="37"/>
      <c r="I553" s="207"/>
      <c r="J553" s="37"/>
      <c r="K553" s="37"/>
      <c r="L553" s="40"/>
      <c r="M553" s="208"/>
      <c r="N553" s="209"/>
      <c r="O553" s="72"/>
      <c r="P553" s="72"/>
      <c r="Q553" s="72"/>
      <c r="R553" s="72"/>
      <c r="S553" s="72"/>
      <c r="T553" s="73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248</v>
      </c>
      <c r="AU553" s="18" t="s">
        <v>86</v>
      </c>
    </row>
    <row r="554" spans="1:65" s="13" customFormat="1" ht="11.25">
      <c r="B554" s="210"/>
      <c r="C554" s="211"/>
      <c r="D554" s="212" t="s">
        <v>250</v>
      </c>
      <c r="E554" s="213" t="s">
        <v>1</v>
      </c>
      <c r="F554" s="214" t="s">
        <v>6070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250</v>
      </c>
      <c r="AU554" s="220" t="s">
        <v>86</v>
      </c>
      <c r="AV554" s="13" t="s">
        <v>83</v>
      </c>
      <c r="AW554" s="13" t="s">
        <v>31</v>
      </c>
      <c r="AX554" s="13" t="s">
        <v>75</v>
      </c>
      <c r="AY554" s="220" t="s">
        <v>239</v>
      </c>
    </row>
    <row r="555" spans="1:65" s="14" customFormat="1" ht="11.25">
      <c r="B555" s="221"/>
      <c r="C555" s="222"/>
      <c r="D555" s="212" t="s">
        <v>250</v>
      </c>
      <c r="E555" s="223" t="s">
        <v>1</v>
      </c>
      <c r="F555" s="224" t="s">
        <v>83</v>
      </c>
      <c r="G555" s="222"/>
      <c r="H555" s="225">
        <v>1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250</v>
      </c>
      <c r="AU555" s="231" t="s">
        <v>86</v>
      </c>
      <c r="AV555" s="14" t="s">
        <v>86</v>
      </c>
      <c r="AW555" s="14" t="s">
        <v>31</v>
      </c>
      <c r="AX555" s="14" t="s">
        <v>83</v>
      </c>
      <c r="AY555" s="231" t="s">
        <v>239</v>
      </c>
    </row>
    <row r="556" spans="1:65" s="2" customFormat="1" ht="24.2" customHeight="1">
      <c r="A556" s="35"/>
      <c r="B556" s="36"/>
      <c r="C556" s="254" t="s">
        <v>1159</v>
      </c>
      <c r="D556" s="254" t="s">
        <v>340</v>
      </c>
      <c r="E556" s="255" t="s">
        <v>6071</v>
      </c>
      <c r="F556" s="256" t="s">
        <v>6072</v>
      </c>
      <c r="G556" s="257" t="s">
        <v>674</v>
      </c>
      <c r="H556" s="258">
        <v>1</v>
      </c>
      <c r="I556" s="259"/>
      <c r="J556" s="260">
        <f>ROUND(I556*H556,2)</f>
        <v>0</v>
      </c>
      <c r="K556" s="256" t="s">
        <v>245</v>
      </c>
      <c r="L556" s="261"/>
      <c r="M556" s="262" t="s">
        <v>1</v>
      </c>
      <c r="N556" s="263" t="s">
        <v>40</v>
      </c>
      <c r="O556" s="72"/>
      <c r="P556" s="201">
        <f>O556*H556</f>
        <v>0</v>
      </c>
      <c r="Q556" s="201">
        <v>1.2E-2</v>
      </c>
      <c r="R556" s="201">
        <f>Q556*H556</f>
        <v>1.2E-2</v>
      </c>
      <c r="S556" s="201">
        <v>0</v>
      </c>
      <c r="T556" s="202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03" t="s">
        <v>319</v>
      </c>
      <c r="AT556" s="203" t="s">
        <v>340</v>
      </c>
      <c r="AU556" s="203" t="s">
        <v>86</v>
      </c>
      <c r="AY556" s="18" t="s">
        <v>239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8" t="s">
        <v>83</v>
      </c>
      <c r="BK556" s="204">
        <f>ROUND(I556*H556,2)</f>
        <v>0</v>
      </c>
      <c r="BL556" s="18" t="s">
        <v>246</v>
      </c>
      <c r="BM556" s="203" t="s">
        <v>6073</v>
      </c>
    </row>
    <row r="557" spans="1:65" s="13" customFormat="1" ht="11.25">
      <c r="B557" s="210"/>
      <c r="C557" s="211"/>
      <c r="D557" s="212" t="s">
        <v>250</v>
      </c>
      <c r="E557" s="213" t="s">
        <v>1</v>
      </c>
      <c r="F557" s="214" t="s">
        <v>6074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250</v>
      </c>
      <c r="AU557" s="220" t="s">
        <v>86</v>
      </c>
      <c r="AV557" s="13" t="s">
        <v>83</v>
      </c>
      <c r="AW557" s="13" t="s">
        <v>31</v>
      </c>
      <c r="AX557" s="13" t="s">
        <v>75</v>
      </c>
      <c r="AY557" s="220" t="s">
        <v>239</v>
      </c>
    </row>
    <row r="558" spans="1:65" s="14" customFormat="1" ht="11.25">
      <c r="B558" s="221"/>
      <c r="C558" s="222"/>
      <c r="D558" s="212" t="s">
        <v>250</v>
      </c>
      <c r="E558" s="223" t="s">
        <v>1</v>
      </c>
      <c r="F558" s="224" t="s">
        <v>83</v>
      </c>
      <c r="G558" s="222"/>
      <c r="H558" s="225">
        <v>1</v>
      </c>
      <c r="I558" s="226"/>
      <c r="J558" s="222"/>
      <c r="K558" s="222"/>
      <c r="L558" s="227"/>
      <c r="M558" s="228"/>
      <c r="N558" s="229"/>
      <c r="O558" s="229"/>
      <c r="P558" s="229"/>
      <c r="Q558" s="229"/>
      <c r="R558" s="229"/>
      <c r="S558" s="229"/>
      <c r="T558" s="230"/>
      <c r="AT558" s="231" t="s">
        <v>250</v>
      </c>
      <c r="AU558" s="231" t="s">
        <v>86</v>
      </c>
      <c r="AV558" s="14" t="s">
        <v>86</v>
      </c>
      <c r="AW558" s="14" t="s">
        <v>31</v>
      </c>
      <c r="AX558" s="14" t="s">
        <v>83</v>
      </c>
      <c r="AY558" s="231" t="s">
        <v>239</v>
      </c>
    </row>
    <row r="559" spans="1:65" s="2" customFormat="1" ht="21.75" customHeight="1">
      <c r="A559" s="35"/>
      <c r="B559" s="36"/>
      <c r="C559" s="192" t="s">
        <v>1168</v>
      </c>
      <c r="D559" s="192" t="s">
        <v>241</v>
      </c>
      <c r="E559" s="193" t="s">
        <v>6075</v>
      </c>
      <c r="F559" s="194" t="s">
        <v>6076</v>
      </c>
      <c r="G559" s="195" t="s">
        <v>674</v>
      </c>
      <c r="H559" s="196">
        <v>1</v>
      </c>
      <c r="I559" s="197"/>
      <c r="J559" s="198">
        <f>ROUND(I559*H559,2)</f>
        <v>0</v>
      </c>
      <c r="K559" s="194" t="s">
        <v>245</v>
      </c>
      <c r="L559" s="40"/>
      <c r="M559" s="199" t="s">
        <v>1</v>
      </c>
      <c r="N559" s="200" t="s">
        <v>40</v>
      </c>
      <c r="O559" s="72"/>
      <c r="P559" s="201">
        <f>O559*H559</f>
        <v>0</v>
      </c>
      <c r="Q559" s="201">
        <v>1.6199999999999999E-3</v>
      </c>
      <c r="R559" s="201">
        <f>Q559*H559</f>
        <v>1.6199999999999999E-3</v>
      </c>
      <c r="S559" s="201">
        <v>0</v>
      </c>
      <c r="T559" s="202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03" t="s">
        <v>246</v>
      </c>
      <c r="AT559" s="203" t="s">
        <v>241</v>
      </c>
      <c r="AU559" s="203" t="s">
        <v>86</v>
      </c>
      <c r="AY559" s="18" t="s">
        <v>239</v>
      </c>
      <c r="BE559" s="204">
        <f>IF(N559="základní",J559,0)</f>
        <v>0</v>
      </c>
      <c r="BF559" s="204">
        <f>IF(N559="snížená",J559,0)</f>
        <v>0</v>
      </c>
      <c r="BG559" s="204">
        <f>IF(N559="zákl. přenesená",J559,0)</f>
        <v>0</v>
      </c>
      <c r="BH559" s="204">
        <f>IF(N559="sníž. přenesená",J559,0)</f>
        <v>0</v>
      </c>
      <c r="BI559" s="204">
        <f>IF(N559="nulová",J559,0)</f>
        <v>0</v>
      </c>
      <c r="BJ559" s="18" t="s">
        <v>83</v>
      </c>
      <c r="BK559" s="204">
        <f>ROUND(I559*H559,2)</f>
        <v>0</v>
      </c>
      <c r="BL559" s="18" t="s">
        <v>246</v>
      </c>
      <c r="BM559" s="203" t="s">
        <v>6077</v>
      </c>
    </row>
    <row r="560" spans="1:65" s="2" customFormat="1" ht="11.25">
      <c r="A560" s="35"/>
      <c r="B560" s="36"/>
      <c r="C560" s="37"/>
      <c r="D560" s="205" t="s">
        <v>248</v>
      </c>
      <c r="E560" s="37"/>
      <c r="F560" s="206" t="s">
        <v>6078</v>
      </c>
      <c r="G560" s="37"/>
      <c r="H560" s="37"/>
      <c r="I560" s="207"/>
      <c r="J560" s="37"/>
      <c r="K560" s="37"/>
      <c r="L560" s="40"/>
      <c r="M560" s="208"/>
      <c r="N560" s="209"/>
      <c r="O560" s="72"/>
      <c r="P560" s="72"/>
      <c r="Q560" s="72"/>
      <c r="R560" s="72"/>
      <c r="S560" s="72"/>
      <c r="T560" s="73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248</v>
      </c>
      <c r="AU560" s="18" t="s">
        <v>86</v>
      </c>
    </row>
    <row r="561" spans="1:65" s="13" customFormat="1" ht="11.25">
      <c r="B561" s="210"/>
      <c r="C561" s="211"/>
      <c r="D561" s="212" t="s">
        <v>250</v>
      </c>
      <c r="E561" s="213" t="s">
        <v>1</v>
      </c>
      <c r="F561" s="214" t="s">
        <v>6079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250</v>
      </c>
      <c r="AU561" s="220" t="s">
        <v>86</v>
      </c>
      <c r="AV561" s="13" t="s">
        <v>83</v>
      </c>
      <c r="AW561" s="13" t="s">
        <v>31</v>
      </c>
      <c r="AX561" s="13" t="s">
        <v>75</v>
      </c>
      <c r="AY561" s="220" t="s">
        <v>239</v>
      </c>
    </row>
    <row r="562" spans="1:65" s="13" customFormat="1" ht="11.25">
      <c r="B562" s="210"/>
      <c r="C562" s="211"/>
      <c r="D562" s="212" t="s">
        <v>250</v>
      </c>
      <c r="E562" s="213" t="s">
        <v>1</v>
      </c>
      <c r="F562" s="214" t="s">
        <v>6080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250</v>
      </c>
      <c r="AU562" s="220" t="s">
        <v>86</v>
      </c>
      <c r="AV562" s="13" t="s">
        <v>83</v>
      </c>
      <c r="AW562" s="13" t="s">
        <v>31</v>
      </c>
      <c r="AX562" s="13" t="s">
        <v>75</v>
      </c>
      <c r="AY562" s="220" t="s">
        <v>239</v>
      </c>
    </row>
    <row r="563" spans="1:65" s="14" customFormat="1" ht="11.25">
      <c r="B563" s="221"/>
      <c r="C563" s="222"/>
      <c r="D563" s="212" t="s">
        <v>250</v>
      </c>
      <c r="E563" s="223" t="s">
        <v>1</v>
      </c>
      <c r="F563" s="224" t="s">
        <v>83</v>
      </c>
      <c r="G563" s="222"/>
      <c r="H563" s="225">
        <v>1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250</v>
      </c>
      <c r="AU563" s="231" t="s">
        <v>86</v>
      </c>
      <c r="AV563" s="14" t="s">
        <v>86</v>
      </c>
      <c r="AW563" s="14" t="s">
        <v>31</v>
      </c>
      <c r="AX563" s="14" t="s">
        <v>83</v>
      </c>
      <c r="AY563" s="231" t="s">
        <v>239</v>
      </c>
    </row>
    <row r="564" spans="1:65" s="2" customFormat="1" ht="16.5" customHeight="1">
      <c r="A564" s="35"/>
      <c r="B564" s="36"/>
      <c r="C564" s="254" t="s">
        <v>1194</v>
      </c>
      <c r="D564" s="254" t="s">
        <v>340</v>
      </c>
      <c r="E564" s="255" t="s">
        <v>6081</v>
      </c>
      <c r="F564" s="256" t="s">
        <v>6082</v>
      </c>
      <c r="G564" s="257" t="s">
        <v>674</v>
      </c>
      <c r="H564" s="258">
        <v>1</v>
      </c>
      <c r="I564" s="259"/>
      <c r="J564" s="260">
        <f>ROUND(I564*H564,2)</f>
        <v>0</v>
      </c>
      <c r="K564" s="256" t="s">
        <v>245</v>
      </c>
      <c r="L564" s="261"/>
      <c r="M564" s="262" t="s">
        <v>1</v>
      </c>
      <c r="N564" s="263" t="s">
        <v>40</v>
      </c>
      <c r="O564" s="72"/>
      <c r="P564" s="201">
        <f>O564*H564</f>
        <v>0</v>
      </c>
      <c r="Q564" s="201">
        <v>1.847E-2</v>
      </c>
      <c r="R564" s="201">
        <f>Q564*H564</f>
        <v>1.847E-2</v>
      </c>
      <c r="S564" s="201">
        <v>0</v>
      </c>
      <c r="T564" s="202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03" t="s">
        <v>319</v>
      </c>
      <c r="AT564" s="203" t="s">
        <v>340</v>
      </c>
      <c r="AU564" s="203" t="s">
        <v>86</v>
      </c>
      <c r="AY564" s="18" t="s">
        <v>239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18" t="s">
        <v>83</v>
      </c>
      <c r="BK564" s="204">
        <f>ROUND(I564*H564,2)</f>
        <v>0</v>
      </c>
      <c r="BL564" s="18" t="s">
        <v>246</v>
      </c>
      <c r="BM564" s="203" t="s">
        <v>6083</v>
      </c>
    </row>
    <row r="565" spans="1:65" s="13" customFormat="1" ht="11.25">
      <c r="B565" s="210"/>
      <c r="C565" s="211"/>
      <c r="D565" s="212" t="s">
        <v>250</v>
      </c>
      <c r="E565" s="213" t="s">
        <v>1</v>
      </c>
      <c r="F565" s="214" t="s">
        <v>6084</v>
      </c>
      <c r="G565" s="211"/>
      <c r="H565" s="213" t="s">
        <v>1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250</v>
      </c>
      <c r="AU565" s="220" t="s">
        <v>86</v>
      </c>
      <c r="AV565" s="13" t="s">
        <v>83</v>
      </c>
      <c r="AW565" s="13" t="s">
        <v>31</v>
      </c>
      <c r="AX565" s="13" t="s">
        <v>75</v>
      </c>
      <c r="AY565" s="220" t="s">
        <v>239</v>
      </c>
    </row>
    <row r="566" spans="1:65" s="13" customFormat="1" ht="11.25">
      <c r="B566" s="210"/>
      <c r="C566" s="211"/>
      <c r="D566" s="212" t="s">
        <v>250</v>
      </c>
      <c r="E566" s="213" t="s">
        <v>1</v>
      </c>
      <c r="F566" s="214" t="s">
        <v>6085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250</v>
      </c>
      <c r="AU566" s="220" t="s">
        <v>86</v>
      </c>
      <c r="AV566" s="13" t="s">
        <v>83</v>
      </c>
      <c r="AW566" s="13" t="s">
        <v>31</v>
      </c>
      <c r="AX566" s="13" t="s">
        <v>75</v>
      </c>
      <c r="AY566" s="220" t="s">
        <v>239</v>
      </c>
    </row>
    <row r="567" spans="1:65" s="14" customFormat="1" ht="11.25">
      <c r="B567" s="221"/>
      <c r="C567" s="222"/>
      <c r="D567" s="212" t="s">
        <v>250</v>
      </c>
      <c r="E567" s="223" t="s">
        <v>1</v>
      </c>
      <c r="F567" s="224" t="s">
        <v>83</v>
      </c>
      <c r="G567" s="222"/>
      <c r="H567" s="225">
        <v>1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250</v>
      </c>
      <c r="AU567" s="231" t="s">
        <v>86</v>
      </c>
      <c r="AV567" s="14" t="s">
        <v>86</v>
      </c>
      <c r="AW567" s="14" t="s">
        <v>31</v>
      </c>
      <c r="AX567" s="14" t="s">
        <v>83</v>
      </c>
      <c r="AY567" s="231" t="s">
        <v>239</v>
      </c>
    </row>
    <row r="568" spans="1:65" s="2" customFormat="1" ht="24.2" customHeight="1">
      <c r="A568" s="35"/>
      <c r="B568" s="36"/>
      <c r="C568" s="254" t="s">
        <v>1201</v>
      </c>
      <c r="D568" s="254" t="s">
        <v>340</v>
      </c>
      <c r="E568" s="255" t="s">
        <v>5940</v>
      </c>
      <c r="F568" s="256" t="s">
        <v>5941</v>
      </c>
      <c r="G568" s="257" t="s">
        <v>674</v>
      </c>
      <c r="H568" s="258">
        <v>1</v>
      </c>
      <c r="I568" s="259"/>
      <c r="J568" s="260">
        <f>ROUND(I568*H568,2)</f>
        <v>0</v>
      </c>
      <c r="K568" s="256" t="s">
        <v>1</v>
      </c>
      <c r="L568" s="261"/>
      <c r="M568" s="262" t="s">
        <v>1</v>
      </c>
      <c r="N568" s="263" t="s">
        <v>40</v>
      </c>
      <c r="O568" s="72"/>
      <c r="P568" s="201">
        <f>O568*H568</f>
        <v>0</v>
      </c>
      <c r="Q568" s="201">
        <v>0.01</v>
      </c>
      <c r="R568" s="201">
        <f>Q568*H568</f>
        <v>0.01</v>
      </c>
      <c r="S568" s="201">
        <v>0</v>
      </c>
      <c r="T568" s="202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03" t="s">
        <v>319</v>
      </c>
      <c r="AT568" s="203" t="s">
        <v>340</v>
      </c>
      <c r="AU568" s="203" t="s">
        <v>86</v>
      </c>
      <c r="AY568" s="18" t="s">
        <v>239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8" t="s">
        <v>83</v>
      </c>
      <c r="BK568" s="204">
        <f>ROUND(I568*H568,2)</f>
        <v>0</v>
      </c>
      <c r="BL568" s="18" t="s">
        <v>246</v>
      </c>
      <c r="BM568" s="203" t="s">
        <v>6086</v>
      </c>
    </row>
    <row r="569" spans="1:65" s="13" customFormat="1" ht="11.25">
      <c r="B569" s="210"/>
      <c r="C569" s="211"/>
      <c r="D569" s="212" t="s">
        <v>250</v>
      </c>
      <c r="E569" s="213" t="s">
        <v>1</v>
      </c>
      <c r="F569" s="214" t="s">
        <v>5943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250</v>
      </c>
      <c r="AU569" s="220" t="s">
        <v>86</v>
      </c>
      <c r="AV569" s="13" t="s">
        <v>83</v>
      </c>
      <c r="AW569" s="13" t="s">
        <v>31</v>
      </c>
      <c r="AX569" s="13" t="s">
        <v>75</v>
      </c>
      <c r="AY569" s="220" t="s">
        <v>239</v>
      </c>
    </row>
    <row r="570" spans="1:65" s="14" customFormat="1" ht="11.25">
      <c r="B570" s="221"/>
      <c r="C570" s="222"/>
      <c r="D570" s="212" t="s">
        <v>250</v>
      </c>
      <c r="E570" s="223" t="s">
        <v>1</v>
      </c>
      <c r="F570" s="224" t="s">
        <v>83</v>
      </c>
      <c r="G570" s="222"/>
      <c r="H570" s="225">
        <v>1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250</v>
      </c>
      <c r="AU570" s="231" t="s">
        <v>86</v>
      </c>
      <c r="AV570" s="14" t="s">
        <v>86</v>
      </c>
      <c r="AW570" s="14" t="s">
        <v>31</v>
      </c>
      <c r="AX570" s="14" t="s">
        <v>83</v>
      </c>
      <c r="AY570" s="231" t="s">
        <v>239</v>
      </c>
    </row>
    <row r="571" spans="1:65" s="2" customFormat="1" ht="16.5" customHeight="1">
      <c r="A571" s="35"/>
      <c r="B571" s="36"/>
      <c r="C571" s="192" t="s">
        <v>1207</v>
      </c>
      <c r="D571" s="192" t="s">
        <v>241</v>
      </c>
      <c r="E571" s="193" t="s">
        <v>5944</v>
      </c>
      <c r="F571" s="194" t="s">
        <v>5945</v>
      </c>
      <c r="G571" s="195" t="s">
        <v>674</v>
      </c>
      <c r="H571" s="196">
        <v>1</v>
      </c>
      <c r="I571" s="197"/>
      <c r="J571" s="198">
        <f>ROUND(I571*H571,2)</f>
        <v>0</v>
      </c>
      <c r="K571" s="194" t="s">
        <v>245</v>
      </c>
      <c r="L571" s="40"/>
      <c r="M571" s="199" t="s">
        <v>1</v>
      </c>
      <c r="N571" s="200" t="s">
        <v>40</v>
      </c>
      <c r="O571" s="72"/>
      <c r="P571" s="201">
        <f>O571*H571</f>
        <v>0</v>
      </c>
      <c r="Q571" s="201">
        <v>0.12303</v>
      </c>
      <c r="R571" s="201">
        <f>Q571*H571</f>
        <v>0.12303</v>
      </c>
      <c r="S571" s="201">
        <v>0</v>
      </c>
      <c r="T571" s="202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03" t="s">
        <v>246</v>
      </c>
      <c r="AT571" s="203" t="s">
        <v>241</v>
      </c>
      <c r="AU571" s="203" t="s">
        <v>86</v>
      </c>
      <c r="AY571" s="18" t="s">
        <v>239</v>
      </c>
      <c r="BE571" s="204">
        <f>IF(N571="základní",J571,0)</f>
        <v>0</v>
      </c>
      <c r="BF571" s="204">
        <f>IF(N571="snížená",J571,0)</f>
        <v>0</v>
      </c>
      <c r="BG571" s="204">
        <f>IF(N571="zákl. přenesená",J571,0)</f>
        <v>0</v>
      </c>
      <c r="BH571" s="204">
        <f>IF(N571="sníž. přenesená",J571,0)</f>
        <v>0</v>
      </c>
      <c r="BI571" s="204">
        <f>IF(N571="nulová",J571,0)</f>
        <v>0</v>
      </c>
      <c r="BJ571" s="18" t="s">
        <v>83</v>
      </c>
      <c r="BK571" s="204">
        <f>ROUND(I571*H571,2)</f>
        <v>0</v>
      </c>
      <c r="BL571" s="18" t="s">
        <v>246</v>
      </c>
      <c r="BM571" s="203" t="s">
        <v>6087</v>
      </c>
    </row>
    <row r="572" spans="1:65" s="2" customFormat="1" ht="11.25">
      <c r="A572" s="35"/>
      <c r="B572" s="36"/>
      <c r="C572" s="37"/>
      <c r="D572" s="205" t="s">
        <v>248</v>
      </c>
      <c r="E572" s="37"/>
      <c r="F572" s="206" t="s">
        <v>5947</v>
      </c>
      <c r="G572" s="37"/>
      <c r="H572" s="37"/>
      <c r="I572" s="207"/>
      <c r="J572" s="37"/>
      <c r="K572" s="37"/>
      <c r="L572" s="40"/>
      <c r="M572" s="208"/>
      <c r="N572" s="209"/>
      <c r="O572" s="72"/>
      <c r="P572" s="72"/>
      <c r="Q572" s="72"/>
      <c r="R572" s="72"/>
      <c r="S572" s="72"/>
      <c r="T572" s="73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248</v>
      </c>
      <c r="AU572" s="18" t="s">
        <v>86</v>
      </c>
    </row>
    <row r="573" spans="1:65" s="2" customFormat="1" ht="24.2" customHeight="1">
      <c r="A573" s="35"/>
      <c r="B573" s="36"/>
      <c r="C573" s="254" t="s">
        <v>1213</v>
      </c>
      <c r="D573" s="254" t="s">
        <v>340</v>
      </c>
      <c r="E573" s="255" t="s">
        <v>5949</v>
      </c>
      <c r="F573" s="256" t="s">
        <v>5950</v>
      </c>
      <c r="G573" s="257" t="s">
        <v>674</v>
      </c>
      <c r="H573" s="258">
        <v>1</v>
      </c>
      <c r="I573" s="259"/>
      <c r="J573" s="260">
        <f>ROUND(I573*H573,2)</f>
        <v>0</v>
      </c>
      <c r="K573" s="256" t="s">
        <v>245</v>
      </c>
      <c r="L573" s="261"/>
      <c r="M573" s="262" t="s">
        <v>1</v>
      </c>
      <c r="N573" s="263" t="s">
        <v>40</v>
      </c>
      <c r="O573" s="72"/>
      <c r="P573" s="201">
        <f>O573*H573</f>
        <v>0</v>
      </c>
      <c r="Q573" s="201">
        <v>1.3299999999999999E-2</v>
      </c>
      <c r="R573" s="201">
        <f>Q573*H573</f>
        <v>1.3299999999999999E-2</v>
      </c>
      <c r="S573" s="201">
        <v>0</v>
      </c>
      <c r="T573" s="202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03" t="s">
        <v>319</v>
      </c>
      <c r="AT573" s="203" t="s">
        <v>340</v>
      </c>
      <c r="AU573" s="203" t="s">
        <v>86</v>
      </c>
      <c r="AY573" s="18" t="s">
        <v>239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18" t="s">
        <v>83</v>
      </c>
      <c r="BK573" s="204">
        <f>ROUND(I573*H573,2)</f>
        <v>0</v>
      </c>
      <c r="BL573" s="18" t="s">
        <v>246</v>
      </c>
      <c r="BM573" s="203" t="s">
        <v>6088</v>
      </c>
    </row>
    <row r="574" spans="1:65" s="13" customFormat="1" ht="11.25">
      <c r="B574" s="210"/>
      <c r="C574" s="211"/>
      <c r="D574" s="212" t="s">
        <v>250</v>
      </c>
      <c r="E574" s="213" t="s">
        <v>1</v>
      </c>
      <c r="F574" s="214" t="s">
        <v>5952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250</v>
      </c>
      <c r="AU574" s="220" t="s">
        <v>86</v>
      </c>
      <c r="AV574" s="13" t="s">
        <v>83</v>
      </c>
      <c r="AW574" s="13" t="s">
        <v>31</v>
      </c>
      <c r="AX574" s="13" t="s">
        <v>75</v>
      </c>
      <c r="AY574" s="220" t="s">
        <v>239</v>
      </c>
    </row>
    <row r="575" spans="1:65" s="14" customFormat="1" ht="11.25">
      <c r="B575" s="221"/>
      <c r="C575" s="222"/>
      <c r="D575" s="212" t="s">
        <v>250</v>
      </c>
      <c r="E575" s="223" t="s">
        <v>1</v>
      </c>
      <c r="F575" s="224" t="s">
        <v>83</v>
      </c>
      <c r="G575" s="222"/>
      <c r="H575" s="225">
        <v>1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250</v>
      </c>
      <c r="AU575" s="231" t="s">
        <v>86</v>
      </c>
      <c r="AV575" s="14" t="s">
        <v>86</v>
      </c>
      <c r="AW575" s="14" t="s">
        <v>31</v>
      </c>
      <c r="AX575" s="14" t="s">
        <v>83</v>
      </c>
      <c r="AY575" s="231" t="s">
        <v>239</v>
      </c>
    </row>
    <row r="576" spans="1:65" s="2" customFormat="1" ht="16.5" customHeight="1">
      <c r="A576" s="35"/>
      <c r="B576" s="36"/>
      <c r="C576" s="192" t="s">
        <v>1219</v>
      </c>
      <c r="D576" s="192" t="s">
        <v>241</v>
      </c>
      <c r="E576" s="193" t="s">
        <v>6089</v>
      </c>
      <c r="F576" s="194" t="s">
        <v>6090</v>
      </c>
      <c r="G576" s="195" t="s">
        <v>674</v>
      </c>
      <c r="H576" s="196">
        <v>1</v>
      </c>
      <c r="I576" s="197"/>
      <c r="J576" s="198">
        <f>ROUND(I576*H576,2)</f>
        <v>0</v>
      </c>
      <c r="K576" s="194" t="s">
        <v>245</v>
      </c>
      <c r="L576" s="40"/>
      <c r="M576" s="199" t="s">
        <v>1</v>
      </c>
      <c r="N576" s="200" t="s">
        <v>40</v>
      </c>
      <c r="O576" s="72"/>
      <c r="P576" s="201">
        <f>O576*H576</f>
        <v>0</v>
      </c>
      <c r="Q576" s="201">
        <v>1.3600000000000001E-3</v>
      </c>
      <c r="R576" s="201">
        <f>Q576*H576</f>
        <v>1.3600000000000001E-3</v>
      </c>
      <c r="S576" s="201">
        <v>0</v>
      </c>
      <c r="T576" s="202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03" t="s">
        <v>246</v>
      </c>
      <c r="AT576" s="203" t="s">
        <v>241</v>
      </c>
      <c r="AU576" s="203" t="s">
        <v>86</v>
      </c>
      <c r="AY576" s="18" t="s">
        <v>239</v>
      </c>
      <c r="BE576" s="204">
        <f>IF(N576="základní",J576,0)</f>
        <v>0</v>
      </c>
      <c r="BF576" s="204">
        <f>IF(N576="snížená",J576,0)</f>
        <v>0</v>
      </c>
      <c r="BG576" s="204">
        <f>IF(N576="zákl. přenesená",J576,0)</f>
        <v>0</v>
      </c>
      <c r="BH576" s="204">
        <f>IF(N576="sníž. přenesená",J576,0)</f>
        <v>0</v>
      </c>
      <c r="BI576" s="204">
        <f>IF(N576="nulová",J576,0)</f>
        <v>0</v>
      </c>
      <c r="BJ576" s="18" t="s">
        <v>83</v>
      </c>
      <c r="BK576" s="204">
        <f>ROUND(I576*H576,2)</f>
        <v>0</v>
      </c>
      <c r="BL576" s="18" t="s">
        <v>246</v>
      </c>
      <c r="BM576" s="203" t="s">
        <v>6091</v>
      </c>
    </row>
    <row r="577" spans="1:65" s="2" customFormat="1" ht="11.25">
      <c r="A577" s="35"/>
      <c r="B577" s="36"/>
      <c r="C577" s="37"/>
      <c r="D577" s="205" t="s">
        <v>248</v>
      </c>
      <c r="E577" s="37"/>
      <c r="F577" s="206" t="s">
        <v>6092</v>
      </c>
      <c r="G577" s="37"/>
      <c r="H577" s="37"/>
      <c r="I577" s="207"/>
      <c r="J577" s="37"/>
      <c r="K577" s="37"/>
      <c r="L577" s="40"/>
      <c r="M577" s="208"/>
      <c r="N577" s="209"/>
      <c r="O577" s="72"/>
      <c r="P577" s="72"/>
      <c r="Q577" s="72"/>
      <c r="R577" s="72"/>
      <c r="S577" s="72"/>
      <c r="T577" s="73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248</v>
      </c>
      <c r="AU577" s="18" t="s">
        <v>86</v>
      </c>
    </row>
    <row r="578" spans="1:65" s="13" customFormat="1" ht="11.25">
      <c r="B578" s="210"/>
      <c r="C578" s="211"/>
      <c r="D578" s="212" t="s">
        <v>250</v>
      </c>
      <c r="E578" s="213" t="s">
        <v>1</v>
      </c>
      <c r="F578" s="214" t="s">
        <v>6093</v>
      </c>
      <c r="G578" s="211"/>
      <c r="H578" s="213" t="s">
        <v>1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250</v>
      </c>
      <c r="AU578" s="220" t="s">
        <v>86</v>
      </c>
      <c r="AV578" s="13" t="s">
        <v>83</v>
      </c>
      <c r="AW578" s="13" t="s">
        <v>31</v>
      </c>
      <c r="AX578" s="13" t="s">
        <v>75</v>
      </c>
      <c r="AY578" s="220" t="s">
        <v>239</v>
      </c>
    </row>
    <row r="579" spans="1:65" s="14" customFormat="1" ht="11.25">
      <c r="B579" s="221"/>
      <c r="C579" s="222"/>
      <c r="D579" s="212" t="s">
        <v>250</v>
      </c>
      <c r="E579" s="223" t="s">
        <v>1</v>
      </c>
      <c r="F579" s="224" t="s">
        <v>83</v>
      </c>
      <c r="G579" s="222"/>
      <c r="H579" s="225">
        <v>1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250</v>
      </c>
      <c r="AU579" s="231" t="s">
        <v>86</v>
      </c>
      <c r="AV579" s="14" t="s">
        <v>86</v>
      </c>
      <c r="AW579" s="14" t="s">
        <v>31</v>
      </c>
      <c r="AX579" s="14" t="s">
        <v>83</v>
      </c>
      <c r="AY579" s="231" t="s">
        <v>239</v>
      </c>
    </row>
    <row r="580" spans="1:65" s="2" customFormat="1" ht="16.5" customHeight="1">
      <c r="A580" s="35"/>
      <c r="B580" s="36"/>
      <c r="C580" s="254" t="s">
        <v>1225</v>
      </c>
      <c r="D580" s="254" t="s">
        <v>340</v>
      </c>
      <c r="E580" s="255" t="s">
        <v>6094</v>
      </c>
      <c r="F580" s="256" t="s">
        <v>6095</v>
      </c>
      <c r="G580" s="257" t="s">
        <v>674</v>
      </c>
      <c r="H580" s="258">
        <v>2</v>
      </c>
      <c r="I580" s="259"/>
      <c r="J580" s="260">
        <f>ROUND(I580*H580,2)</f>
        <v>0</v>
      </c>
      <c r="K580" s="256" t="s">
        <v>1</v>
      </c>
      <c r="L580" s="261"/>
      <c r="M580" s="262" t="s">
        <v>1</v>
      </c>
      <c r="N580" s="263" t="s">
        <v>40</v>
      </c>
      <c r="O580" s="72"/>
      <c r="P580" s="201">
        <f>O580*H580</f>
        <v>0</v>
      </c>
      <c r="Q580" s="201">
        <v>4.2500000000000003E-2</v>
      </c>
      <c r="R580" s="201">
        <f>Q580*H580</f>
        <v>8.5000000000000006E-2</v>
      </c>
      <c r="S580" s="201">
        <v>0</v>
      </c>
      <c r="T580" s="202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3" t="s">
        <v>319</v>
      </c>
      <c r="AT580" s="203" t="s">
        <v>340</v>
      </c>
      <c r="AU580" s="203" t="s">
        <v>86</v>
      </c>
      <c r="AY580" s="18" t="s">
        <v>239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8" t="s">
        <v>83</v>
      </c>
      <c r="BK580" s="204">
        <f>ROUND(I580*H580,2)</f>
        <v>0</v>
      </c>
      <c r="BL580" s="18" t="s">
        <v>246</v>
      </c>
      <c r="BM580" s="203" t="s">
        <v>6096</v>
      </c>
    </row>
    <row r="581" spans="1:65" s="13" customFormat="1" ht="11.25">
      <c r="B581" s="210"/>
      <c r="C581" s="211"/>
      <c r="D581" s="212" t="s">
        <v>250</v>
      </c>
      <c r="E581" s="213" t="s">
        <v>1</v>
      </c>
      <c r="F581" s="214" t="s">
        <v>6097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250</v>
      </c>
      <c r="AU581" s="220" t="s">
        <v>86</v>
      </c>
      <c r="AV581" s="13" t="s">
        <v>83</v>
      </c>
      <c r="AW581" s="13" t="s">
        <v>31</v>
      </c>
      <c r="AX581" s="13" t="s">
        <v>75</v>
      </c>
      <c r="AY581" s="220" t="s">
        <v>239</v>
      </c>
    </row>
    <row r="582" spans="1:65" s="14" customFormat="1" ht="11.25">
      <c r="B582" s="221"/>
      <c r="C582" s="222"/>
      <c r="D582" s="212" t="s">
        <v>250</v>
      </c>
      <c r="E582" s="223" t="s">
        <v>1</v>
      </c>
      <c r="F582" s="224" t="s">
        <v>86</v>
      </c>
      <c r="G582" s="222"/>
      <c r="H582" s="225">
        <v>2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250</v>
      </c>
      <c r="AU582" s="231" t="s">
        <v>86</v>
      </c>
      <c r="AV582" s="14" t="s">
        <v>86</v>
      </c>
      <c r="AW582" s="14" t="s">
        <v>31</v>
      </c>
      <c r="AX582" s="14" t="s">
        <v>83</v>
      </c>
      <c r="AY582" s="231" t="s">
        <v>239</v>
      </c>
    </row>
    <row r="583" spans="1:65" s="2" customFormat="1" ht="16.5" customHeight="1">
      <c r="A583" s="35"/>
      <c r="B583" s="36"/>
      <c r="C583" s="192" t="s">
        <v>1255</v>
      </c>
      <c r="D583" s="192" t="s">
        <v>241</v>
      </c>
      <c r="E583" s="193" t="s">
        <v>6098</v>
      </c>
      <c r="F583" s="194" t="s">
        <v>6099</v>
      </c>
      <c r="G583" s="195" t="s">
        <v>674</v>
      </c>
      <c r="H583" s="196">
        <v>1</v>
      </c>
      <c r="I583" s="197"/>
      <c r="J583" s="198">
        <f>ROUND(I583*H583,2)</f>
        <v>0</v>
      </c>
      <c r="K583" s="194" t="s">
        <v>245</v>
      </c>
      <c r="L583" s="40"/>
      <c r="M583" s="199" t="s">
        <v>1</v>
      </c>
      <c r="N583" s="200" t="s">
        <v>40</v>
      </c>
      <c r="O583" s="72"/>
      <c r="P583" s="201">
        <f>O583*H583</f>
        <v>0</v>
      </c>
      <c r="Q583" s="201">
        <v>0.32906000000000002</v>
      </c>
      <c r="R583" s="201">
        <f>Q583*H583</f>
        <v>0.32906000000000002</v>
      </c>
      <c r="S583" s="201">
        <v>0</v>
      </c>
      <c r="T583" s="202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03" t="s">
        <v>246</v>
      </c>
      <c r="AT583" s="203" t="s">
        <v>241</v>
      </c>
      <c r="AU583" s="203" t="s">
        <v>86</v>
      </c>
      <c r="AY583" s="18" t="s">
        <v>239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8" t="s">
        <v>83</v>
      </c>
      <c r="BK583" s="204">
        <f>ROUND(I583*H583,2)</f>
        <v>0</v>
      </c>
      <c r="BL583" s="18" t="s">
        <v>246</v>
      </c>
      <c r="BM583" s="203" t="s">
        <v>6100</v>
      </c>
    </row>
    <row r="584" spans="1:65" s="2" customFormat="1" ht="11.25">
      <c r="A584" s="35"/>
      <c r="B584" s="36"/>
      <c r="C584" s="37"/>
      <c r="D584" s="205" t="s">
        <v>248</v>
      </c>
      <c r="E584" s="37"/>
      <c r="F584" s="206" t="s">
        <v>6101</v>
      </c>
      <c r="G584" s="37"/>
      <c r="H584" s="37"/>
      <c r="I584" s="207"/>
      <c r="J584" s="37"/>
      <c r="K584" s="37"/>
      <c r="L584" s="40"/>
      <c r="M584" s="208"/>
      <c r="N584" s="209"/>
      <c r="O584" s="72"/>
      <c r="P584" s="72"/>
      <c r="Q584" s="72"/>
      <c r="R584" s="72"/>
      <c r="S584" s="72"/>
      <c r="T584" s="73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248</v>
      </c>
      <c r="AU584" s="18" t="s">
        <v>86</v>
      </c>
    </row>
    <row r="585" spans="1:65" s="2" customFormat="1" ht="16.5" customHeight="1">
      <c r="A585" s="35"/>
      <c r="B585" s="36"/>
      <c r="C585" s="254" t="s">
        <v>1261</v>
      </c>
      <c r="D585" s="254" t="s">
        <v>340</v>
      </c>
      <c r="E585" s="255" t="s">
        <v>6102</v>
      </c>
      <c r="F585" s="256" t="s">
        <v>6103</v>
      </c>
      <c r="G585" s="257" t="s">
        <v>674</v>
      </c>
      <c r="H585" s="258">
        <v>2</v>
      </c>
      <c r="I585" s="259"/>
      <c r="J585" s="260">
        <f>ROUND(I585*H585,2)</f>
        <v>0</v>
      </c>
      <c r="K585" s="256" t="s">
        <v>245</v>
      </c>
      <c r="L585" s="261"/>
      <c r="M585" s="262" t="s">
        <v>1</v>
      </c>
      <c r="N585" s="263" t="s">
        <v>40</v>
      </c>
      <c r="O585" s="72"/>
      <c r="P585" s="201">
        <f>O585*H585</f>
        <v>0</v>
      </c>
      <c r="Q585" s="201">
        <v>2.9499999999999998E-2</v>
      </c>
      <c r="R585" s="201">
        <f>Q585*H585</f>
        <v>5.8999999999999997E-2</v>
      </c>
      <c r="S585" s="201">
        <v>0</v>
      </c>
      <c r="T585" s="202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3" t="s">
        <v>319</v>
      </c>
      <c r="AT585" s="203" t="s">
        <v>340</v>
      </c>
      <c r="AU585" s="203" t="s">
        <v>86</v>
      </c>
      <c r="AY585" s="18" t="s">
        <v>239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18" t="s">
        <v>83</v>
      </c>
      <c r="BK585" s="204">
        <f>ROUND(I585*H585,2)</f>
        <v>0</v>
      </c>
      <c r="BL585" s="18" t="s">
        <v>246</v>
      </c>
      <c r="BM585" s="203" t="s">
        <v>6104</v>
      </c>
    </row>
    <row r="586" spans="1:65" s="2" customFormat="1" ht="24.2" customHeight="1">
      <c r="A586" s="35"/>
      <c r="B586" s="36"/>
      <c r="C586" s="254" t="s">
        <v>1267</v>
      </c>
      <c r="D586" s="254" t="s">
        <v>340</v>
      </c>
      <c r="E586" s="255" t="s">
        <v>6105</v>
      </c>
      <c r="F586" s="256" t="s">
        <v>6106</v>
      </c>
      <c r="G586" s="257" t="s">
        <v>674</v>
      </c>
      <c r="H586" s="258">
        <v>1</v>
      </c>
      <c r="I586" s="259"/>
      <c r="J586" s="260">
        <f>ROUND(I586*H586,2)</f>
        <v>0</v>
      </c>
      <c r="K586" s="256" t="s">
        <v>245</v>
      </c>
      <c r="L586" s="261"/>
      <c r="M586" s="262" t="s">
        <v>1</v>
      </c>
      <c r="N586" s="263" t="s">
        <v>40</v>
      </c>
      <c r="O586" s="72"/>
      <c r="P586" s="201">
        <f>O586*H586</f>
        <v>0</v>
      </c>
      <c r="Q586" s="201">
        <v>1.9E-3</v>
      </c>
      <c r="R586" s="201">
        <f>Q586*H586</f>
        <v>1.9E-3</v>
      </c>
      <c r="S586" s="201">
        <v>0</v>
      </c>
      <c r="T586" s="202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03" t="s">
        <v>319</v>
      </c>
      <c r="AT586" s="203" t="s">
        <v>340</v>
      </c>
      <c r="AU586" s="203" t="s">
        <v>86</v>
      </c>
      <c r="AY586" s="18" t="s">
        <v>239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8" t="s">
        <v>83</v>
      </c>
      <c r="BK586" s="204">
        <f>ROUND(I586*H586,2)</f>
        <v>0</v>
      </c>
      <c r="BL586" s="18" t="s">
        <v>246</v>
      </c>
      <c r="BM586" s="203" t="s">
        <v>6107</v>
      </c>
    </row>
    <row r="587" spans="1:65" s="2" customFormat="1" ht="37.9" customHeight="1">
      <c r="A587" s="35"/>
      <c r="B587" s="36"/>
      <c r="C587" s="192" t="s">
        <v>1273</v>
      </c>
      <c r="D587" s="192" t="s">
        <v>241</v>
      </c>
      <c r="E587" s="193" t="s">
        <v>6108</v>
      </c>
      <c r="F587" s="194" t="s">
        <v>6109</v>
      </c>
      <c r="G587" s="195" t="s">
        <v>674</v>
      </c>
      <c r="H587" s="196">
        <v>1</v>
      </c>
      <c r="I587" s="197"/>
      <c r="J587" s="198">
        <f>ROUND(I587*H587,2)</f>
        <v>0</v>
      </c>
      <c r="K587" s="194" t="s">
        <v>1</v>
      </c>
      <c r="L587" s="40"/>
      <c r="M587" s="199" t="s">
        <v>1</v>
      </c>
      <c r="N587" s="200" t="s">
        <v>40</v>
      </c>
      <c r="O587" s="72"/>
      <c r="P587" s="201">
        <f>O587*H587</f>
        <v>0</v>
      </c>
      <c r="Q587" s="201">
        <v>0</v>
      </c>
      <c r="R587" s="201">
        <f>Q587*H587</f>
        <v>0</v>
      </c>
      <c r="S587" s="201">
        <v>0</v>
      </c>
      <c r="T587" s="202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3" t="s">
        <v>246</v>
      </c>
      <c r="AT587" s="203" t="s">
        <v>241</v>
      </c>
      <c r="AU587" s="203" t="s">
        <v>86</v>
      </c>
      <c r="AY587" s="18" t="s">
        <v>239</v>
      </c>
      <c r="BE587" s="204">
        <f>IF(N587="základní",J587,0)</f>
        <v>0</v>
      </c>
      <c r="BF587" s="204">
        <f>IF(N587="snížená",J587,0)</f>
        <v>0</v>
      </c>
      <c r="BG587" s="204">
        <f>IF(N587="zákl. přenesená",J587,0)</f>
        <v>0</v>
      </c>
      <c r="BH587" s="204">
        <f>IF(N587="sníž. přenesená",J587,0)</f>
        <v>0</v>
      </c>
      <c r="BI587" s="204">
        <f>IF(N587="nulová",J587,0)</f>
        <v>0</v>
      </c>
      <c r="BJ587" s="18" t="s">
        <v>83</v>
      </c>
      <c r="BK587" s="204">
        <f>ROUND(I587*H587,2)</f>
        <v>0</v>
      </c>
      <c r="BL587" s="18" t="s">
        <v>246</v>
      </c>
      <c r="BM587" s="203" t="s">
        <v>6110</v>
      </c>
    </row>
    <row r="588" spans="1:65" s="12" customFormat="1" ht="22.9" customHeight="1">
      <c r="B588" s="176"/>
      <c r="C588" s="177"/>
      <c r="D588" s="178" t="s">
        <v>74</v>
      </c>
      <c r="E588" s="190" t="s">
        <v>6111</v>
      </c>
      <c r="F588" s="190" t="s">
        <v>6112</v>
      </c>
      <c r="G588" s="177"/>
      <c r="H588" s="177"/>
      <c r="I588" s="180"/>
      <c r="J588" s="191">
        <f>BK588</f>
        <v>0</v>
      </c>
      <c r="K588" s="177"/>
      <c r="L588" s="182"/>
      <c r="M588" s="183"/>
      <c r="N588" s="184"/>
      <c r="O588" s="184"/>
      <c r="P588" s="185">
        <f>SUM(P589:P644)</f>
        <v>0</v>
      </c>
      <c r="Q588" s="184"/>
      <c r="R588" s="185">
        <f>SUM(R589:R644)</f>
        <v>0.32245199999999996</v>
      </c>
      <c r="S588" s="184"/>
      <c r="T588" s="186">
        <f>SUM(T589:T644)</f>
        <v>2.3199999999999998E-2</v>
      </c>
      <c r="AR588" s="187" t="s">
        <v>83</v>
      </c>
      <c r="AT588" s="188" t="s">
        <v>74</v>
      </c>
      <c r="AU588" s="188" t="s">
        <v>83</v>
      </c>
      <c r="AY588" s="187" t="s">
        <v>239</v>
      </c>
      <c r="BK588" s="189">
        <f>SUM(BK589:BK644)</f>
        <v>0</v>
      </c>
    </row>
    <row r="589" spans="1:65" s="2" customFormat="1" ht="24.2" customHeight="1">
      <c r="A589" s="35"/>
      <c r="B589" s="36"/>
      <c r="C589" s="192" t="s">
        <v>1279</v>
      </c>
      <c r="D589" s="192" t="s">
        <v>241</v>
      </c>
      <c r="E589" s="193" t="s">
        <v>6051</v>
      </c>
      <c r="F589" s="194" t="s">
        <v>6052</v>
      </c>
      <c r="G589" s="195" t="s">
        <v>674</v>
      </c>
      <c r="H589" s="196">
        <v>2</v>
      </c>
      <c r="I589" s="197"/>
      <c r="J589" s="198">
        <f>ROUND(I589*H589,2)</f>
        <v>0</v>
      </c>
      <c r="K589" s="194" t="s">
        <v>245</v>
      </c>
      <c r="L589" s="40"/>
      <c r="M589" s="199" t="s">
        <v>1</v>
      </c>
      <c r="N589" s="200" t="s">
        <v>40</v>
      </c>
      <c r="O589" s="72"/>
      <c r="P589" s="201">
        <f>O589*H589</f>
        <v>0</v>
      </c>
      <c r="Q589" s="201">
        <v>0</v>
      </c>
      <c r="R589" s="201">
        <f>Q589*H589</f>
        <v>0</v>
      </c>
      <c r="S589" s="201">
        <v>1.1599999999999999E-2</v>
      </c>
      <c r="T589" s="202">
        <f>S589*H589</f>
        <v>2.3199999999999998E-2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3" t="s">
        <v>246</v>
      </c>
      <c r="AT589" s="203" t="s">
        <v>241</v>
      </c>
      <c r="AU589" s="203" t="s">
        <v>86</v>
      </c>
      <c r="AY589" s="18" t="s">
        <v>239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8" t="s">
        <v>83</v>
      </c>
      <c r="BK589" s="204">
        <f>ROUND(I589*H589,2)</f>
        <v>0</v>
      </c>
      <c r="BL589" s="18" t="s">
        <v>246</v>
      </c>
      <c r="BM589" s="203" t="s">
        <v>6113</v>
      </c>
    </row>
    <row r="590" spans="1:65" s="2" customFormat="1" ht="11.25">
      <c r="A590" s="35"/>
      <c r="B590" s="36"/>
      <c r="C590" s="37"/>
      <c r="D590" s="205" t="s">
        <v>248</v>
      </c>
      <c r="E590" s="37"/>
      <c r="F590" s="206" t="s">
        <v>6054</v>
      </c>
      <c r="G590" s="37"/>
      <c r="H590" s="37"/>
      <c r="I590" s="207"/>
      <c r="J590" s="37"/>
      <c r="K590" s="37"/>
      <c r="L590" s="40"/>
      <c r="M590" s="208"/>
      <c r="N590" s="209"/>
      <c r="O590" s="72"/>
      <c r="P590" s="72"/>
      <c r="Q590" s="72"/>
      <c r="R590" s="72"/>
      <c r="S590" s="72"/>
      <c r="T590" s="73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8" t="s">
        <v>248</v>
      </c>
      <c r="AU590" s="18" t="s">
        <v>86</v>
      </c>
    </row>
    <row r="591" spans="1:65" s="13" customFormat="1" ht="11.25">
      <c r="B591" s="210"/>
      <c r="C591" s="211"/>
      <c r="D591" s="212" t="s">
        <v>250</v>
      </c>
      <c r="E591" s="213" t="s">
        <v>1</v>
      </c>
      <c r="F591" s="214" t="s">
        <v>6114</v>
      </c>
      <c r="G591" s="211"/>
      <c r="H591" s="213" t="s">
        <v>1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250</v>
      </c>
      <c r="AU591" s="220" t="s">
        <v>86</v>
      </c>
      <c r="AV591" s="13" t="s">
        <v>83</v>
      </c>
      <c r="AW591" s="13" t="s">
        <v>31</v>
      </c>
      <c r="AX591" s="13" t="s">
        <v>75</v>
      </c>
      <c r="AY591" s="220" t="s">
        <v>239</v>
      </c>
    </row>
    <row r="592" spans="1:65" s="14" customFormat="1" ht="11.25">
      <c r="B592" s="221"/>
      <c r="C592" s="222"/>
      <c r="D592" s="212" t="s">
        <v>250</v>
      </c>
      <c r="E592" s="223" t="s">
        <v>1</v>
      </c>
      <c r="F592" s="224" t="s">
        <v>83</v>
      </c>
      <c r="G592" s="222"/>
      <c r="H592" s="225">
        <v>1</v>
      </c>
      <c r="I592" s="226"/>
      <c r="J592" s="222"/>
      <c r="K592" s="222"/>
      <c r="L592" s="227"/>
      <c r="M592" s="228"/>
      <c r="N592" s="229"/>
      <c r="O592" s="229"/>
      <c r="P592" s="229"/>
      <c r="Q592" s="229"/>
      <c r="R592" s="229"/>
      <c r="S592" s="229"/>
      <c r="T592" s="230"/>
      <c r="AT592" s="231" t="s">
        <v>250</v>
      </c>
      <c r="AU592" s="231" t="s">
        <v>86</v>
      </c>
      <c r="AV592" s="14" t="s">
        <v>86</v>
      </c>
      <c r="AW592" s="14" t="s">
        <v>31</v>
      </c>
      <c r="AX592" s="14" t="s">
        <v>75</v>
      </c>
      <c r="AY592" s="231" t="s">
        <v>239</v>
      </c>
    </row>
    <row r="593" spans="1:65" s="15" customFormat="1" ht="11.25">
      <c r="B593" s="232"/>
      <c r="C593" s="233"/>
      <c r="D593" s="212" t="s">
        <v>250</v>
      </c>
      <c r="E593" s="234" t="s">
        <v>1</v>
      </c>
      <c r="F593" s="235" t="s">
        <v>254</v>
      </c>
      <c r="G593" s="233"/>
      <c r="H593" s="236">
        <v>1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AT593" s="242" t="s">
        <v>250</v>
      </c>
      <c r="AU593" s="242" t="s">
        <v>86</v>
      </c>
      <c r="AV593" s="15" t="s">
        <v>255</v>
      </c>
      <c r="AW593" s="15" t="s">
        <v>31</v>
      </c>
      <c r="AX593" s="15" t="s">
        <v>75</v>
      </c>
      <c r="AY593" s="242" t="s">
        <v>239</v>
      </c>
    </row>
    <row r="594" spans="1:65" s="13" customFormat="1" ht="11.25">
      <c r="B594" s="210"/>
      <c r="C594" s="211"/>
      <c r="D594" s="212" t="s">
        <v>250</v>
      </c>
      <c r="E594" s="213" t="s">
        <v>1</v>
      </c>
      <c r="F594" s="214" t="s">
        <v>6115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250</v>
      </c>
      <c r="AU594" s="220" t="s">
        <v>86</v>
      </c>
      <c r="AV594" s="13" t="s">
        <v>83</v>
      </c>
      <c r="AW594" s="13" t="s">
        <v>31</v>
      </c>
      <c r="AX594" s="13" t="s">
        <v>75</v>
      </c>
      <c r="AY594" s="220" t="s">
        <v>239</v>
      </c>
    </row>
    <row r="595" spans="1:65" s="14" customFormat="1" ht="11.25">
      <c r="B595" s="221"/>
      <c r="C595" s="222"/>
      <c r="D595" s="212" t="s">
        <v>250</v>
      </c>
      <c r="E595" s="223" t="s">
        <v>1</v>
      </c>
      <c r="F595" s="224" t="s">
        <v>83</v>
      </c>
      <c r="G595" s="222"/>
      <c r="H595" s="225">
        <v>1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250</v>
      </c>
      <c r="AU595" s="231" t="s">
        <v>86</v>
      </c>
      <c r="AV595" s="14" t="s">
        <v>86</v>
      </c>
      <c r="AW595" s="14" t="s">
        <v>31</v>
      </c>
      <c r="AX595" s="14" t="s">
        <v>75</v>
      </c>
      <c r="AY595" s="231" t="s">
        <v>239</v>
      </c>
    </row>
    <row r="596" spans="1:65" s="15" customFormat="1" ht="11.25">
      <c r="B596" s="232"/>
      <c r="C596" s="233"/>
      <c r="D596" s="212" t="s">
        <v>250</v>
      </c>
      <c r="E596" s="234" t="s">
        <v>1</v>
      </c>
      <c r="F596" s="235" t="s">
        <v>260</v>
      </c>
      <c r="G596" s="233"/>
      <c r="H596" s="236">
        <v>1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AT596" s="242" t="s">
        <v>250</v>
      </c>
      <c r="AU596" s="242" t="s">
        <v>86</v>
      </c>
      <c r="AV596" s="15" t="s">
        <v>255</v>
      </c>
      <c r="AW596" s="15" t="s">
        <v>31</v>
      </c>
      <c r="AX596" s="15" t="s">
        <v>75</v>
      </c>
      <c r="AY596" s="242" t="s">
        <v>239</v>
      </c>
    </row>
    <row r="597" spans="1:65" s="16" customFormat="1" ht="11.25">
      <c r="B597" s="243"/>
      <c r="C597" s="244"/>
      <c r="D597" s="212" t="s">
        <v>250</v>
      </c>
      <c r="E597" s="245" t="s">
        <v>1</v>
      </c>
      <c r="F597" s="246" t="s">
        <v>264</v>
      </c>
      <c r="G597" s="244"/>
      <c r="H597" s="247">
        <v>2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AT597" s="253" t="s">
        <v>250</v>
      </c>
      <c r="AU597" s="253" t="s">
        <v>86</v>
      </c>
      <c r="AV597" s="16" t="s">
        <v>246</v>
      </c>
      <c r="AW597" s="16" t="s">
        <v>31</v>
      </c>
      <c r="AX597" s="16" t="s">
        <v>83</v>
      </c>
      <c r="AY597" s="253" t="s">
        <v>239</v>
      </c>
    </row>
    <row r="598" spans="1:65" s="2" customFormat="1" ht="16.5" customHeight="1">
      <c r="A598" s="35"/>
      <c r="B598" s="36"/>
      <c r="C598" s="254" t="s">
        <v>1285</v>
      </c>
      <c r="D598" s="254" t="s">
        <v>340</v>
      </c>
      <c r="E598" s="255" t="s">
        <v>6116</v>
      </c>
      <c r="F598" s="256" t="s">
        <v>6117</v>
      </c>
      <c r="G598" s="257" t="s">
        <v>674</v>
      </c>
      <c r="H598" s="258">
        <v>1</v>
      </c>
      <c r="I598" s="259"/>
      <c r="J598" s="260">
        <f>ROUND(I598*H598,2)</f>
        <v>0</v>
      </c>
      <c r="K598" s="256" t="s">
        <v>1</v>
      </c>
      <c r="L598" s="261"/>
      <c r="M598" s="262" t="s">
        <v>1</v>
      </c>
      <c r="N598" s="263" t="s">
        <v>40</v>
      </c>
      <c r="O598" s="72"/>
      <c r="P598" s="201">
        <f>O598*H598</f>
        <v>0</v>
      </c>
      <c r="Q598" s="201">
        <v>1.0000000000000001E-5</v>
      </c>
      <c r="R598" s="201">
        <f>Q598*H598</f>
        <v>1.0000000000000001E-5</v>
      </c>
      <c r="S598" s="201">
        <v>0</v>
      </c>
      <c r="T598" s="202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3" t="s">
        <v>319</v>
      </c>
      <c r="AT598" s="203" t="s">
        <v>340</v>
      </c>
      <c r="AU598" s="203" t="s">
        <v>86</v>
      </c>
      <c r="AY598" s="18" t="s">
        <v>239</v>
      </c>
      <c r="BE598" s="204">
        <f>IF(N598="základní",J598,0)</f>
        <v>0</v>
      </c>
      <c r="BF598" s="204">
        <f>IF(N598="snížená",J598,0)</f>
        <v>0</v>
      </c>
      <c r="BG598" s="204">
        <f>IF(N598="zákl. přenesená",J598,0)</f>
        <v>0</v>
      </c>
      <c r="BH598" s="204">
        <f>IF(N598="sníž. přenesená",J598,0)</f>
        <v>0</v>
      </c>
      <c r="BI598" s="204">
        <f>IF(N598="nulová",J598,0)</f>
        <v>0</v>
      </c>
      <c r="BJ598" s="18" t="s">
        <v>83</v>
      </c>
      <c r="BK598" s="204">
        <f>ROUND(I598*H598,2)</f>
        <v>0</v>
      </c>
      <c r="BL598" s="18" t="s">
        <v>246</v>
      </c>
      <c r="BM598" s="203" t="s">
        <v>6118</v>
      </c>
    </row>
    <row r="599" spans="1:65" s="13" customFormat="1" ht="11.25">
      <c r="B599" s="210"/>
      <c r="C599" s="211"/>
      <c r="D599" s="212" t="s">
        <v>250</v>
      </c>
      <c r="E599" s="213" t="s">
        <v>1</v>
      </c>
      <c r="F599" s="214" t="s">
        <v>6119</v>
      </c>
      <c r="G599" s="211"/>
      <c r="H599" s="213" t="s">
        <v>1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250</v>
      </c>
      <c r="AU599" s="220" t="s">
        <v>86</v>
      </c>
      <c r="AV599" s="13" t="s">
        <v>83</v>
      </c>
      <c r="AW599" s="13" t="s">
        <v>31</v>
      </c>
      <c r="AX599" s="13" t="s">
        <v>75</v>
      </c>
      <c r="AY599" s="220" t="s">
        <v>239</v>
      </c>
    </row>
    <row r="600" spans="1:65" s="14" customFormat="1" ht="11.25">
      <c r="B600" s="221"/>
      <c r="C600" s="222"/>
      <c r="D600" s="212" t="s">
        <v>250</v>
      </c>
      <c r="E600" s="223" t="s">
        <v>1</v>
      </c>
      <c r="F600" s="224" t="s">
        <v>83</v>
      </c>
      <c r="G600" s="222"/>
      <c r="H600" s="225">
        <v>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250</v>
      </c>
      <c r="AU600" s="231" t="s">
        <v>86</v>
      </c>
      <c r="AV600" s="14" t="s">
        <v>86</v>
      </c>
      <c r="AW600" s="14" t="s">
        <v>31</v>
      </c>
      <c r="AX600" s="14" t="s">
        <v>83</v>
      </c>
      <c r="AY600" s="231" t="s">
        <v>239</v>
      </c>
    </row>
    <row r="601" spans="1:65" s="2" customFormat="1" ht="24.2" customHeight="1">
      <c r="A601" s="35"/>
      <c r="B601" s="36"/>
      <c r="C601" s="254" t="s">
        <v>1291</v>
      </c>
      <c r="D601" s="254" t="s">
        <v>340</v>
      </c>
      <c r="E601" s="255" t="s">
        <v>6120</v>
      </c>
      <c r="F601" s="256" t="s">
        <v>6121</v>
      </c>
      <c r="G601" s="257" t="s">
        <v>674</v>
      </c>
      <c r="H601" s="258">
        <v>1</v>
      </c>
      <c r="I601" s="259"/>
      <c r="J601" s="260">
        <f>ROUND(I601*H601,2)</f>
        <v>0</v>
      </c>
      <c r="K601" s="256" t="s">
        <v>245</v>
      </c>
      <c r="L601" s="261"/>
      <c r="M601" s="262" t="s">
        <v>1</v>
      </c>
      <c r="N601" s="263" t="s">
        <v>40</v>
      </c>
      <c r="O601" s="72"/>
      <c r="P601" s="201">
        <f>O601*H601</f>
        <v>0</v>
      </c>
      <c r="Q601" s="201">
        <v>1.6799999999999999E-2</v>
      </c>
      <c r="R601" s="201">
        <f>Q601*H601</f>
        <v>1.6799999999999999E-2</v>
      </c>
      <c r="S601" s="201">
        <v>0</v>
      </c>
      <c r="T601" s="202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03" t="s">
        <v>319</v>
      </c>
      <c r="AT601" s="203" t="s">
        <v>340</v>
      </c>
      <c r="AU601" s="203" t="s">
        <v>86</v>
      </c>
      <c r="AY601" s="18" t="s">
        <v>239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8" t="s">
        <v>83</v>
      </c>
      <c r="BK601" s="204">
        <f>ROUND(I601*H601,2)</f>
        <v>0</v>
      </c>
      <c r="BL601" s="18" t="s">
        <v>246</v>
      </c>
      <c r="BM601" s="203" t="s">
        <v>6122</v>
      </c>
    </row>
    <row r="602" spans="1:65" s="13" customFormat="1" ht="11.25">
      <c r="B602" s="210"/>
      <c r="C602" s="211"/>
      <c r="D602" s="212" t="s">
        <v>250</v>
      </c>
      <c r="E602" s="213" t="s">
        <v>1</v>
      </c>
      <c r="F602" s="214" t="s">
        <v>6123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250</v>
      </c>
      <c r="AU602" s="220" t="s">
        <v>86</v>
      </c>
      <c r="AV602" s="13" t="s">
        <v>83</v>
      </c>
      <c r="AW602" s="13" t="s">
        <v>31</v>
      </c>
      <c r="AX602" s="13" t="s">
        <v>75</v>
      </c>
      <c r="AY602" s="220" t="s">
        <v>239</v>
      </c>
    </row>
    <row r="603" spans="1:65" s="14" customFormat="1" ht="11.25">
      <c r="B603" s="221"/>
      <c r="C603" s="222"/>
      <c r="D603" s="212" t="s">
        <v>250</v>
      </c>
      <c r="E603" s="223" t="s">
        <v>1</v>
      </c>
      <c r="F603" s="224" t="s">
        <v>83</v>
      </c>
      <c r="G603" s="222"/>
      <c r="H603" s="225">
        <v>1</v>
      </c>
      <c r="I603" s="226"/>
      <c r="J603" s="222"/>
      <c r="K603" s="222"/>
      <c r="L603" s="227"/>
      <c r="M603" s="228"/>
      <c r="N603" s="229"/>
      <c r="O603" s="229"/>
      <c r="P603" s="229"/>
      <c r="Q603" s="229"/>
      <c r="R603" s="229"/>
      <c r="S603" s="229"/>
      <c r="T603" s="230"/>
      <c r="AT603" s="231" t="s">
        <v>250</v>
      </c>
      <c r="AU603" s="231" t="s">
        <v>86</v>
      </c>
      <c r="AV603" s="14" t="s">
        <v>86</v>
      </c>
      <c r="AW603" s="14" t="s">
        <v>31</v>
      </c>
      <c r="AX603" s="14" t="s">
        <v>83</v>
      </c>
      <c r="AY603" s="231" t="s">
        <v>239</v>
      </c>
    </row>
    <row r="604" spans="1:65" s="2" customFormat="1" ht="33" customHeight="1">
      <c r="A604" s="35"/>
      <c r="B604" s="36"/>
      <c r="C604" s="192" t="s">
        <v>1297</v>
      </c>
      <c r="D604" s="192" t="s">
        <v>241</v>
      </c>
      <c r="E604" s="193" t="s">
        <v>5958</v>
      </c>
      <c r="F604" s="194" t="s">
        <v>5959</v>
      </c>
      <c r="G604" s="195" t="s">
        <v>674</v>
      </c>
      <c r="H604" s="196">
        <v>2</v>
      </c>
      <c r="I604" s="197"/>
      <c r="J604" s="198">
        <f>ROUND(I604*H604,2)</f>
        <v>0</v>
      </c>
      <c r="K604" s="194" t="s">
        <v>245</v>
      </c>
      <c r="L604" s="40"/>
      <c r="M604" s="199" t="s">
        <v>1</v>
      </c>
      <c r="N604" s="200" t="s">
        <v>40</v>
      </c>
      <c r="O604" s="72"/>
      <c r="P604" s="201">
        <f>O604*H604</f>
        <v>0</v>
      </c>
      <c r="Q604" s="201">
        <v>1.67E-3</v>
      </c>
      <c r="R604" s="201">
        <f>Q604*H604</f>
        <v>3.3400000000000001E-3</v>
      </c>
      <c r="S604" s="201">
        <v>0</v>
      </c>
      <c r="T604" s="202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3" t="s">
        <v>246</v>
      </c>
      <c r="AT604" s="203" t="s">
        <v>241</v>
      </c>
      <c r="AU604" s="203" t="s">
        <v>86</v>
      </c>
      <c r="AY604" s="18" t="s">
        <v>239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18" t="s">
        <v>83</v>
      </c>
      <c r="BK604" s="204">
        <f>ROUND(I604*H604,2)</f>
        <v>0</v>
      </c>
      <c r="BL604" s="18" t="s">
        <v>246</v>
      </c>
      <c r="BM604" s="203" t="s">
        <v>6124</v>
      </c>
    </row>
    <row r="605" spans="1:65" s="2" customFormat="1" ht="11.25">
      <c r="A605" s="35"/>
      <c r="B605" s="36"/>
      <c r="C605" s="37"/>
      <c r="D605" s="205" t="s">
        <v>248</v>
      </c>
      <c r="E605" s="37"/>
      <c r="F605" s="206" t="s">
        <v>5961</v>
      </c>
      <c r="G605" s="37"/>
      <c r="H605" s="37"/>
      <c r="I605" s="207"/>
      <c r="J605" s="37"/>
      <c r="K605" s="37"/>
      <c r="L605" s="40"/>
      <c r="M605" s="208"/>
      <c r="N605" s="209"/>
      <c r="O605" s="72"/>
      <c r="P605" s="72"/>
      <c r="Q605" s="72"/>
      <c r="R605" s="72"/>
      <c r="S605" s="72"/>
      <c r="T605" s="73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248</v>
      </c>
      <c r="AU605" s="18" t="s">
        <v>86</v>
      </c>
    </row>
    <row r="606" spans="1:65" s="13" customFormat="1" ht="11.25">
      <c r="B606" s="210"/>
      <c r="C606" s="211"/>
      <c r="D606" s="212" t="s">
        <v>250</v>
      </c>
      <c r="E606" s="213" t="s">
        <v>1</v>
      </c>
      <c r="F606" s="214" t="s">
        <v>6125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250</v>
      </c>
      <c r="AU606" s="220" t="s">
        <v>86</v>
      </c>
      <c r="AV606" s="13" t="s">
        <v>83</v>
      </c>
      <c r="AW606" s="13" t="s">
        <v>31</v>
      </c>
      <c r="AX606" s="13" t="s">
        <v>75</v>
      </c>
      <c r="AY606" s="220" t="s">
        <v>239</v>
      </c>
    </row>
    <row r="607" spans="1:65" s="14" customFormat="1" ht="11.25">
      <c r="B607" s="221"/>
      <c r="C607" s="222"/>
      <c r="D607" s="212" t="s">
        <v>250</v>
      </c>
      <c r="E607" s="223" t="s">
        <v>1</v>
      </c>
      <c r="F607" s="224" t="s">
        <v>83</v>
      </c>
      <c r="G607" s="222"/>
      <c r="H607" s="225">
        <v>1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250</v>
      </c>
      <c r="AU607" s="231" t="s">
        <v>86</v>
      </c>
      <c r="AV607" s="14" t="s">
        <v>86</v>
      </c>
      <c r="AW607" s="14" t="s">
        <v>31</v>
      </c>
      <c r="AX607" s="14" t="s">
        <v>75</v>
      </c>
      <c r="AY607" s="231" t="s">
        <v>239</v>
      </c>
    </row>
    <row r="608" spans="1:65" s="15" customFormat="1" ht="11.25">
      <c r="B608" s="232"/>
      <c r="C608" s="233"/>
      <c r="D608" s="212" t="s">
        <v>250</v>
      </c>
      <c r="E608" s="234" t="s">
        <v>1</v>
      </c>
      <c r="F608" s="235" t="s">
        <v>254</v>
      </c>
      <c r="G608" s="233"/>
      <c r="H608" s="236">
        <v>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AT608" s="242" t="s">
        <v>250</v>
      </c>
      <c r="AU608" s="242" t="s">
        <v>86</v>
      </c>
      <c r="AV608" s="15" t="s">
        <v>255</v>
      </c>
      <c r="AW608" s="15" t="s">
        <v>31</v>
      </c>
      <c r="AX608" s="15" t="s">
        <v>75</v>
      </c>
      <c r="AY608" s="242" t="s">
        <v>239</v>
      </c>
    </row>
    <row r="609" spans="1:65" s="13" customFormat="1" ht="11.25">
      <c r="B609" s="210"/>
      <c r="C609" s="211"/>
      <c r="D609" s="212" t="s">
        <v>250</v>
      </c>
      <c r="E609" s="213" t="s">
        <v>1</v>
      </c>
      <c r="F609" s="214" t="s">
        <v>6126</v>
      </c>
      <c r="G609" s="211"/>
      <c r="H609" s="213" t="s">
        <v>1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250</v>
      </c>
      <c r="AU609" s="220" t="s">
        <v>86</v>
      </c>
      <c r="AV609" s="13" t="s">
        <v>83</v>
      </c>
      <c r="AW609" s="13" t="s">
        <v>31</v>
      </c>
      <c r="AX609" s="13" t="s">
        <v>75</v>
      </c>
      <c r="AY609" s="220" t="s">
        <v>239</v>
      </c>
    </row>
    <row r="610" spans="1:65" s="14" customFormat="1" ht="11.25">
      <c r="B610" s="221"/>
      <c r="C610" s="222"/>
      <c r="D610" s="212" t="s">
        <v>250</v>
      </c>
      <c r="E610" s="223" t="s">
        <v>1</v>
      </c>
      <c r="F610" s="224" t="s">
        <v>83</v>
      </c>
      <c r="G610" s="222"/>
      <c r="H610" s="225">
        <v>1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250</v>
      </c>
      <c r="AU610" s="231" t="s">
        <v>86</v>
      </c>
      <c r="AV610" s="14" t="s">
        <v>86</v>
      </c>
      <c r="AW610" s="14" t="s">
        <v>31</v>
      </c>
      <c r="AX610" s="14" t="s">
        <v>75</v>
      </c>
      <c r="AY610" s="231" t="s">
        <v>239</v>
      </c>
    </row>
    <row r="611" spans="1:65" s="15" customFormat="1" ht="11.25">
      <c r="B611" s="232"/>
      <c r="C611" s="233"/>
      <c r="D611" s="212" t="s">
        <v>250</v>
      </c>
      <c r="E611" s="234" t="s">
        <v>1</v>
      </c>
      <c r="F611" s="235" t="s">
        <v>260</v>
      </c>
      <c r="G611" s="233"/>
      <c r="H611" s="236">
        <v>1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AT611" s="242" t="s">
        <v>250</v>
      </c>
      <c r="AU611" s="242" t="s">
        <v>86</v>
      </c>
      <c r="AV611" s="15" t="s">
        <v>255</v>
      </c>
      <c r="AW611" s="15" t="s">
        <v>31</v>
      </c>
      <c r="AX611" s="15" t="s">
        <v>75</v>
      </c>
      <c r="AY611" s="242" t="s">
        <v>239</v>
      </c>
    </row>
    <row r="612" spans="1:65" s="16" customFormat="1" ht="11.25">
      <c r="B612" s="243"/>
      <c r="C612" s="244"/>
      <c r="D612" s="212" t="s">
        <v>250</v>
      </c>
      <c r="E612" s="245" t="s">
        <v>1</v>
      </c>
      <c r="F612" s="246" t="s">
        <v>264</v>
      </c>
      <c r="G612" s="244"/>
      <c r="H612" s="247">
        <v>2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AT612" s="253" t="s">
        <v>250</v>
      </c>
      <c r="AU612" s="253" t="s">
        <v>86</v>
      </c>
      <c r="AV612" s="16" t="s">
        <v>246</v>
      </c>
      <c r="AW612" s="16" t="s">
        <v>31</v>
      </c>
      <c r="AX612" s="16" t="s">
        <v>83</v>
      </c>
      <c r="AY612" s="253" t="s">
        <v>239</v>
      </c>
    </row>
    <row r="613" spans="1:65" s="2" customFormat="1" ht="24.2" customHeight="1">
      <c r="A613" s="35"/>
      <c r="B613" s="36"/>
      <c r="C613" s="254" t="s">
        <v>1308</v>
      </c>
      <c r="D613" s="254" t="s">
        <v>340</v>
      </c>
      <c r="E613" s="255" t="s">
        <v>6127</v>
      </c>
      <c r="F613" s="256" t="s">
        <v>6128</v>
      </c>
      <c r="G613" s="257" t="s">
        <v>674</v>
      </c>
      <c r="H613" s="258">
        <v>1.01</v>
      </c>
      <c r="I613" s="259"/>
      <c r="J613" s="260">
        <f>ROUND(I613*H613,2)</f>
        <v>0</v>
      </c>
      <c r="K613" s="256" t="s">
        <v>245</v>
      </c>
      <c r="L613" s="261"/>
      <c r="M613" s="262" t="s">
        <v>1</v>
      </c>
      <c r="N613" s="263" t="s">
        <v>40</v>
      </c>
      <c r="O613" s="72"/>
      <c r="P613" s="201">
        <f>O613*H613</f>
        <v>0</v>
      </c>
      <c r="Q613" s="201">
        <v>1.4999999999999999E-2</v>
      </c>
      <c r="R613" s="201">
        <f>Q613*H613</f>
        <v>1.515E-2</v>
      </c>
      <c r="S613" s="201">
        <v>0</v>
      </c>
      <c r="T613" s="202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3" t="s">
        <v>319</v>
      </c>
      <c r="AT613" s="203" t="s">
        <v>340</v>
      </c>
      <c r="AU613" s="203" t="s">
        <v>86</v>
      </c>
      <c r="AY613" s="18" t="s">
        <v>239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8" t="s">
        <v>83</v>
      </c>
      <c r="BK613" s="204">
        <f>ROUND(I613*H613,2)</f>
        <v>0</v>
      </c>
      <c r="BL613" s="18" t="s">
        <v>246</v>
      </c>
      <c r="BM613" s="203" t="s">
        <v>6129</v>
      </c>
    </row>
    <row r="614" spans="1:65" s="13" customFormat="1" ht="11.25">
      <c r="B614" s="210"/>
      <c r="C614" s="211"/>
      <c r="D614" s="212" t="s">
        <v>250</v>
      </c>
      <c r="E614" s="213" t="s">
        <v>1</v>
      </c>
      <c r="F614" s="214" t="s">
        <v>6130</v>
      </c>
      <c r="G614" s="211"/>
      <c r="H614" s="213" t="s">
        <v>1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250</v>
      </c>
      <c r="AU614" s="220" t="s">
        <v>86</v>
      </c>
      <c r="AV614" s="13" t="s">
        <v>83</v>
      </c>
      <c r="AW614" s="13" t="s">
        <v>31</v>
      </c>
      <c r="AX614" s="13" t="s">
        <v>75</v>
      </c>
      <c r="AY614" s="220" t="s">
        <v>239</v>
      </c>
    </row>
    <row r="615" spans="1:65" s="14" customFormat="1" ht="11.25">
      <c r="B615" s="221"/>
      <c r="C615" s="222"/>
      <c r="D615" s="212" t="s">
        <v>250</v>
      </c>
      <c r="E615" s="223" t="s">
        <v>1</v>
      </c>
      <c r="F615" s="224" t="s">
        <v>83</v>
      </c>
      <c r="G615" s="222"/>
      <c r="H615" s="225">
        <v>1</v>
      </c>
      <c r="I615" s="226"/>
      <c r="J615" s="222"/>
      <c r="K615" s="222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250</v>
      </c>
      <c r="AU615" s="231" t="s">
        <v>86</v>
      </c>
      <c r="AV615" s="14" t="s">
        <v>86</v>
      </c>
      <c r="AW615" s="14" t="s">
        <v>31</v>
      </c>
      <c r="AX615" s="14" t="s">
        <v>75</v>
      </c>
      <c r="AY615" s="231" t="s">
        <v>239</v>
      </c>
    </row>
    <row r="616" spans="1:65" s="14" customFormat="1" ht="11.25">
      <c r="B616" s="221"/>
      <c r="C616" s="222"/>
      <c r="D616" s="212" t="s">
        <v>250</v>
      </c>
      <c r="E616" s="223" t="s">
        <v>1</v>
      </c>
      <c r="F616" s="224" t="s">
        <v>6131</v>
      </c>
      <c r="G616" s="222"/>
      <c r="H616" s="225">
        <v>1.01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250</v>
      </c>
      <c r="AU616" s="231" t="s">
        <v>86</v>
      </c>
      <c r="AV616" s="14" t="s">
        <v>86</v>
      </c>
      <c r="AW616" s="14" t="s">
        <v>31</v>
      </c>
      <c r="AX616" s="14" t="s">
        <v>83</v>
      </c>
      <c r="AY616" s="231" t="s">
        <v>239</v>
      </c>
    </row>
    <row r="617" spans="1:65" s="2" customFormat="1" ht="24.2" customHeight="1">
      <c r="A617" s="35"/>
      <c r="B617" s="36"/>
      <c r="C617" s="254" t="s">
        <v>1320</v>
      </c>
      <c r="D617" s="254" t="s">
        <v>340</v>
      </c>
      <c r="E617" s="255" t="s">
        <v>6132</v>
      </c>
      <c r="F617" s="256" t="s">
        <v>6133</v>
      </c>
      <c r="G617" s="257" t="s">
        <v>674</v>
      </c>
      <c r="H617" s="258">
        <v>1.01</v>
      </c>
      <c r="I617" s="259"/>
      <c r="J617" s="260">
        <f>ROUND(I617*H617,2)</f>
        <v>0</v>
      </c>
      <c r="K617" s="256" t="s">
        <v>245</v>
      </c>
      <c r="L617" s="261"/>
      <c r="M617" s="262" t="s">
        <v>1</v>
      </c>
      <c r="N617" s="263" t="s">
        <v>40</v>
      </c>
      <c r="O617" s="72"/>
      <c r="P617" s="201">
        <f>O617*H617</f>
        <v>0</v>
      </c>
      <c r="Q617" s="201">
        <v>1.12E-2</v>
      </c>
      <c r="R617" s="201">
        <f>Q617*H617</f>
        <v>1.1311999999999999E-2</v>
      </c>
      <c r="S617" s="201">
        <v>0</v>
      </c>
      <c r="T617" s="202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3" t="s">
        <v>319</v>
      </c>
      <c r="AT617" s="203" t="s">
        <v>340</v>
      </c>
      <c r="AU617" s="203" t="s">
        <v>86</v>
      </c>
      <c r="AY617" s="18" t="s">
        <v>239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8" t="s">
        <v>83</v>
      </c>
      <c r="BK617" s="204">
        <f>ROUND(I617*H617,2)</f>
        <v>0</v>
      </c>
      <c r="BL617" s="18" t="s">
        <v>246</v>
      </c>
      <c r="BM617" s="203" t="s">
        <v>6134</v>
      </c>
    </row>
    <row r="618" spans="1:65" s="13" customFormat="1" ht="11.25">
      <c r="B618" s="210"/>
      <c r="C618" s="211"/>
      <c r="D618" s="212" t="s">
        <v>250</v>
      </c>
      <c r="E618" s="213" t="s">
        <v>1</v>
      </c>
      <c r="F618" s="214" t="s">
        <v>6135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250</v>
      </c>
      <c r="AU618" s="220" t="s">
        <v>86</v>
      </c>
      <c r="AV618" s="13" t="s">
        <v>83</v>
      </c>
      <c r="AW618" s="13" t="s">
        <v>31</v>
      </c>
      <c r="AX618" s="13" t="s">
        <v>75</v>
      </c>
      <c r="AY618" s="220" t="s">
        <v>239</v>
      </c>
    </row>
    <row r="619" spans="1:65" s="14" customFormat="1" ht="11.25">
      <c r="B619" s="221"/>
      <c r="C619" s="222"/>
      <c r="D619" s="212" t="s">
        <v>250</v>
      </c>
      <c r="E619" s="223" t="s">
        <v>1</v>
      </c>
      <c r="F619" s="224" t="s">
        <v>83</v>
      </c>
      <c r="G619" s="222"/>
      <c r="H619" s="225">
        <v>1</v>
      </c>
      <c r="I619" s="226"/>
      <c r="J619" s="222"/>
      <c r="K619" s="222"/>
      <c r="L619" s="227"/>
      <c r="M619" s="228"/>
      <c r="N619" s="229"/>
      <c r="O619" s="229"/>
      <c r="P619" s="229"/>
      <c r="Q619" s="229"/>
      <c r="R619" s="229"/>
      <c r="S619" s="229"/>
      <c r="T619" s="230"/>
      <c r="AT619" s="231" t="s">
        <v>250</v>
      </c>
      <c r="AU619" s="231" t="s">
        <v>86</v>
      </c>
      <c r="AV619" s="14" t="s">
        <v>86</v>
      </c>
      <c r="AW619" s="14" t="s">
        <v>31</v>
      </c>
      <c r="AX619" s="14" t="s">
        <v>75</v>
      </c>
      <c r="AY619" s="231" t="s">
        <v>239</v>
      </c>
    </row>
    <row r="620" spans="1:65" s="14" customFormat="1" ht="11.25">
      <c r="B620" s="221"/>
      <c r="C620" s="222"/>
      <c r="D620" s="212" t="s">
        <v>250</v>
      </c>
      <c r="E620" s="223" t="s">
        <v>1</v>
      </c>
      <c r="F620" s="224" t="s">
        <v>6131</v>
      </c>
      <c r="G620" s="222"/>
      <c r="H620" s="225">
        <v>1.01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250</v>
      </c>
      <c r="AU620" s="231" t="s">
        <v>86</v>
      </c>
      <c r="AV620" s="14" t="s">
        <v>86</v>
      </c>
      <c r="AW620" s="14" t="s">
        <v>31</v>
      </c>
      <c r="AX620" s="14" t="s">
        <v>83</v>
      </c>
      <c r="AY620" s="231" t="s">
        <v>239</v>
      </c>
    </row>
    <row r="621" spans="1:65" s="2" customFormat="1" ht="21.75" customHeight="1">
      <c r="A621" s="35"/>
      <c r="B621" s="36"/>
      <c r="C621" s="192" t="s">
        <v>1328</v>
      </c>
      <c r="D621" s="192" t="s">
        <v>241</v>
      </c>
      <c r="E621" s="193" t="s">
        <v>5930</v>
      </c>
      <c r="F621" s="194" t="s">
        <v>5931</v>
      </c>
      <c r="G621" s="195" t="s">
        <v>674</v>
      </c>
      <c r="H621" s="196">
        <v>1</v>
      </c>
      <c r="I621" s="197"/>
      <c r="J621" s="198">
        <f>ROUND(I621*H621,2)</f>
        <v>0</v>
      </c>
      <c r="K621" s="194" t="s">
        <v>245</v>
      </c>
      <c r="L621" s="40"/>
      <c r="M621" s="199" t="s">
        <v>1</v>
      </c>
      <c r="N621" s="200" t="s">
        <v>40</v>
      </c>
      <c r="O621" s="72"/>
      <c r="P621" s="201">
        <f>O621*H621</f>
        <v>0</v>
      </c>
      <c r="Q621" s="201">
        <v>1.65E-3</v>
      </c>
      <c r="R621" s="201">
        <f>Q621*H621</f>
        <v>1.65E-3</v>
      </c>
      <c r="S621" s="201">
        <v>0</v>
      </c>
      <c r="T621" s="202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3" t="s">
        <v>246</v>
      </c>
      <c r="AT621" s="203" t="s">
        <v>241</v>
      </c>
      <c r="AU621" s="203" t="s">
        <v>86</v>
      </c>
      <c r="AY621" s="18" t="s">
        <v>239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8" t="s">
        <v>83</v>
      </c>
      <c r="BK621" s="204">
        <f>ROUND(I621*H621,2)</f>
        <v>0</v>
      </c>
      <c r="BL621" s="18" t="s">
        <v>246</v>
      </c>
      <c r="BM621" s="203" t="s">
        <v>6136</v>
      </c>
    </row>
    <row r="622" spans="1:65" s="2" customFormat="1" ht="11.25">
      <c r="A622" s="35"/>
      <c r="B622" s="36"/>
      <c r="C622" s="37"/>
      <c r="D622" s="205" t="s">
        <v>248</v>
      </c>
      <c r="E622" s="37"/>
      <c r="F622" s="206" t="s">
        <v>5933</v>
      </c>
      <c r="G622" s="37"/>
      <c r="H622" s="37"/>
      <c r="I622" s="207"/>
      <c r="J622" s="37"/>
      <c r="K622" s="37"/>
      <c r="L622" s="40"/>
      <c r="M622" s="208"/>
      <c r="N622" s="209"/>
      <c r="O622" s="72"/>
      <c r="P622" s="72"/>
      <c r="Q622" s="72"/>
      <c r="R622" s="72"/>
      <c r="S622" s="72"/>
      <c r="T622" s="73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8" t="s">
        <v>248</v>
      </c>
      <c r="AU622" s="18" t="s">
        <v>86</v>
      </c>
    </row>
    <row r="623" spans="1:65" s="13" customFormat="1" ht="11.25">
      <c r="B623" s="210"/>
      <c r="C623" s="211"/>
      <c r="D623" s="212" t="s">
        <v>250</v>
      </c>
      <c r="E623" s="213" t="s">
        <v>1</v>
      </c>
      <c r="F623" s="214" t="s">
        <v>5934</v>
      </c>
      <c r="G623" s="211"/>
      <c r="H623" s="213" t="s">
        <v>1</v>
      </c>
      <c r="I623" s="215"/>
      <c r="J623" s="211"/>
      <c r="K623" s="211"/>
      <c r="L623" s="216"/>
      <c r="M623" s="217"/>
      <c r="N623" s="218"/>
      <c r="O623" s="218"/>
      <c r="P623" s="218"/>
      <c r="Q623" s="218"/>
      <c r="R623" s="218"/>
      <c r="S623" s="218"/>
      <c r="T623" s="219"/>
      <c r="AT623" s="220" t="s">
        <v>250</v>
      </c>
      <c r="AU623" s="220" t="s">
        <v>86</v>
      </c>
      <c r="AV623" s="13" t="s">
        <v>83</v>
      </c>
      <c r="AW623" s="13" t="s">
        <v>31</v>
      </c>
      <c r="AX623" s="13" t="s">
        <v>75</v>
      </c>
      <c r="AY623" s="220" t="s">
        <v>239</v>
      </c>
    </row>
    <row r="624" spans="1:65" s="14" customFormat="1" ht="11.25">
      <c r="B624" s="221"/>
      <c r="C624" s="222"/>
      <c r="D624" s="212" t="s">
        <v>250</v>
      </c>
      <c r="E624" s="223" t="s">
        <v>1</v>
      </c>
      <c r="F624" s="224" t="s">
        <v>83</v>
      </c>
      <c r="G624" s="222"/>
      <c r="H624" s="225">
        <v>1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250</v>
      </c>
      <c r="AU624" s="231" t="s">
        <v>86</v>
      </c>
      <c r="AV624" s="14" t="s">
        <v>86</v>
      </c>
      <c r="AW624" s="14" t="s">
        <v>31</v>
      </c>
      <c r="AX624" s="14" t="s">
        <v>83</v>
      </c>
      <c r="AY624" s="231" t="s">
        <v>239</v>
      </c>
    </row>
    <row r="625" spans="1:65" s="2" customFormat="1" ht="16.5" customHeight="1">
      <c r="A625" s="35"/>
      <c r="B625" s="36"/>
      <c r="C625" s="254" t="s">
        <v>1337</v>
      </c>
      <c r="D625" s="254" t="s">
        <v>340</v>
      </c>
      <c r="E625" s="255" t="s">
        <v>5935</v>
      </c>
      <c r="F625" s="256" t="s">
        <v>5936</v>
      </c>
      <c r="G625" s="257" t="s">
        <v>674</v>
      </c>
      <c r="H625" s="258">
        <v>1</v>
      </c>
      <c r="I625" s="259"/>
      <c r="J625" s="260">
        <f>ROUND(I625*H625,2)</f>
        <v>0</v>
      </c>
      <c r="K625" s="256" t="s">
        <v>245</v>
      </c>
      <c r="L625" s="261"/>
      <c r="M625" s="262" t="s">
        <v>1</v>
      </c>
      <c r="N625" s="263" t="s">
        <v>40</v>
      </c>
      <c r="O625" s="72"/>
      <c r="P625" s="201">
        <f>O625*H625</f>
        <v>0</v>
      </c>
      <c r="Q625" s="201">
        <v>2.4500000000000001E-2</v>
      </c>
      <c r="R625" s="201">
        <f>Q625*H625</f>
        <v>2.4500000000000001E-2</v>
      </c>
      <c r="S625" s="201">
        <v>0</v>
      </c>
      <c r="T625" s="202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03" t="s">
        <v>319</v>
      </c>
      <c r="AT625" s="203" t="s">
        <v>340</v>
      </c>
      <c r="AU625" s="203" t="s">
        <v>86</v>
      </c>
      <c r="AY625" s="18" t="s">
        <v>239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8" t="s">
        <v>83</v>
      </c>
      <c r="BK625" s="204">
        <f>ROUND(I625*H625,2)</f>
        <v>0</v>
      </c>
      <c r="BL625" s="18" t="s">
        <v>246</v>
      </c>
      <c r="BM625" s="203" t="s">
        <v>6137</v>
      </c>
    </row>
    <row r="626" spans="1:65" s="13" customFormat="1" ht="11.25">
      <c r="B626" s="210"/>
      <c r="C626" s="211"/>
      <c r="D626" s="212" t="s">
        <v>250</v>
      </c>
      <c r="E626" s="213" t="s">
        <v>1</v>
      </c>
      <c r="F626" s="214" t="s">
        <v>5938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250</v>
      </c>
      <c r="AU626" s="220" t="s">
        <v>86</v>
      </c>
      <c r="AV626" s="13" t="s">
        <v>83</v>
      </c>
      <c r="AW626" s="13" t="s">
        <v>31</v>
      </c>
      <c r="AX626" s="13" t="s">
        <v>75</v>
      </c>
      <c r="AY626" s="220" t="s">
        <v>239</v>
      </c>
    </row>
    <row r="627" spans="1:65" s="13" customFormat="1" ht="11.25">
      <c r="B627" s="210"/>
      <c r="C627" s="211"/>
      <c r="D627" s="212" t="s">
        <v>250</v>
      </c>
      <c r="E627" s="213" t="s">
        <v>1</v>
      </c>
      <c r="F627" s="214" t="s">
        <v>5939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250</v>
      </c>
      <c r="AU627" s="220" t="s">
        <v>86</v>
      </c>
      <c r="AV627" s="13" t="s">
        <v>83</v>
      </c>
      <c r="AW627" s="13" t="s">
        <v>31</v>
      </c>
      <c r="AX627" s="13" t="s">
        <v>75</v>
      </c>
      <c r="AY627" s="220" t="s">
        <v>239</v>
      </c>
    </row>
    <row r="628" spans="1:65" s="14" customFormat="1" ht="11.25">
      <c r="B628" s="221"/>
      <c r="C628" s="222"/>
      <c r="D628" s="212" t="s">
        <v>250</v>
      </c>
      <c r="E628" s="223" t="s">
        <v>1</v>
      </c>
      <c r="F628" s="224" t="s">
        <v>83</v>
      </c>
      <c r="G628" s="222"/>
      <c r="H628" s="225">
        <v>1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AT628" s="231" t="s">
        <v>250</v>
      </c>
      <c r="AU628" s="231" t="s">
        <v>86</v>
      </c>
      <c r="AV628" s="14" t="s">
        <v>86</v>
      </c>
      <c r="AW628" s="14" t="s">
        <v>31</v>
      </c>
      <c r="AX628" s="14" t="s">
        <v>83</v>
      </c>
      <c r="AY628" s="231" t="s">
        <v>239</v>
      </c>
    </row>
    <row r="629" spans="1:65" s="2" customFormat="1" ht="24.2" customHeight="1">
      <c r="A629" s="35"/>
      <c r="B629" s="36"/>
      <c r="C629" s="254" t="s">
        <v>1342</v>
      </c>
      <c r="D629" s="254" t="s">
        <v>340</v>
      </c>
      <c r="E629" s="255" t="s">
        <v>5940</v>
      </c>
      <c r="F629" s="256" t="s">
        <v>5941</v>
      </c>
      <c r="G629" s="257" t="s">
        <v>674</v>
      </c>
      <c r="H629" s="258">
        <v>1</v>
      </c>
      <c r="I629" s="259"/>
      <c r="J629" s="260">
        <f>ROUND(I629*H629,2)</f>
        <v>0</v>
      </c>
      <c r="K629" s="256" t="s">
        <v>1</v>
      </c>
      <c r="L629" s="261"/>
      <c r="M629" s="262" t="s">
        <v>1</v>
      </c>
      <c r="N629" s="263" t="s">
        <v>40</v>
      </c>
      <c r="O629" s="72"/>
      <c r="P629" s="201">
        <f>O629*H629</f>
        <v>0</v>
      </c>
      <c r="Q629" s="201">
        <v>0.01</v>
      </c>
      <c r="R629" s="201">
        <f>Q629*H629</f>
        <v>0.01</v>
      </c>
      <c r="S629" s="201">
        <v>0</v>
      </c>
      <c r="T629" s="202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3" t="s">
        <v>319</v>
      </c>
      <c r="AT629" s="203" t="s">
        <v>340</v>
      </c>
      <c r="AU629" s="203" t="s">
        <v>86</v>
      </c>
      <c r="AY629" s="18" t="s">
        <v>239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8" t="s">
        <v>83</v>
      </c>
      <c r="BK629" s="204">
        <f>ROUND(I629*H629,2)</f>
        <v>0</v>
      </c>
      <c r="BL629" s="18" t="s">
        <v>246</v>
      </c>
      <c r="BM629" s="203" t="s">
        <v>6138</v>
      </c>
    </row>
    <row r="630" spans="1:65" s="13" customFormat="1" ht="11.25">
      <c r="B630" s="210"/>
      <c r="C630" s="211"/>
      <c r="D630" s="212" t="s">
        <v>250</v>
      </c>
      <c r="E630" s="213" t="s">
        <v>1</v>
      </c>
      <c r="F630" s="214" t="s">
        <v>5943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250</v>
      </c>
      <c r="AU630" s="220" t="s">
        <v>86</v>
      </c>
      <c r="AV630" s="13" t="s">
        <v>83</v>
      </c>
      <c r="AW630" s="13" t="s">
        <v>31</v>
      </c>
      <c r="AX630" s="13" t="s">
        <v>75</v>
      </c>
      <c r="AY630" s="220" t="s">
        <v>239</v>
      </c>
    </row>
    <row r="631" spans="1:65" s="14" customFormat="1" ht="11.25">
      <c r="B631" s="221"/>
      <c r="C631" s="222"/>
      <c r="D631" s="212" t="s">
        <v>250</v>
      </c>
      <c r="E631" s="223" t="s">
        <v>1</v>
      </c>
      <c r="F631" s="224" t="s">
        <v>83</v>
      </c>
      <c r="G631" s="222"/>
      <c r="H631" s="225">
        <v>1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250</v>
      </c>
      <c r="AU631" s="231" t="s">
        <v>86</v>
      </c>
      <c r="AV631" s="14" t="s">
        <v>86</v>
      </c>
      <c r="AW631" s="14" t="s">
        <v>31</v>
      </c>
      <c r="AX631" s="14" t="s">
        <v>83</v>
      </c>
      <c r="AY631" s="231" t="s">
        <v>239</v>
      </c>
    </row>
    <row r="632" spans="1:65" s="2" customFormat="1" ht="16.5" customHeight="1">
      <c r="A632" s="35"/>
      <c r="B632" s="36"/>
      <c r="C632" s="192" t="s">
        <v>1348</v>
      </c>
      <c r="D632" s="192" t="s">
        <v>241</v>
      </c>
      <c r="E632" s="193" t="s">
        <v>5944</v>
      </c>
      <c r="F632" s="194" t="s">
        <v>5945</v>
      </c>
      <c r="G632" s="195" t="s">
        <v>674</v>
      </c>
      <c r="H632" s="196">
        <v>1</v>
      </c>
      <c r="I632" s="197"/>
      <c r="J632" s="198">
        <f>ROUND(I632*H632,2)</f>
        <v>0</v>
      </c>
      <c r="K632" s="194" t="s">
        <v>245</v>
      </c>
      <c r="L632" s="40"/>
      <c r="M632" s="199" t="s">
        <v>1</v>
      </c>
      <c r="N632" s="200" t="s">
        <v>40</v>
      </c>
      <c r="O632" s="72"/>
      <c r="P632" s="201">
        <f>O632*H632</f>
        <v>0</v>
      </c>
      <c r="Q632" s="201">
        <v>0.12303</v>
      </c>
      <c r="R632" s="201">
        <f>Q632*H632</f>
        <v>0.12303</v>
      </c>
      <c r="S632" s="201">
        <v>0</v>
      </c>
      <c r="T632" s="202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3" t="s">
        <v>246</v>
      </c>
      <c r="AT632" s="203" t="s">
        <v>241</v>
      </c>
      <c r="AU632" s="203" t="s">
        <v>86</v>
      </c>
      <c r="AY632" s="18" t="s">
        <v>239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18" t="s">
        <v>83</v>
      </c>
      <c r="BK632" s="204">
        <f>ROUND(I632*H632,2)</f>
        <v>0</v>
      </c>
      <c r="BL632" s="18" t="s">
        <v>246</v>
      </c>
      <c r="BM632" s="203" t="s">
        <v>6139</v>
      </c>
    </row>
    <row r="633" spans="1:65" s="2" customFormat="1" ht="11.25">
      <c r="A633" s="35"/>
      <c r="B633" s="36"/>
      <c r="C633" s="37"/>
      <c r="D633" s="205" t="s">
        <v>248</v>
      </c>
      <c r="E633" s="37"/>
      <c r="F633" s="206" t="s">
        <v>5947</v>
      </c>
      <c r="G633" s="37"/>
      <c r="H633" s="37"/>
      <c r="I633" s="207"/>
      <c r="J633" s="37"/>
      <c r="K633" s="37"/>
      <c r="L633" s="40"/>
      <c r="M633" s="208"/>
      <c r="N633" s="209"/>
      <c r="O633" s="72"/>
      <c r="P633" s="72"/>
      <c r="Q633" s="72"/>
      <c r="R633" s="72"/>
      <c r="S633" s="72"/>
      <c r="T633" s="73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8" t="s">
        <v>248</v>
      </c>
      <c r="AU633" s="18" t="s">
        <v>86</v>
      </c>
    </row>
    <row r="634" spans="1:65" s="13" customFormat="1" ht="11.25">
      <c r="B634" s="210"/>
      <c r="C634" s="211"/>
      <c r="D634" s="212" t="s">
        <v>250</v>
      </c>
      <c r="E634" s="213" t="s">
        <v>1</v>
      </c>
      <c r="F634" s="214" t="s">
        <v>5948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250</v>
      </c>
      <c r="AU634" s="220" t="s">
        <v>86</v>
      </c>
      <c r="AV634" s="13" t="s">
        <v>83</v>
      </c>
      <c r="AW634" s="13" t="s">
        <v>31</v>
      </c>
      <c r="AX634" s="13" t="s">
        <v>75</v>
      </c>
      <c r="AY634" s="220" t="s">
        <v>239</v>
      </c>
    </row>
    <row r="635" spans="1:65" s="14" customFormat="1" ht="11.25">
      <c r="B635" s="221"/>
      <c r="C635" s="222"/>
      <c r="D635" s="212" t="s">
        <v>250</v>
      </c>
      <c r="E635" s="223" t="s">
        <v>1</v>
      </c>
      <c r="F635" s="224" t="s">
        <v>83</v>
      </c>
      <c r="G635" s="222"/>
      <c r="H635" s="225">
        <v>1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250</v>
      </c>
      <c r="AU635" s="231" t="s">
        <v>86</v>
      </c>
      <c r="AV635" s="14" t="s">
        <v>86</v>
      </c>
      <c r="AW635" s="14" t="s">
        <v>31</v>
      </c>
      <c r="AX635" s="14" t="s">
        <v>83</v>
      </c>
      <c r="AY635" s="231" t="s">
        <v>239</v>
      </c>
    </row>
    <row r="636" spans="1:65" s="2" customFormat="1" ht="24.2" customHeight="1">
      <c r="A636" s="35"/>
      <c r="B636" s="36"/>
      <c r="C636" s="254" t="s">
        <v>1356</v>
      </c>
      <c r="D636" s="254" t="s">
        <v>340</v>
      </c>
      <c r="E636" s="255" t="s">
        <v>5949</v>
      </c>
      <c r="F636" s="256" t="s">
        <v>5950</v>
      </c>
      <c r="G636" s="257" t="s">
        <v>674</v>
      </c>
      <c r="H636" s="258">
        <v>1</v>
      </c>
      <c r="I636" s="259"/>
      <c r="J636" s="260">
        <f>ROUND(I636*H636,2)</f>
        <v>0</v>
      </c>
      <c r="K636" s="256" t="s">
        <v>245</v>
      </c>
      <c r="L636" s="261"/>
      <c r="M636" s="262" t="s">
        <v>1</v>
      </c>
      <c r="N636" s="263" t="s">
        <v>40</v>
      </c>
      <c r="O636" s="72"/>
      <c r="P636" s="201">
        <f>O636*H636</f>
        <v>0</v>
      </c>
      <c r="Q636" s="201">
        <v>1.3299999999999999E-2</v>
      </c>
      <c r="R636" s="201">
        <f>Q636*H636</f>
        <v>1.3299999999999999E-2</v>
      </c>
      <c r="S636" s="201">
        <v>0</v>
      </c>
      <c r="T636" s="202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3" t="s">
        <v>319</v>
      </c>
      <c r="AT636" s="203" t="s">
        <v>340</v>
      </c>
      <c r="AU636" s="203" t="s">
        <v>86</v>
      </c>
      <c r="AY636" s="18" t="s">
        <v>239</v>
      </c>
      <c r="BE636" s="204">
        <f>IF(N636="základní",J636,0)</f>
        <v>0</v>
      </c>
      <c r="BF636" s="204">
        <f>IF(N636="snížená",J636,0)</f>
        <v>0</v>
      </c>
      <c r="BG636" s="204">
        <f>IF(N636="zákl. přenesená",J636,0)</f>
        <v>0</v>
      </c>
      <c r="BH636" s="204">
        <f>IF(N636="sníž. přenesená",J636,0)</f>
        <v>0</v>
      </c>
      <c r="BI636" s="204">
        <f>IF(N636="nulová",J636,0)</f>
        <v>0</v>
      </c>
      <c r="BJ636" s="18" t="s">
        <v>83</v>
      </c>
      <c r="BK636" s="204">
        <f>ROUND(I636*H636,2)</f>
        <v>0</v>
      </c>
      <c r="BL636" s="18" t="s">
        <v>246</v>
      </c>
      <c r="BM636" s="203" t="s">
        <v>6140</v>
      </c>
    </row>
    <row r="637" spans="1:65" s="13" customFormat="1" ht="11.25">
      <c r="B637" s="210"/>
      <c r="C637" s="211"/>
      <c r="D637" s="212" t="s">
        <v>250</v>
      </c>
      <c r="E637" s="213" t="s">
        <v>1</v>
      </c>
      <c r="F637" s="214" t="s">
        <v>5952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250</v>
      </c>
      <c r="AU637" s="220" t="s">
        <v>86</v>
      </c>
      <c r="AV637" s="13" t="s">
        <v>83</v>
      </c>
      <c r="AW637" s="13" t="s">
        <v>31</v>
      </c>
      <c r="AX637" s="13" t="s">
        <v>75</v>
      </c>
      <c r="AY637" s="220" t="s">
        <v>239</v>
      </c>
    </row>
    <row r="638" spans="1:65" s="14" customFormat="1" ht="11.25">
      <c r="B638" s="221"/>
      <c r="C638" s="222"/>
      <c r="D638" s="212" t="s">
        <v>250</v>
      </c>
      <c r="E638" s="223" t="s">
        <v>1</v>
      </c>
      <c r="F638" s="224" t="s">
        <v>83</v>
      </c>
      <c r="G638" s="222"/>
      <c r="H638" s="225">
        <v>1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250</v>
      </c>
      <c r="AU638" s="231" t="s">
        <v>86</v>
      </c>
      <c r="AV638" s="14" t="s">
        <v>86</v>
      </c>
      <c r="AW638" s="14" t="s">
        <v>31</v>
      </c>
      <c r="AX638" s="14" t="s">
        <v>83</v>
      </c>
      <c r="AY638" s="231" t="s">
        <v>239</v>
      </c>
    </row>
    <row r="639" spans="1:65" s="2" customFormat="1" ht="16.5" customHeight="1">
      <c r="A639" s="35"/>
      <c r="B639" s="36"/>
      <c r="C639" s="192" t="s">
        <v>1361</v>
      </c>
      <c r="D639" s="192" t="s">
        <v>241</v>
      </c>
      <c r="E639" s="193" t="s">
        <v>6141</v>
      </c>
      <c r="F639" s="194" t="s">
        <v>6142</v>
      </c>
      <c r="G639" s="195" t="s">
        <v>674</v>
      </c>
      <c r="H639" s="196">
        <v>1</v>
      </c>
      <c r="I639" s="197"/>
      <c r="J639" s="198">
        <f>ROUND(I639*H639,2)</f>
        <v>0</v>
      </c>
      <c r="K639" s="194" t="s">
        <v>245</v>
      </c>
      <c r="L639" s="40"/>
      <c r="M639" s="199" t="s">
        <v>1</v>
      </c>
      <c r="N639" s="200" t="s">
        <v>40</v>
      </c>
      <c r="O639" s="72"/>
      <c r="P639" s="201">
        <f>O639*H639</f>
        <v>0</v>
      </c>
      <c r="Q639" s="201">
        <v>1.3600000000000001E-3</v>
      </c>
      <c r="R639" s="201">
        <f>Q639*H639</f>
        <v>1.3600000000000001E-3</v>
      </c>
      <c r="S639" s="201">
        <v>0</v>
      </c>
      <c r="T639" s="202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3" t="s">
        <v>246</v>
      </c>
      <c r="AT639" s="203" t="s">
        <v>241</v>
      </c>
      <c r="AU639" s="203" t="s">
        <v>86</v>
      </c>
      <c r="AY639" s="18" t="s">
        <v>239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8" t="s">
        <v>83</v>
      </c>
      <c r="BK639" s="204">
        <f>ROUND(I639*H639,2)</f>
        <v>0</v>
      </c>
      <c r="BL639" s="18" t="s">
        <v>246</v>
      </c>
      <c r="BM639" s="203" t="s">
        <v>6143</v>
      </c>
    </row>
    <row r="640" spans="1:65" s="2" customFormat="1" ht="11.25">
      <c r="A640" s="35"/>
      <c r="B640" s="36"/>
      <c r="C640" s="37"/>
      <c r="D640" s="205" t="s">
        <v>248</v>
      </c>
      <c r="E640" s="37"/>
      <c r="F640" s="206" t="s">
        <v>6144</v>
      </c>
      <c r="G640" s="37"/>
      <c r="H640" s="37"/>
      <c r="I640" s="207"/>
      <c r="J640" s="37"/>
      <c r="K640" s="37"/>
      <c r="L640" s="40"/>
      <c r="M640" s="208"/>
      <c r="N640" s="209"/>
      <c r="O640" s="72"/>
      <c r="P640" s="72"/>
      <c r="Q640" s="72"/>
      <c r="R640" s="72"/>
      <c r="S640" s="72"/>
      <c r="T640" s="73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T640" s="18" t="s">
        <v>248</v>
      </c>
      <c r="AU640" s="18" t="s">
        <v>86</v>
      </c>
    </row>
    <row r="641" spans="1:65" s="2" customFormat="1" ht="24.2" customHeight="1">
      <c r="A641" s="35"/>
      <c r="B641" s="36"/>
      <c r="C641" s="254" t="s">
        <v>1366</v>
      </c>
      <c r="D641" s="254" t="s">
        <v>340</v>
      </c>
      <c r="E641" s="255" t="s">
        <v>6145</v>
      </c>
      <c r="F641" s="256" t="s">
        <v>6146</v>
      </c>
      <c r="G641" s="257" t="s">
        <v>674</v>
      </c>
      <c r="H641" s="258">
        <v>1</v>
      </c>
      <c r="I641" s="259"/>
      <c r="J641" s="260">
        <f>ROUND(I641*H641,2)</f>
        <v>0</v>
      </c>
      <c r="K641" s="256" t="s">
        <v>1</v>
      </c>
      <c r="L641" s="261"/>
      <c r="M641" s="262" t="s">
        <v>1</v>
      </c>
      <c r="N641" s="263" t="s">
        <v>40</v>
      </c>
      <c r="O641" s="72"/>
      <c r="P641" s="201">
        <f>O641*H641</f>
        <v>0</v>
      </c>
      <c r="Q641" s="201">
        <v>0.10199999999999999</v>
      </c>
      <c r="R641" s="201">
        <f>Q641*H641</f>
        <v>0.10199999999999999</v>
      </c>
      <c r="S641" s="201">
        <v>0</v>
      </c>
      <c r="T641" s="202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3" t="s">
        <v>319</v>
      </c>
      <c r="AT641" s="203" t="s">
        <v>340</v>
      </c>
      <c r="AU641" s="203" t="s">
        <v>86</v>
      </c>
      <c r="AY641" s="18" t="s">
        <v>239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8" t="s">
        <v>83</v>
      </c>
      <c r="BK641" s="204">
        <f>ROUND(I641*H641,2)</f>
        <v>0</v>
      </c>
      <c r="BL641" s="18" t="s">
        <v>246</v>
      </c>
      <c r="BM641" s="203" t="s">
        <v>6147</v>
      </c>
    </row>
    <row r="642" spans="1:65" s="13" customFormat="1" ht="11.25">
      <c r="B642" s="210"/>
      <c r="C642" s="211"/>
      <c r="D642" s="212" t="s">
        <v>250</v>
      </c>
      <c r="E642" s="213" t="s">
        <v>1</v>
      </c>
      <c r="F642" s="214" t="s">
        <v>6148</v>
      </c>
      <c r="G642" s="211"/>
      <c r="H642" s="213" t="s">
        <v>1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250</v>
      </c>
      <c r="AU642" s="220" t="s">
        <v>86</v>
      </c>
      <c r="AV642" s="13" t="s">
        <v>83</v>
      </c>
      <c r="AW642" s="13" t="s">
        <v>31</v>
      </c>
      <c r="AX642" s="13" t="s">
        <v>75</v>
      </c>
      <c r="AY642" s="220" t="s">
        <v>239</v>
      </c>
    </row>
    <row r="643" spans="1:65" s="14" customFormat="1" ht="11.25">
      <c r="B643" s="221"/>
      <c r="C643" s="222"/>
      <c r="D643" s="212" t="s">
        <v>250</v>
      </c>
      <c r="E643" s="223" t="s">
        <v>1</v>
      </c>
      <c r="F643" s="224" t="s">
        <v>83</v>
      </c>
      <c r="G643" s="222"/>
      <c r="H643" s="225">
        <v>1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250</v>
      </c>
      <c r="AU643" s="231" t="s">
        <v>86</v>
      </c>
      <c r="AV643" s="14" t="s">
        <v>86</v>
      </c>
      <c r="AW643" s="14" t="s">
        <v>31</v>
      </c>
      <c r="AX643" s="14" t="s">
        <v>83</v>
      </c>
      <c r="AY643" s="231" t="s">
        <v>239</v>
      </c>
    </row>
    <row r="644" spans="1:65" s="2" customFormat="1" ht="37.9" customHeight="1">
      <c r="A644" s="35"/>
      <c r="B644" s="36"/>
      <c r="C644" s="192" t="s">
        <v>1380</v>
      </c>
      <c r="D644" s="192" t="s">
        <v>241</v>
      </c>
      <c r="E644" s="193" t="s">
        <v>6108</v>
      </c>
      <c r="F644" s="194" t="s">
        <v>6109</v>
      </c>
      <c r="G644" s="195" t="s">
        <v>674</v>
      </c>
      <c r="H644" s="196">
        <v>1</v>
      </c>
      <c r="I644" s="197"/>
      <c r="J644" s="198">
        <f>ROUND(I644*H644,2)</f>
        <v>0</v>
      </c>
      <c r="K644" s="194" t="s">
        <v>1</v>
      </c>
      <c r="L644" s="40"/>
      <c r="M644" s="199" t="s">
        <v>1</v>
      </c>
      <c r="N644" s="200" t="s">
        <v>40</v>
      </c>
      <c r="O644" s="72"/>
      <c r="P644" s="201">
        <f>O644*H644</f>
        <v>0</v>
      </c>
      <c r="Q644" s="201">
        <v>0</v>
      </c>
      <c r="R644" s="201">
        <f>Q644*H644</f>
        <v>0</v>
      </c>
      <c r="S644" s="201">
        <v>0</v>
      </c>
      <c r="T644" s="202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03" t="s">
        <v>246</v>
      </c>
      <c r="AT644" s="203" t="s">
        <v>241</v>
      </c>
      <c r="AU644" s="203" t="s">
        <v>86</v>
      </c>
      <c r="AY644" s="18" t="s">
        <v>239</v>
      </c>
      <c r="BE644" s="204">
        <f>IF(N644="základní",J644,0)</f>
        <v>0</v>
      </c>
      <c r="BF644" s="204">
        <f>IF(N644="snížená",J644,0)</f>
        <v>0</v>
      </c>
      <c r="BG644" s="204">
        <f>IF(N644="zákl. přenesená",J644,0)</f>
        <v>0</v>
      </c>
      <c r="BH644" s="204">
        <f>IF(N644="sníž. přenesená",J644,0)</f>
        <v>0</v>
      </c>
      <c r="BI644" s="204">
        <f>IF(N644="nulová",J644,0)</f>
        <v>0</v>
      </c>
      <c r="BJ644" s="18" t="s">
        <v>83</v>
      </c>
      <c r="BK644" s="204">
        <f>ROUND(I644*H644,2)</f>
        <v>0</v>
      </c>
      <c r="BL644" s="18" t="s">
        <v>246</v>
      </c>
      <c r="BM644" s="203" t="s">
        <v>6149</v>
      </c>
    </row>
    <row r="645" spans="1:65" s="12" customFormat="1" ht="22.9" customHeight="1">
      <c r="B645" s="176"/>
      <c r="C645" s="177"/>
      <c r="D645" s="178" t="s">
        <v>74</v>
      </c>
      <c r="E645" s="190" t="s">
        <v>6150</v>
      </c>
      <c r="F645" s="190" t="s">
        <v>6151</v>
      </c>
      <c r="G645" s="177"/>
      <c r="H645" s="177"/>
      <c r="I645" s="180"/>
      <c r="J645" s="191">
        <f>BK645</f>
        <v>0</v>
      </c>
      <c r="K645" s="177"/>
      <c r="L645" s="182"/>
      <c r="M645" s="183"/>
      <c r="N645" s="184"/>
      <c r="O645" s="184"/>
      <c r="P645" s="185">
        <f>SUM(P646:P660)</f>
        <v>0</v>
      </c>
      <c r="Q645" s="184"/>
      <c r="R645" s="185">
        <f>SUM(R646:R660)</f>
        <v>0</v>
      </c>
      <c r="S645" s="184"/>
      <c r="T645" s="186">
        <f>SUM(T646:T660)</f>
        <v>0</v>
      </c>
      <c r="AR645" s="187" t="s">
        <v>83</v>
      </c>
      <c r="AT645" s="188" t="s">
        <v>74</v>
      </c>
      <c r="AU645" s="188" t="s">
        <v>83</v>
      </c>
      <c r="AY645" s="187" t="s">
        <v>239</v>
      </c>
      <c r="BK645" s="189">
        <f>SUM(BK646:BK660)</f>
        <v>0</v>
      </c>
    </row>
    <row r="646" spans="1:65" s="2" customFormat="1" ht="33" customHeight="1">
      <c r="A646" s="35"/>
      <c r="B646" s="36"/>
      <c r="C646" s="192" t="s">
        <v>1394</v>
      </c>
      <c r="D646" s="192" t="s">
        <v>241</v>
      </c>
      <c r="E646" s="193" t="s">
        <v>6152</v>
      </c>
      <c r="F646" s="194" t="s">
        <v>6153</v>
      </c>
      <c r="G646" s="195" t="s">
        <v>372</v>
      </c>
      <c r="H646" s="196">
        <v>2.2000000000000002</v>
      </c>
      <c r="I646" s="197"/>
      <c r="J646" s="198">
        <f>ROUND(I646*H646,2)</f>
        <v>0</v>
      </c>
      <c r="K646" s="194" t="s">
        <v>245</v>
      </c>
      <c r="L646" s="40"/>
      <c r="M646" s="199" t="s">
        <v>1</v>
      </c>
      <c r="N646" s="200" t="s">
        <v>40</v>
      </c>
      <c r="O646" s="72"/>
      <c r="P646" s="201">
        <f>O646*H646</f>
        <v>0</v>
      </c>
      <c r="Q646" s="201">
        <v>0</v>
      </c>
      <c r="R646" s="201">
        <f>Q646*H646</f>
        <v>0</v>
      </c>
      <c r="S646" s="201">
        <v>0</v>
      </c>
      <c r="T646" s="202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03" t="s">
        <v>246</v>
      </c>
      <c r="AT646" s="203" t="s">
        <v>241</v>
      </c>
      <c r="AU646" s="203" t="s">
        <v>86</v>
      </c>
      <c r="AY646" s="18" t="s">
        <v>239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18" t="s">
        <v>83</v>
      </c>
      <c r="BK646" s="204">
        <f>ROUND(I646*H646,2)</f>
        <v>0</v>
      </c>
      <c r="BL646" s="18" t="s">
        <v>246</v>
      </c>
      <c r="BM646" s="203" t="s">
        <v>6154</v>
      </c>
    </row>
    <row r="647" spans="1:65" s="2" customFormat="1" ht="11.25">
      <c r="A647" s="35"/>
      <c r="B647" s="36"/>
      <c r="C647" s="37"/>
      <c r="D647" s="205" t="s">
        <v>248</v>
      </c>
      <c r="E647" s="37"/>
      <c r="F647" s="206" t="s">
        <v>6155</v>
      </c>
      <c r="G647" s="37"/>
      <c r="H647" s="37"/>
      <c r="I647" s="207"/>
      <c r="J647" s="37"/>
      <c r="K647" s="37"/>
      <c r="L647" s="40"/>
      <c r="M647" s="208"/>
      <c r="N647" s="209"/>
      <c r="O647" s="72"/>
      <c r="P647" s="72"/>
      <c r="Q647" s="72"/>
      <c r="R647" s="72"/>
      <c r="S647" s="72"/>
      <c r="T647" s="73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248</v>
      </c>
      <c r="AU647" s="18" t="s">
        <v>86</v>
      </c>
    </row>
    <row r="648" spans="1:65" s="13" customFormat="1" ht="11.25">
      <c r="B648" s="210"/>
      <c r="C648" s="211"/>
      <c r="D648" s="212" t="s">
        <v>250</v>
      </c>
      <c r="E648" s="213" t="s">
        <v>1</v>
      </c>
      <c r="F648" s="214" t="s">
        <v>6156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250</v>
      </c>
      <c r="AU648" s="220" t="s">
        <v>86</v>
      </c>
      <c r="AV648" s="13" t="s">
        <v>83</v>
      </c>
      <c r="AW648" s="13" t="s">
        <v>31</v>
      </c>
      <c r="AX648" s="13" t="s">
        <v>75</v>
      </c>
      <c r="AY648" s="220" t="s">
        <v>239</v>
      </c>
    </row>
    <row r="649" spans="1:65" s="13" customFormat="1" ht="11.25">
      <c r="B649" s="210"/>
      <c r="C649" s="211"/>
      <c r="D649" s="212" t="s">
        <v>250</v>
      </c>
      <c r="E649" s="213" t="s">
        <v>1</v>
      </c>
      <c r="F649" s="214" t="s">
        <v>6157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250</v>
      </c>
      <c r="AU649" s="220" t="s">
        <v>86</v>
      </c>
      <c r="AV649" s="13" t="s">
        <v>83</v>
      </c>
      <c r="AW649" s="13" t="s">
        <v>31</v>
      </c>
      <c r="AX649" s="13" t="s">
        <v>75</v>
      </c>
      <c r="AY649" s="220" t="s">
        <v>239</v>
      </c>
    </row>
    <row r="650" spans="1:65" s="14" customFormat="1" ht="11.25">
      <c r="B650" s="221"/>
      <c r="C650" s="222"/>
      <c r="D650" s="212" t="s">
        <v>250</v>
      </c>
      <c r="E650" s="223" t="s">
        <v>1</v>
      </c>
      <c r="F650" s="224" t="s">
        <v>5717</v>
      </c>
      <c r="G650" s="222"/>
      <c r="H650" s="225">
        <v>2.2000000000000002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250</v>
      </c>
      <c r="AU650" s="231" t="s">
        <v>86</v>
      </c>
      <c r="AV650" s="14" t="s">
        <v>86</v>
      </c>
      <c r="AW650" s="14" t="s">
        <v>31</v>
      </c>
      <c r="AX650" s="14" t="s">
        <v>83</v>
      </c>
      <c r="AY650" s="231" t="s">
        <v>239</v>
      </c>
    </row>
    <row r="651" spans="1:65" s="2" customFormat="1" ht="21.75" customHeight="1">
      <c r="A651" s="35"/>
      <c r="B651" s="36"/>
      <c r="C651" s="192" t="s">
        <v>1406</v>
      </c>
      <c r="D651" s="192" t="s">
        <v>241</v>
      </c>
      <c r="E651" s="193" t="s">
        <v>6158</v>
      </c>
      <c r="F651" s="194" t="s">
        <v>6159</v>
      </c>
      <c r="G651" s="195" t="s">
        <v>343</v>
      </c>
      <c r="H651" s="196">
        <v>0.45100000000000001</v>
      </c>
      <c r="I651" s="197"/>
      <c r="J651" s="198">
        <f>ROUND(I651*H651,2)</f>
        <v>0</v>
      </c>
      <c r="K651" s="194" t="s">
        <v>245</v>
      </c>
      <c r="L651" s="40"/>
      <c r="M651" s="199" t="s">
        <v>1</v>
      </c>
      <c r="N651" s="200" t="s">
        <v>40</v>
      </c>
      <c r="O651" s="72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3" t="s">
        <v>246</v>
      </c>
      <c r="AT651" s="203" t="s">
        <v>241</v>
      </c>
      <c r="AU651" s="203" t="s">
        <v>86</v>
      </c>
      <c r="AY651" s="18" t="s">
        <v>239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8" t="s">
        <v>83</v>
      </c>
      <c r="BK651" s="204">
        <f>ROUND(I651*H651,2)</f>
        <v>0</v>
      </c>
      <c r="BL651" s="18" t="s">
        <v>246</v>
      </c>
      <c r="BM651" s="203" t="s">
        <v>6160</v>
      </c>
    </row>
    <row r="652" spans="1:65" s="2" customFormat="1" ht="11.25">
      <c r="A652" s="35"/>
      <c r="B652" s="36"/>
      <c r="C652" s="37"/>
      <c r="D652" s="205" t="s">
        <v>248</v>
      </c>
      <c r="E652" s="37"/>
      <c r="F652" s="206" t="s">
        <v>6161</v>
      </c>
      <c r="G652" s="37"/>
      <c r="H652" s="37"/>
      <c r="I652" s="207"/>
      <c r="J652" s="37"/>
      <c r="K652" s="37"/>
      <c r="L652" s="40"/>
      <c r="M652" s="208"/>
      <c r="N652" s="209"/>
      <c r="O652" s="72"/>
      <c r="P652" s="72"/>
      <c r="Q652" s="72"/>
      <c r="R652" s="72"/>
      <c r="S652" s="72"/>
      <c r="T652" s="73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248</v>
      </c>
      <c r="AU652" s="18" t="s">
        <v>86</v>
      </c>
    </row>
    <row r="653" spans="1:65" s="13" customFormat="1" ht="11.25">
      <c r="B653" s="210"/>
      <c r="C653" s="211"/>
      <c r="D653" s="212" t="s">
        <v>250</v>
      </c>
      <c r="E653" s="213" t="s">
        <v>1</v>
      </c>
      <c r="F653" s="214" t="s">
        <v>6162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250</v>
      </c>
      <c r="AU653" s="220" t="s">
        <v>86</v>
      </c>
      <c r="AV653" s="13" t="s">
        <v>83</v>
      </c>
      <c r="AW653" s="13" t="s">
        <v>31</v>
      </c>
      <c r="AX653" s="13" t="s">
        <v>75</v>
      </c>
      <c r="AY653" s="220" t="s">
        <v>239</v>
      </c>
    </row>
    <row r="654" spans="1:65" s="14" customFormat="1" ht="11.25">
      <c r="B654" s="221"/>
      <c r="C654" s="222"/>
      <c r="D654" s="212" t="s">
        <v>250</v>
      </c>
      <c r="E654" s="223" t="s">
        <v>1</v>
      </c>
      <c r="F654" s="224" t="s">
        <v>6163</v>
      </c>
      <c r="G654" s="222"/>
      <c r="H654" s="225">
        <v>0.45100000000000001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250</v>
      </c>
      <c r="AU654" s="231" t="s">
        <v>86</v>
      </c>
      <c r="AV654" s="14" t="s">
        <v>86</v>
      </c>
      <c r="AW654" s="14" t="s">
        <v>31</v>
      </c>
      <c r="AX654" s="14" t="s">
        <v>83</v>
      </c>
      <c r="AY654" s="231" t="s">
        <v>239</v>
      </c>
    </row>
    <row r="655" spans="1:65" s="2" customFormat="1" ht="24.2" customHeight="1">
      <c r="A655" s="35"/>
      <c r="B655" s="36"/>
      <c r="C655" s="192" t="s">
        <v>1413</v>
      </c>
      <c r="D655" s="192" t="s">
        <v>241</v>
      </c>
      <c r="E655" s="193" t="s">
        <v>6164</v>
      </c>
      <c r="F655" s="194" t="s">
        <v>6165</v>
      </c>
      <c r="G655" s="195" t="s">
        <v>343</v>
      </c>
      <c r="H655" s="196">
        <v>6.3140000000000001</v>
      </c>
      <c r="I655" s="197"/>
      <c r="J655" s="198">
        <f>ROUND(I655*H655,2)</f>
        <v>0</v>
      </c>
      <c r="K655" s="194" t="s">
        <v>245</v>
      </c>
      <c r="L655" s="40"/>
      <c r="M655" s="199" t="s">
        <v>1</v>
      </c>
      <c r="N655" s="200" t="s">
        <v>40</v>
      </c>
      <c r="O655" s="72"/>
      <c r="P655" s="201">
        <f>O655*H655</f>
        <v>0</v>
      </c>
      <c r="Q655" s="201">
        <v>0</v>
      </c>
      <c r="R655" s="201">
        <f>Q655*H655</f>
        <v>0</v>
      </c>
      <c r="S655" s="201">
        <v>0</v>
      </c>
      <c r="T655" s="202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03" t="s">
        <v>246</v>
      </c>
      <c r="AT655" s="203" t="s">
        <v>241</v>
      </c>
      <c r="AU655" s="203" t="s">
        <v>86</v>
      </c>
      <c r="AY655" s="18" t="s">
        <v>239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8" t="s">
        <v>83</v>
      </c>
      <c r="BK655" s="204">
        <f>ROUND(I655*H655,2)</f>
        <v>0</v>
      </c>
      <c r="BL655" s="18" t="s">
        <v>246</v>
      </c>
      <c r="BM655" s="203" t="s">
        <v>6166</v>
      </c>
    </row>
    <row r="656" spans="1:65" s="2" customFormat="1" ht="11.25">
      <c r="A656" s="35"/>
      <c r="B656" s="36"/>
      <c r="C656" s="37"/>
      <c r="D656" s="205" t="s">
        <v>248</v>
      </c>
      <c r="E656" s="37"/>
      <c r="F656" s="206" t="s">
        <v>6167</v>
      </c>
      <c r="G656" s="37"/>
      <c r="H656" s="37"/>
      <c r="I656" s="207"/>
      <c r="J656" s="37"/>
      <c r="K656" s="37"/>
      <c r="L656" s="40"/>
      <c r="M656" s="208"/>
      <c r="N656" s="209"/>
      <c r="O656" s="72"/>
      <c r="P656" s="72"/>
      <c r="Q656" s="72"/>
      <c r="R656" s="72"/>
      <c r="S656" s="72"/>
      <c r="T656" s="73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T656" s="18" t="s">
        <v>248</v>
      </c>
      <c r="AU656" s="18" t="s">
        <v>86</v>
      </c>
    </row>
    <row r="657" spans="1:65" s="13" customFormat="1" ht="11.25">
      <c r="B657" s="210"/>
      <c r="C657" s="211"/>
      <c r="D657" s="212" t="s">
        <v>250</v>
      </c>
      <c r="E657" s="213" t="s">
        <v>1</v>
      </c>
      <c r="F657" s="214" t="s">
        <v>6168</v>
      </c>
      <c r="G657" s="211"/>
      <c r="H657" s="213" t="s">
        <v>1</v>
      </c>
      <c r="I657" s="215"/>
      <c r="J657" s="211"/>
      <c r="K657" s="211"/>
      <c r="L657" s="216"/>
      <c r="M657" s="217"/>
      <c r="N657" s="218"/>
      <c r="O657" s="218"/>
      <c r="P657" s="218"/>
      <c r="Q657" s="218"/>
      <c r="R657" s="218"/>
      <c r="S657" s="218"/>
      <c r="T657" s="219"/>
      <c r="AT657" s="220" t="s">
        <v>250</v>
      </c>
      <c r="AU657" s="220" t="s">
        <v>86</v>
      </c>
      <c r="AV657" s="13" t="s">
        <v>83</v>
      </c>
      <c r="AW657" s="13" t="s">
        <v>31</v>
      </c>
      <c r="AX657" s="13" t="s">
        <v>75</v>
      </c>
      <c r="AY657" s="220" t="s">
        <v>239</v>
      </c>
    </row>
    <row r="658" spans="1:65" s="14" customFormat="1" ht="11.25">
      <c r="B658" s="221"/>
      <c r="C658" s="222"/>
      <c r="D658" s="212" t="s">
        <v>250</v>
      </c>
      <c r="E658" s="223" t="s">
        <v>1</v>
      </c>
      <c r="F658" s="224" t="s">
        <v>6169</v>
      </c>
      <c r="G658" s="222"/>
      <c r="H658" s="225">
        <v>6.3140000000000001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250</v>
      </c>
      <c r="AU658" s="231" t="s">
        <v>86</v>
      </c>
      <c r="AV658" s="14" t="s">
        <v>86</v>
      </c>
      <c r="AW658" s="14" t="s">
        <v>31</v>
      </c>
      <c r="AX658" s="14" t="s">
        <v>83</v>
      </c>
      <c r="AY658" s="231" t="s">
        <v>239</v>
      </c>
    </row>
    <row r="659" spans="1:65" s="2" customFormat="1" ht="37.9" customHeight="1">
      <c r="A659" s="35"/>
      <c r="B659" s="36"/>
      <c r="C659" s="192" t="s">
        <v>1420</v>
      </c>
      <c r="D659" s="192" t="s">
        <v>241</v>
      </c>
      <c r="E659" s="193" t="s">
        <v>6170</v>
      </c>
      <c r="F659" s="194" t="s">
        <v>6171</v>
      </c>
      <c r="G659" s="195" t="s">
        <v>343</v>
      </c>
      <c r="H659" s="196">
        <v>0.45100000000000001</v>
      </c>
      <c r="I659" s="197"/>
      <c r="J659" s="198">
        <f>ROUND(I659*H659,2)</f>
        <v>0</v>
      </c>
      <c r="K659" s="194" t="s">
        <v>245</v>
      </c>
      <c r="L659" s="40"/>
      <c r="M659" s="199" t="s">
        <v>1</v>
      </c>
      <c r="N659" s="200" t="s">
        <v>40</v>
      </c>
      <c r="O659" s="72"/>
      <c r="P659" s="201">
        <f>O659*H659</f>
        <v>0</v>
      </c>
      <c r="Q659" s="201">
        <v>0</v>
      </c>
      <c r="R659" s="201">
        <f>Q659*H659</f>
        <v>0</v>
      </c>
      <c r="S659" s="201">
        <v>0</v>
      </c>
      <c r="T659" s="202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3" t="s">
        <v>246</v>
      </c>
      <c r="AT659" s="203" t="s">
        <v>241</v>
      </c>
      <c r="AU659" s="203" t="s">
        <v>86</v>
      </c>
      <c r="AY659" s="18" t="s">
        <v>239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8" t="s">
        <v>83</v>
      </c>
      <c r="BK659" s="204">
        <f>ROUND(I659*H659,2)</f>
        <v>0</v>
      </c>
      <c r="BL659" s="18" t="s">
        <v>246</v>
      </c>
      <c r="BM659" s="203" t="s">
        <v>6172</v>
      </c>
    </row>
    <row r="660" spans="1:65" s="2" customFormat="1" ht="11.25">
      <c r="A660" s="35"/>
      <c r="B660" s="36"/>
      <c r="C660" s="37"/>
      <c r="D660" s="205" t="s">
        <v>248</v>
      </c>
      <c r="E660" s="37"/>
      <c r="F660" s="206" t="s">
        <v>6173</v>
      </c>
      <c r="G660" s="37"/>
      <c r="H660" s="37"/>
      <c r="I660" s="207"/>
      <c r="J660" s="37"/>
      <c r="K660" s="37"/>
      <c r="L660" s="40"/>
      <c r="M660" s="208"/>
      <c r="N660" s="209"/>
      <c r="O660" s="72"/>
      <c r="P660" s="72"/>
      <c r="Q660" s="72"/>
      <c r="R660" s="72"/>
      <c r="S660" s="72"/>
      <c r="T660" s="73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248</v>
      </c>
      <c r="AU660" s="18" t="s">
        <v>86</v>
      </c>
    </row>
    <row r="661" spans="1:65" s="12" customFormat="1" ht="22.9" customHeight="1">
      <c r="B661" s="176"/>
      <c r="C661" s="177"/>
      <c r="D661" s="178" t="s">
        <v>74</v>
      </c>
      <c r="E661" s="190" t="s">
        <v>1808</v>
      </c>
      <c r="F661" s="190" t="s">
        <v>1809</v>
      </c>
      <c r="G661" s="177"/>
      <c r="H661" s="177"/>
      <c r="I661" s="180"/>
      <c r="J661" s="191">
        <f>BK661</f>
        <v>0</v>
      </c>
      <c r="K661" s="177"/>
      <c r="L661" s="182"/>
      <c r="M661" s="183"/>
      <c r="N661" s="184"/>
      <c r="O661" s="184"/>
      <c r="P661" s="185">
        <f>SUM(P662:P665)</f>
        <v>0</v>
      </c>
      <c r="Q661" s="184"/>
      <c r="R661" s="185">
        <f>SUM(R662:R665)</f>
        <v>0</v>
      </c>
      <c r="S661" s="184"/>
      <c r="T661" s="186">
        <f>SUM(T662:T665)</f>
        <v>0</v>
      </c>
      <c r="AR661" s="187" t="s">
        <v>83</v>
      </c>
      <c r="AT661" s="188" t="s">
        <v>74</v>
      </c>
      <c r="AU661" s="188" t="s">
        <v>83</v>
      </c>
      <c r="AY661" s="187" t="s">
        <v>239</v>
      </c>
      <c r="BK661" s="189">
        <f>SUM(BK662:BK665)</f>
        <v>0</v>
      </c>
    </row>
    <row r="662" spans="1:65" s="2" customFormat="1" ht="24.2" customHeight="1">
      <c r="A662" s="35"/>
      <c r="B662" s="36"/>
      <c r="C662" s="192" t="s">
        <v>1428</v>
      </c>
      <c r="D662" s="192" t="s">
        <v>241</v>
      </c>
      <c r="E662" s="193" t="s">
        <v>3987</v>
      </c>
      <c r="F662" s="194" t="s">
        <v>3988</v>
      </c>
      <c r="G662" s="195" t="s">
        <v>343</v>
      </c>
      <c r="H662" s="196">
        <v>4.8410000000000002</v>
      </c>
      <c r="I662" s="197"/>
      <c r="J662" s="198">
        <f>ROUND(I662*H662,2)</f>
        <v>0</v>
      </c>
      <c r="K662" s="194" t="s">
        <v>245</v>
      </c>
      <c r="L662" s="40"/>
      <c r="M662" s="199" t="s">
        <v>1</v>
      </c>
      <c r="N662" s="200" t="s">
        <v>40</v>
      </c>
      <c r="O662" s="72"/>
      <c r="P662" s="201">
        <f>O662*H662</f>
        <v>0</v>
      </c>
      <c r="Q662" s="201">
        <v>0</v>
      </c>
      <c r="R662" s="201">
        <f>Q662*H662</f>
        <v>0</v>
      </c>
      <c r="S662" s="201">
        <v>0</v>
      </c>
      <c r="T662" s="202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3" t="s">
        <v>246</v>
      </c>
      <c r="AT662" s="203" t="s">
        <v>241</v>
      </c>
      <c r="AU662" s="203" t="s">
        <v>86</v>
      </c>
      <c r="AY662" s="18" t="s">
        <v>239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8" t="s">
        <v>83</v>
      </c>
      <c r="BK662" s="204">
        <f>ROUND(I662*H662,2)</f>
        <v>0</v>
      </c>
      <c r="BL662" s="18" t="s">
        <v>246</v>
      </c>
      <c r="BM662" s="203" t="s">
        <v>6174</v>
      </c>
    </row>
    <row r="663" spans="1:65" s="2" customFormat="1" ht="11.25">
      <c r="A663" s="35"/>
      <c r="B663" s="36"/>
      <c r="C663" s="37"/>
      <c r="D663" s="205" t="s">
        <v>248</v>
      </c>
      <c r="E663" s="37"/>
      <c r="F663" s="206" t="s">
        <v>3990</v>
      </c>
      <c r="G663" s="37"/>
      <c r="H663" s="37"/>
      <c r="I663" s="207"/>
      <c r="J663" s="37"/>
      <c r="K663" s="37"/>
      <c r="L663" s="40"/>
      <c r="M663" s="208"/>
      <c r="N663" s="209"/>
      <c r="O663" s="72"/>
      <c r="P663" s="72"/>
      <c r="Q663" s="72"/>
      <c r="R663" s="72"/>
      <c r="S663" s="72"/>
      <c r="T663" s="73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8" t="s">
        <v>248</v>
      </c>
      <c r="AU663" s="18" t="s">
        <v>86</v>
      </c>
    </row>
    <row r="664" spans="1:65" s="2" customFormat="1" ht="33" customHeight="1">
      <c r="A664" s="35"/>
      <c r="B664" s="36"/>
      <c r="C664" s="192" t="s">
        <v>1434</v>
      </c>
      <c r="D664" s="192" t="s">
        <v>241</v>
      </c>
      <c r="E664" s="193" t="s">
        <v>6175</v>
      </c>
      <c r="F664" s="194" t="s">
        <v>6176</v>
      </c>
      <c r="G664" s="195" t="s">
        <v>343</v>
      </c>
      <c r="H664" s="196">
        <v>4.8410000000000002</v>
      </c>
      <c r="I664" s="197"/>
      <c r="J664" s="198">
        <f>ROUND(I664*H664,2)</f>
        <v>0</v>
      </c>
      <c r="K664" s="194" t="s">
        <v>245</v>
      </c>
      <c r="L664" s="40"/>
      <c r="M664" s="199" t="s">
        <v>1</v>
      </c>
      <c r="N664" s="200" t="s">
        <v>40</v>
      </c>
      <c r="O664" s="72"/>
      <c r="P664" s="201">
        <f>O664*H664</f>
        <v>0</v>
      </c>
      <c r="Q664" s="201">
        <v>0</v>
      </c>
      <c r="R664" s="201">
        <f>Q664*H664</f>
        <v>0</v>
      </c>
      <c r="S664" s="201">
        <v>0</v>
      </c>
      <c r="T664" s="202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03" t="s">
        <v>246</v>
      </c>
      <c r="AT664" s="203" t="s">
        <v>241</v>
      </c>
      <c r="AU664" s="203" t="s">
        <v>86</v>
      </c>
      <c r="AY664" s="18" t="s">
        <v>239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8" t="s">
        <v>83</v>
      </c>
      <c r="BK664" s="204">
        <f>ROUND(I664*H664,2)</f>
        <v>0</v>
      </c>
      <c r="BL664" s="18" t="s">
        <v>246</v>
      </c>
      <c r="BM664" s="203" t="s">
        <v>6177</v>
      </c>
    </row>
    <row r="665" spans="1:65" s="2" customFormat="1" ht="11.25">
      <c r="A665" s="35"/>
      <c r="B665" s="36"/>
      <c r="C665" s="37"/>
      <c r="D665" s="205" t="s">
        <v>248</v>
      </c>
      <c r="E665" s="37"/>
      <c r="F665" s="206" t="s">
        <v>6178</v>
      </c>
      <c r="G665" s="37"/>
      <c r="H665" s="37"/>
      <c r="I665" s="207"/>
      <c r="J665" s="37"/>
      <c r="K665" s="37"/>
      <c r="L665" s="40"/>
      <c r="M665" s="208"/>
      <c r="N665" s="209"/>
      <c r="O665" s="72"/>
      <c r="P665" s="72"/>
      <c r="Q665" s="72"/>
      <c r="R665" s="72"/>
      <c r="S665" s="72"/>
      <c r="T665" s="73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8" t="s">
        <v>248</v>
      </c>
      <c r="AU665" s="18" t="s">
        <v>86</v>
      </c>
    </row>
    <row r="666" spans="1:65" s="12" customFormat="1" ht="25.9" customHeight="1">
      <c r="B666" s="176"/>
      <c r="C666" s="177"/>
      <c r="D666" s="178" t="s">
        <v>74</v>
      </c>
      <c r="E666" s="179" t="s">
        <v>1815</v>
      </c>
      <c r="F666" s="179" t="s">
        <v>1816</v>
      </c>
      <c r="G666" s="177"/>
      <c r="H666" s="177"/>
      <c r="I666" s="180"/>
      <c r="J666" s="181">
        <f>BK666</f>
        <v>0</v>
      </c>
      <c r="K666" s="177"/>
      <c r="L666" s="182"/>
      <c r="M666" s="183"/>
      <c r="N666" s="184"/>
      <c r="O666" s="184"/>
      <c r="P666" s="185">
        <f>P667</f>
        <v>0</v>
      </c>
      <c r="Q666" s="184"/>
      <c r="R666" s="185">
        <f>R667</f>
        <v>6.3E-2</v>
      </c>
      <c r="S666" s="184"/>
      <c r="T666" s="186">
        <f>T667</f>
        <v>0</v>
      </c>
      <c r="AR666" s="187" t="s">
        <v>86</v>
      </c>
      <c r="AT666" s="188" t="s">
        <v>74</v>
      </c>
      <c r="AU666" s="188" t="s">
        <v>75</v>
      </c>
      <c r="AY666" s="187" t="s">
        <v>239</v>
      </c>
      <c r="BK666" s="189">
        <f>BK667</f>
        <v>0</v>
      </c>
    </row>
    <row r="667" spans="1:65" s="12" customFormat="1" ht="22.9" customHeight="1">
      <c r="B667" s="176"/>
      <c r="C667" s="177"/>
      <c r="D667" s="178" t="s">
        <v>74</v>
      </c>
      <c r="E667" s="190" t="s">
        <v>6179</v>
      </c>
      <c r="F667" s="190" t="s">
        <v>6180</v>
      </c>
      <c r="G667" s="177"/>
      <c r="H667" s="177"/>
      <c r="I667" s="180"/>
      <c r="J667" s="191">
        <f>BK667</f>
        <v>0</v>
      </c>
      <c r="K667" s="177"/>
      <c r="L667" s="182"/>
      <c r="M667" s="183"/>
      <c r="N667" s="184"/>
      <c r="O667" s="184"/>
      <c r="P667" s="185">
        <f>SUM(P668:P685)</f>
        <v>0</v>
      </c>
      <c r="Q667" s="184"/>
      <c r="R667" s="185">
        <f>SUM(R668:R685)</f>
        <v>6.3E-2</v>
      </c>
      <c r="S667" s="184"/>
      <c r="T667" s="186">
        <f>SUM(T668:T685)</f>
        <v>0</v>
      </c>
      <c r="AR667" s="187" t="s">
        <v>86</v>
      </c>
      <c r="AT667" s="188" t="s">
        <v>74</v>
      </c>
      <c r="AU667" s="188" t="s">
        <v>83</v>
      </c>
      <c r="AY667" s="187" t="s">
        <v>239</v>
      </c>
      <c r="BK667" s="189">
        <f>SUM(BK668:BK685)</f>
        <v>0</v>
      </c>
    </row>
    <row r="668" spans="1:65" s="2" customFormat="1" ht="21.75" customHeight="1">
      <c r="A668" s="35"/>
      <c r="B668" s="36"/>
      <c r="C668" s="192" t="s">
        <v>1442</v>
      </c>
      <c r="D668" s="192" t="s">
        <v>241</v>
      </c>
      <c r="E668" s="193" t="s">
        <v>6181</v>
      </c>
      <c r="F668" s="194" t="s">
        <v>6182</v>
      </c>
      <c r="G668" s="195" t="s">
        <v>674</v>
      </c>
      <c r="H668" s="196">
        <v>3</v>
      </c>
      <c r="I668" s="197"/>
      <c r="J668" s="198">
        <f>ROUND(I668*H668,2)</f>
        <v>0</v>
      </c>
      <c r="K668" s="194" t="s">
        <v>245</v>
      </c>
      <c r="L668" s="40"/>
      <c r="M668" s="199" t="s">
        <v>1</v>
      </c>
      <c r="N668" s="200" t="s">
        <v>40</v>
      </c>
      <c r="O668" s="72"/>
      <c r="P668" s="201">
        <f>O668*H668</f>
        <v>0</v>
      </c>
      <c r="Q668" s="201">
        <v>2.0000000000000002E-5</v>
      </c>
      <c r="R668" s="201">
        <f>Q668*H668</f>
        <v>6.0000000000000008E-5</v>
      </c>
      <c r="S668" s="201">
        <v>0</v>
      </c>
      <c r="T668" s="202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03" t="s">
        <v>169</v>
      </c>
      <c r="AT668" s="203" t="s">
        <v>241</v>
      </c>
      <c r="AU668" s="203" t="s">
        <v>86</v>
      </c>
      <c r="AY668" s="18" t="s">
        <v>239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18" t="s">
        <v>83</v>
      </c>
      <c r="BK668" s="204">
        <f>ROUND(I668*H668,2)</f>
        <v>0</v>
      </c>
      <c r="BL668" s="18" t="s">
        <v>169</v>
      </c>
      <c r="BM668" s="203" t="s">
        <v>6183</v>
      </c>
    </row>
    <row r="669" spans="1:65" s="2" customFormat="1" ht="11.25">
      <c r="A669" s="35"/>
      <c r="B669" s="36"/>
      <c r="C669" s="37"/>
      <c r="D669" s="205" t="s">
        <v>248</v>
      </c>
      <c r="E669" s="37"/>
      <c r="F669" s="206" t="s">
        <v>6184</v>
      </c>
      <c r="G669" s="37"/>
      <c r="H669" s="37"/>
      <c r="I669" s="207"/>
      <c r="J669" s="37"/>
      <c r="K669" s="37"/>
      <c r="L669" s="40"/>
      <c r="M669" s="208"/>
      <c r="N669" s="209"/>
      <c r="O669" s="72"/>
      <c r="P669" s="72"/>
      <c r="Q669" s="72"/>
      <c r="R669" s="72"/>
      <c r="S669" s="72"/>
      <c r="T669" s="73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8" t="s">
        <v>248</v>
      </c>
      <c r="AU669" s="18" t="s">
        <v>86</v>
      </c>
    </row>
    <row r="670" spans="1:65" s="13" customFormat="1" ht="11.25">
      <c r="B670" s="210"/>
      <c r="C670" s="211"/>
      <c r="D670" s="212" t="s">
        <v>250</v>
      </c>
      <c r="E670" s="213" t="s">
        <v>1</v>
      </c>
      <c r="F670" s="214" t="s">
        <v>4166</v>
      </c>
      <c r="G670" s="211"/>
      <c r="H670" s="213" t="s">
        <v>1</v>
      </c>
      <c r="I670" s="215"/>
      <c r="J670" s="211"/>
      <c r="K670" s="211"/>
      <c r="L670" s="216"/>
      <c r="M670" s="217"/>
      <c r="N670" s="218"/>
      <c r="O670" s="218"/>
      <c r="P670" s="218"/>
      <c r="Q670" s="218"/>
      <c r="R670" s="218"/>
      <c r="S670" s="218"/>
      <c r="T670" s="219"/>
      <c r="AT670" s="220" t="s">
        <v>250</v>
      </c>
      <c r="AU670" s="220" t="s">
        <v>86</v>
      </c>
      <c r="AV670" s="13" t="s">
        <v>83</v>
      </c>
      <c r="AW670" s="13" t="s">
        <v>31</v>
      </c>
      <c r="AX670" s="13" t="s">
        <v>75</v>
      </c>
      <c r="AY670" s="220" t="s">
        <v>239</v>
      </c>
    </row>
    <row r="671" spans="1:65" s="14" customFormat="1" ht="11.25">
      <c r="B671" s="221"/>
      <c r="C671" s="222"/>
      <c r="D671" s="212" t="s">
        <v>250</v>
      </c>
      <c r="E671" s="223" t="s">
        <v>1</v>
      </c>
      <c r="F671" s="224" t="s">
        <v>255</v>
      </c>
      <c r="G671" s="222"/>
      <c r="H671" s="225">
        <v>3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250</v>
      </c>
      <c r="AU671" s="231" t="s">
        <v>86</v>
      </c>
      <c r="AV671" s="14" t="s">
        <v>86</v>
      </c>
      <c r="AW671" s="14" t="s">
        <v>31</v>
      </c>
      <c r="AX671" s="14" t="s">
        <v>83</v>
      </c>
      <c r="AY671" s="231" t="s">
        <v>239</v>
      </c>
    </row>
    <row r="672" spans="1:65" s="13" customFormat="1" ht="11.25">
      <c r="B672" s="210"/>
      <c r="C672" s="211"/>
      <c r="D672" s="212" t="s">
        <v>250</v>
      </c>
      <c r="E672" s="213" t="s">
        <v>1</v>
      </c>
      <c r="F672" s="214" t="s">
        <v>33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250</v>
      </c>
      <c r="AU672" s="220" t="s">
        <v>86</v>
      </c>
      <c r="AV672" s="13" t="s">
        <v>83</v>
      </c>
      <c r="AW672" s="13" t="s">
        <v>31</v>
      </c>
      <c r="AX672" s="13" t="s">
        <v>75</v>
      </c>
      <c r="AY672" s="220" t="s">
        <v>239</v>
      </c>
    </row>
    <row r="673" spans="1:65" s="13" customFormat="1" ht="11.25">
      <c r="B673" s="210"/>
      <c r="C673" s="211"/>
      <c r="D673" s="212" t="s">
        <v>250</v>
      </c>
      <c r="E673" s="213" t="s">
        <v>1</v>
      </c>
      <c r="F673" s="214" t="s">
        <v>6185</v>
      </c>
      <c r="G673" s="211"/>
      <c r="H673" s="213" t="s">
        <v>1</v>
      </c>
      <c r="I673" s="215"/>
      <c r="J673" s="211"/>
      <c r="K673" s="211"/>
      <c r="L673" s="216"/>
      <c r="M673" s="217"/>
      <c r="N673" s="218"/>
      <c r="O673" s="218"/>
      <c r="P673" s="218"/>
      <c r="Q673" s="218"/>
      <c r="R673" s="218"/>
      <c r="S673" s="218"/>
      <c r="T673" s="219"/>
      <c r="AT673" s="220" t="s">
        <v>250</v>
      </c>
      <c r="AU673" s="220" t="s">
        <v>86</v>
      </c>
      <c r="AV673" s="13" t="s">
        <v>83</v>
      </c>
      <c r="AW673" s="13" t="s">
        <v>31</v>
      </c>
      <c r="AX673" s="13" t="s">
        <v>75</v>
      </c>
      <c r="AY673" s="220" t="s">
        <v>239</v>
      </c>
    </row>
    <row r="674" spans="1:65" s="2" customFormat="1" ht="24.2" customHeight="1">
      <c r="A674" s="35"/>
      <c r="B674" s="36"/>
      <c r="C674" s="254" t="s">
        <v>1448</v>
      </c>
      <c r="D674" s="254" t="s">
        <v>340</v>
      </c>
      <c r="E674" s="255" t="s">
        <v>6186</v>
      </c>
      <c r="F674" s="256" t="s">
        <v>6187</v>
      </c>
      <c r="G674" s="257" t="s">
        <v>674</v>
      </c>
      <c r="H674" s="258">
        <v>3</v>
      </c>
      <c r="I674" s="259"/>
      <c r="J674" s="260">
        <f>ROUND(I674*H674,2)</f>
        <v>0</v>
      </c>
      <c r="K674" s="256" t="s">
        <v>245</v>
      </c>
      <c r="L674" s="261"/>
      <c r="M674" s="262" t="s">
        <v>1</v>
      </c>
      <c r="N674" s="263" t="s">
        <v>40</v>
      </c>
      <c r="O674" s="72"/>
      <c r="P674" s="201">
        <f>O674*H674</f>
        <v>0</v>
      </c>
      <c r="Q674" s="201">
        <v>1.4500000000000001E-2</v>
      </c>
      <c r="R674" s="201">
        <f>Q674*H674</f>
        <v>4.3500000000000004E-2</v>
      </c>
      <c r="S674" s="201">
        <v>0</v>
      </c>
      <c r="T674" s="202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03" t="s">
        <v>531</v>
      </c>
      <c r="AT674" s="203" t="s">
        <v>340</v>
      </c>
      <c r="AU674" s="203" t="s">
        <v>86</v>
      </c>
      <c r="AY674" s="18" t="s">
        <v>239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18" t="s">
        <v>83</v>
      </c>
      <c r="BK674" s="204">
        <f>ROUND(I674*H674,2)</f>
        <v>0</v>
      </c>
      <c r="BL674" s="18" t="s">
        <v>169</v>
      </c>
      <c r="BM674" s="203" t="s">
        <v>6188</v>
      </c>
    </row>
    <row r="675" spans="1:65" s="13" customFormat="1" ht="11.25">
      <c r="B675" s="210"/>
      <c r="C675" s="211"/>
      <c r="D675" s="212" t="s">
        <v>250</v>
      </c>
      <c r="E675" s="213" t="s">
        <v>1</v>
      </c>
      <c r="F675" s="214" t="s">
        <v>6189</v>
      </c>
      <c r="G675" s="211"/>
      <c r="H675" s="213" t="s">
        <v>1</v>
      </c>
      <c r="I675" s="215"/>
      <c r="J675" s="211"/>
      <c r="K675" s="211"/>
      <c r="L675" s="216"/>
      <c r="M675" s="217"/>
      <c r="N675" s="218"/>
      <c r="O675" s="218"/>
      <c r="P675" s="218"/>
      <c r="Q675" s="218"/>
      <c r="R675" s="218"/>
      <c r="S675" s="218"/>
      <c r="T675" s="219"/>
      <c r="AT675" s="220" t="s">
        <v>250</v>
      </c>
      <c r="AU675" s="220" t="s">
        <v>86</v>
      </c>
      <c r="AV675" s="13" t="s">
        <v>83</v>
      </c>
      <c r="AW675" s="13" t="s">
        <v>31</v>
      </c>
      <c r="AX675" s="13" t="s">
        <v>75</v>
      </c>
      <c r="AY675" s="220" t="s">
        <v>239</v>
      </c>
    </row>
    <row r="676" spans="1:65" s="14" customFormat="1" ht="11.25">
      <c r="B676" s="221"/>
      <c r="C676" s="222"/>
      <c r="D676" s="212" t="s">
        <v>250</v>
      </c>
      <c r="E676" s="223" t="s">
        <v>1</v>
      </c>
      <c r="F676" s="224" t="s">
        <v>255</v>
      </c>
      <c r="G676" s="222"/>
      <c r="H676" s="225">
        <v>3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250</v>
      </c>
      <c r="AU676" s="231" t="s">
        <v>86</v>
      </c>
      <c r="AV676" s="14" t="s">
        <v>86</v>
      </c>
      <c r="AW676" s="14" t="s">
        <v>31</v>
      </c>
      <c r="AX676" s="14" t="s">
        <v>83</v>
      </c>
      <c r="AY676" s="231" t="s">
        <v>239</v>
      </c>
    </row>
    <row r="677" spans="1:65" s="2" customFormat="1" ht="21.75" customHeight="1">
      <c r="A677" s="35"/>
      <c r="B677" s="36"/>
      <c r="C677" s="192" t="s">
        <v>1455</v>
      </c>
      <c r="D677" s="192" t="s">
        <v>241</v>
      </c>
      <c r="E677" s="193" t="s">
        <v>6190</v>
      </c>
      <c r="F677" s="194" t="s">
        <v>6191</v>
      </c>
      <c r="G677" s="195" t="s">
        <v>674</v>
      </c>
      <c r="H677" s="196">
        <v>1</v>
      </c>
      <c r="I677" s="197"/>
      <c r="J677" s="198">
        <f>ROUND(I677*H677,2)</f>
        <v>0</v>
      </c>
      <c r="K677" s="194" t="s">
        <v>245</v>
      </c>
      <c r="L677" s="40"/>
      <c r="M677" s="199" t="s">
        <v>1</v>
      </c>
      <c r="N677" s="200" t="s">
        <v>40</v>
      </c>
      <c r="O677" s="72"/>
      <c r="P677" s="201">
        <f>O677*H677</f>
        <v>0</v>
      </c>
      <c r="Q677" s="201">
        <v>1.08E-3</v>
      </c>
      <c r="R677" s="201">
        <f>Q677*H677</f>
        <v>1.08E-3</v>
      </c>
      <c r="S677" s="201">
        <v>0</v>
      </c>
      <c r="T677" s="202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3" t="s">
        <v>169</v>
      </c>
      <c r="AT677" s="203" t="s">
        <v>241</v>
      </c>
      <c r="AU677" s="203" t="s">
        <v>86</v>
      </c>
      <c r="AY677" s="18" t="s">
        <v>239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18" t="s">
        <v>83</v>
      </c>
      <c r="BK677" s="204">
        <f>ROUND(I677*H677,2)</f>
        <v>0</v>
      </c>
      <c r="BL677" s="18" t="s">
        <v>169</v>
      </c>
      <c r="BM677" s="203" t="s">
        <v>6192</v>
      </c>
    </row>
    <row r="678" spans="1:65" s="2" customFormat="1" ht="11.25">
      <c r="A678" s="35"/>
      <c r="B678" s="36"/>
      <c r="C678" s="37"/>
      <c r="D678" s="205" t="s">
        <v>248</v>
      </c>
      <c r="E678" s="37"/>
      <c r="F678" s="206" t="s">
        <v>6193</v>
      </c>
      <c r="G678" s="37"/>
      <c r="H678" s="37"/>
      <c r="I678" s="207"/>
      <c r="J678" s="37"/>
      <c r="K678" s="37"/>
      <c r="L678" s="40"/>
      <c r="M678" s="208"/>
      <c r="N678" s="209"/>
      <c r="O678" s="72"/>
      <c r="P678" s="72"/>
      <c r="Q678" s="72"/>
      <c r="R678" s="72"/>
      <c r="S678" s="72"/>
      <c r="T678" s="73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8" t="s">
        <v>248</v>
      </c>
      <c r="AU678" s="18" t="s">
        <v>86</v>
      </c>
    </row>
    <row r="679" spans="1:65" s="2" customFormat="1" ht="16.5" customHeight="1">
      <c r="A679" s="35"/>
      <c r="B679" s="36"/>
      <c r="C679" s="192" t="s">
        <v>1461</v>
      </c>
      <c r="D679" s="192" t="s">
        <v>241</v>
      </c>
      <c r="E679" s="193" t="s">
        <v>6194</v>
      </c>
      <c r="F679" s="194" t="s">
        <v>6195</v>
      </c>
      <c r="G679" s="195" t="s">
        <v>4179</v>
      </c>
      <c r="H679" s="196">
        <v>2</v>
      </c>
      <c r="I679" s="197"/>
      <c r="J679" s="198">
        <f>ROUND(I679*H679,2)</f>
        <v>0</v>
      </c>
      <c r="K679" s="194" t="s">
        <v>245</v>
      </c>
      <c r="L679" s="40"/>
      <c r="M679" s="199" t="s">
        <v>1</v>
      </c>
      <c r="N679" s="200" t="s">
        <v>40</v>
      </c>
      <c r="O679" s="72"/>
      <c r="P679" s="201">
        <f>O679*H679</f>
        <v>0</v>
      </c>
      <c r="Q679" s="201">
        <v>5.6999999999999998E-4</v>
      </c>
      <c r="R679" s="201">
        <f>Q679*H679</f>
        <v>1.14E-3</v>
      </c>
      <c r="S679" s="201">
        <v>0</v>
      </c>
      <c r="T679" s="202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3" t="s">
        <v>169</v>
      </c>
      <c r="AT679" s="203" t="s">
        <v>241</v>
      </c>
      <c r="AU679" s="203" t="s">
        <v>86</v>
      </c>
      <c r="AY679" s="18" t="s">
        <v>239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8" t="s">
        <v>83</v>
      </c>
      <c r="BK679" s="204">
        <f>ROUND(I679*H679,2)</f>
        <v>0</v>
      </c>
      <c r="BL679" s="18" t="s">
        <v>169</v>
      </c>
      <c r="BM679" s="203" t="s">
        <v>6196</v>
      </c>
    </row>
    <row r="680" spans="1:65" s="2" customFormat="1" ht="11.25">
      <c r="A680" s="35"/>
      <c r="B680" s="36"/>
      <c r="C680" s="37"/>
      <c r="D680" s="205" t="s">
        <v>248</v>
      </c>
      <c r="E680" s="37"/>
      <c r="F680" s="206" t="s">
        <v>6197</v>
      </c>
      <c r="G680" s="37"/>
      <c r="H680" s="37"/>
      <c r="I680" s="207"/>
      <c r="J680" s="37"/>
      <c r="K680" s="37"/>
      <c r="L680" s="40"/>
      <c r="M680" s="208"/>
      <c r="N680" s="209"/>
      <c r="O680" s="72"/>
      <c r="P680" s="72"/>
      <c r="Q680" s="72"/>
      <c r="R680" s="72"/>
      <c r="S680" s="72"/>
      <c r="T680" s="73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8" t="s">
        <v>248</v>
      </c>
      <c r="AU680" s="18" t="s">
        <v>86</v>
      </c>
    </row>
    <row r="681" spans="1:65" s="2" customFormat="1" ht="24.2" customHeight="1">
      <c r="A681" s="35"/>
      <c r="B681" s="36"/>
      <c r="C681" s="192" t="s">
        <v>1468</v>
      </c>
      <c r="D681" s="192" t="s">
        <v>241</v>
      </c>
      <c r="E681" s="193" t="s">
        <v>6198</v>
      </c>
      <c r="F681" s="194" t="s">
        <v>6199</v>
      </c>
      <c r="G681" s="195" t="s">
        <v>4179</v>
      </c>
      <c r="H681" s="196">
        <v>1</v>
      </c>
      <c r="I681" s="197"/>
      <c r="J681" s="198">
        <f>ROUND(I681*H681,2)</f>
        <v>0</v>
      </c>
      <c r="K681" s="194" t="s">
        <v>1</v>
      </c>
      <c r="L681" s="40"/>
      <c r="M681" s="199" t="s">
        <v>1</v>
      </c>
      <c r="N681" s="200" t="s">
        <v>40</v>
      </c>
      <c r="O681" s="72"/>
      <c r="P681" s="201">
        <f>O681*H681</f>
        <v>0</v>
      </c>
      <c r="Q681" s="201">
        <v>1.7219999999999999E-2</v>
      </c>
      <c r="R681" s="201">
        <f>Q681*H681</f>
        <v>1.7219999999999999E-2</v>
      </c>
      <c r="S681" s="201">
        <v>0</v>
      </c>
      <c r="T681" s="202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03" t="s">
        <v>169</v>
      </c>
      <c r="AT681" s="203" t="s">
        <v>241</v>
      </c>
      <c r="AU681" s="203" t="s">
        <v>86</v>
      </c>
      <c r="AY681" s="18" t="s">
        <v>239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8" t="s">
        <v>83</v>
      </c>
      <c r="BK681" s="204">
        <f>ROUND(I681*H681,2)</f>
        <v>0</v>
      </c>
      <c r="BL681" s="18" t="s">
        <v>169</v>
      </c>
      <c r="BM681" s="203" t="s">
        <v>6200</v>
      </c>
    </row>
    <row r="682" spans="1:65" s="2" customFormat="1" ht="24.2" customHeight="1">
      <c r="A682" s="35"/>
      <c r="B682" s="36"/>
      <c r="C682" s="192" t="s">
        <v>1475</v>
      </c>
      <c r="D682" s="192" t="s">
        <v>241</v>
      </c>
      <c r="E682" s="193" t="s">
        <v>6201</v>
      </c>
      <c r="F682" s="194" t="s">
        <v>6202</v>
      </c>
      <c r="G682" s="195" t="s">
        <v>674</v>
      </c>
      <c r="H682" s="196">
        <v>1</v>
      </c>
      <c r="I682" s="197"/>
      <c r="J682" s="198">
        <f>ROUND(I682*H682,2)</f>
        <v>0</v>
      </c>
      <c r="K682" s="194" t="s">
        <v>1</v>
      </c>
      <c r="L682" s="40"/>
      <c r="M682" s="199" t="s">
        <v>1</v>
      </c>
      <c r="N682" s="200" t="s">
        <v>40</v>
      </c>
      <c r="O682" s="72"/>
      <c r="P682" s="201">
        <f>O682*H682</f>
        <v>0</v>
      </c>
      <c r="Q682" s="201">
        <v>0</v>
      </c>
      <c r="R682" s="201">
        <f>Q682*H682</f>
        <v>0</v>
      </c>
      <c r="S682" s="201">
        <v>0</v>
      </c>
      <c r="T682" s="202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03" t="s">
        <v>169</v>
      </c>
      <c r="AT682" s="203" t="s">
        <v>241</v>
      </c>
      <c r="AU682" s="203" t="s">
        <v>86</v>
      </c>
      <c r="AY682" s="18" t="s">
        <v>239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18" t="s">
        <v>83</v>
      </c>
      <c r="BK682" s="204">
        <f>ROUND(I682*H682,2)</f>
        <v>0</v>
      </c>
      <c r="BL682" s="18" t="s">
        <v>169</v>
      </c>
      <c r="BM682" s="203" t="s">
        <v>6203</v>
      </c>
    </row>
    <row r="683" spans="1:65" s="2" customFormat="1" ht="24.2" customHeight="1">
      <c r="A683" s="35"/>
      <c r="B683" s="36"/>
      <c r="C683" s="192" t="s">
        <v>1482</v>
      </c>
      <c r="D683" s="192" t="s">
        <v>241</v>
      </c>
      <c r="E683" s="193" t="s">
        <v>6204</v>
      </c>
      <c r="F683" s="194" t="s">
        <v>6205</v>
      </c>
      <c r="G683" s="195" t="s">
        <v>674</v>
      </c>
      <c r="H683" s="196">
        <v>1</v>
      </c>
      <c r="I683" s="197"/>
      <c r="J683" s="198">
        <f>ROUND(I683*H683,2)</f>
        <v>0</v>
      </c>
      <c r="K683" s="194" t="s">
        <v>1</v>
      </c>
      <c r="L683" s="40"/>
      <c r="M683" s="199" t="s">
        <v>1</v>
      </c>
      <c r="N683" s="200" t="s">
        <v>40</v>
      </c>
      <c r="O683" s="72"/>
      <c r="P683" s="201">
        <f>O683*H683</f>
        <v>0</v>
      </c>
      <c r="Q683" s="201">
        <v>0</v>
      </c>
      <c r="R683" s="201">
        <f>Q683*H683</f>
        <v>0</v>
      </c>
      <c r="S683" s="201">
        <v>0</v>
      </c>
      <c r="T683" s="202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03" t="s">
        <v>169</v>
      </c>
      <c r="AT683" s="203" t="s">
        <v>241</v>
      </c>
      <c r="AU683" s="203" t="s">
        <v>86</v>
      </c>
      <c r="AY683" s="18" t="s">
        <v>239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18" t="s">
        <v>83</v>
      </c>
      <c r="BK683" s="204">
        <f>ROUND(I683*H683,2)</f>
        <v>0</v>
      </c>
      <c r="BL683" s="18" t="s">
        <v>169</v>
      </c>
      <c r="BM683" s="203" t="s">
        <v>6206</v>
      </c>
    </row>
    <row r="684" spans="1:65" s="2" customFormat="1" ht="24.2" customHeight="1">
      <c r="A684" s="35"/>
      <c r="B684" s="36"/>
      <c r="C684" s="192" t="s">
        <v>1489</v>
      </c>
      <c r="D684" s="192" t="s">
        <v>241</v>
      </c>
      <c r="E684" s="193" t="s">
        <v>4238</v>
      </c>
      <c r="F684" s="194" t="s">
        <v>4239</v>
      </c>
      <c r="G684" s="195" t="s">
        <v>343</v>
      </c>
      <c r="H684" s="196">
        <v>6.3E-2</v>
      </c>
      <c r="I684" s="197"/>
      <c r="J684" s="198">
        <f>ROUND(I684*H684,2)</f>
        <v>0</v>
      </c>
      <c r="K684" s="194" t="s">
        <v>245</v>
      </c>
      <c r="L684" s="40"/>
      <c r="M684" s="199" t="s">
        <v>1</v>
      </c>
      <c r="N684" s="200" t="s">
        <v>40</v>
      </c>
      <c r="O684" s="72"/>
      <c r="P684" s="201">
        <f>O684*H684</f>
        <v>0</v>
      </c>
      <c r="Q684" s="201">
        <v>0</v>
      </c>
      <c r="R684" s="201">
        <f>Q684*H684</f>
        <v>0</v>
      </c>
      <c r="S684" s="201">
        <v>0</v>
      </c>
      <c r="T684" s="202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03" t="s">
        <v>169</v>
      </c>
      <c r="AT684" s="203" t="s">
        <v>241</v>
      </c>
      <c r="AU684" s="203" t="s">
        <v>86</v>
      </c>
      <c r="AY684" s="18" t="s">
        <v>239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18" t="s">
        <v>83</v>
      </c>
      <c r="BK684" s="204">
        <f>ROUND(I684*H684,2)</f>
        <v>0</v>
      </c>
      <c r="BL684" s="18" t="s">
        <v>169</v>
      </c>
      <c r="BM684" s="203" t="s">
        <v>6207</v>
      </c>
    </row>
    <row r="685" spans="1:65" s="2" customFormat="1" ht="11.25">
      <c r="A685" s="35"/>
      <c r="B685" s="36"/>
      <c r="C685" s="37"/>
      <c r="D685" s="205" t="s">
        <v>248</v>
      </c>
      <c r="E685" s="37"/>
      <c r="F685" s="206" t="s">
        <v>4241</v>
      </c>
      <c r="G685" s="37"/>
      <c r="H685" s="37"/>
      <c r="I685" s="207"/>
      <c r="J685" s="37"/>
      <c r="K685" s="37"/>
      <c r="L685" s="40"/>
      <c r="M685" s="265"/>
      <c r="N685" s="266"/>
      <c r="O685" s="267"/>
      <c r="P685" s="267"/>
      <c r="Q685" s="267"/>
      <c r="R685" s="267"/>
      <c r="S685" s="267"/>
      <c r="T685" s="268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8" t="s">
        <v>248</v>
      </c>
      <c r="AU685" s="18" t="s">
        <v>86</v>
      </c>
    </row>
    <row r="686" spans="1:65" s="2" customFormat="1" ht="6.95" customHeight="1">
      <c r="A686" s="35"/>
      <c r="B686" s="55"/>
      <c r="C686" s="56"/>
      <c r="D686" s="56"/>
      <c r="E686" s="56"/>
      <c r="F686" s="56"/>
      <c r="G686" s="56"/>
      <c r="H686" s="56"/>
      <c r="I686" s="56"/>
      <c r="J686" s="56"/>
      <c r="K686" s="56"/>
      <c r="L686" s="40"/>
      <c r="M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</row>
  </sheetData>
  <sheetProtection algorithmName="SHA-512" hashValue="hLGJUKW8ab3iwd/Tjr1q49kMbgS9snpkK0uCXJI4EN2TJso+69pMfsgs7UPksw5iBI308E4vBLg6EXqbdtuGAw==" saltValue="fSPg1J+VGS0Eravf57J1SPUBkX5DFUMzpJXY+xySJxxA5sXBNU5/jJlIda5w8DvGKNgfKQtUcdDhK528BduGXg==" spinCount="100000" sheet="1" objects="1" scenarios="1" formatColumns="0" formatRows="0" autoFilter="0"/>
  <autoFilter ref="C130:K685" xr:uid="{00000000-0009-0000-0000-000010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hyperlinks>
    <hyperlink ref="F135" r:id="rId1" xr:uid="{00000000-0004-0000-1000-000000000000}"/>
    <hyperlink ref="F152" r:id="rId2" xr:uid="{00000000-0004-0000-1000-000001000000}"/>
    <hyperlink ref="F169" r:id="rId3" xr:uid="{00000000-0004-0000-1000-000002000000}"/>
    <hyperlink ref="F171" r:id="rId4" xr:uid="{00000000-0004-0000-1000-000003000000}"/>
    <hyperlink ref="F173" r:id="rId5" xr:uid="{00000000-0004-0000-1000-000004000000}"/>
    <hyperlink ref="F175" r:id="rId6" xr:uid="{00000000-0004-0000-1000-000005000000}"/>
    <hyperlink ref="F190" r:id="rId7" xr:uid="{00000000-0004-0000-1000-000006000000}"/>
    <hyperlink ref="F192" r:id="rId8" xr:uid="{00000000-0004-0000-1000-000007000000}"/>
    <hyperlink ref="F200" r:id="rId9" xr:uid="{00000000-0004-0000-1000-000008000000}"/>
    <hyperlink ref="F214" r:id="rId10" xr:uid="{00000000-0004-0000-1000-000009000000}"/>
    <hyperlink ref="F221" r:id="rId11" xr:uid="{00000000-0004-0000-1000-00000A000000}"/>
    <hyperlink ref="F233" r:id="rId12" xr:uid="{00000000-0004-0000-1000-00000B000000}"/>
    <hyperlink ref="F237" r:id="rId13" xr:uid="{00000000-0004-0000-1000-00000C000000}"/>
    <hyperlink ref="F240" r:id="rId14" xr:uid="{00000000-0004-0000-1000-00000D000000}"/>
    <hyperlink ref="F243" r:id="rId15" xr:uid="{00000000-0004-0000-1000-00000E000000}"/>
    <hyperlink ref="F258" r:id="rId16" xr:uid="{00000000-0004-0000-1000-00000F000000}"/>
    <hyperlink ref="F274" r:id="rId17" xr:uid="{00000000-0004-0000-1000-000010000000}"/>
    <hyperlink ref="F279" r:id="rId18" xr:uid="{00000000-0004-0000-1000-000011000000}"/>
    <hyperlink ref="F283" r:id="rId19" xr:uid="{00000000-0004-0000-1000-000012000000}"/>
    <hyperlink ref="F287" r:id="rId20" xr:uid="{00000000-0004-0000-1000-000013000000}"/>
    <hyperlink ref="F298" r:id="rId21" xr:uid="{00000000-0004-0000-1000-000014000000}"/>
    <hyperlink ref="F302" r:id="rId22" xr:uid="{00000000-0004-0000-1000-000015000000}"/>
    <hyperlink ref="F306" r:id="rId23" xr:uid="{00000000-0004-0000-1000-000016000000}"/>
    <hyperlink ref="F315" r:id="rId24" xr:uid="{00000000-0004-0000-1000-000017000000}"/>
    <hyperlink ref="F325" r:id="rId25" xr:uid="{00000000-0004-0000-1000-000018000000}"/>
    <hyperlink ref="F329" r:id="rId26" xr:uid="{00000000-0004-0000-1000-000019000000}"/>
    <hyperlink ref="F339" r:id="rId27" xr:uid="{00000000-0004-0000-1000-00001A000000}"/>
    <hyperlink ref="F346" r:id="rId28" xr:uid="{00000000-0004-0000-1000-00001B000000}"/>
    <hyperlink ref="F353" r:id="rId29" xr:uid="{00000000-0004-0000-1000-00001C000000}"/>
    <hyperlink ref="F360" r:id="rId30" xr:uid="{00000000-0004-0000-1000-00001D000000}"/>
    <hyperlink ref="F364" r:id="rId31" xr:uid="{00000000-0004-0000-1000-00001E000000}"/>
    <hyperlink ref="F366" r:id="rId32" xr:uid="{00000000-0004-0000-1000-00001F000000}"/>
    <hyperlink ref="F368" r:id="rId33" xr:uid="{00000000-0004-0000-1000-000020000000}"/>
    <hyperlink ref="F370" r:id="rId34" xr:uid="{00000000-0004-0000-1000-000021000000}"/>
    <hyperlink ref="F372" r:id="rId35" xr:uid="{00000000-0004-0000-1000-000022000000}"/>
    <hyperlink ref="F376" r:id="rId36" xr:uid="{00000000-0004-0000-1000-000023000000}"/>
    <hyperlink ref="F378" r:id="rId37" xr:uid="{00000000-0004-0000-1000-000024000000}"/>
    <hyperlink ref="F380" r:id="rId38" xr:uid="{00000000-0004-0000-1000-000025000000}"/>
    <hyperlink ref="F385" r:id="rId39" xr:uid="{00000000-0004-0000-1000-000026000000}"/>
    <hyperlink ref="F394" r:id="rId40" xr:uid="{00000000-0004-0000-1000-000027000000}"/>
    <hyperlink ref="F423" r:id="rId41" xr:uid="{00000000-0004-0000-1000-000028000000}"/>
    <hyperlink ref="F432" r:id="rId42" xr:uid="{00000000-0004-0000-1000-000029000000}"/>
    <hyperlink ref="F435" r:id="rId43" xr:uid="{00000000-0004-0000-1000-00002A000000}"/>
    <hyperlink ref="F439" r:id="rId44" xr:uid="{00000000-0004-0000-1000-00002B000000}"/>
    <hyperlink ref="F446" r:id="rId45" xr:uid="{00000000-0004-0000-1000-00002C000000}"/>
    <hyperlink ref="F453" r:id="rId46" xr:uid="{00000000-0004-0000-1000-00002D000000}"/>
    <hyperlink ref="F464" r:id="rId47" xr:uid="{00000000-0004-0000-1000-00002E000000}"/>
    <hyperlink ref="F471" r:id="rId48" xr:uid="{00000000-0004-0000-1000-00002F000000}"/>
    <hyperlink ref="F478" r:id="rId49" xr:uid="{00000000-0004-0000-1000-000030000000}"/>
    <hyperlink ref="F485" r:id="rId50" xr:uid="{00000000-0004-0000-1000-000031000000}"/>
    <hyperlink ref="F492" r:id="rId51" xr:uid="{00000000-0004-0000-1000-000032000000}"/>
    <hyperlink ref="F508" r:id="rId52" xr:uid="{00000000-0004-0000-1000-000033000000}"/>
    <hyperlink ref="F516" r:id="rId53" xr:uid="{00000000-0004-0000-1000-000034000000}"/>
    <hyperlink ref="F520" r:id="rId54" xr:uid="{00000000-0004-0000-1000-000035000000}"/>
    <hyperlink ref="F522" r:id="rId55" xr:uid="{00000000-0004-0000-1000-000036000000}"/>
    <hyperlink ref="F525" r:id="rId56" xr:uid="{00000000-0004-0000-1000-000037000000}"/>
    <hyperlink ref="F529" r:id="rId57" xr:uid="{00000000-0004-0000-1000-000038000000}"/>
    <hyperlink ref="F534" r:id="rId58" xr:uid="{00000000-0004-0000-1000-000039000000}"/>
    <hyperlink ref="F538" r:id="rId59" xr:uid="{00000000-0004-0000-1000-00003A000000}"/>
    <hyperlink ref="F545" r:id="rId60" xr:uid="{00000000-0004-0000-1000-00003B000000}"/>
    <hyperlink ref="F553" r:id="rId61" xr:uid="{00000000-0004-0000-1000-00003C000000}"/>
    <hyperlink ref="F560" r:id="rId62" xr:uid="{00000000-0004-0000-1000-00003D000000}"/>
    <hyperlink ref="F572" r:id="rId63" xr:uid="{00000000-0004-0000-1000-00003E000000}"/>
    <hyperlink ref="F577" r:id="rId64" xr:uid="{00000000-0004-0000-1000-00003F000000}"/>
    <hyperlink ref="F584" r:id="rId65" xr:uid="{00000000-0004-0000-1000-000040000000}"/>
    <hyperlink ref="F590" r:id="rId66" xr:uid="{00000000-0004-0000-1000-000041000000}"/>
    <hyperlink ref="F605" r:id="rId67" xr:uid="{00000000-0004-0000-1000-000042000000}"/>
    <hyperlink ref="F622" r:id="rId68" xr:uid="{00000000-0004-0000-1000-000043000000}"/>
    <hyperlink ref="F633" r:id="rId69" xr:uid="{00000000-0004-0000-1000-000044000000}"/>
    <hyperlink ref="F640" r:id="rId70" xr:uid="{00000000-0004-0000-1000-000045000000}"/>
    <hyperlink ref="F647" r:id="rId71" xr:uid="{00000000-0004-0000-1000-000046000000}"/>
    <hyperlink ref="F652" r:id="rId72" xr:uid="{00000000-0004-0000-1000-000047000000}"/>
    <hyperlink ref="F656" r:id="rId73" xr:uid="{00000000-0004-0000-1000-000048000000}"/>
    <hyperlink ref="F660" r:id="rId74" xr:uid="{00000000-0004-0000-1000-000049000000}"/>
    <hyperlink ref="F663" r:id="rId75" xr:uid="{00000000-0004-0000-1000-00004A000000}"/>
    <hyperlink ref="F665" r:id="rId76" xr:uid="{00000000-0004-0000-1000-00004B000000}"/>
    <hyperlink ref="F669" r:id="rId77" xr:uid="{00000000-0004-0000-1000-00004C000000}"/>
    <hyperlink ref="F678" r:id="rId78" xr:uid="{00000000-0004-0000-1000-00004D000000}"/>
    <hyperlink ref="F680" r:id="rId79" xr:uid="{00000000-0004-0000-1000-00004E000000}"/>
    <hyperlink ref="F685" r:id="rId80" xr:uid="{00000000-0004-0000-1000-00004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141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6208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85</v>
      </c>
      <c r="G11" s="35"/>
      <c r="H11" s="35"/>
      <c r="I11" s="120" t="s">
        <v>19</v>
      </c>
      <c r="J11" s="111" t="s">
        <v>178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179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180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181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182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ROUND((SUM(BE117:BE132)),  2)</f>
        <v>0</v>
      </c>
      <c r="G33" s="35"/>
      <c r="H33" s="35"/>
      <c r="I33" s="131">
        <v>0.21</v>
      </c>
      <c r="J33" s="130">
        <f>ROUND(((SUM(BE117:BE132))*I33),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ROUND((SUM(BF117:BF132)),  2)</f>
        <v>0</v>
      </c>
      <c r="G34" s="35"/>
      <c r="H34" s="35"/>
      <c r="I34" s="131">
        <v>0.15</v>
      </c>
      <c r="J34" s="130">
        <f>ROUND(((SUM(BF117:BF132))*I34),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ROUND((SUM(BG117:BG132)),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ROUND((SUM(BH117:BH132)),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ROUND((SUM(BI117:BI132)),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06 - SO 253 Budova JSDH - Technologie mycího boxu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Ostrov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r.o.,Lidická 1239,36317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Tomanová Ing.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6209</v>
      </c>
      <c r="E97" s="157"/>
      <c r="F97" s="157"/>
      <c r="G97" s="157"/>
      <c r="H97" s="157"/>
      <c r="I97" s="157"/>
      <c r="J97" s="158">
        <f>J118</f>
        <v>0</v>
      </c>
      <c r="K97" s="155"/>
      <c r="L97" s="159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224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29" t="str">
        <f>E7</f>
        <v>Areál IZS Ostrov - stanice JSDH - revize 2022</v>
      </c>
      <c r="F107" s="330"/>
      <c r="G107" s="330"/>
      <c r="H107" s="330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176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84" t="str">
        <f>E9</f>
        <v>06 - SO 253 Budova JSDH - Technologie mycího boxu</v>
      </c>
      <c r="F109" s="331"/>
      <c r="G109" s="331"/>
      <c r="H109" s="331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Ostrov</v>
      </c>
      <c r="G111" s="37"/>
      <c r="H111" s="37"/>
      <c r="I111" s="30" t="s">
        <v>22</v>
      </c>
      <c r="J111" s="67">
        <f>IF(J12="","",J12)</f>
        <v>44764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40.15" customHeight="1">
      <c r="A113" s="35"/>
      <c r="B113" s="36"/>
      <c r="C113" s="30" t="s">
        <v>23</v>
      </c>
      <c r="D113" s="37"/>
      <c r="E113" s="37"/>
      <c r="F113" s="28" t="str">
        <f>E15</f>
        <v>Město Ostrov</v>
      </c>
      <c r="G113" s="37"/>
      <c r="H113" s="37"/>
      <c r="I113" s="30" t="s">
        <v>29</v>
      </c>
      <c r="J113" s="33" t="str">
        <f>E21</f>
        <v>BPO spol. s r.o.,Lidická 1239,36317 OSTROV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32</v>
      </c>
      <c r="J114" s="33" t="str">
        <f>E24</f>
        <v>Tomanová Ing.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5"/>
      <c r="B116" s="166"/>
      <c r="C116" s="167" t="s">
        <v>225</v>
      </c>
      <c r="D116" s="168" t="s">
        <v>60</v>
      </c>
      <c r="E116" s="168" t="s">
        <v>56</v>
      </c>
      <c r="F116" s="168" t="s">
        <v>57</v>
      </c>
      <c r="G116" s="168" t="s">
        <v>226</v>
      </c>
      <c r="H116" s="168" t="s">
        <v>227</v>
      </c>
      <c r="I116" s="168" t="s">
        <v>228</v>
      </c>
      <c r="J116" s="168" t="s">
        <v>185</v>
      </c>
      <c r="K116" s="169" t="s">
        <v>229</v>
      </c>
      <c r="L116" s="170"/>
      <c r="M116" s="76" t="s">
        <v>1</v>
      </c>
      <c r="N116" s="77" t="s">
        <v>39</v>
      </c>
      <c r="O116" s="77" t="s">
        <v>230</v>
      </c>
      <c r="P116" s="77" t="s">
        <v>231</v>
      </c>
      <c r="Q116" s="77" t="s">
        <v>232</v>
      </c>
      <c r="R116" s="77" t="s">
        <v>233</v>
      </c>
      <c r="S116" s="77" t="s">
        <v>234</v>
      </c>
      <c r="T116" s="78" t="s">
        <v>235</v>
      </c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</row>
    <row r="117" spans="1:65" s="2" customFormat="1" ht="22.9" customHeight="1">
      <c r="A117" s="35"/>
      <c r="B117" s="36"/>
      <c r="C117" s="83" t="s">
        <v>236</v>
      </c>
      <c r="D117" s="37"/>
      <c r="E117" s="37"/>
      <c r="F117" s="37"/>
      <c r="G117" s="37"/>
      <c r="H117" s="37"/>
      <c r="I117" s="37"/>
      <c r="J117" s="171">
        <f>BK117</f>
        <v>0</v>
      </c>
      <c r="K117" s="37"/>
      <c r="L117" s="40"/>
      <c r="M117" s="79"/>
      <c r="N117" s="172"/>
      <c r="O117" s="80"/>
      <c r="P117" s="173">
        <f>P118</f>
        <v>0</v>
      </c>
      <c r="Q117" s="80"/>
      <c r="R117" s="173">
        <f>R118</f>
        <v>0</v>
      </c>
      <c r="S117" s="80"/>
      <c r="T117" s="17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74</v>
      </c>
      <c r="AU117" s="18" t="s">
        <v>187</v>
      </c>
      <c r="BK117" s="175">
        <f>BK118</f>
        <v>0</v>
      </c>
    </row>
    <row r="118" spans="1:65" s="12" customFormat="1" ht="25.9" customHeight="1">
      <c r="B118" s="176"/>
      <c r="C118" s="177"/>
      <c r="D118" s="178" t="s">
        <v>74</v>
      </c>
      <c r="E118" s="179" t="s">
        <v>6210</v>
      </c>
      <c r="F118" s="179" t="s">
        <v>6211</v>
      </c>
      <c r="G118" s="177"/>
      <c r="H118" s="177"/>
      <c r="I118" s="180"/>
      <c r="J118" s="181">
        <f>BK118</f>
        <v>0</v>
      </c>
      <c r="K118" s="177"/>
      <c r="L118" s="182"/>
      <c r="M118" s="183"/>
      <c r="N118" s="184"/>
      <c r="O118" s="184"/>
      <c r="P118" s="185">
        <f>SUM(P119:P132)</f>
        <v>0</v>
      </c>
      <c r="Q118" s="184"/>
      <c r="R118" s="185">
        <f>SUM(R119:R132)</f>
        <v>0</v>
      </c>
      <c r="S118" s="184"/>
      <c r="T118" s="186">
        <f>SUM(T119:T132)</f>
        <v>0</v>
      </c>
      <c r="AR118" s="187" t="s">
        <v>86</v>
      </c>
      <c r="AT118" s="188" t="s">
        <v>74</v>
      </c>
      <c r="AU118" s="188" t="s">
        <v>75</v>
      </c>
      <c r="AY118" s="187" t="s">
        <v>239</v>
      </c>
      <c r="BK118" s="189">
        <f>SUM(BK119:BK132)</f>
        <v>0</v>
      </c>
    </row>
    <row r="119" spans="1:65" s="2" customFormat="1" ht="49.15" customHeight="1">
      <c r="A119" s="35"/>
      <c r="B119" s="36"/>
      <c r="C119" s="192" t="s">
        <v>83</v>
      </c>
      <c r="D119" s="192" t="s">
        <v>241</v>
      </c>
      <c r="E119" s="193" t="s">
        <v>6212</v>
      </c>
      <c r="F119" s="194" t="s">
        <v>6213</v>
      </c>
      <c r="G119" s="195" t="s">
        <v>674</v>
      </c>
      <c r="H119" s="196">
        <v>1</v>
      </c>
      <c r="I119" s="197"/>
      <c r="J119" s="198">
        <f>ROUND(I119*H119,2)</f>
        <v>0</v>
      </c>
      <c r="K119" s="194" t="s">
        <v>1</v>
      </c>
      <c r="L119" s="40"/>
      <c r="M119" s="199" t="s">
        <v>1</v>
      </c>
      <c r="N119" s="200" t="s">
        <v>40</v>
      </c>
      <c r="O119" s="72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3" t="s">
        <v>169</v>
      </c>
      <c r="AT119" s="203" t="s">
        <v>241</v>
      </c>
      <c r="AU119" s="203" t="s">
        <v>83</v>
      </c>
      <c r="AY119" s="18" t="s">
        <v>239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18" t="s">
        <v>83</v>
      </c>
      <c r="BK119" s="204">
        <f>ROUND(I119*H119,2)</f>
        <v>0</v>
      </c>
      <c r="BL119" s="18" t="s">
        <v>169</v>
      </c>
      <c r="BM119" s="203" t="s">
        <v>6214</v>
      </c>
    </row>
    <row r="120" spans="1:65" s="2" customFormat="1" ht="55.5" customHeight="1">
      <c r="A120" s="35"/>
      <c r="B120" s="36"/>
      <c r="C120" s="192" t="s">
        <v>86</v>
      </c>
      <c r="D120" s="192" t="s">
        <v>241</v>
      </c>
      <c r="E120" s="193" t="s">
        <v>6215</v>
      </c>
      <c r="F120" s="194" t="s">
        <v>6216</v>
      </c>
      <c r="G120" s="195" t="s">
        <v>674</v>
      </c>
      <c r="H120" s="196">
        <v>1</v>
      </c>
      <c r="I120" s="197"/>
      <c r="J120" s="198">
        <f>ROUND(I120*H120,2)</f>
        <v>0</v>
      </c>
      <c r="K120" s="194" t="s">
        <v>1</v>
      </c>
      <c r="L120" s="40"/>
      <c r="M120" s="199" t="s">
        <v>1</v>
      </c>
      <c r="N120" s="200" t="s">
        <v>40</v>
      </c>
      <c r="O120" s="72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3" t="s">
        <v>169</v>
      </c>
      <c r="AT120" s="203" t="s">
        <v>241</v>
      </c>
      <c r="AU120" s="203" t="s">
        <v>83</v>
      </c>
      <c r="AY120" s="18" t="s">
        <v>239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18" t="s">
        <v>83</v>
      </c>
      <c r="BK120" s="204">
        <f>ROUND(I120*H120,2)</f>
        <v>0</v>
      </c>
      <c r="BL120" s="18" t="s">
        <v>169</v>
      </c>
      <c r="BM120" s="203" t="s">
        <v>6217</v>
      </c>
    </row>
    <row r="121" spans="1:65" s="2" customFormat="1" ht="66.75" customHeight="1">
      <c r="A121" s="35"/>
      <c r="B121" s="36"/>
      <c r="C121" s="192" t="s">
        <v>255</v>
      </c>
      <c r="D121" s="192" t="s">
        <v>241</v>
      </c>
      <c r="E121" s="193" t="s">
        <v>6218</v>
      </c>
      <c r="F121" s="194" t="s">
        <v>6219</v>
      </c>
      <c r="G121" s="195" t="s">
        <v>674</v>
      </c>
      <c r="H121" s="196">
        <v>1</v>
      </c>
      <c r="I121" s="197"/>
      <c r="J121" s="198">
        <f>ROUND(I121*H121,2)</f>
        <v>0</v>
      </c>
      <c r="K121" s="194" t="s">
        <v>1</v>
      </c>
      <c r="L121" s="40"/>
      <c r="M121" s="199" t="s">
        <v>1</v>
      </c>
      <c r="N121" s="200" t="s">
        <v>40</v>
      </c>
      <c r="O121" s="7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169</v>
      </c>
      <c r="AT121" s="203" t="s">
        <v>241</v>
      </c>
      <c r="AU121" s="203" t="s">
        <v>83</v>
      </c>
      <c r="AY121" s="18" t="s">
        <v>239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8" t="s">
        <v>83</v>
      </c>
      <c r="BK121" s="204">
        <f>ROUND(I121*H121,2)</f>
        <v>0</v>
      </c>
      <c r="BL121" s="18" t="s">
        <v>169</v>
      </c>
      <c r="BM121" s="203" t="s">
        <v>6220</v>
      </c>
    </row>
    <row r="122" spans="1:65" s="13" customFormat="1" ht="11.25">
      <c r="B122" s="210"/>
      <c r="C122" s="211"/>
      <c r="D122" s="212" t="s">
        <v>250</v>
      </c>
      <c r="E122" s="213" t="s">
        <v>1</v>
      </c>
      <c r="F122" s="214" t="s">
        <v>6221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250</v>
      </c>
      <c r="AU122" s="220" t="s">
        <v>83</v>
      </c>
      <c r="AV122" s="13" t="s">
        <v>83</v>
      </c>
      <c r="AW122" s="13" t="s">
        <v>31</v>
      </c>
      <c r="AX122" s="13" t="s">
        <v>75</v>
      </c>
      <c r="AY122" s="220" t="s">
        <v>239</v>
      </c>
    </row>
    <row r="123" spans="1:65" s="13" customFormat="1" ht="11.25">
      <c r="B123" s="210"/>
      <c r="C123" s="211"/>
      <c r="D123" s="212" t="s">
        <v>250</v>
      </c>
      <c r="E123" s="213" t="s">
        <v>1</v>
      </c>
      <c r="F123" s="214" t="s">
        <v>6222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250</v>
      </c>
      <c r="AU123" s="220" t="s">
        <v>83</v>
      </c>
      <c r="AV123" s="13" t="s">
        <v>83</v>
      </c>
      <c r="AW123" s="13" t="s">
        <v>31</v>
      </c>
      <c r="AX123" s="13" t="s">
        <v>75</v>
      </c>
      <c r="AY123" s="220" t="s">
        <v>239</v>
      </c>
    </row>
    <row r="124" spans="1:65" s="13" customFormat="1" ht="11.25">
      <c r="B124" s="210"/>
      <c r="C124" s="211"/>
      <c r="D124" s="212" t="s">
        <v>250</v>
      </c>
      <c r="E124" s="213" t="s">
        <v>1</v>
      </c>
      <c r="F124" s="214" t="s">
        <v>6223</v>
      </c>
      <c r="G124" s="211"/>
      <c r="H124" s="213" t="s">
        <v>1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250</v>
      </c>
      <c r="AU124" s="220" t="s">
        <v>83</v>
      </c>
      <c r="AV124" s="13" t="s">
        <v>83</v>
      </c>
      <c r="AW124" s="13" t="s">
        <v>31</v>
      </c>
      <c r="AX124" s="13" t="s">
        <v>75</v>
      </c>
      <c r="AY124" s="220" t="s">
        <v>239</v>
      </c>
    </row>
    <row r="125" spans="1:65" s="13" customFormat="1" ht="11.25">
      <c r="B125" s="210"/>
      <c r="C125" s="211"/>
      <c r="D125" s="212" t="s">
        <v>250</v>
      </c>
      <c r="E125" s="213" t="s">
        <v>1</v>
      </c>
      <c r="F125" s="214" t="s">
        <v>6224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250</v>
      </c>
      <c r="AU125" s="220" t="s">
        <v>83</v>
      </c>
      <c r="AV125" s="13" t="s">
        <v>83</v>
      </c>
      <c r="AW125" s="13" t="s">
        <v>31</v>
      </c>
      <c r="AX125" s="13" t="s">
        <v>75</v>
      </c>
      <c r="AY125" s="220" t="s">
        <v>239</v>
      </c>
    </row>
    <row r="126" spans="1:65" s="13" customFormat="1" ht="11.25">
      <c r="B126" s="210"/>
      <c r="C126" s="211"/>
      <c r="D126" s="212" t="s">
        <v>250</v>
      </c>
      <c r="E126" s="213" t="s">
        <v>1</v>
      </c>
      <c r="F126" s="214" t="s">
        <v>6225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250</v>
      </c>
      <c r="AU126" s="220" t="s">
        <v>83</v>
      </c>
      <c r="AV126" s="13" t="s">
        <v>83</v>
      </c>
      <c r="AW126" s="13" t="s">
        <v>31</v>
      </c>
      <c r="AX126" s="13" t="s">
        <v>75</v>
      </c>
      <c r="AY126" s="220" t="s">
        <v>239</v>
      </c>
    </row>
    <row r="127" spans="1:65" s="13" customFormat="1" ht="11.25">
      <c r="B127" s="210"/>
      <c r="C127" s="211"/>
      <c r="D127" s="212" t="s">
        <v>250</v>
      </c>
      <c r="E127" s="213" t="s">
        <v>1</v>
      </c>
      <c r="F127" s="214" t="s">
        <v>6226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250</v>
      </c>
      <c r="AU127" s="220" t="s">
        <v>83</v>
      </c>
      <c r="AV127" s="13" t="s">
        <v>83</v>
      </c>
      <c r="AW127" s="13" t="s">
        <v>31</v>
      </c>
      <c r="AX127" s="13" t="s">
        <v>75</v>
      </c>
      <c r="AY127" s="220" t="s">
        <v>239</v>
      </c>
    </row>
    <row r="128" spans="1:65" s="14" customFormat="1" ht="11.25">
      <c r="B128" s="221"/>
      <c r="C128" s="222"/>
      <c r="D128" s="212" t="s">
        <v>250</v>
      </c>
      <c r="E128" s="223" t="s">
        <v>1</v>
      </c>
      <c r="F128" s="224" t="s">
        <v>1042</v>
      </c>
      <c r="G128" s="222"/>
      <c r="H128" s="225">
        <v>1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250</v>
      </c>
      <c r="AU128" s="231" t="s">
        <v>83</v>
      </c>
      <c r="AV128" s="14" t="s">
        <v>86</v>
      </c>
      <c r="AW128" s="14" t="s">
        <v>31</v>
      </c>
      <c r="AX128" s="14" t="s">
        <v>83</v>
      </c>
      <c r="AY128" s="231" t="s">
        <v>239</v>
      </c>
    </row>
    <row r="129" spans="1:65" s="2" customFormat="1" ht="24.2" customHeight="1">
      <c r="A129" s="35"/>
      <c r="B129" s="36"/>
      <c r="C129" s="192" t="s">
        <v>246</v>
      </c>
      <c r="D129" s="192" t="s">
        <v>241</v>
      </c>
      <c r="E129" s="193" t="s">
        <v>6227</v>
      </c>
      <c r="F129" s="194" t="s">
        <v>6228</v>
      </c>
      <c r="G129" s="195" t="s">
        <v>674</v>
      </c>
      <c r="H129" s="196">
        <v>1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169</v>
      </c>
      <c r="AT129" s="203" t="s">
        <v>241</v>
      </c>
      <c r="AU129" s="203" t="s">
        <v>83</v>
      </c>
      <c r="AY129" s="18" t="s">
        <v>239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169</v>
      </c>
      <c r="BM129" s="203" t="s">
        <v>6229</v>
      </c>
    </row>
    <row r="130" spans="1:65" s="13" customFormat="1" ht="11.25">
      <c r="B130" s="210"/>
      <c r="C130" s="211"/>
      <c r="D130" s="212" t="s">
        <v>250</v>
      </c>
      <c r="E130" s="213" t="s">
        <v>1</v>
      </c>
      <c r="F130" s="214" t="s">
        <v>6230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250</v>
      </c>
      <c r="AU130" s="220" t="s">
        <v>83</v>
      </c>
      <c r="AV130" s="13" t="s">
        <v>83</v>
      </c>
      <c r="AW130" s="13" t="s">
        <v>31</v>
      </c>
      <c r="AX130" s="13" t="s">
        <v>75</v>
      </c>
      <c r="AY130" s="220" t="s">
        <v>239</v>
      </c>
    </row>
    <row r="131" spans="1:65" s="14" customFormat="1" ht="11.25">
      <c r="B131" s="221"/>
      <c r="C131" s="222"/>
      <c r="D131" s="212" t="s">
        <v>250</v>
      </c>
      <c r="E131" s="223" t="s">
        <v>1</v>
      </c>
      <c r="F131" s="224" t="s">
        <v>1042</v>
      </c>
      <c r="G131" s="222"/>
      <c r="H131" s="225">
        <v>1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250</v>
      </c>
      <c r="AU131" s="231" t="s">
        <v>83</v>
      </c>
      <c r="AV131" s="14" t="s">
        <v>86</v>
      </c>
      <c r="AW131" s="14" t="s">
        <v>31</v>
      </c>
      <c r="AX131" s="14" t="s">
        <v>83</v>
      </c>
      <c r="AY131" s="231" t="s">
        <v>239</v>
      </c>
    </row>
    <row r="132" spans="1:65" s="2" customFormat="1" ht="24.2" customHeight="1">
      <c r="A132" s="35"/>
      <c r="B132" s="36"/>
      <c r="C132" s="192" t="s">
        <v>288</v>
      </c>
      <c r="D132" s="192" t="s">
        <v>241</v>
      </c>
      <c r="E132" s="193" t="s">
        <v>6231</v>
      </c>
      <c r="F132" s="194" t="s">
        <v>6232</v>
      </c>
      <c r="G132" s="195" t="s">
        <v>1610</v>
      </c>
      <c r="H132" s="196">
        <v>1</v>
      </c>
      <c r="I132" s="197"/>
      <c r="J132" s="198">
        <f>ROUND(I132*H132,2)</f>
        <v>0</v>
      </c>
      <c r="K132" s="194" t="s">
        <v>1</v>
      </c>
      <c r="L132" s="40"/>
      <c r="M132" s="269" t="s">
        <v>1</v>
      </c>
      <c r="N132" s="270" t="s">
        <v>40</v>
      </c>
      <c r="O132" s="267"/>
      <c r="P132" s="271">
        <f>O132*H132</f>
        <v>0</v>
      </c>
      <c r="Q132" s="271">
        <v>0</v>
      </c>
      <c r="R132" s="271">
        <f>Q132*H132</f>
        <v>0</v>
      </c>
      <c r="S132" s="271">
        <v>0</v>
      </c>
      <c r="T132" s="27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169</v>
      </c>
      <c r="AT132" s="203" t="s">
        <v>241</v>
      </c>
      <c r="AU132" s="203" t="s">
        <v>83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169</v>
      </c>
      <c r="BM132" s="203" t="s">
        <v>6233</v>
      </c>
    </row>
    <row r="133" spans="1:65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40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algorithmName="SHA-512" hashValue="P6fFzELN5y7FzMkwzM1xqEz/Ce6ctjJpTVkM6VNd9tfSwpWh8QsF8lc51e0VPS2Ea33Bgh3eZKJPRwmUhhe7tQ==" saltValue="enQ1qh6fuiWg9/k10znVVGnvEfX6yXWXtoxA/yFWZwvxYedrlic0CWxxTBPF7iwm+Gg52jfGCndNRXA9T/nCdA==" spinCount="100000" sheet="1" objects="1" scenarios="1" formatColumns="0" formatRows="0" autoFilter="0"/>
  <autoFilter ref="C116:K132" xr:uid="{00000000-0009-0000-0000-00001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4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144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6234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>Město Ostrov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>BPO spol.s.r.o.Ostrov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182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ROUND((SUM(BE126:BE488)),  2)</f>
        <v>0</v>
      </c>
      <c r="G33" s="35"/>
      <c r="H33" s="35"/>
      <c r="I33" s="131">
        <v>0.21</v>
      </c>
      <c r="J33" s="130">
        <f>ROUND(((SUM(BE126:BE488))*I33),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ROUND((SUM(BF126:BF488)),  2)</f>
        <v>0</v>
      </c>
      <c r="G34" s="35"/>
      <c r="H34" s="35"/>
      <c r="I34" s="131">
        <v>0.15</v>
      </c>
      <c r="J34" s="130">
        <f>ROUND(((SUM(BF126:BF488))*I34),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ROUND((SUM(BG126:BG488)),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ROUND((SUM(BH126:BH488)),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ROUND((SUM(BI126:BI488)),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07 - SO 253 Budova JSDH - Slaboproudé elektroinstalace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spol.s.r.o.Ostrov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203</v>
      </c>
      <c r="E97" s="157"/>
      <c r="F97" s="157"/>
      <c r="G97" s="157"/>
      <c r="H97" s="157"/>
      <c r="I97" s="157"/>
      <c r="J97" s="158">
        <f>J127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6235</v>
      </c>
      <c r="E98" s="162"/>
      <c r="F98" s="162"/>
      <c r="G98" s="162"/>
      <c r="H98" s="162"/>
      <c r="I98" s="162"/>
      <c r="J98" s="163">
        <f>J128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6236</v>
      </c>
      <c r="E99" s="162"/>
      <c r="F99" s="162"/>
      <c r="G99" s="162"/>
      <c r="H99" s="162"/>
      <c r="I99" s="162"/>
      <c r="J99" s="163">
        <f>J129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6237</v>
      </c>
      <c r="E100" s="162"/>
      <c r="F100" s="162"/>
      <c r="G100" s="162"/>
      <c r="H100" s="162"/>
      <c r="I100" s="162"/>
      <c r="J100" s="163">
        <f>J248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6238</v>
      </c>
      <c r="E101" s="162"/>
      <c r="F101" s="162"/>
      <c r="G101" s="162"/>
      <c r="H101" s="162"/>
      <c r="I101" s="162"/>
      <c r="J101" s="163">
        <f>J284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6239</v>
      </c>
      <c r="E102" s="162"/>
      <c r="F102" s="162"/>
      <c r="G102" s="162"/>
      <c r="H102" s="162"/>
      <c r="I102" s="162"/>
      <c r="J102" s="163">
        <f>J337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6240</v>
      </c>
      <c r="E103" s="162"/>
      <c r="F103" s="162"/>
      <c r="G103" s="162"/>
      <c r="H103" s="162"/>
      <c r="I103" s="162"/>
      <c r="J103" s="163">
        <f>J443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6241</v>
      </c>
      <c r="E104" s="162"/>
      <c r="F104" s="162"/>
      <c r="G104" s="162"/>
      <c r="H104" s="162"/>
      <c r="I104" s="162"/>
      <c r="J104" s="163">
        <f>J460</f>
        <v>0</v>
      </c>
      <c r="K104" s="105"/>
      <c r="L104" s="164"/>
    </row>
    <row r="105" spans="1:31" s="9" customFormat="1" ht="24.95" customHeight="1">
      <c r="B105" s="154"/>
      <c r="C105" s="155"/>
      <c r="D105" s="156" t="s">
        <v>6242</v>
      </c>
      <c r="E105" s="157"/>
      <c r="F105" s="157"/>
      <c r="G105" s="157"/>
      <c r="H105" s="157"/>
      <c r="I105" s="157"/>
      <c r="J105" s="158">
        <f>J484</f>
        <v>0</v>
      </c>
      <c r="K105" s="155"/>
      <c r="L105" s="159"/>
    </row>
    <row r="106" spans="1:31" s="10" customFormat="1" ht="19.899999999999999" customHeight="1">
      <c r="B106" s="160"/>
      <c r="C106" s="105"/>
      <c r="D106" s="161" t="s">
        <v>6243</v>
      </c>
      <c r="E106" s="162"/>
      <c r="F106" s="162"/>
      <c r="G106" s="162"/>
      <c r="H106" s="162"/>
      <c r="I106" s="162"/>
      <c r="J106" s="163">
        <f>J485</f>
        <v>0</v>
      </c>
      <c r="K106" s="105"/>
      <c r="L106" s="164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224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29" t="str">
        <f>E7</f>
        <v>Areál IZS Ostrov - stanice JSDH - revize 2022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176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84" t="str">
        <f>E9</f>
        <v>07 - SO 253 Budova JSDH - Slaboproudé elektroinstalace</v>
      </c>
      <c r="F118" s="331"/>
      <c r="G118" s="331"/>
      <c r="H118" s="33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30" t="s">
        <v>22</v>
      </c>
      <c r="J120" s="67">
        <f>IF(J12="","",J12)</f>
        <v>44764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23</v>
      </c>
      <c r="D122" s="37"/>
      <c r="E122" s="37"/>
      <c r="F122" s="28" t="str">
        <f>E15</f>
        <v>Město Ostrov</v>
      </c>
      <c r="G122" s="37"/>
      <c r="H122" s="37"/>
      <c r="I122" s="30" t="s">
        <v>29</v>
      </c>
      <c r="J122" s="33" t="str">
        <f>E21</f>
        <v>BPO spol.s.r.o.Ostrov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27</v>
      </c>
      <c r="D123" s="37"/>
      <c r="E123" s="37"/>
      <c r="F123" s="28" t="str">
        <f>IF(E18="","",E18)</f>
        <v>Vyplň údaj</v>
      </c>
      <c r="G123" s="37"/>
      <c r="H123" s="37"/>
      <c r="I123" s="30" t="s">
        <v>32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225</v>
      </c>
      <c r="D125" s="168" t="s">
        <v>60</v>
      </c>
      <c r="E125" s="168" t="s">
        <v>56</v>
      </c>
      <c r="F125" s="168" t="s">
        <v>57</v>
      </c>
      <c r="G125" s="168" t="s">
        <v>226</v>
      </c>
      <c r="H125" s="168" t="s">
        <v>227</v>
      </c>
      <c r="I125" s="168" t="s">
        <v>228</v>
      </c>
      <c r="J125" s="168" t="s">
        <v>185</v>
      </c>
      <c r="K125" s="169" t="s">
        <v>229</v>
      </c>
      <c r="L125" s="170"/>
      <c r="M125" s="76" t="s">
        <v>1</v>
      </c>
      <c r="N125" s="77" t="s">
        <v>39</v>
      </c>
      <c r="O125" s="77" t="s">
        <v>230</v>
      </c>
      <c r="P125" s="77" t="s">
        <v>231</v>
      </c>
      <c r="Q125" s="77" t="s">
        <v>232</v>
      </c>
      <c r="R125" s="77" t="s">
        <v>233</v>
      </c>
      <c r="S125" s="77" t="s">
        <v>234</v>
      </c>
      <c r="T125" s="78" t="s">
        <v>235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236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P127+P484</f>
        <v>0</v>
      </c>
      <c r="Q126" s="80"/>
      <c r="R126" s="173">
        <f>R127+R484</f>
        <v>0</v>
      </c>
      <c r="S126" s="80"/>
      <c r="T126" s="174">
        <f>T127+T484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187</v>
      </c>
      <c r="BK126" s="175">
        <f>BK127+BK484</f>
        <v>0</v>
      </c>
    </row>
    <row r="127" spans="1:63" s="12" customFormat="1" ht="25.9" customHeight="1">
      <c r="B127" s="176"/>
      <c r="C127" s="177"/>
      <c r="D127" s="178" t="s">
        <v>74</v>
      </c>
      <c r="E127" s="179" t="s">
        <v>1815</v>
      </c>
      <c r="F127" s="179" t="s">
        <v>1816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P128+P129+P248+P284+P337+P443+P460</f>
        <v>0</v>
      </c>
      <c r="Q127" s="184"/>
      <c r="R127" s="185">
        <f>R128+R129+R248+R284+R337+R443+R460</f>
        <v>0</v>
      </c>
      <c r="S127" s="184"/>
      <c r="T127" s="186">
        <f>T128+T129+T248+T284+T337+T443+T460</f>
        <v>0</v>
      </c>
      <c r="AR127" s="187" t="s">
        <v>86</v>
      </c>
      <c r="AT127" s="188" t="s">
        <v>74</v>
      </c>
      <c r="AU127" s="188" t="s">
        <v>75</v>
      </c>
      <c r="AY127" s="187" t="s">
        <v>239</v>
      </c>
      <c r="BK127" s="189">
        <f>BK128+BK129+BK248+BK284+BK337+BK443+BK460</f>
        <v>0</v>
      </c>
    </row>
    <row r="128" spans="1:63" s="12" customFormat="1" ht="22.9" customHeight="1">
      <c r="B128" s="176"/>
      <c r="C128" s="177"/>
      <c r="D128" s="178" t="s">
        <v>74</v>
      </c>
      <c r="E128" s="190" t="s">
        <v>6244</v>
      </c>
      <c r="F128" s="190" t="s">
        <v>6245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v>0</v>
      </c>
      <c r="Q128" s="184"/>
      <c r="R128" s="185">
        <v>0</v>
      </c>
      <c r="S128" s="184"/>
      <c r="T128" s="186">
        <v>0</v>
      </c>
      <c r="AR128" s="187" t="s">
        <v>86</v>
      </c>
      <c r="AT128" s="188" t="s">
        <v>74</v>
      </c>
      <c r="AU128" s="188" t="s">
        <v>83</v>
      </c>
      <c r="AY128" s="187" t="s">
        <v>239</v>
      </c>
      <c r="BK128" s="189">
        <v>0</v>
      </c>
    </row>
    <row r="129" spans="1:65" s="12" customFormat="1" ht="22.9" customHeight="1">
      <c r="B129" s="176"/>
      <c r="C129" s="177"/>
      <c r="D129" s="178" t="s">
        <v>74</v>
      </c>
      <c r="E129" s="190" t="s">
        <v>6246</v>
      </c>
      <c r="F129" s="190" t="s">
        <v>6247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SUM(P130:P247)</f>
        <v>0</v>
      </c>
      <c r="Q129" s="184"/>
      <c r="R129" s="185">
        <f>SUM(R130:R247)</f>
        <v>0</v>
      </c>
      <c r="S129" s="184"/>
      <c r="T129" s="186">
        <f>SUM(T130:T247)</f>
        <v>0</v>
      </c>
      <c r="AR129" s="187" t="s">
        <v>83</v>
      </c>
      <c r="AT129" s="188" t="s">
        <v>74</v>
      </c>
      <c r="AU129" s="188" t="s">
        <v>83</v>
      </c>
      <c r="AY129" s="187" t="s">
        <v>239</v>
      </c>
      <c r="BK129" s="189">
        <f>SUM(BK130:BK247)</f>
        <v>0</v>
      </c>
    </row>
    <row r="130" spans="1:65" s="2" customFormat="1" ht="21.75" customHeight="1">
      <c r="A130" s="35"/>
      <c r="B130" s="36"/>
      <c r="C130" s="254" t="s">
        <v>83</v>
      </c>
      <c r="D130" s="254" t="s">
        <v>340</v>
      </c>
      <c r="E130" s="255" t="s">
        <v>6248</v>
      </c>
      <c r="F130" s="256" t="s">
        <v>6249</v>
      </c>
      <c r="G130" s="257" t="s">
        <v>5317</v>
      </c>
      <c r="H130" s="258">
        <v>1</v>
      </c>
      <c r="I130" s="259"/>
      <c r="J130" s="260">
        <f>ROUND(I130*H130,2)</f>
        <v>0</v>
      </c>
      <c r="K130" s="256" t="s">
        <v>1</v>
      </c>
      <c r="L130" s="261"/>
      <c r="M130" s="262" t="s">
        <v>1</v>
      </c>
      <c r="N130" s="263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319</v>
      </c>
      <c r="AT130" s="203" t="s">
        <v>340</v>
      </c>
      <c r="AU130" s="203" t="s">
        <v>86</v>
      </c>
      <c r="AY130" s="18" t="s">
        <v>239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246</v>
      </c>
      <c r="BM130" s="203" t="s">
        <v>86</v>
      </c>
    </row>
    <row r="131" spans="1:65" s="2" customFormat="1" ht="78">
      <c r="A131" s="35"/>
      <c r="B131" s="36"/>
      <c r="C131" s="37"/>
      <c r="D131" s="212" t="s">
        <v>741</v>
      </c>
      <c r="E131" s="37"/>
      <c r="F131" s="264" t="s">
        <v>6250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741</v>
      </c>
      <c r="AU131" s="18" t="s">
        <v>86</v>
      </c>
    </row>
    <row r="132" spans="1:65" s="2" customFormat="1" ht="16.5" customHeight="1">
      <c r="A132" s="35"/>
      <c r="B132" s="36"/>
      <c r="C132" s="192" t="s">
        <v>86</v>
      </c>
      <c r="D132" s="192" t="s">
        <v>241</v>
      </c>
      <c r="E132" s="193" t="s">
        <v>6251</v>
      </c>
      <c r="F132" s="194" t="s">
        <v>6252</v>
      </c>
      <c r="G132" s="195" t="s">
        <v>674</v>
      </c>
      <c r="H132" s="196">
        <v>1</v>
      </c>
      <c r="I132" s="197"/>
      <c r="J132" s="198">
        <f>ROUND(I132*H132,2)</f>
        <v>0</v>
      </c>
      <c r="K132" s="194" t="s">
        <v>245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246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246</v>
      </c>
      <c r="BM132" s="203" t="s">
        <v>246</v>
      </c>
    </row>
    <row r="133" spans="1:65" s="2" customFormat="1" ht="11.25">
      <c r="A133" s="35"/>
      <c r="B133" s="36"/>
      <c r="C133" s="37"/>
      <c r="D133" s="205" t="s">
        <v>248</v>
      </c>
      <c r="E133" s="37"/>
      <c r="F133" s="206" t="s">
        <v>6253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248</v>
      </c>
      <c r="AU133" s="18" t="s">
        <v>86</v>
      </c>
    </row>
    <row r="134" spans="1:65" s="2" customFormat="1" ht="16.5" customHeight="1">
      <c r="A134" s="35"/>
      <c r="B134" s="36"/>
      <c r="C134" s="254" t="s">
        <v>255</v>
      </c>
      <c r="D134" s="254" t="s">
        <v>340</v>
      </c>
      <c r="E134" s="255" t="s">
        <v>6254</v>
      </c>
      <c r="F134" s="256" t="s">
        <v>6255</v>
      </c>
      <c r="G134" s="257" t="s">
        <v>5317</v>
      </c>
      <c r="H134" s="258">
        <v>1</v>
      </c>
      <c r="I134" s="259"/>
      <c r="J134" s="260">
        <f>ROUND(I134*H134,2)</f>
        <v>0</v>
      </c>
      <c r="K134" s="256" t="s">
        <v>1</v>
      </c>
      <c r="L134" s="261"/>
      <c r="M134" s="262" t="s">
        <v>1</v>
      </c>
      <c r="N134" s="263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319</v>
      </c>
      <c r="AT134" s="203" t="s">
        <v>340</v>
      </c>
      <c r="AU134" s="203" t="s">
        <v>86</v>
      </c>
      <c r="AY134" s="18" t="s">
        <v>239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246</v>
      </c>
      <c r="BM134" s="203" t="s">
        <v>299</v>
      </c>
    </row>
    <row r="135" spans="1:65" s="2" customFormat="1" ht="48.75">
      <c r="A135" s="35"/>
      <c r="B135" s="36"/>
      <c r="C135" s="37"/>
      <c r="D135" s="212" t="s">
        <v>741</v>
      </c>
      <c r="E135" s="37"/>
      <c r="F135" s="264" t="s">
        <v>6256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741</v>
      </c>
      <c r="AU135" s="18" t="s">
        <v>86</v>
      </c>
    </row>
    <row r="136" spans="1:65" s="2" customFormat="1" ht="16.5" customHeight="1">
      <c r="A136" s="35"/>
      <c r="B136" s="36"/>
      <c r="C136" s="192" t="s">
        <v>246</v>
      </c>
      <c r="D136" s="192" t="s">
        <v>241</v>
      </c>
      <c r="E136" s="193" t="s">
        <v>6257</v>
      </c>
      <c r="F136" s="194" t="s">
        <v>6258</v>
      </c>
      <c r="G136" s="195" t="s">
        <v>674</v>
      </c>
      <c r="H136" s="196">
        <v>1</v>
      </c>
      <c r="I136" s="197"/>
      <c r="J136" s="198">
        <f>ROUND(I136*H136,2)</f>
        <v>0</v>
      </c>
      <c r="K136" s="194" t="s">
        <v>245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246</v>
      </c>
      <c r="AT136" s="203" t="s">
        <v>241</v>
      </c>
      <c r="AU136" s="203" t="s">
        <v>86</v>
      </c>
      <c r="AY136" s="18" t="s">
        <v>239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246</v>
      </c>
      <c r="BM136" s="203" t="s">
        <v>319</v>
      </c>
    </row>
    <row r="137" spans="1:65" s="2" customFormat="1" ht="11.25">
      <c r="A137" s="35"/>
      <c r="B137" s="36"/>
      <c r="C137" s="37"/>
      <c r="D137" s="205" t="s">
        <v>248</v>
      </c>
      <c r="E137" s="37"/>
      <c r="F137" s="206" t="s">
        <v>6259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248</v>
      </c>
      <c r="AU137" s="18" t="s">
        <v>86</v>
      </c>
    </row>
    <row r="138" spans="1:65" s="2" customFormat="1" ht="16.5" customHeight="1">
      <c r="A138" s="35"/>
      <c r="B138" s="36"/>
      <c r="C138" s="254" t="s">
        <v>288</v>
      </c>
      <c r="D138" s="254" t="s">
        <v>340</v>
      </c>
      <c r="E138" s="255" t="s">
        <v>6260</v>
      </c>
      <c r="F138" s="256" t="s">
        <v>6261</v>
      </c>
      <c r="G138" s="257" t="s">
        <v>5317</v>
      </c>
      <c r="H138" s="258">
        <v>1</v>
      </c>
      <c r="I138" s="259"/>
      <c r="J138" s="260">
        <f>ROUND(I138*H138,2)</f>
        <v>0</v>
      </c>
      <c r="K138" s="256" t="s">
        <v>1</v>
      </c>
      <c r="L138" s="261"/>
      <c r="M138" s="262" t="s">
        <v>1</v>
      </c>
      <c r="N138" s="263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319</v>
      </c>
      <c r="AT138" s="203" t="s">
        <v>340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246</v>
      </c>
      <c r="BM138" s="203" t="s">
        <v>151</v>
      </c>
    </row>
    <row r="139" spans="1:65" s="2" customFormat="1" ht="19.5">
      <c r="A139" s="35"/>
      <c r="B139" s="36"/>
      <c r="C139" s="37"/>
      <c r="D139" s="212" t="s">
        <v>741</v>
      </c>
      <c r="E139" s="37"/>
      <c r="F139" s="264" t="s">
        <v>6262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741</v>
      </c>
      <c r="AU139" s="18" t="s">
        <v>86</v>
      </c>
    </row>
    <row r="140" spans="1:65" s="2" customFormat="1" ht="16.5" customHeight="1">
      <c r="A140" s="35"/>
      <c r="B140" s="36"/>
      <c r="C140" s="192" t="s">
        <v>299</v>
      </c>
      <c r="D140" s="192" t="s">
        <v>241</v>
      </c>
      <c r="E140" s="193" t="s">
        <v>6263</v>
      </c>
      <c r="F140" s="194" t="s">
        <v>6264</v>
      </c>
      <c r="G140" s="195" t="s">
        <v>674</v>
      </c>
      <c r="H140" s="196">
        <v>2</v>
      </c>
      <c r="I140" s="197"/>
      <c r="J140" s="198">
        <f>ROUND(I140*H140,2)</f>
        <v>0</v>
      </c>
      <c r="K140" s="194" t="s">
        <v>245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246</v>
      </c>
      <c r="AT140" s="203" t="s">
        <v>241</v>
      </c>
      <c r="AU140" s="203" t="s">
        <v>86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246</v>
      </c>
      <c r="BM140" s="203" t="s">
        <v>157</v>
      </c>
    </row>
    <row r="141" spans="1:65" s="2" customFormat="1" ht="11.25">
      <c r="A141" s="35"/>
      <c r="B141" s="36"/>
      <c r="C141" s="37"/>
      <c r="D141" s="205" t="s">
        <v>248</v>
      </c>
      <c r="E141" s="37"/>
      <c r="F141" s="206" t="s">
        <v>6265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248</v>
      </c>
      <c r="AU141" s="18" t="s">
        <v>86</v>
      </c>
    </row>
    <row r="142" spans="1:65" s="2" customFormat="1" ht="16.5" customHeight="1">
      <c r="A142" s="35"/>
      <c r="B142" s="36"/>
      <c r="C142" s="254" t="s">
        <v>309</v>
      </c>
      <c r="D142" s="254" t="s">
        <v>340</v>
      </c>
      <c r="E142" s="255" t="s">
        <v>6266</v>
      </c>
      <c r="F142" s="256" t="s">
        <v>6267</v>
      </c>
      <c r="G142" s="257" t="s">
        <v>5317</v>
      </c>
      <c r="H142" s="258">
        <v>2</v>
      </c>
      <c r="I142" s="259"/>
      <c r="J142" s="260">
        <f>ROUND(I142*H142,2)</f>
        <v>0</v>
      </c>
      <c r="K142" s="256" t="s">
        <v>1</v>
      </c>
      <c r="L142" s="261"/>
      <c r="M142" s="262" t="s">
        <v>1</v>
      </c>
      <c r="N142" s="263" t="s">
        <v>40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319</v>
      </c>
      <c r="AT142" s="203" t="s">
        <v>340</v>
      </c>
      <c r="AU142" s="203" t="s">
        <v>86</v>
      </c>
      <c r="AY142" s="18" t="s">
        <v>239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246</v>
      </c>
      <c r="BM142" s="203" t="s">
        <v>164</v>
      </c>
    </row>
    <row r="143" spans="1:65" s="2" customFormat="1" ht="87.75">
      <c r="A143" s="35"/>
      <c r="B143" s="36"/>
      <c r="C143" s="37"/>
      <c r="D143" s="212" t="s">
        <v>741</v>
      </c>
      <c r="E143" s="37"/>
      <c r="F143" s="264" t="s">
        <v>6268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741</v>
      </c>
      <c r="AU143" s="18" t="s">
        <v>86</v>
      </c>
    </row>
    <row r="144" spans="1:65" s="2" customFormat="1" ht="16.5" customHeight="1">
      <c r="A144" s="35"/>
      <c r="B144" s="36"/>
      <c r="C144" s="192" t="s">
        <v>319</v>
      </c>
      <c r="D144" s="192" t="s">
        <v>241</v>
      </c>
      <c r="E144" s="193" t="s">
        <v>6269</v>
      </c>
      <c r="F144" s="194" t="s">
        <v>6270</v>
      </c>
      <c r="G144" s="195" t="s">
        <v>674</v>
      </c>
      <c r="H144" s="196">
        <v>12</v>
      </c>
      <c r="I144" s="197"/>
      <c r="J144" s="198">
        <f>ROUND(I144*H144,2)</f>
        <v>0</v>
      </c>
      <c r="K144" s="194" t="s">
        <v>245</v>
      </c>
      <c r="L144" s="40"/>
      <c r="M144" s="199" t="s">
        <v>1</v>
      </c>
      <c r="N144" s="200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246</v>
      </c>
      <c r="AT144" s="203" t="s">
        <v>241</v>
      </c>
      <c r="AU144" s="203" t="s">
        <v>86</v>
      </c>
      <c r="AY144" s="18" t="s">
        <v>239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246</v>
      </c>
      <c r="BM144" s="203" t="s">
        <v>169</v>
      </c>
    </row>
    <row r="145" spans="1:65" s="2" customFormat="1" ht="11.25">
      <c r="A145" s="35"/>
      <c r="B145" s="36"/>
      <c r="C145" s="37"/>
      <c r="D145" s="205" t="s">
        <v>248</v>
      </c>
      <c r="E145" s="37"/>
      <c r="F145" s="206" t="s">
        <v>6271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248</v>
      </c>
      <c r="AU145" s="18" t="s">
        <v>86</v>
      </c>
    </row>
    <row r="146" spans="1:65" s="2" customFormat="1" ht="21.75" customHeight="1">
      <c r="A146" s="35"/>
      <c r="B146" s="36"/>
      <c r="C146" s="254" t="s">
        <v>327</v>
      </c>
      <c r="D146" s="254" t="s">
        <v>340</v>
      </c>
      <c r="E146" s="255" t="s">
        <v>6272</v>
      </c>
      <c r="F146" s="256" t="s">
        <v>6273</v>
      </c>
      <c r="G146" s="257" t="s">
        <v>5317</v>
      </c>
      <c r="H146" s="258">
        <v>1</v>
      </c>
      <c r="I146" s="259"/>
      <c r="J146" s="260">
        <f>ROUND(I146*H146,2)</f>
        <v>0</v>
      </c>
      <c r="K146" s="256" t="s">
        <v>1</v>
      </c>
      <c r="L146" s="261"/>
      <c r="M146" s="262" t="s">
        <v>1</v>
      </c>
      <c r="N146" s="263" t="s">
        <v>40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319</v>
      </c>
      <c r="AT146" s="203" t="s">
        <v>340</v>
      </c>
      <c r="AU146" s="203" t="s">
        <v>86</v>
      </c>
      <c r="AY146" s="18" t="s">
        <v>239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246</v>
      </c>
      <c r="BM146" s="203" t="s">
        <v>394</v>
      </c>
    </row>
    <row r="147" spans="1:65" s="2" customFormat="1" ht="68.25">
      <c r="A147" s="35"/>
      <c r="B147" s="36"/>
      <c r="C147" s="37"/>
      <c r="D147" s="212" t="s">
        <v>741</v>
      </c>
      <c r="E147" s="37"/>
      <c r="F147" s="264" t="s">
        <v>6274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741</v>
      </c>
      <c r="AU147" s="18" t="s">
        <v>86</v>
      </c>
    </row>
    <row r="148" spans="1:65" s="2" customFormat="1" ht="16.5" customHeight="1">
      <c r="A148" s="35"/>
      <c r="B148" s="36"/>
      <c r="C148" s="254" t="s">
        <v>151</v>
      </c>
      <c r="D148" s="254" t="s">
        <v>340</v>
      </c>
      <c r="E148" s="255" t="s">
        <v>6275</v>
      </c>
      <c r="F148" s="256" t="s">
        <v>6276</v>
      </c>
      <c r="G148" s="257" t="s">
        <v>5317</v>
      </c>
      <c r="H148" s="258">
        <v>1</v>
      </c>
      <c r="I148" s="259"/>
      <c r="J148" s="260">
        <f>ROUND(I148*H148,2)</f>
        <v>0</v>
      </c>
      <c r="K148" s="256" t="s">
        <v>1</v>
      </c>
      <c r="L148" s="261"/>
      <c r="M148" s="262" t="s">
        <v>1</v>
      </c>
      <c r="N148" s="263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319</v>
      </c>
      <c r="AT148" s="203" t="s">
        <v>340</v>
      </c>
      <c r="AU148" s="203" t="s">
        <v>86</v>
      </c>
      <c r="AY148" s="18" t="s">
        <v>239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246</v>
      </c>
      <c r="BM148" s="203" t="s">
        <v>401</v>
      </c>
    </row>
    <row r="149" spans="1:65" s="2" customFormat="1" ht="48.75">
      <c r="A149" s="35"/>
      <c r="B149" s="36"/>
      <c r="C149" s="37"/>
      <c r="D149" s="212" t="s">
        <v>741</v>
      </c>
      <c r="E149" s="37"/>
      <c r="F149" s="264" t="s">
        <v>6277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741</v>
      </c>
      <c r="AU149" s="18" t="s">
        <v>86</v>
      </c>
    </row>
    <row r="150" spans="1:65" s="2" customFormat="1" ht="16.5" customHeight="1">
      <c r="A150" s="35"/>
      <c r="B150" s="36"/>
      <c r="C150" s="254" t="s">
        <v>154</v>
      </c>
      <c r="D150" s="254" t="s">
        <v>340</v>
      </c>
      <c r="E150" s="255" t="s">
        <v>6278</v>
      </c>
      <c r="F150" s="256" t="s">
        <v>6279</v>
      </c>
      <c r="G150" s="257" t="s">
        <v>5317</v>
      </c>
      <c r="H150" s="258">
        <v>8</v>
      </c>
      <c r="I150" s="259"/>
      <c r="J150" s="260">
        <f>ROUND(I150*H150,2)</f>
        <v>0</v>
      </c>
      <c r="K150" s="256" t="s">
        <v>1</v>
      </c>
      <c r="L150" s="261"/>
      <c r="M150" s="262" t="s">
        <v>1</v>
      </c>
      <c r="N150" s="263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319</v>
      </c>
      <c r="AT150" s="203" t="s">
        <v>340</v>
      </c>
      <c r="AU150" s="203" t="s">
        <v>86</v>
      </c>
      <c r="AY150" s="18" t="s">
        <v>239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246</v>
      </c>
      <c r="BM150" s="203" t="s">
        <v>426</v>
      </c>
    </row>
    <row r="151" spans="1:65" s="2" customFormat="1" ht="39">
      <c r="A151" s="35"/>
      <c r="B151" s="36"/>
      <c r="C151" s="37"/>
      <c r="D151" s="212" t="s">
        <v>741</v>
      </c>
      <c r="E151" s="37"/>
      <c r="F151" s="264" t="s">
        <v>6280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741</v>
      </c>
      <c r="AU151" s="18" t="s">
        <v>86</v>
      </c>
    </row>
    <row r="152" spans="1:65" s="2" customFormat="1" ht="16.5" customHeight="1">
      <c r="A152" s="35"/>
      <c r="B152" s="36"/>
      <c r="C152" s="254" t="s">
        <v>157</v>
      </c>
      <c r="D152" s="254" t="s">
        <v>340</v>
      </c>
      <c r="E152" s="255" t="s">
        <v>6281</v>
      </c>
      <c r="F152" s="256" t="s">
        <v>6282</v>
      </c>
      <c r="G152" s="257" t="s">
        <v>5317</v>
      </c>
      <c r="H152" s="258">
        <v>2</v>
      </c>
      <c r="I152" s="259"/>
      <c r="J152" s="260">
        <f>ROUND(I152*H152,2)</f>
        <v>0</v>
      </c>
      <c r="K152" s="256" t="s">
        <v>1</v>
      </c>
      <c r="L152" s="261"/>
      <c r="M152" s="262" t="s">
        <v>1</v>
      </c>
      <c r="N152" s="263" t="s">
        <v>40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319</v>
      </c>
      <c r="AT152" s="203" t="s">
        <v>340</v>
      </c>
      <c r="AU152" s="203" t="s">
        <v>86</v>
      </c>
      <c r="AY152" s="18" t="s">
        <v>239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246</v>
      </c>
      <c r="BM152" s="203" t="s">
        <v>454</v>
      </c>
    </row>
    <row r="153" spans="1:65" s="2" customFormat="1" ht="29.25">
      <c r="A153" s="35"/>
      <c r="B153" s="36"/>
      <c r="C153" s="37"/>
      <c r="D153" s="212" t="s">
        <v>741</v>
      </c>
      <c r="E153" s="37"/>
      <c r="F153" s="264" t="s">
        <v>6283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741</v>
      </c>
      <c r="AU153" s="18" t="s">
        <v>86</v>
      </c>
    </row>
    <row r="154" spans="1:65" s="2" customFormat="1" ht="16.5" customHeight="1">
      <c r="A154" s="35"/>
      <c r="B154" s="36"/>
      <c r="C154" s="192" t="s">
        <v>161</v>
      </c>
      <c r="D154" s="192" t="s">
        <v>241</v>
      </c>
      <c r="E154" s="193" t="s">
        <v>6251</v>
      </c>
      <c r="F154" s="194" t="s">
        <v>6252</v>
      </c>
      <c r="G154" s="195" t="s">
        <v>674</v>
      </c>
      <c r="H154" s="196">
        <v>10</v>
      </c>
      <c r="I154" s="197"/>
      <c r="J154" s="198">
        <f>ROUND(I154*H154,2)</f>
        <v>0</v>
      </c>
      <c r="K154" s="194" t="s">
        <v>245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246</v>
      </c>
      <c r="AT154" s="203" t="s">
        <v>241</v>
      </c>
      <c r="AU154" s="203" t="s">
        <v>86</v>
      </c>
      <c r="AY154" s="18" t="s">
        <v>239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246</v>
      </c>
      <c r="BM154" s="203" t="s">
        <v>475</v>
      </c>
    </row>
    <row r="155" spans="1:65" s="2" customFormat="1" ht="11.25">
      <c r="A155" s="35"/>
      <c r="B155" s="36"/>
      <c r="C155" s="37"/>
      <c r="D155" s="205" t="s">
        <v>248</v>
      </c>
      <c r="E155" s="37"/>
      <c r="F155" s="206" t="s">
        <v>6253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248</v>
      </c>
      <c r="AU155" s="18" t="s">
        <v>86</v>
      </c>
    </row>
    <row r="156" spans="1:65" s="2" customFormat="1" ht="16.5" customHeight="1">
      <c r="A156" s="35"/>
      <c r="B156" s="36"/>
      <c r="C156" s="254" t="s">
        <v>164</v>
      </c>
      <c r="D156" s="254" t="s">
        <v>340</v>
      </c>
      <c r="E156" s="255" t="s">
        <v>6284</v>
      </c>
      <c r="F156" s="256" t="s">
        <v>6285</v>
      </c>
      <c r="G156" s="257" t="s">
        <v>5317</v>
      </c>
      <c r="H156" s="258">
        <v>8</v>
      </c>
      <c r="I156" s="259"/>
      <c r="J156" s="260">
        <f>ROUND(I156*H156,2)</f>
        <v>0</v>
      </c>
      <c r="K156" s="256" t="s">
        <v>1</v>
      </c>
      <c r="L156" s="261"/>
      <c r="M156" s="262" t="s">
        <v>1</v>
      </c>
      <c r="N156" s="263" t="s">
        <v>40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319</v>
      </c>
      <c r="AT156" s="203" t="s">
        <v>340</v>
      </c>
      <c r="AU156" s="203" t="s">
        <v>86</v>
      </c>
      <c r="AY156" s="18" t="s">
        <v>239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246</v>
      </c>
      <c r="BM156" s="203" t="s">
        <v>493</v>
      </c>
    </row>
    <row r="157" spans="1:65" s="2" customFormat="1" ht="29.25">
      <c r="A157" s="35"/>
      <c r="B157" s="36"/>
      <c r="C157" s="37"/>
      <c r="D157" s="212" t="s">
        <v>741</v>
      </c>
      <c r="E157" s="37"/>
      <c r="F157" s="264" t="s">
        <v>6286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741</v>
      </c>
      <c r="AU157" s="18" t="s">
        <v>86</v>
      </c>
    </row>
    <row r="158" spans="1:65" s="2" customFormat="1" ht="24.2" customHeight="1">
      <c r="A158" s="35"/>
      <c r="B158" s="36"/>
      <c r="C158" s="192" t="s">
        <v>8</v>
      </c>
      <c r="D158" s="192" t="s">
        <v>241</v>
      </c>
      <c r="E158" s="193" t="s">
        <v>6287</v>
      </c>
      <c r="F158" s="194" t="s">
        <v>6288</v>
      </c>
      <c r="G158" s="195" t="s">
        <v>674</v>
      </c>
      <c r="H158" s="196">
        <v>10</v>
      </c>
      <c r="I158" s="197"/>
      <c r="J158" s="198">
        <f>ROUND(I158*H158,2)</f>
        <v>0</v>
      </c>
      <c r="K158" s="194" t="s">
        <v>245</v>
      </c>
      <c r="L158" s="40"/>
      <c r="M158" s="199" t="s">
        <v>1</v>
      </c>
      <c r="N158" s="200" t="s">
        <v>40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246</v>
      </c>
      <c r="AT158" s="203" t="s">
        <v>241</v>
      </c>
      <c r="AU158" s="203" t="s">
        <v>86</v>
      </c>
      <c r="AY158" s="18" t="s">
        <v>239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246</v>
      </c>
      <c r="BM158" s="203" t="s">
        <v>510</v>
      </c>
    </row>
    <row r="159" spans="1:65" s="2" customFormat="1" ht="11.25">
      <c r="A159" s="35"/>
      <c r="B159" s="36"/>
      <c r="C159" s="37"/>
      <c r="D159" s="205" t="s">
        <v>248</v>
      </c>
      <c r="E159" s="37"/>
      <c r="F159" s="206" t="s">
        <v>6289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248</v>
      </c>
      <c r="AU159" s="18" t="s">
        <v>86</v>
      </c>
    </row>
    <row r="160" spans="1:65" s="2" customFormat="1" ht="21.75" customHeight="1">
      <c r="A160" s="35"/>
      <c r="B160" s="36"/>
      <c r="C160" s="254" t="s">
        <v>169</v>
      </c>
      <c r="D160" s="254" t="s">
        <v>340</v>
      </c>
      <c r="E160" s="255" t="s">
        <v>6290</v>
      </c>
      <c r="F160" s="256" t="s">
        <v>6291</v>
      </c>
      <c r="G160" s="257" t="s">
        <v>5317</v>
      </c>
      <c r="H160" s="258">
        <v>10</v>
      </c>
      <c r="I160" s="259"/>
      <c r="J160" s="260">
        <f>ROUND(I160*H160,2)</f>
        <v>0</v>
      </c>
      <c r="K160" s="256" t="s">
        <v>1</v>
      </c>
      <c r="L160" s="261"/>
      <c r="M160" s="262" t="s">
        <v>1</v>
      </c>
      <c r="N160" s="263" t="s">
        <v>40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319</v>
      </c>
      <c r="AT160" s="203" t="s">
        <v>340</v>
      </c>
      <c r="AU160" s="203" t="s">
        <v>86</v>
      </c>
      <c r="AY160" s="18" t="s">
        <v>239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246</v>
      </c>
      <c r="BM160" s="203" t="s">
        <v>531</v>
      </c>
    </row>
    <row r="161" spans="1:65" s="2" customFormat="1" ht="48.75">
      <c r="A161" s="35"/>
      <c r="B161" s="36"/>
      <c r="C161" s="37"/>
      <c r="D161" s="212" t="s">
        <v>741</v>
      </c>
      <c r="E161" s="37"/>
      <c r="F161" s="264" t="s">
        <v>6292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741</v>
      </c>
      <c r="AU161" s="18" t="s">
        <v>86</v>
      </c>
    </row>
    <row r="162" spans="1:65" s="2" customFormat="1" ht="16.5" customHeight="1">
      <c r="A162" s="35"/>
      <c r="B162" s="36"/>
      <c r="C162" s="254" t="s">
        <v>172</v>
      </c>
      <c r="D162" s="254" t="s">
        <v>340</v>
      </c>
      <c r="E162" s="255" t="s">
        <v>6293</v>
      </c>
      <c r="F162" s="256" t="s">
        <v>6294</v>
      </c>
      <c r="G162" s="257" t="s">
        <v>5317</v>
      </c>
      <c r="H162" s="258">
        <v>10</v>
      </c>
      <c r="I162" s="259"/>
      <c r="J162" s="260">
        <f>ROUND(I162*H162,2)</f>
        <v>0</v>
      </c>
      <c r="K162" s="256" t="s">
        <v>1</v>
      </c>
      <c r="L162" s="261"/>
      <c r="M162" s="262" t="s">
        <v>1</v>
      </c>
      <c r="N162" s="263" t="s">
        <v>40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319</v>
      </c>
      <c r="AT162" s="203" t="s">
        <v>340</v>
      </c>
      <c r="AU162" s="203" t="s">
        <v>86</v>
      </c>
      <c r="AY162" s="18" t="s">
        <v>239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246</v>
      </c>
      <c r="BM162" s="203" t="s">
        <v>541</v>
      </c>
    </row>
    <row r="163" spans="1:65" s="2" customFormat="1" ht="78">
      <c r="A163" s="35"/>
      <c r="B163" s="36"/>
      <c r="C163" s="37"/>
      <c r="D163" s="212" t="s">
        <v>741</v>
      </c>
      <c r="E163" s="37"/>
      <c r="F163" s="264" t="s">
        <v>6295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741</v>
      </c>
      <c r="AU163" s="18" t="s">
        <v>86</v>
      </c>
    </row>
    <row r="164" spans="1:65" s="2" customFormat="1" ht="24.2" customHeight="1">
      <c r="A164" s="35"/>
      <c r="B164" s="36"/>
      <c r="C164" s="192" t="s">
        <v>394</v>
      </c>
      <c r="D164" s="192" t="s">
        <v>241</v>
      </c>
      <c r="E164" s="193" t="s">
        <v>6296</v>
      </c>
      <c r="F164" s="194" t="s">
        <v>6297</v>
      </c>
      <c r="G164" s="195" t="s">
        <v>674</v>
      </c>
      <c r="H164" s="196">
        <v>10</v>
      </c>
      <c r="I164" s="197"/>
      <c r="J164" s="198">
        <f>ROUND(I164*H164,2)</f>
        <v>0</v>
      </c>
      <c r="K164" s="194" t="s">
        <v>245</v>
      </c>
      <c r="L164" s="40"/>
      <c r="M164" s="199" t="s">
        <v>1</v>
      </c>
      <c r="N164" s="200" t="s">
        <v>40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246</v>
      </c>
      <c r="AT164" s="203" t="s">
        <v>241</v>
      </c>
      <c r="AU164" s="203" t="s">
        <v>86</v>
      </c>
      <c r="AY164" s="18" t="s">
        <v>239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246</v>
      </c>
      <c r="BM164" s="203" t="s">
        <v>553</v>
      </c>
    </row>
    <row r="165" spans="1:65" s="2" customFormat="1" ht="11.25">
      <c r="A165" s="35"/>
      <c r="B165" s="36"/>
      <c r="C165" s="37"/>
      <c r="D165" s="205" t="s">
        <v>248</v>
      </c>
      <c r="E165" s="37"/>
      <c r="F165" s="206" t="s">
        <v>6298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248</v>
      </c>
      <c r="AU165" s="18" t="s">
        <v>86</v>
      </c>
    </row>
    <row r="166" spans="1:65" s="2" customFormat="1" ht="16.5" customHeight="1">
      <c r="A166" s="35"/>
      <c r="B166" s="36"/>
      <c r="C166" s="254" t="s">
        <v>396</v>
      </c>
      <c r="D166" s="254" t="s">
        <v>340</v>
      </c>
      <c r="E166" s="255" t="s">
        <v>6299</v>
      </c>
      <c r="F166" s="256" t="s">
        <v>6300</v>
      </c>
      <c r="G166" s="257" t="s">
        <v>5317</v>
      </c>
      <c r="H166" s="258">
        <v>10</v>
      </c>
      <c r="I166" s="259"/>
      <c r="J166" s="260">
        <f>ROUND(I166*H166,2)</f>
        <v>0</v>
      </c>
      <c r="K166" s="256" t="s">
        <v>1</v>
      </c>
      <c r="L166" s="261"/>
      <c r="M166" s="262" t="s">
        <v>1</v>
      </c>
      <c r="N166" s="263" t="s">
        <v>40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319</v>
      </c>
      <c r="AT166" s="203" t="s">
        <v>340</v>
      </c>
      <c r="AU166" s="203" t="s">
        <v>86</v>
      </c>
      <c r="AY166" s="18" t="s">
        <v>239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246</v>
      </c>
      <c r="BM166" s="203" t="s">
        <v>578</v>
      </c>
    </row>
    <row r="167" spans="1:65" s="2" customFormat="1" ht="48.75">
      <c r="A167" s="35"/>
      <c r="B167" s="36"/>
      <c r="C167" s="37"/>
      <c r="D167" s="212" t="s">
        <v>741</v>
      </c>
      <c r="E167" s="37"/>
      <c r="F167" s="264" t="s">
        <v>6256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741</v>
      </c>
      <c r="AU167" s="18" t="s">
        <v>86</v>
      </c>
    </row>
    <row r="168" spans="1:65" s="2" customFormat="1" ht="16.5" customHeight="1">
      <c r="A168" s="35"/>
      <c r="B168" s="36"/>
      <c r="C168" s="192" t="s">
        <v>401</v>
      </c>
      <c r="D168" s="192" t="s">
        <v>241</v>
      </c>
      <c r="E168" s="193" t="s">
        <v>6257</v>
      </c>
      <c r="F168" s="194" t="s">
        <v>6258</v>
      </c>
      <c r="G168" s="195" t="s">
        <v>674</v>
      </c>
      <c r="H168" s="196">
        <v>10</v>
      </c>
      <c r="I168" s="197"/>
      <c r="J168" s="198">
        <f>ROUND(I168*H168,2)</f>
        <v>0</v>
      </c>
      <c r="K168" s="194" t="s">
        <v>245</v>
      </c>
      <c r="L168" s="40"/>
      <c r="M168" s="199" t="s">
        <v>1</v>
      </c>
      <c r="N168" s="200" t="s">
        <v>40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246</v>
      </c>
      <c r="AT168" s="203" t="s">
        <v>241</v>
      </c>
      <c r="AU168" s="203" t="s">
        <v>86</v>
      </c>
      <c r="AY168" s="18" t="s">
        <v>239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246</v>
      </c>
      <c r="BM168" s="203" t="s">
        <v>604</v>
      </c>
    </row>
    <row r="169" spans="1:65" s="2" customFormat="1" ht="11.25">
      <c r="A169" s="35"/>
      <c r="B169" s="36"/>
      <c r="C169" s="37"/>
      <c r="D169" s="205" t="s">
        <v>248</v>
      </c>
      <c r="E169" s="37"/>
      <c r="F169" s="206" t="s">
        <v>6259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248</v>
      </c>
      <c r="AU169" s="18" t="s">
        <v>86</v>
      </c>
    </row>
    <row r="170" spans="1:65" s="2" customFormat="1" ht="16.5" customHeight="1">
      <c r="A170" s="35"/>
      <c r="B170" s="36"/>
      <c r="C170" s="254" t="s">
        <v>7</v>
      </c>
      <c r="D170" s="254" t="s">
        <v>340</v>
      </c>
      <c r="E170" s="255" t="s">
        <v>6260</v>
      </c>
      <c r="F170" s="256" t="s">
        <v>6261</v>
      </c>
      <c r="G170" s="257" t="s">
        <v>5317</v>
      </c>
      <c r="H170" s="258">
        <v>10</v>
      </c>
      <c r="I170" s="259"/>
      <c r="J170" s="260">
        <f>ROUND(I170*H170,2)</f>
        <v>0</v>
      </c>
      <c r="K170" s="256" t="s">
        <v>1</v>
      </c>
      <c r="L170" s="261"/>
      <c r="M170" s="262" t="s">
        <v>1</v>
      </c>
      <c r="N170" s="263" t="s">
        <v>40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319</v>
      </c>
      <c r="AT170" s="203" t="s">
        <v>340</v>
      </c>
      <c r="AU170" s="203" t="s">
        <v>86</v>
      </c>
      <c r="AY170" s="18" t="s">
        <v>239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246</v>
      </c>
      <c r="BM170" s="203" t="s">
        <v>627</v>
      </c>
    </row>
    <row r="171" spans="1:65" s="2" customFormat="1" ht="19.5">
      <c r="A171" s="35"/>
      <c r="B171" s="36"/>
      <c r="C171" s="37"/>
      <c r="D171" s="212" t="s">
        <v>741</v>
      </c>
      <c r="E171" s="37"/>
      <c r="F171" s="264" t="s">
        <v>6262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741</v>
      </c>
      <c r="AU171" s="18" t="s">
        <v>86</v>
      </c>
    </row>
    <row r="172" spans="1:65" s="2" customFormat="1" ht="24.2" customHeight="1">
      <c r="A172" s="35"/>
      <c r="B172" s="36"/>
      <c r="C172" s="192" t="s">
        <v>426</v>
      </c>
      <c r="D172" s="192" t="s">
        <v>241</v>
      </c>
      <c r="E172" s="193" t="s">
        <v>6301</v>
      </c>
      <c r="F172" s="194" t="s">
        <v>6302</v>
      </c>
      <c r="G172" s="195" t="s">
        <v>674</v>
      </c>
      <c r="H172" s="196">
        <v>22</v>
      </c>
      <c r="I172" s="197"/>
      <c r="J172" s="198">
        <f>ROUND(I172*H172,2)</f>
        <v>0</v>
      </c>
      <c r="K172" s="194" t="s">
        <v>245</v>
      </c>
      <c r="L172" s="40"/>
      <c r="M172" s="199" t="s">
        <v>1</v>
      </c>
      <c r="N172" s="200" t="s">
        <v>40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246</v>
      </c>
      <c r="AT172" s="203" t="s">
        <v>241</v>
      </c>
      <c r="AU172" s="203" t="s">
        <v>86</v>
      </c>
      <c r="AY172" s="18" t="s">
        <v>239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246</v>
      </c>
      <c r="BM172" s="203" t="s">
        <v>651</v>
      </c>
    </row>
    <row r="173" spans="1:65" s="2" customFormat="1" ht="11.25">
      <c r="A173" s="35"/>
      <c r="B173" s="36"/>
      <c r="C173" s="37"/>
      <c r="D173" s="205" t="s">
        <v>248</v>
      </c>
      <c r="E173" s="37"/>
      <c r="F173" s="206" t="s">
        <v>6303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248</v>
      </c>
      <c r="AU173" s="18" t="s">
        <v>86</v>
      </c>
    </row>
    <row r="174" spans="1:65" s="2" customFormat="1" ht="16.5" customHeight="1">
      <c r="A174" s="35"/>
      <c r="B174" s="36"/>
      <c r="C174" s="254" t="s">
        <v>441</v>
      </c>
      <c r="D174" s="254" t="s">
        <v>340</v>
      </c>
      <c r="E174" s="255" t="s">
        <v>6304</v>
      </c>
      <c r="F174" s="256" t="s">
        <v>6305</v>
      </c>
      <c r="G174" s="257" t="s">
        <v>5317</v>
      </c>
      <c r="H174" s="258">
        <v>22</v>
      </c>
      <c r="I174" s="259"/>
      <c r="J174" s="260">
        <f>ROUND(I174*H174,2)</f>
        <v>0</v>
      </c>
      <c r="K174" s="256" t="s">
        <v>1</v>
      </c>
      <c r="L174" s="261"/>
      <c r="M174" s="262" t="s">
        <v>1</v>
      </c>
      <c r="N174" s="263" t="s">
        <v>40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319</v>
      </c>
      <c r="AT174" s="203" t="s">
        <v>340</v>
      </c>
      <c r="AU174" s="203" t="s">
        <v>86</v>
      </c>
      <c r="AY174" s="18" t="s">
        <v>239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246</v>
      </c>
      <c r="BM174" s="203" t="s">
        <v>665</v>
      </c>
    </row>
    <row r="175" spans="1:65" s="2" customFormat="1" ht="107.25">
      <c r="A175" s="35"/>
      <c r="B175" s="36"/>
      <c r="C175" s="37"/>
      <c r="D175" s="212" t="s">
        <v>741</v>
      </c>
      <c r="E175" s="37"/>
      <c r="F175" s="264" t="s">
        <v>6306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741</v>
      </c>
      <c r="AU175" s="18" t="s">
        <v>86</v>
      </c>
    </row>
    <row r="176" spans="1:65" s="2" customFormat="1" ht="24.2" customHeight="1">
      <c r="A176" s="35"/>
      <c r="B176" s="36"/>
      <c r="C176" s="192" t="s">
        <v>454</v>
      </c>
      <c r="D176" s="192" t="s">
        <v>241</v>
      </c>
      <c r="E176" s="193" t="s">
        <v>6307</v>
      </c>
      <c r="F176" s="194" t="s">
        <v>6308</v>
      </c>
      <c r="G176" s="195" t="s">
        <v>674</v>
      </c>
      <c r="H176" s="196">
        <v>37</v>
      </c>
      <c r="I176" s="197"/>
      <c r="J176" s="198">
        <f>ROUND(I176*H176,2)</f>
        <v>0</v>
      </c>
      <c r="K176" s="194" t="s">
        <v>245</v>
      </c>
      <c r="L176" s="40"/>
      <c r="M176" s="199" t="s">
        <v>1</v>
      </c>
      <c r="N176" s="200" t="s">
        <v>40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246</v>
      </c>
      <c r="AT176" s="203" t="s">
        <v>241</v>
      </c>
      <c r="AU176" s="203" t="s">
        <v>86</v>
      </c>
      <c r="AY176" s="18" t="s">
        <v>239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246</v>
      </c>
      <c r="BM176" s="203" t="s">
        <v>677</v>
      </c>
    </row>
    <row r="177" spans="1:65" s="2" customFormat="1" ht="11.25">
      <c r="A177" s="35"/>
      <c r="B177" s="36"/>
      <c r="C177" s="37"/>
      <c r="D177" s="205" t="s">
        <v>248</v>
      </c>
      <c r="E177" s="37"/>
      <c r="F177" s="206" t="s">
        <v>6309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248</v>
      </c>
      <c r="AU177" s="18" t="s">
        <v>86</v>
      </c>
    </row>
    <row r="178" spans="1:65" s="2" customFormat="1" ht="16.5" customHeight="1">
      <c r="A178" s="35"/>
      <c r="B178" s="36"/>
      <c r="C178" s="254" t="s">
        <v>459</v>
      </c>
      <c r="D178" s="254" t="s">
        <v>340</v>
      </c>
      <c r="E178" s="255" t="s">
        <v>6310</v>
      </c>
      <c r="F178" s="256" t="s">
        <v>6311</v>
      </c>
      <c r="G178" s="257" t="s">
        <v>5317</v>
      </c>
      <c r="H178" s="258">
        <v>32</v>
      </c>
      <c r="I178" s="259"/>
      <c r="J178" s="260">
        <f>ROUND(I178*H178,2)</f>
        <v>0</v>
      </c>
      <c r="K178" s="256" t="s">
        <v>1</v>
      </c>
      <c r="L178" s="261"/>
      <c r="M178" s="262" t="s">
        <v>1</v>
      </c>
      <c r="N178" s="263" t="s">
        <v>40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319</v>
      </c>
      <c r="AT178" s="203" t="s">
        <v>340</v>
      </c>
      <c r="AU178" s="203" t="s">
        <v>86</v>
      </c>
      <c r="AY178" s="18" t="s">
        <v>239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246</v>
      </c>
      <c r="BM178" s="203" t="s">
        <v>687</v>
      </c>
    </row>
    <row r="179" spans="1:65" s="2" customFormat="1" ht="29.25">
      <c r="A179" s="35"/>
      <c r="B179" s="36"/>
      <c r="C179" s="37"/>
      <c r="D179" s="212" t="s">
        <v>741</v>
      </c>
      <c r="E179" s="37"/>
      <c r="F179" s="264" t="s">
        <v>6312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741</v>
      </c>
      <c r="AU179" s="18" t="s">
        <v>86</v>
      </c>
    </row>
    <row r="180" spans="1:65" s="2" customFormat="1" ht="16.5" customHeight="1">
      <c r="A180" s="35"/>
      <c r="B180" s="36"/>
      <c r="C180" s="254" t="s">
        <v>475</v>
      </c>
      <c r="D180" s="254" t="s">
        <v>340</v>
      </c>
      <c r="E180" s="255" t="s">
        <v>6313</v>
      </c>
      <c r="F180" s="256" t="s">
        <v>6314</v>
      </c>
      <c r="G180" s="257" t="s">
        <v>5317</v>
      </c>
      <c r="H180" s="258">
        <v>5</v>
      </c>
      <c r="I180" s="259"/>
      <c r="J180" s="260">
        <f>ROUND(I180*H180,2)</f>
        <v>0</v>
      </c>
      <c r="K180" s="256" t="s">
        <v>1</v>
      </c>
      <c r="L180" s="261"/>
      <c r="M180" s="262" t="s">
        <v>1</v>
      </c>
      <c r="N180" s="263" t="s">
        <v>40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319</v>
      </c>
      <c r="AT180" s="203" t="s">
        <v>340</v>
      </c>
      <c r="AU180" s="203" t="s">
        <v>86</v>
      </c>
      <c r="AY180" s="18" t="s">
        <v>239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246</v>
      </c>
      <c r="BM180" s="203" t="s">
        <v>697</v>
      </c>
    </row>
    <row r="181" spans="1:65" s="2" customFormat="1" ht="29.25">
      <c r="A181" s="35"/>
      <c r="B181" s="36"/>
      <c r="C181" s="37"/>
      <c r="D181" s="212" t="s">
        <v>741</v>
      </c>
      <c r="E181" s="37"/>
      <c r="F181" s="264" t="s">
        <v>6315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741</v>
      </c>
      <c r="AU181" s="18" t="s">
        <v>86</v>
      </c>
    </row>
    <row r="182" spans="1:65" s="2" customFormat="1" ht="24.2" customHeight="1">
      <c r="A182" s="35"/>
      <c r="B182" s="36"/>
      <c r="C182" s="192" t="s">
        <v>488</v>
      </c>
      <c r="D182" s="192" t="s">
        <v>241</v>
      </c>
      <c r="E182" s="193" t="s">
        <v>6316</v>
      </c>
      <c r="F182" s="194" t="s">
        <v>6317</v>
      </c>
      <c r="G182" s="195" t="s">
        <v>674</v>
      </c>
      <c r="H182" s="196">
        <v>2</v>
      </c>
      <c r="I182" s="197"/>
      <c r="J182" s="198">
        <f>ROUND(I182*H182,2)</f>
        <v>0</v>
      </c>
      <c r="K182" s="194" t="s">
        <v>245</v>
      </c>
      <c r="L182" s="40"/>
      <c r="M182" s="199" t="s">
        <v>1</v>
      </c>
      <c r="N182" s="200" t="s">
        <v>40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246</v>
      </c>
      <c r="AT182" s="203" t="s">
        <v>241</v>
      </c>
      <c r="AU182" s="203" t="s">
        <v>86</v>
      </c>
      <c r="AY182" s="18" t="s">
        <v>239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246</v>
      </c>
      <c r="BM182" s="203" t="s">
        <v>707</v>
      </c>
    </row>
    <row r="183" spans="1:65" s="2" customFormat="1" ht="11.25">
      <c r="A183" s="35"/>
      <c r="B183" s="36"/>
      <c r="C183" s="37"/>
      <c r="D183" s="205" t="s">
        <v>248</v>
      </c>
      <c r="E183" s="37"/>
      <c r="F183" s="206" t="s">
        <v>6318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248</v>
      </c>
      <c r="AU183" s="18" t="s">
        <v>86</v>
      </c>
    </row>
    <row r="184" spans="1:65" s="2" customFormat="1" ht="16.5" customHeight="1">
      <c r="A184" s="35"/>
      <c r="B184" s="36"/>
      <c r="C184" s="254" t="s">
        <v>493</v>
      </c>
      <c r="D184" s="254" t="s">
        <v>340</v>
      </c>
      <c r="E184" s="255" t="s">
        <v>6319</v>
      </c>
      <c r="F184" s="256" t="s">
        <v>6320</v>
      </c>
      <c r="G184" s="257" t="s">
        <v>5317</v>
      </c>
      <c r="H184" s="258">
        <v>2</v>
      </c>
      <c r="I184" s="259"/>
      <c r="J184" s="260">
        <f>ROUND(I184*H184,2)</f>
        <v>0</v>
      </c>
      <c r="K184" s="256" t="s">
        <v>1</v>
      </c>
      <c r="L184" s="261"/>
      <c r="M184" s="262" t="s">
        <v>1</v>
      </c>
      <c r="N184" s="263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319</v>
      </c>
      <c r="AT184" s="203" t="s">
        <v>340</v>
      </c>
      <c r="AU184" s="203" t="s">
        <v>86</v>
      </c>
      <c r="AY184" s="18" t="s">
        <v>239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246</v>
      </c>
      <c r="BM184" s="203" t="s">
        <v>717</v>
      </c>
    </row>
    <row r="185" spans="1:65" s="2" customFormat="1" ht="29.25">
      <c r="A185" s="35"/>
      <c r="B185" s="36"/>
      <c r="C185" s="37"/>
      <c r="D185" s="212" t="s">
        <v>741</v>
      </c>
      <c r="E185" s="37"/>
      <c r="F185" s="264" t="s">
        <v>6321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741</v>
      </c>
      <c r="AU185" s="18" t="s">
        <v>86</v>
      </c>
    </row>
    <row r="186" spans="1:65" s="2" customFormat="1" ht="33" customHeight="1">
      <c r="A186" s="35"/>
      <c r="B186" s="36"/>
      <c r="C186" s="192" t="s">
        <v>501</v>
      </c>
      <c r="D186" s="192" t="s">
        <v>241</v>
      </c>
      <c r="E186" s="193" t="s">
        <v>6322</v>
      </c>
      <c r="F186" s="194" t="s">
        <v>6323</v>
      </c>
      <c r="G186" s="195" t="s">
        <v>674</v>
      </c>
      <c r="H186" s="196">
        <v>1</v>
      </c>
      <c r="I186" s="197"/>
      <c r="J186" s="198">
        <f>ROUND(I186*H186,2)</f>
        <v>0</v>
      </c>
      <c r="K186" s="194" t="s">
        <v>245</v>
      </c>
      <c r="L186" s="40"/>
      <c r="M186" s="199" t="s">
        <v>1</v>
      </c>
      <c r="N186" s="200" t="s">
        <v>40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246</v>
      </c>
      <c r="AT186" s="203" t="s">
        <v>241</v>
      </c>
      <c r="AU186" s="203" t="s">
        <v>86</v>
      </c>
      <c r="AY186" s="18" t="s">
        <v>239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246</v>
      </c>
      <c r="BM186" s="203" t="s">
        <v>727</v>
      </c>
    </row>
    <row r="187" spans="1:65" s="2" customFormat="1" ht="11.25">
      <c r="A187" s="35"/>
      <c r="B187" s="36"/>
      <c r="C187" s="37"/>
      <c r="D187" s="205" t="s">
        <v>248</v>
      </c>
      <c r="E187" s="37"/>
      <c r="F187" s="206" t="s">
        <v>6324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248</v>
      </c>
      <c r="AU187" s="18" t="s">
        <v>86</v>
      </c>
    </row>
    <row r="188" spans="1:65" s="2" customFormat="1" ht="16.5" customHeight="1">
      <c r="A188" s="35"/>
      <c r="B188" s="36"/>
      <c r="C188" s="192" t="s">
        <v>510</v>
      </c>
      <c r="D188" s="192" t="s">
        <v>241</v>
      </c>
      <c r="E188" s="193" t="s">
        <v>6325</v>
      </c>
      <c r="F188" s="194" t="s">
        <v>6326</v>
      </c>
      <c r="G188" s="195" t="s">
        <v>674</v>
      </c>
      <c r="H188" s="196">
        <v>2</v>
      </c>
      <c r="I188" s="197"/>
      <c r="J188" s="198">
        <f>ROUND(I188*H188,2)</f>
        <v>0</v>
      </c>
      <c r="K188" s="194" t="s">
        <v>1</v>
      </c>
      <c r="L188" s="40"/>
      <c r="M188" s="199" t="s">
        <v>1</v>
      </c>
      <c r="N188" s="200" t="s">
        <v>40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246</v>
      </c>
      <c r="AT188" s="203" t="s">
        <v>241</v>
      </c>
      <c r="AU188" s="203" t="s">
        <v>86</v>
      </c>
      <c r="AY188" s="18" t="s">
        <v>239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83</v>
      </c>
      <c r="BK188" s="204">
        <f>ROUND(I188*H188,2)</f>
        <v>0</v>
      </c>
      <c r="BL188" s="18" t="s">
        <v>246</v>
      </c>
      <c r="BM188" s="203" t="s">
        <v>745</v>
      </c>
    </row>
    <row r="189" spans="1:65" s="2" customFormat="1" ht="16.5" customHeight="1">
      <c r="A189" s="35"/>
      <c r="B189" s="36"/>
      <c r="C189" s="254" t="s">
        <v>516</v>
      </c>
      <c r="D189" s="254" t="s">
        <v>340</v>
      </c>
      <c r="E189" s="255" t="s">
        <v>6327</v>
      </c>
      <c r="F189" s="256" t="s">
        <v>6328</v>
      </c>
      <c r="G189" s="257" t="s">
        <v>674</v>
      </c>
      <c r="H189" s="258">
        <v>2</v>
      </c>
      <c r="I189" s="259"/>
      <c r="J189" s="260">
        <f>ROUND(I189*H189,2)</f>
        <v>0</v>
      </c>
      <c r="K189" s="256" t="s">
        <v>1</v>
      </c>
      <c r="L189" s="261"/>
      <c r="M189" s="262" t="s">
        <v>1</v>
      </c>
      <c r="N189" s="263" t="s">
        <v>40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319</v>
      </c>
      <c r="AT189" s="203" t="s">
        <v>340</v>
      </c>
      <c r="AU189" s="203" t="s">
        <v>86</v>
      </c>
      <c r="AY189" s="18" t="s">
        <v>239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246</v>
      </c>
      <c r="BM189" s="203" t="s">
        <v>761</v>
      </c>
    </row>
    <row r="190" spans="1:65" s="2" customFormat="1" ht="24.2" customHeight="1">
      <c r="A190" s="35"/>
      <c r="B190" s="36"/>
      <c r="C190" s="192" t="s">
        <v>531</v>
      </c>
      <c r="D190" s="192" t="s">
        <v>241</v>
      </c>
      <c r="E190" s="193" t="s">
        <v>6329</v>
      </c>
      <c r="F190" s="194" t="s">
        <v>6330</v>
      </c>
      <c r="G190" s="195" t="s">
        <v>674</v>
      </c>
      <c r="H190" s="196">
        <v>2000</v>
      </c>
      <c r="I190" s="197"/>
      <c r="J190" s="198">
        <f>ROUND(I190*H190,2)</f>
        <v>0</v>
      </c>
      <c r="K190" s="194" t="s">
        <v>245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246</v>
      </c>
      <c r="AT190" s="203" t="s">
        <v>241</v>
      </c>
      <c r="AU190" s="203" t="s">
        <v>86</v>
      </c>
      <c r="AY190" s="18" t="s">
        <v>239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246</v>
      </c>
      <c r="BM190" s="203" t="s">
        <v>780</v>
      </c>
    </row>
    <row r="191" spans="1:65" s="2" customFormat="1" ht="11.25">
      <c r="A191" s="35"/>
      <c r="B191" s="36"/>
      <c r="C191" s="37"/>
      <c r="D191" s="205" t="s">
        <v>248</v>
      </c>
      <c r="E191" s="37"/>
      <c r="F191" s="206" t="s">
        <v>6331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248</v>
      </c>
      <c r="AU191" s="18" t="s">
        <v>86</v>
      </c>
    </row>
    <row r="192" spans="1:65" s="2" customFormat="1" ht="16.5" customHeight="1">
      <c r="A192" s="35"/>
      <c r="B192" s="36"/>
      <c r="C192" s="254" t="s">
        <v>537</v>
      </c>
      <c r="D192" s="254" t="s">
        <v>340</v>
      </c>
      <c r="E192" s="255" t="s">
        <v>6332</v>
      </c>
      <c r="F192" s="256" t="s">
        <v>6333</v>
      </c>
      <c r="G192" s="257" t="s">
        <v>6334</v>
      </c>
      <c r="H192" s="258">
        <v>2</v>
      </c>
      <c r="I192" s="259"/>
      <c r="J192" s="260">
        <f>ROUND(I192*H192,2)</f>
        <v>0</v>
      </c>
      <c r="K192" s="256" t="s">
        <v>245</v>
      </c>
      <c r="L192" s="261"/>
      <c r="M192" s="262" t="s">
        <v>1</v>
      </c>
      <c r="N192" s="263" t="s">
        <v>40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319</v>
      </c>
      <c r="AT192" s="203" t="s">
        <v>340</v>
      </c>
      <c r="AU192" s="203" t="s">
        <v>86</v>
      </c>
      <c r="AY192" s="18" t="s">
        <v>239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246</v>
      </c>
      <c r="BM192" s="203" t="s">
        <v>793</v>
      </c>
    </row>
    <row r="193" spans="1:65" s="2" customFormat="1" ht="24.2" customHeight="1">
      <c r="A193" s="35"/>
      <c r="B193" s="36"/>
      <c r="C193" s="192" t="s">
        <v>541</v>
      </c>
      <c r="D193" s="192" t="s">
        <v>241</v>
      </c>
      <c r="E193" s="193" t="s">
        <v>6335</v>
      </c>
      <c r="F193" s="194" t="s">
        <v>6336</v>
      </c>
      <c r="G193" s="195" t="s">
        <v>519</v>
      </c>
      <c r="H193" s="196">
        <v>500</v>
      </c>
      <c r="I193" s="197"/>
      <c r="J193" s="198">
        <f>ROUND(I193*H193,2)</f>
        <v>0</v>
      </c>
      <c r="K193" s="194" t="s">
        <v>245</v>
      </c>
      <c r="L193" s="40"/>
      <c r="M193" s="199" t="s">
        <v>1</v>
      </c>
      <c r="N193" s="200" t="s">
        <v>40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246</v>
      </c>
      <c r="AT193" s="203" t="s">
        <v>241</v>
      </c>
      <c r="AU193" s="203" t="s">
        <v>86</v>
      </c>
      <c r="AY193" s="18" t="s">
        <v>239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246</v>
      </c>
      <c r="BM193" s="203" t="s">
        <v>804</v>
      </c>
    </row>
    <row r="194" spans="1:65" s="2" customFormat="1" ht="11.25">
      <c r="A194" s="35"/>
      <c r="B194" s="36"/>
      <c r="C194" s="37"/>
      <c r="D194" s="205" t="s">
        <v>248</v>
      </c>
      <c r="E194" s="37"/>
      <c r="F194" s="206" t="s">
        <v>6337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248</v>
      </c>
      <c r="AU194" s="18" t="s">
        <v>86</v>
      </c>
    </row>
    <row r="195" spans="1:65" s="2" customFormat="1" ht="21.75" customHeight="1">
      <c r="A195" s="35"/>
      <c r="B195" s="36"/>
      <c r="C195" s="254" t="s">
        <v>546</v>
      </c>
      <c r="D195" s="254" t="s">
        <v>340</v>
      </c>
      <c r="E195" s="255" t="s">
        <v>6338</v>
      </c>
      <c r="F195" s="256" t="s">
        <v>6339</v>
      </c>
      <c r="G195" s="257" t="s">
        <v>519</v>
      </c>
      <c r="H195" s="258">
        <v>525</v>
      </c>
      <c r="I195" s="259"/>
      <c r="J195" s="260">
        <f>ROUND(I195*H195,2)</f>
        <v>0</v>
      </c>
      <c r="K195" s="256" t="s">
        <v>245</v>
      </c>
      <c r="L195" s="261"/>
      <c r="M195" s="262" t="s">
        <v>1</v>
      </c>
      <c r="N195" s="263" t="s">
        <v>40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319</v>
      </c>
      <c r="AT195" s="203" t="s">
        <v>340</v>
      </c>
      <c r="AU195" s="203" t="s">
        <v>86</v>
      </c>
      <c r="AY195" s="18" t="s">
        <v>239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83</v>
      </c>
      <c r="BK195" s="204">
        <f>ROUND(I195*H195,2)</f>
        <v>0</v>
      </c>
      <c r="BL195" s="18" t="s">
        <v>246</v>
      </c>
      <c r="BM195" s="203" t="s">
        <v>766</v>
      </c>
    </row>
    <row r="196" spans="1:65" s="14" customFormat="1" ht="11.25">
      <c r="B196" s="221"/>
      <c r="C196" s="222"/>
      <c r="D196" s="212" t="s">
        <v>250</v>
      </c>
      <c r="E196" s="223" t="s">
        <v>1</v>
      </c>
      <c r="F196" s="224" t="s">
        <v>6340</v>
      </c>
      <c r="G196" s="222"/>
      <c r="H196" s="225">
        <v>525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250</v>
      </c>
      <c r="AU196" s="231" t="s">
        <v>86</v>
      </c>
      <c r="AV196" s="14" t="s">
        <v>86</v>
      </c>
      <c r="AW196" s="14" t="s">
        <v>31</v>
      </c>
      <c r="AX196" s="14" t="s">
        <v>75</v>
      </c>
      <c r="AY196" s="231" t="s">
        <v>239</v>
      </c>
    </row>
    <row r="197" spans="1:65" s="16" customFormat="1" ht="11.25">
      <c r="B197" s="243"/>
      <c r="C197" s="244"/>
      <c r="D197" s="212" t="s">
        <v>250</v>
      </c>
      <c r="E197" s="245" t="s">
        <v>1</v>
      </c>
      <c r="F197" s="246" t="s">
        <v>264</v>
      </c>
      <c r="G197" s="244"/>
      <c r="H197" s="247">
        <v>525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250</v>
      </c>
      <c r="AU197" s="253" t="s">
        <v>86</v>
      </c>
      <c r="AV197" s="16" t="s">
        <v>246</v>
      </c>
      <c r="AW197" s="16" t="s">
        <v>31</v>
      </c>
      <c r="AX197" s="16" t="s">
        <v>83</v>
      </c>
      <c r="AY197" s="253" t="s">
        <v>239</v>
      </c>
    </row>
    <row r="198" spans="1:65" s="2" customFormat="1" ht="33" customHeight="1">
      <c r="A198" s="35"/>
      <c r="B198" s="36"/>
      <c r="C198" s="192" t="s">
        <v>553</v>
      </c>
      <c r="D198" s="192" t="s">
        <v>241</v>
      </c>
      <c r="E198" s="193" t="s">
        <v>6341</v>
      </c>
      <c r="F198" s="194" t="s">
        <v>6342</v>
      </c>
      <c r="G198" s="195" t="s">
        <v>674</v>
      </c>
      <c r="H198" s="196">
        <v>110</v>
      </c>
      <c r="I198" s="197"/>
      <c r="J198" s="198">
        <f>ROUND(I198*H198,2)</f>
        <v>0</v>
      </c>
      <c r="K198" s="194" t="s">
        <v>245</v>
      </c>
      <c r="L198" s="40"/>
      <c r="M198" s="199" t="s">
        <v>1</v>
      </c>
      <c r="N198" s="200" t="s">
        <v>40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246</v>
      </c>
      <c r="AT198" s="203" t="s">
        <v>241</v>
      </c>
      <c r="AU198" s="203" t="s">
        <v>86</v>
      </c>
      <c r="AY198" s="18" t="s">
        <v>239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246</v>
      </c>
      <c r="BM198" s="203" t="s">
        <v>843</v>
      </c>
    </row>
    <row r="199" spans="1:65" s="2" customFormat="1" ht="11.25">
      <c r="A199" s="35"/>
      <c r="B199" s="36"/>
      <c r="C199" s="37"/>
      <c r="D199" s="205" t="s">
        <v>248</v>
      </c>
      <c r="E199" s="37"/>
      <c r="F199" s="206" t="s">
        <v>6343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248</v>
      </c>
      <c r="AU199" s="18" t="s">
        <v>86</v>
      </c>
    </row>
    <row r="200" spans="1:65" s="2" customFormat="1" ht="16.5" customHeight="1">
      <c r="A200" s="35"/>
      <c r="B200" s="36"/>
      <c r="C200" s="254" t="s">
        <v>568</v>
      </c>
      <c r="D200" s="254" t="s">
        <v>340</v>
      </c>
      <c r="E200" s="255" t="s">
        <v>6344</v>
      </c>
      <c r="F200" s="256" t="s">
        <v>6345</v>
      </c>
      <c r="G200" s="257" t="s">
        <v>674</v>
      </c>
      <c r="H200" s="258">
        <v>110</v>
      </c>
      <c r="I200" s="259"/>
      <c r="J200" s="260">
        <f>ROUND(I200*H200,2)</f>
        <v>0</v>
      </c>
      <c r="K200" s="256" t="s">
        <v>1</v>
      </c>
      <c r="L200" s="261"/>
      <c r="M200" s="262" t="s">
        <v>1</v>
      </c>
      <c r="N200" s="263" t="s">
        <v>40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319</v>
      </c>
      <c r="AT200" s="203" t="s">
        <v>340</v>
      </c>
      <c r="AU200" s="203" t="s">
        <v>86</v>
      </c>
      <c r="AY200" s="18" t="s">
        <v>239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246</v>
      </c>
      <c r="BM200" s="203" t="s">
        <v>858</v>
      </c>
    </row>
    <row r="201" spans="1:65" s="2" customFormat="1" ht="24.2" customHeight="1">
      <c r="A201" s="35"/>
      <c r="B201" s="36"/>
      <c r="C201" s="192" t="s">
        <v>578</v>
      </c>
      <c r="D201" s="192" t="s">
        <v>241</v>
      </c>
      <c r="E201" s="193" t="s">
        <v>6346</v>
      </c>
      <c r="F201" s="194" t="s">
        <v>6347</v>
      </c>
      <c r="G201" s="195" t="s">
        <v>519</v>
      </c>
      <c r="H201" s="196">
        <v>5450</v>
      </c>
      <c r="I201" s="197"/>
      <c r="J201" s="198">
        <f>ROUND(I201*H201,2)</f>
        <v>0</v>
      </c>
      <c r="K201" s="194" t="s">
        <v>245</v>
      </c>
      <c r="L201" s="40"/>
      <c r="M201" s="199" t="s">
        <v>1</v>
      </c>
      <c r="N201" s="200" t="s">
        <v>40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246</v>
      </c>
      <c r="AT201" s="203" t="s">
        <v>241</v>
      </c>
      <c r="AU201" s="203" t="s">
        <v>86</v>
      </c>
      <c r="AY201" s="18" t="s">
        <v>239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83</v>
      </c>
      <c r="BK201" s="204">
        <f>ROUND(I201*H201,2)</f>
        <v>0</v>
      </c>
      <c r="BL201" s="18" t="s">
        <v>246</v>
      </c>
      <c r="BM201" s="203" t="s">
        <v>886</v>
      </c>
    </row>
    <row r="202" spans="1:65" s="2" customFormat="1" ht="11.25">
      <c r="A202" s="35"/>
      <c r="B202" s="36"/>
      <c r="C202" s="37"/>
      <c r="D202" s="205" t="s">
        <v>248</v>
      </c>
      <c r="E202" s="37"/>
      <c r="F202" s="206" t="s">
        <v>6348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248</v>
      </c>
      <c r="AU202" s="18" t="s">
        <v>86</v>
      </c>
    </row>
    <row r="203" spans="1:65" s="2" customFormat="1" ht="37.9" customHeight="1">
      <c r="A203" s="35"/>
      <c r="B203" s="36"/>
      <c r="C203" s="254" t="s">
        <v>590</v>
      </c>
      <c r="D203" s="254" t="s">
        <v>340</v>
      </c>
      <c r="E203" s="255" t="s">
        <v>6349</v>
      </c>
      <c r="F203" s="256" t="s">
        <v>6350</v>
      </c>
      <c r="G203" s="257" t="s">
        <v>519</v>
      </c>
      <c r="H203" s="258">
        <v>2250</v>
      </c>
      <c r="I203" s="259"/>
      <c r="J203" s="260">
        <f>ROUND(I203*H203,2)</f>
        <v>0</v>
      </c>
      <c r="K203" s="256" t="s">
        <v>245</v>
      </c>
      <c r="L203" s="261"/>
      <c r="M203" s="262" t="s">
        <v>1</v>
      </c>
      <c r="N203" s="263" t="s">
        <v>40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319</v>
      </c>
      <c r="AT203" s="203" t="s">
        <v>340</v>
      </c>
      <c r="AU203" s="203" t="s">
        <v>86</v>
      </c>
      <c r="AY203" s="18" t="s">
        <v>239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246</v>
      </c>
      <c r="BM203" s="203" t="s">
        <v>903</v>
      </c>
    </row>
    <row r="204" spans="1:65" s="2" customFormat="1" ht="62.65" customHeight="1">
      <c r="A204" s="35"/>
      <c r="B204" s="36"/>
      <c r="C204" s="254" t="s">
        <v>604</v>
      </c>
      <c r="D204" s="254" t="s">
        <v>340</v>
      </c>
      <c r="E204" s="255" t="s">
        <v>6351</v>
      </c>
      <c r="F204" s="256" t="s">
        <v>6352</v>
      </c>
      <c r="G204" s="257" t="s">
        <v>519</v>
      </c>
      <c r="H204" s="258">
        <v>2450</v>
      </c>
      <c r="I204" s="259"/>
      <c r="J204" s="260">
        <f>ROUND(I204*H204,2)</f>
        <v>0</v>
      </c>
      <c r="K204" s="256" t="s">
        <v>245</v>
      </c>
      <c r="L204" s="261"/>
      <c r="M204" s="262" t="s">
        <v>1</v>
      </c>
      <c r="N204" s="263" t="s">
        <v>40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319</v>
      </c>
      <c r="AT204" s="203" t="s">
        <v>340</v>
      </c>
      <c r="AU204" s="203" t="s">
        <v>86</v>
      </c>
      <c r="AY204" s="18" t="s">
        <v>239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246</v>
      </c>
      <c r="BM204" s="203" t="s">
        <v>918</v>
      </c>
    </row>
    <row r="205" spans="1:65" s="2" customFormat="1" ht="37.9" customHeight="1">
      <c r="A205" s="35"/>
      <c r="B205" s="36"/>
      <c r="C205" s="254" t="s">
        <v>611</v>
      </c>
      <c r="D205" s="254" t="s">
        <v>340</v>
      </c>
      <c r="E205" s="255" t="s">
        <v>6353</v>
      </c>
      <c r="F205" s="256" t="s">
        <v>6354</v>
      </c>
      <c r="G205" s="257" t="s">
        <v>519</v>
      </c>
      <c r="H205" s="258">
        <v>750</v>
      </c>
      <c r="I205" s="259"/>
      <c r="J205" s="260">
        <f>ROUND(I205*H205,2)</f>
        <v>0</v>
      </c>
      <c r="K205" s="256" t="s">
        <v>245</v>
      </c>
      <c r="L205" s="261"/>
      <c r="M205" s="262" t="s">
        <v>1</v>
      </c>
      <c r="N205" s="263" t="s">
        <v>40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319</v>
      </c>
      <c r="AT205" s="203" t="s">
        <v>340</v>
      </c>
      <c r="AU205" s="203" t="s">
        <v>86</v>
      </c>
      <c r="AY205" s="18" t="s">
        <v>239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246</v>
      </c>
      <c r="BM205" s="203" t="s">
        <v>976</v>
      </c>
    </row>
    <row r="206" spans="1:65" s="2" customFormat="1" ht="24.2" customHeight="1">
      <c r="A206" s="35"/>
      <c r="B206" s="36"/>
      <c r="C206" s="192" t="s">
        <v>627</v>
      </c>
      <c r="D206" s="192" t="s">
        <v>241</v>
      </c>
      <c r="E206" s="193" t="s">
        <v>6301</v>
      </c>
      <c r="F206" s="194" t="s">
        <v>6302</v>
      </c>
      <c r="G206" s="195" t="s">
        <v>674</v>
      </c>
      <c r="H206" s="196">
        <v>2</v>
      </c>
      <c r="I206" s="197"/>
      <c r="J206" s="198">
        <f>ROUND(I206*H206,2)</f>
        <v>0</v>
      </c>
      <c r="K206" s="194" t="s">
        <v>245</v>
      </c>
      <c r="L206" s="40"/>
      <c r="M206" s="199" t="s">
        <v>1</v>
      </c>
      <c r="N206" s="200" t="s">
        <v>40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246</v>
      </c>
      <c r="AT206" s="203" t="s">
        <v>241</v>
      </c>
      <c r="AU206" s="203" t="s">
        <v>86</v>
      </c>
      <c r="AY206" s="18" t="s">
        <v>239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83</v>
      </c>
      <c r="BK206" s="204">
        <f>ROUND(I206*H206,2)</f>
        <v>0</v>
      </c>
      <c r="BL206" s="18" t="s">
        <v>246</v>
      </c>
      <c r="BM206" s="203" t="s">
        <v>998</v>
      </c>
    </row>
    <row r="207" spans="1:65" s="2" customFormat="1" ht="11.25">
      <c r="A207" s="35"/>
      <c r="B207" s="36"/>
      <c r="C207" s="37"/>
      <c r="D207" s="205" t="s">
        <v>248</v>
      </c>
      <c r="E207" s="37"/>
      <c r="F207" s="206" t="s">
        <v>6303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248</v>
      </c>
      <c r="AU207" s="18" t="s">
        <v>86</v>
      </c>
    </row>
    <row r="208" spans="1:65" s="2" customFormat="1" ht="16.5" customHeight="1">
      <c r="A208" s="35"/>
      <c r="B208" s="36"/>
      <c r="C208" s="254" t="s">
        <v>643</v>
      </c>
      <c r="D208" s="254" t="s">
        <v>340</v>
      </c>
      <c r="E208" s="255" t="s">
        <v>6355</v>
      </c>
      <c r="F208" s="256" t="s">
        <v>6356</v>
      </c>
      <c r="G208" s="257" t="s">
        <v>5317</v>
      </c>
      <c r="H208" s="258">
        <v>2</v>
      </c>
      <c r="I208" s="259"/>
      <c r="J208" s="260">
        <f>ROUND(I208*H208,2)</f>
        <v>0</v>
      </c>
      <c r="K208" s="256" t="s">
        <v>1</v>
      </c>
      <c r="L208" s="261"/>
      <c r="M208" s="262" t="s">
        <v>1</v>
      </c>
      <c r="N208" s="263" t="s">
        <v>40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319</v>
      </c>
      <c r="AT208" s="203" t="s">
        <v>340</v>
      </c>
      <c r="AU208" s="203" t="s">
        <v>86</v>
      </c>
      <c r="AY208" s="18" t="s">
        <v>239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246</v>
      </c>
      <c r="BM208" s="203" t="s">
        <v>1015</v>
      </c>
    </row>
    <row r="209" spans="1:65" s="2" customFormat="1" ht="29.25">
      <c r="A209" s="35"/>
      <c r="B209" s="36"/>
      <c r="C209" s="37"/>
      <c r="D209" s="212" t="s">
        <v>741</v>
      </c>
      <c r="E209" s="37"/>
      <c r="F209" s="264" t="s">
        <v>6357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741</v>
      </c>
      <c r="AU209" s="18" t="s">
        <v>86</v>
      </c>
    </row>
    <row r="210" spans="1:65" s="2" customFormat="1" ht="16.5" customHeight="1">
      <c r="A210" s="35"/>
      <c r="B210" s="36"/>
      <c r="C210" s="192" t="s">
        <v>651</v>
      </c>
      <c r="D210" s="192" t="s">
        <v>241</v>
      </c>
      <c r="E210" s="193" t="s">
        <v>6358</v>
      </c>
      <c r="F210" s="194" t="s">
        <v>6359</v>
      </c>
      <c r="G210" s="195" t="s">
        <v>674</v>
      </c>
      <c r="H210" s="196">
        <v>71</v>
      </c>
      <c r="I210" s="197"/>
      <c r="J210" s="198">
        <f>ROUND(I210*H210,2)</f>
        <v>0</v>
      </c>
      <c r="K210" s="194" t="s">
        <v>245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246</v>
      </c>
      <c r="AT210" s="203" t="s">
        <v>241</v>
      </c>
      <c r="AU210" s="203" t="s">
        <v>86</v>
      </c>
      <c r="AY210" s="18" t="s">
        <v>239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246</v>
      </c>
      <c r="BM210" s="203" t="s">
        <v>1027</v>
      </c>
    </row>
    <row r="211" spans="1:65" s="2" customFormat="1" ht="11.25">
      <c r="A211" s="35"/>
      <c r="B211" s="36"/>
      <c r="C211" s="37"/>
      <c r="D211" s="205" t="s">
        <v>248</v>
      </c>
      <c r="E211" s="37"/>
      <c r="F211" s="206" t="s">
        <v>6360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248</v>
      </c>
      <c r="AU211" s="18" t="s">
        <v>86</v>
      </c>
    </row>
    <row r="212" spans="1:65" s="2" customFormat="1" ht="16.5" customHeight="1">
      <c r="A212" s="35"/>
      <c r="B212" s="36"/>
      <c r="C212" s="254" t="s">
        <v>655</v>
      </c>
      <c r="D212" s="254" t="s">
        <v>340</v>
      </c>
      <c r="E212" s="255" t="s">
        <v>6361</v>
      </c>
      <c r="F212" s="256" t="s">
        <v>6362</v>
      </c>
      <c r="G212" s="257" t="s">
        <v>5317</v>
      </c>
      <c r="H212" s="258">
        <v>63</v>
      </c>
      <c r="I212" s="259"/>
      <c r="J212" s="260">
        <f>ROUND(I212*H212,2)</f>
        <v>0</v>
      </c>
      <c r="K212" s="256" t="s">
        <v>1</v>
      </c>
      <c r="L212" s="261"/>
      <c r="M212" s="262" t="s">
        <v>1</v>
      </c>
      <c r="N212" s="263" t="s">
        <v>40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319</v>
      </c>
      <c r="AT212" s="203" t="s">
        <v>340</v>
      </c>
      <c r="AU212" s="203" t="s">
        <v>86</v>
      </c>
      <c r="AY212" s="18" t="s">
        <v>239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83</v>
      </c>
      <c r="BK212" s="204">
        <f>ROUND(I212*H212,2)</f>
        <v>0</v>
      </c>
      <c r="BL212" s="18" t="s">
        <v>246</v>
      </c>
      <c r="BM212" s="203" t="s">
        <v>1045</v>
      </c>
    </row>
    <row r="213" spans="1:65" s="2" customFormat="1" ht="29.25">
      <c r="A213" s="35"/>
      <c r="B213" s="36"/>
      <c r="C213" s="37"/>
      <c r="D213" s="212" t="s">
        <v>741</v>
      </c>
      <c r="E213" s="37"/>
      <c r="F213" s="264" t="s">
        <v>6363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741</v>
      </c>
      <c r="AU213" s="18" t="s">
        <v>86</v>
      </c>
    </row>
    <row r="214" spans="1:65" s="2" customFormat="1" ht="16.5" customHeight="1">
      <c r="A214" s="35"/>
      <c r="B214" s="36"/>
      <c r="C214" s="254" t="s">
        <v>665</v>
      </c>
      <c r="D214" s="254" t="s">
        <v>340</v>
      </c>
      <c r="E214" s="255" t="s">
        <v>6364</v>
      </c>
      <c r="F214" s="256" t="s">
        <v>6365</v>
      </c>
      <c r="G214" s="257" t="s">
        <v>5317</v>
      </c>
      <c r="H214" s="258">
        <v>8</v>
      </c>
      <c r="I214" s="259"/>
      <c r="J214" s="260">
        <f>ROUND(I214*H214,2)</f>
        <v>0</v>
      </c>
      <c r="K214" s="256" t="s">
        <v>1</v>
      </c>
      <c r="L214" s="261"/>
      <c r="M214" s="262" t="s">
        <v>1</v>
      </c>
      <c r="N214" s="263" t="s">
        <v>40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319</v>
      </c>
      <c r="AT214" s="203" t="s">
        <v>340</v>
      </c>
      <c r="AU214" s="203" t="s">
        <v>86</v>
      </c>
      <c r="AY214" s="18" t="s">
        <v>239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83</v>
      </c>
      <c r="BK214" s="204">
        <f>ROUND(I214*H214,2)</f>
        <v>0</v>
      </c>
      <c r="BL214" s="18" t="s">
        <v>246</v>
      </c>
      <c r="BM214" s="203" t="s">
        <v>1059</v>
      </c>
    </row>
    <row r="215" spans="1:65" s="2" customFormat="1" ht="29.25">
      <c r="A215" s="35"/>
      <c r="B215" s="36"/>
      <c r="C215" s="37"/>
      <c r="D215" s="212" t="s">
        <v>741</v>
      </c>
      <c r="E215" s="37"/>
      <c r="F215" s="264" t="s">
        <v>6366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741</v>
      </c>
      <c r="AU215" s="18" t="s">
        <v>86</v>
      </c>
    </row>
    <row r="216" spans="1:65" s="2" customFormat="1" ht="16.5" customHeight="1">
      <c r="A216" s="35"/>
      <c r="B216" s="36"/>
      <c r="C216" s="192" t="s">
        <v>671</v>
      </c>
      <c r="D216" s="192" t="s">
        <v>241</v>
      </c>
      <c r="E216" s="193" t="s">
        <v>6367</v>
      </c>
      <c r="F216" s="194" t="s">
        <v>6368</v>
      </c>
      <c r="G216" s="195" t="s">
        <v>674</v>
      </c>
      <c r="H216" s="196">
        <v>71</v>
      </c>
      <c r="I216" s="197"/>
      <c r="J216" s="198">
        <f>ROUND(I216*H216,2)</f>
        <v>0</v>
      </c>
      <c r="K216" s="194" t="s">
        <v>245</v>
      </c>
      <c r="L216" s="40"/>
      <c r="M216" s="199" t="s">
        <v>1</v>
      </c>
      <c r="N216" s="200" t="s">
        <v>40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246</v>
      </c>
      <c r="AT216" s="203" t="s">
        <v>241</v>
      </c>
      <c r="AU216" s="203" t="s">
        <v>86</v>
      </c>
      <c r="AY216" s="18" t="s">
        <v>239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246</v>
      </c>
      <c r="BM216" s="203" t="s">
        <v>1087</v>
      </c>
    </row>
    <row r="217" spans="1:65" s="2" customFormat="1" ht="11.25">
      <c r="A217" s="35"/>
      <c r="B217" s="36"/>
      <c r="C217" s="37"/>
      <c r="D217" s="205" t="s">
        <v>248</v>
      </c>
      <c r="E217" s="37"/>
      <c r="F217" s="206" t="s">
        <v>6369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248</v>
      </c>
      <c r="AU217" s="18" t="s">
        <v>86</v>
      </c>
    </row>
    <row r="218" spans="1:65" s="2" customFormat="1" ht="16.5" customHeight="1">
      <c r="A218" s="35"/>
      <c r="B218" s="36"/>
      <c r="C218" s="254" t="s">
        <v>677</v>
      </c>
      <c r="D218" s="254" t="s">
        <v>340</v>
      </c>
      <c r="E218" s="255" t="s">
        <v>6370</v>
      </c>
      <c r="F218" s="256" t="s">
        <v>6371</v>
      </c>
      <c r="G218" s="257" t="s">
        <v>5317</v>
      </c>
      <c r="H218" s="258">
        <v>71</v>
      </c>
      <c r="I218" s="259"/>
      <c r="J218" s="260">
        <f>ROUND(I218*H218,2)</f>
        <v>0</v>
      </c>
      <c r="K218" s="256" t="s">
        <v>1</v>
      </c>
      <c r="L218" s="261"/>
      <c r="M218" s="262" t="s">
        <v>1</v>
      </c>
      <c r="N218" s="263" t="s">
        <v>40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319</v>
      </c>
      <c r="AT218" s="203" t="s">
        <v>340</v>
      </c>
      <c r="AU218" s="203" t="s">
        <v>86</v>
      </c>
      <c r="AY218" s="18" t="s">
        <v>239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246</v>
      </c>
      <c r="BM218" s="203" t="s">
        <v>1113</v>
      </c>
    </row>
    <row r="219" spans="1:65" s="2" customFormat="1" ht="29.25">
      <c r="A219" s="35"/>
      <c r="B219" s="36"/>
      <c r="C219" s="37"/>
      <c r="D219" s="212" t="s">
        <v>741</v>
      </c>
      <c r="E219" s="37"/>
      <c r="F219" s="264" t="s">
        <v>6372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741</v>
      </c>
      <c r="AU219" s="18" t="s">
        <v>86</v>
      </c>
    </row>
    <row r="220" spans="1:65" s="2" customFormat="1" ht="16.5" customHeight="1">
      <c r="A220" s="35"/>
      <c r="B220" s="36"/>
      <c r="C220" s="192" t="s">
        <v>682</v>
      </c>
      <c r="D220" s="192" t="s">
        <v>241</v>
      </c>
      <c r="E220" s="193" t="s">
        <v>6373</v>
      </c>
      <c r="F220" s="194" t="s">
        <v>6374</v>
      </c>
      <c r="G220" s="195" t="s">
        <v>674</v>
      </c>
      <c r="H220" s="196">
        <v>3</v>
      </c>
      <c r="I220" s="197"/>
      <c r="J220" s="198">
        <f>ROUND(I220*H220,2)</f>
        <v>0</v>
      </c>
      <c r="K220" s="194" t="s">
        <v>245</v>
      </c>
      <c r="L220" s="40"/>
      <c r="M220" s="199" t="s">
        <v>1</v>
      </c>
      <c r="N220" s="200" t="s">
        <v>40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246</v>
      </c>
      <c r="AT220" s="203" t="s">
        <v>241</v>
      </c>
      <c r="AU220" s="203" t="s">
        <v>86</v>
      </c>
      <c r="AY220" s="18" t="s">
        <v>239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246</v>
      </c>
      <c r="BM220" s="203" t="s">
        <v>1125</v>
      </c>
    </row>
    <row r="221" spans="1:65" s="2" customFormat="1" ht="11.25">
      <c r="A221" s="35"/>
      <c r="B221" s="36"/>
      <c r="C221" s="37"/>
      <c r="D221" s="205" t="s">
        <v>248</v>
      </c>
      <c r="E221" s="37"/>
      <c r="F221" s="206" t="s">
        <v>6375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248</v>
      </c>
      <c r="AU221" s="18" t="s">
        <v>86</v>
      </c>
    </row>
    <row r="222" spans="1:65" s="2" customFormat="1" ht="16.5" customHeight="1">
      <c r="A222" s="35"/>
      <c r="B222" s="36"/>
      <c r="C222" s="254" t="s">
        <v>687</v>
      </c>
      <c r="D222" s="254" t="s">
        <v>340</v>
      </c>
      <c r="E222" s="255" t="s">
        <v>6376</v>
      </c>
      <c r="F222" s="256" t="s">
        <v>6377</v>
      </c>
      <c r="G222" s="257" t="s">
        <v>5317</v>
      </c>
      <c r="H222" s="258">
        <v>3</v>
      </c>
      <c r="I222" s="259"/>
      <c r="J222" s="260">
        <f>ROUND(I222*H222,2)</f>
        <v>0</v>
      </c>
      <c r="K222" s="256" t="s">
        <v>1</v>
      </c>
      <c r="L222" s="261"/>
      <c r="M222" s="262" t="s">
        <v>1</v>
      </c>
      <c r="N222" s="263" t="s">
        <v>40</v>
      </c>
      <c r="O222" s="7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319</v>
      </c>
      <c r="AT222" s="203" t="s">
        <v>340</v>
      </c>
      <c r="AU222" s="203" t="s">
        <v>86</v>
      </c>
      <c r="AY222" s="18" t="s">
        <v>239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246</v>
      </c>
      <c r="BM222" s="203" t="s">
        <v>1139</v>
      </c>
    </row>
    <row r="223" spans="1:65" s="2" customFormat="1" ht="39">
      <c r="A223" s="35"/>
      <c r="B223" s="36"/>
      <c r="C223" s="37"/>
      <c r="D223" s="212" t="s">
        <v>741</v>
      </c>
      <c r="E223" s="37"/>
      <c r="F223" s="264" t="s">
        <v>6378</v>
      </c>
      <c r="G223" s="37"/>
      <c r="H223" s="37"/>
      <c r="I223" s="207"/>
      <c r="J223" s="37"/>
      <c r="K223" s="37"/>
      <c r="L223" s="40"/>
      <c r="M223" s="208"/>
      <c r="N223" s="209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741</v>
      </c>
      <c r="AU223" s="18" t="s">
        <v>86</v>
      </c>
    </row>
    <row r="224" spans="1:65" s="2" customFormat="1" ht="21.75" customHeight="1">
      <c r="A224" s="35"/>
      <c r="B224" s="36"/>
      <c r="C224" s="192" t="s">
        <v>692</v>
      </c>
      <c r="D224" s="192" t="s">
        <v>241</v>
      </c>
      <c r="E224" s="193" t="s">
        <v>6379</v>
      </c>
      <c r="F224" s="194" t="s">
        <v>6380</v>
      </c>
      <c r="G224" s="195" t="s">
        <v>674</v>
      </c>
      <c r="H224" s="196">
        <v>22</v>
      </c>
      <c r="I224" s="197"/>
      <c r="J224" s="198">
        <f>ROUND(I224*H224,2)</f>
        <v>0</v>
      </c>
      <c r="K224" s="194" t="s">
        <v>245</v>
      </c>
      <c r="L224" s="40"/>
      <c r="M224" s="199" t="s">
        <v>1</v>
      </c>
      <c r="N224" s="200" t="s">
        <v>40</v>
      </c>
      <c r="O224" s="7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246</v>
      </c>
      <c r="AT224" s="203" t="s">
        <v>241</v>
      </c>
      <c r="AU224" s="203" t="s">
        <v>86</v>
      </c>
      <c r="AY224" s="18" t="s">
        <v>239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246</v>
      </c>
      <c r="BM224" s="203" t="s">
        <v>1152</v>
      </c>
    </row>
    <row r="225" spans="1:65" s="2" customFormat="1" ht="11.25">
      <c r="A225" s="35"/>
      <c r="B225" s="36"/>
      <c r="C225" s="37"/>
      <c r="D225" s="205" t="s">
        <v>248</v>
      </c>
      <c r="E225" s="37"/>
      <c r="F225" s="206" t="s">
        <v>6381</v>
      </c>
      <c r="G225" s="37"/>
      <c r="H225" s="37"/>
      <c r="I225" s="207"/>
      <c r="J225" s="37"/>
      <c r="K225" s="37"/>
      <c r="L225" s="40"/>
      <c r="M225" s="208"/>
      <c r="N225" s="209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248</v>
      </c>
      <c r="AU225" s="18" t="s">
        <v>86</v>
      </c>
    </row>
    <row r="226" spans="1:65" s="2" customFormat="1" ht="16.5" customHeight="1">
      <c r="A226" s="35"/>
      <c r="B226" s="36"/>
      <c r="C226" s="254" t="s">
        <v>697</v>
      </c>
      <c r="D226" s="254" t="s">
        <v>340</v>
      </c>
      <c r="E226" s="255" t="s">
        <v>6382</v>
      </c>
      <c r="F226" s="256" t="s">
        <v>6383</v>
      </c>
      <c r="G226" s="257" t="s">
        <v>5317</v>
      </c>
      <c r="H226" s="258">
        <v>22</v>
      </c>
      <c r="I226" s="259"/>
      <c r="J226" s="260">
        <f>ROUND(I226*H226,2)</f>
        <v>0</v>
      </c>
      <c r="K226" s="256" t="s">
        <v>1</v>
      </c>
      <c r="L226" s="261"/>
      <c r="M226" s="262" t="s">
        <v>1</v>
      </c>
      <c r="N226" s="263" t="s">
        <v>40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319</v>
      </c>
      <c r="AT226" s="203" t="s">
        <v>340</v>
      </c>
      <c r="AU226" s="203" t="s">
        <v>86</v>
      </c>
      <c r="AY226" s="18" t="s">
        <v>239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83</v>
      </c>
      <c r="BK226" s="204">
        <f>ROUND(I226*H226,2)</f>
        <v>0</v>
      </c>
      <c r="BL226" s="18" t="s">
        <v>246</v>
      </c>
      <c r="BM226" s="203" t="s">
        <v>1168</v>
      </c>
    </row>
    <row r="227" spans="1:65" s="2" customFormat="1" ht="39">
      <c r="A227" s="35"/>
      <c r="B227" s="36"/>
      <c r="C227" s="37"/>
      <c r="D227" s="212" t="s">
        <v>741</v>
      </c>
      <c r="E227" s="37"/>
      <c r="F227" s="264" t="s">
        <v>6384</v>
      </c>
      <c r="G227" s="37"/>
      <c r="H227" s="37"/>
      <c r="I227" s="207"/>
      <c r="J227" s="37"/>
      <c r="K227" s="37"/>
      <c r="L227" s="40"/>
      <c r="M227" s="208"/>
      <c r="N227" s="20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741</v>
      </c>
      <c r="AU227" s="18" t="s">
        <v>86</v>
      </c>
    </row>
    <row r="228" spans="1:65" s="2" customFormat="1" ht="16.5" customHeight="1">
      <c r="A228" s="35"/>
      <c r="B228" s="36"/>
      <c r="C228" s="192" t="s">
        <v>702</v>
      </c>
      <c r="D228" s="192" t="s">
        <v>241</v>
      </c>
      <c r="E228" s="193" t="s">
        <v>6251</v>
      </c>
      <c r="F228" s="194" t="s">
        <v>6252</v>
      </c>
      <c r="G228" s="195" t="s">
        <v>674</v>
      </c>
      <c r="H228" s="196">
        <v>22</v>
      </c>
      <c r="I228" s="197"/>
      <c r="J228" s="198">
        <f>ROUND(I228*H228,2)</f>
        <v>0</v>
      </c>
      <c r="K228" s="194" t="s">
        <v>245</v>
      </c>
      <c r="L228" s="40"/>
      <c r="M228" s="199" t="s">
        <v>1</v>
      </c>
      <c r="N228" s="200" t="s">
        <v>40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246</v>
      </c>
      <c r="AT228" s="203" t="s">
        <v>241</v>
      </c>
      <c r="AU228" s="203" t="s">
        <v>86</v>
      </c>
      <c r="AY228" s="18" t="s">
        <v>239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246</v>
      </c>
      <c r="BM228" s="203" t="s">
        <v>1201</v>
      </c>
    </row>
    <row r="229" spans="1:65" s="2" customFormat="1" ht="11.25">
      <c r="A229" s="35"/>
      <c r="B229" s="36"/>
      <c r="C229" s="37"/>
      <c r="D229" s="205" t="s">
        <v>248</v>
      </c>
      <c r="E229" s="37"/>
      <c r="F229" s="206" t="s">
        <v>6253</v>
      </c>
      <c r="G229" s="37"/>
      <c r="H229" s="37"/>
      <c r="I229" s="207"/>
      <c r="J229" s="37"/>
      <c r="K229" s="37"/>
      <c r="L229" s="40"/>
      <c r="M229" s="208"/>
      <c r="N229" s="20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248</v>
      </c>
      <c r="AU229" s="18" t="s">
        <v>86</v>
      </c>
    </row>
    <row r="230" spans="1:65" s="2" customFormat="1" ht="16.5" customHeight="1">
      <c r="A230" s="35"/>
      <c r="B230" s="36"/>
      <c r="C230" s="254" t="s">
        <v>707</v>
      </c>
      <c r="D230" s="254" t="s">
        <v>340</v>
      </c>
      <c r="E230" s="255" t="s">
        <v>6385</v>
      </c>
      <c r="F230" s="256" t="s">
        <v>6386</v>
      </c>
      <c r="G230" s="257" t="s">
        <v>5317</v>
      </c>
      <c r="H230" s="258">
        <v>22</v>
      </c>
      <c r="I230" s="259"/>
      <c r="J230" s="260">
        <f>ROUND(I230*H230,2)</f>
        <v>0</v>
      </c>
      <c r="K230" s="256" t="s">
        <v>1</v>
      </c>
      <c r="L230" s="261"/>
      <c r="M230" s="262" t="s">
        <v>1</v>
      </c>
      <c r="N230" s="263" t="s">
        <v>40</v>
      </c>
      <c r="O230" s="7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319</v>
      </c>
      <c r="AT230" s="203" t="s">
        <v>340</v>
      </c>
      <c r="AU230" s="203" t="s">
        <v>86</v>
      </c>
      <c r="AY230" s="18" t="s">
        <v>239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83</v>
      </c>
      <c r="BK230" s="204">
        <f>ROUND(I230*H230,2)</f>
        <v>0</v>
      </c>
      <c r="BL230" s="18" t="s">
        <v>246</v>
      </c>
      <c r="BM230" s="203" t="s">
        <v>1213</v>
      </c>
    </row>
    <row r="231" spans="1:65" s="2" customFormat="1" ht="19.5">
      <c r="A231" s="35"/>
      <c r="B231" s="36"/>
      <c r="C231" s="37"/>
      <c r="D231" s="212" t="s">
        <v>741</v>
      </c>
      <c r="E231" s="37"/>
      <c r="F231" s="264" t="s">
        <v>6387</v>
      </c>
      <c r="G231" s="37"/>
      <c r="H231" s="37"/>
      <c r="I231" s="207"/>
      <c r="J231" s="37"/>
      <c r="K231" s="37"/>
      <c r="L231" s="40"/>
      <c r="M231" s="208"/>
      <c r="N231" s="209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741</v>
      </c>
      <c r="AU231" s="18" t="s">
        <v>86</v>
      </c>
    </row>
    <row r="232" spans="1:65" s="2" customFormat="1" ht="16.5" customHeight="1">
      <c r="A232" s="35"/>
      <c r="B232" s="36"/>
      <c r="C232" s="192" t="s">
        <v>712</v>
      </c>
      <c r="D232" s="192" t="s">
        <v>241</v>
      </c>
      <c r="E232" s="193" t="s">
        <v>6388</v>
      </c>
      <c r="F232" s="194" t="s">
        <v>6389</v>
      </c>
      <c r="G232" s="195" t="s">
        <v>674</v>
      </c>
      <c r="H232" s="196">
        <v>22</v>
      </c>
      <c r="I232" s="197"/>
      <c r="J232" s="198">
        <f>ROUND(I232*H232,2)</f>
        <v>0</v>
      </c>
      <c r="K232" s="194" t="s">
        <v>245</v>
      </c>
      <c r="L232" s="40"/>
      <c r="M232" s="199" t="s">
        <v>1</v>
      </c>
      <c r="N232" s="200" t="s">
        <v>40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246</v>
      </c>
      <c r="AT232" s="203" t="s">
        <v>241</v>
      </c>
      <c r="AU232" s="203" t="s">
        <v>86</v>
      </c>
      <c r="AY232" s="18" t="s">
        <v>239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246</v>
      </c>
      <c r="BM232" s="203" t="s">
        <v>1225</v>
      </c>
    </row>
    <row r="233" spans="1:65" s="2" customFormat="1" ht="11.25">
      <c r="A233" s="35"/>
      <c r="B233" s="36"/>
      <c r="C233" s="37"/>
      <c r="D233" s="205" t="s">
        <v>248</v>
      </c>
      <c r="E233" s="37"/>
      <c r="F233" s="206" t="s">
        <v>6390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248</v>
      </c>
      <c r="AU233" s="18" t="s">
        <v>86</v>
      </c>
    </row>
    <row r="234" spans="1:65" s="2" customFormat="1" ht="16.5" customHeight="1">
      <c r="A234" s="35"/>
      <c r="B234" s="36"/>
      <c r="C234" s="254" t="s">
        <v>717</v>
      </c>
      <c r="D234" s="254" t="s">
        <v>340</v>
      </c>
      <c r="E234" s="255" t="s">
        <v>6391</v>
      </c>
      <c r="F234" s="256" t="s">
        <v>6392</v>
      </c>
      <c r="G234" s="257" t="s">
        <v>5317</v>
      </c>
      <c r="H234" s="258">
        <v>19</v>
      </c>
      <c r="I234" s="259"/>
      <c r="J234" s="260">
        <f>ROUND(I234*H234,2)</f>
        <v>0</v>
      </c>
      <c r="K234" s="256" t="s">
        <v>1</v>
      </c>
      <c r="L234" s="261"/>
      <c r="M234" s="262" t="s">
        <v>1</v>
      </c>
      <c r="N234" s="263" t="s">
        <v>40</v>
      </c>
      <c r="O234" s="72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319</v>
      </c>
      <c r="AT234" s="203" t="s">
        <v>340</v>
      </c>
      <c r="AU234" s="203" t="s">
        <v>86</v>
      </c>
      <c r="AY234" s="18" t="s">
        <v>239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83</v>
      </c>
      <c r="BK234" s="204">
        <f>ROUND(I234*H234,2)</f>
        <v>0</v>
      </c>
      <c r="BL234" s="18" t="s">
        <v>246</v>
      </c>
      <c r="BM234" s="203" t="s">
        <v>1261</v>
      </c>
    </row>
    <row r="235" spans="1:65" s="2" customFormat="1" ht="48.75">
      <c r="A235" s="35"/>
      <c r="B235" s="36"/>
      <c r="C235" s="37"/>
      <c r="D235" s="212" t="s">
        <v>741</v>
      </c>
      <c r="E235" s="37"/>
      <c r="F235" s="264" t="s">
        <v>6393</v>
      </c>
      <c r="G235" s="37"/>
      <c r="H235" s="37"/>
      <c r="I235" s="207"/>
      <c r="J235" s="37"/>
      <c r="K235" s="37"/>
      <c r="L235" s="40"/>
      <c r="M235" s="208"/>
      <c r="N235" s="209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741</v>
      </c>
      <c r="AU235" s="18" t="s">
        <v>86</v>
      </c>
    </row>
    <row r="236" spans="1:65" s="2" customFormat="1" ht="16.5" customHeight="1">
      <c r="A236" s="35"/>
      <c r="B236" s="36"/>
      <c r="C236" s="254" t="s">
        <v>722</v>
      </c>
      <c r="D236" s="254" t="s">
        <v>340</v>
      </c>
      <c r="E236" s="255" t="s">
        <v>6394</v>
      </c>
      <c r="F236" s="256" t="s">
        <v>6395</v>
      </c>
      <c r="G236" s="257" t="s">
        <v>5317</v>
      </c>
      <c r="H236" s="258">
        <v>3</v>
      </c>
      <c r="I236" s="259"/>
      <c r="J236" s="260">
        <f>ROUND(I236*H236,2)</f>
        <v>0</v>
      </c>
      <c r="K236" s="256" t="s">
        <v>1</v>
      </c>
      <c r="L236" s="261"/>
      <c r="M236" s="262" t="s">
        <v>1</v>
      </c>
      <c r="N236" s="263" t="s">
        <v>40</v>
      </c>
      <c r="O236" s="72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319</v>
      </c>
      <c r="AT236" s="203" t="s">
        <v>340</v>
      </c>
      <c r="AU236" s="203" t="s">
        <v>86</v>
      </c>
      <c r="AY236" s="18" t="s">
        <v>239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83</v>
      </c>
      <c r="BK236" s="204">
        <f>ROUND(I236*H236,2)</f>
        <v>0</v>
      </c>
      <c r="BL236" s="18" t="s">
        <v>246</v>
      </c>
      <c r="BM236" s="203" t="s">
        <v>1273</v>
      </c>
    </row>
    <row r="237" spans="1:65" s="2" customFormat="1" ht="48.75">
      <c r="A237" s="35"/>
      <c r="B237" s="36"/>
      <c r="C237" s="37"/>
      <c r="D237" s="212" t="s">
        <v>741</v>
      </c>
      <c r="E237" s="37"/>
      <c r="F237" s="264" t="s">
        <v>6396</v>
      </c>
      <c r="G237" s="37"/>
      <c r="H237" s="37"/>
      <c r="I237" s="207"/>
      <c r="J237" s="37"/>
      <c r="K237" s="37"/>
      <c r="L237" s="40"/>
      <c r="M237" s="208"/>
      <c r="N237" s="209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741</v>
      </c>
      <c r="AU237" s="18" t="s">
        <v>86</v>
      </c>
    </row>
    <row r="238" spans="1:65" s="2" customFormat="1" ht="24.2" customHeight="1">
      <c r="A238" s="35"/>
      <c r="B238" s="36"/>
      <c r="C238" s="192" t="s">
        <v>727</v>
      </c>
      <c r="D238" s="192" t="s">
        <v>241</v>
      </c>
      <c r="E238" s="193" t="s">
        <v>6397</v>
      </c>
      <c r="F238" s="194" t="s">
        <v>6398</v>
      </c>
      <c r="G238" s="195" t="s">
        <v>674</v>
      </c>
      <c r="H238" s="196">
        <v>1</v>
      </c>
      <c r="I238" s="197"/>
      <c r="J238" s="198">
        <f>ROUND(I238*H238,2)</f>
        <v>0</v>
      </c>
      <c r="K238" s="194" t="s">
        <v>245</v>
      </c>
      <c r="L238" s="40"/>
      <c r="M238" s="199" t="s">
        <v>1</v>
      </c>
      <c r="N238" s="200" t="s">
        <v>40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246</v>
      </c>
      <c r="AT238" s="203" t="s">
        <v>241</v>
      </c>
      <c r="AU238" s="203" t="s">
        <v>86</v>
      </c>
      <c r="AY238" s="18" t="s">
        <v>239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83</v>
      </c>
      <c r="BK238" s="204">
        <f>ROUND(I238*H238,2)</f>
        <v>0</v>
      </c>
      <c r="BL238" s="18" t="s">
        <v>246</v>
      </c>
      <c r="BM238" s="203" t="s">
        <v>1285</v>
      </c>
    </row>
    <row r="239" spans="1:65" s="2" customFormat="1" ht="11.25">
      <c r="A239" s="35"/>
      <c r="B239" s="36"/>
      <c r="C239" s="37"/>
      <c r="D239" s="205" t="s">
        <v>248</v>
      </c>
      <c r="E239" s="37"/>
      <c r="F239" s="206" t="s">
        <v>6399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248</v>
      </c>
      <c r="AU239" s="18" t="s">
        <v>86</v>
      </c>
    </row>
    <row r="240" spans="1:65" s="2" customFormat="1" ht="24.2" customHeight="1">
      <c r="A240" s="35"/>
      <c r="B240" s="36"/>
      <c r="C240" s="192" t="s">
        <v>737</v>
      </c>
      <c r="D240" s="192" t="s">
        <v>241</v>
      </c>
      <c r="E240" s="193" t="s">
        <v>6400</v>
      </c>
      <c r="F240" s="194" t="s">
        <v>6401</v>
      </c>
      <c r="G240" s="195" t="s">
        <v>674</v>
      </c>
      <c r="H240" s="196">
        <v>133</v>
      </c>
      <c r="I240" s="197"/>
      <c r="J240" s="198">
        <f>ROUND(I240*H240,2)</f>
        <v>0</v>
      </c>
      <c r="K240" s="194" t="s">
        <v>245</v>
      </c>
      <c r="L240" s="40"/>
      <c r="M240" s="199" t="s">
        <v>1</v>
      </c>
      <c r="N240" s="200" t="s">
        <v>40</v>
      </c>
      <c r="O240" s="72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246</v>
      </c>
      <c r="AT240" s="203" t="s">
        <v>241</v>
      </c>
      <c r="AU240" s="203" t="s">
        <v>86</v>
      </c>
      <c r="AY240" s="18" t="s">
        <v>239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83</v>
      </c>
      <c r="BK240" s="204">
        <f>ROUND(I240*H240,2)</f>
        <v>0</v>
      </c>
      <c r="BL240" s="18" t="s">
        <v>246</v>
      </c>
      <c r="BM240" s="203" t="s">
        <v>1297</v>
      </c>
    </row>
    <row r="241" spans="1:65" s="2" customFormat="1" ht="11.25">
      <c r="A241" s="35"/>
      <c r="B241" s="36"/>
      <c r="C241" s="37"/>
      <c r="D241" s="205" t="s">
        <v>248</v>
      </c>
      <c r="E241" s="37"/>
      <c r="F241" s="206" t="s">
        <v>6402</v>
      </c>
      <c r="G241" s="37"/>
      <c r="H241" s="37"/>
      <c r="I241" s="207"/>
      <c r="J241" s="37"/>
      <c r="K241" s="37"/>
      <c r="L241" s="40"/>
      <c r="M241" s="208"/>
      <c r="N241" s="209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248</v>
      </c>
      <c r="AU241" s="18" t="s">
        <v>86</v>
      </c>
    </row>
    <row r="242" spans="1:65" s="2" customFormat="1" ht="24.2" customHeight="1">
      <c r="A242" s="35"/>
      <c r="B242" s="36"/>
      <c r="C242" s="192" t="s">
        <v>745</v>
      </c>
      <c r="D242" s="192" t="s">
        <v>241</v>
      </c>
      <c r="E242" s="193" t="s">
        <v>6403</v>
      </c>
      <c r="F242" s="194" t="s">
        <v>6404</v>
      </c>
      <c r="G242" s="195" t="s">
        <v>674</v>
      </c>
      <c r="H242" s="196">
        <v>133</v>
      </c>
      <c r="I242" s="197"/>
      <c r="J242" s="198">
        <f>ROUND(I242*H242,2)</f>
        <v>0</v>
      </c>
      <c r="K242" s="194" t="s">
        <v>245</v>
      </c>
      <c r="L242" s="40"/>
      <c r="M242" s="199" t="s">
        <v>1</v>
      </c>
      <c r="N242" s="200" t="s">
        <v>40</v>
      </c>
      <c r="O242" s="7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246</v>
      </c>
      <c r="AT242" s="203" t="s">
        <v>241</v>
      </c>
      <c r="AU242" s="203" t="s">
        <v>86</v>
      </c>
      <c r="AY242" s="18" t="s">
        <v>239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83</v>
      </c>
      <c r="BK242" s="204">
        <f>ROUND(I242*H242,2)</f>
        <v>0</v>
      </c>
      <c r="BL242" s="18" t="s">
        <v>246</v>
      </c>
      <c r="BM242" s="203" t="s">
        <v>1320</v>
      </c>
    </row>
    <row r="243" spans="1:65" s="2" customFormat="1" ht="11.25">
      <c r="A243" s="35"/>
      <c r="B243" s="36"/>
      <c r="C243" s="37"/>
      <c r="D243" s="205" t="s">
        <v>248</v>
      </c>
      <c r="E243" s="37"/>
      <c r="F243" s="206" t="s">
        <v>6405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248</v>
      </c>
      <c r="AU243" s="18" t="s">
        <v>86</v>
      </c>
    </row>
    <row r="244" spans="1:65" s="2" customFormat="1" ht="21.75" customHeight="1">
      <c r="A244" s="35"/>
      <c r="B244" s="36"/>
      <c r="C244" s="192" t="s">
        <v>754</v>
      </c>
      <c r="D244" s="192" t="s">
        <v>241</v>
      </c>
      <c r="E244" s="193" t="s">
        <v>6406</v>
      </c>
      <c r="F244" s="194" t="s">
        <v>6407</v>
      </c>
      <c r="G244" s="195" t="s">
        <v>674</v>
      </c>
      <c r="H244" s="196">
        <v>1</v>
      </c>
      <c r="I244" s="197"/>
      <c r="J244" s="198">
        <f>ROUND(I244*H244,2)</f>
        <v>0</v>
      </c>
      <c r="K244" s="194" t="s">
        <v>245</v>
      </c>
      <c r="L244" s="40"/>
      <c r="M244" s="199" t="s">
        <v>1</v>
      </c>
      <c r="N244" s="200" t="s">
        <v>40</v>
      </c>
      <c r="O244" s="7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246</v>
      </c>
      <c r="AT244" s="203" t="s">
        <v>241</v>
      </c>
      <c r="AU244" s="203" t="s">
        <v>86</v>
      </c>
      <c r="AY244" s="18" t="s">
        <v>239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83</v>
      </c>
      <c r="BK244" s="204">
        <f>ROUND(I244*H244,2)</f>
        <v>0</v>
      </c>
      <c r="BL244" s="18" t="s">
        <v>246</v>
      </c>
      <c r="BM244" s="203" t="s">
        <v>1337</v>
      </c>
    </row>
    <row r="245" spans="1:65" s="2" customFormat="1" ht="11.25">
      <c r="A245" s="35"/>
      <c r="B245" s="36"/>
      <c r="C245" s="37"/>
      <c r="D245" s="205" t="s">
        <v>248</v>
      </c>
      <c r="E245" s="37"/>
      <c r="F245" s="206" t="s">
        <v>6408</v>
      </c>
      <c r="G245" s="37"/>
      <c r="H245" s="37"/>
      <c r="I245" s="207"/>
      <c r="J245" s="37"/>
      <c r="K245" s="37"/>
      <c r="L245" s="40"/>
      <c r="M245" s="208"/>
      <c r="N245" s="209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248</v>
      </c>
      <c r="AU245" s="18" t="s">
        <v>86</v>
      </c>
    </row>
    <row r="246" spans="1:65" s="2" customFormat="1" ht="21.75" customHeight="1">
      <c r="A246" s="35"/>
      <c r="B246" s="36"/>
      <c r="C246" s="192" t="s">
        <v>761</v>
      </c>
      <c r="D246" s="192" t="s">
        <v>241</v>
      </c>
      <c r="E246" s="193" t="s">
        <v>6409</v>
      </c>
      <c r="F246" s="194" t="s">
        <v>6410</v>
      </c>
      <c r="G246" s="195" t="s">
        <v>674</v>
      </c>
      <c r="H246" s="196">
        <v>1</v>
      </c>
      <c r="I246" s="197"/>
      <c r="J246" s="198">
        <f>ROUND(I246*H246,2)</f>
        <v>0</v>
      </c>
      <c r="K246" s="194" t="s">
        <v>245</v>
      </c>
      <c r="L246" s="40"/>
      <c r="M246" s="199" t="s">
        <v>1</v>
      </c>
      <c r="N246" s="200" t="s">
        <v>40</v>
      </c>
      <c r="O246" s="72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246</v>
      </c>
      <c r="AT246" s="203" t="s">
        <v>241</v>
      </c>
      <c r="AU246" s="203" t="s">
        <v>86</v>
      </c>
      <c r="AY246" s="18" t="s">
        <v>239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83</v>
      </c>
      <c r="BK246" s="204">
        <f>ROUND(I246*H246,2)</f>
        <v>0</v>
      </c>
      <c r="BL246" s="18" t="s">
        <v>246</v>
      </c>
      <c r="BM246" s="203" t="s">
        <v>1348</v>
      </c>
    </row>
    <row r="247" spans="1:65" s="2" customFormat="1" ht="11.25">
      <c r="A247" s="35"/>
      <c r="B247" s="36"/>
      <c r="C247" s="37"/>
      <c r="D247" s="205" t="s">
        <v>248</v>
      </c>
      <c r="E247" s="37"/>
      <c r="F247" s="206" t="s">
        <v>6411</v>
      </c>
      <c r="G247" s="37"/>
      <c r="H247" s="37"/>
      <c r="I247" s="207"/>
      <c r="J247" s="37"/>
      <c r="K247" s="37"/>
      <c r="L247" s="40"/>
      <c r="M247" s="208"/>
      <c r="N247" s="209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248</v>
      </c>
      <c r="AU247" s="18" t="s">
        <v>86</v>
      </c>
    </row>
    <row r="248" spans="1:65" s="12" customFormat="1" ht="22.9" customHeight="1">
      <c r="B248" s="176"/>
      <c r="C248" s="177"/>
      <c r="D248" s="178" t="s">
        <v>74</v>
      </c>
      <c r="E248" s="190" t="s">
        <v>6412</v>
      </c>
      <c r="F248" s="190" t="s">
        <v>6413</v>
      </c>
      <c r="G248" s="177"/>
      <c r="H248" s="177"/>
      <c r="I248" s="180"/>
      <c r="J248" s="191">
        <f>BK248</f>
        <v>0</v>
      </c>
      <c r="K248" s="177"/>
      <c r="L248" s="182"/>
      <c r="M248" s="183"/>
      <c r="N248" s="184"/>
      <c r="O248" s="184"/>
      <c r="P248" s="185">
        <f>SUM(P249:P283)</f>
        <v>0</v>
      </c>
      <c r="Q248" s="184"/>
      <c r="R248" s="185">
        <f>SUM(R249:R283)</f>
        <v>0</v>
      </c>
      <c r="S248" s="184"/>
      <c r="T248" s="186">
        <f>SUM(T249:T283)</f>
        <v>0</v>
      </c>
      <c r="AR248" s="187" t="s">
        <v>83</v>
      </c>
      <c r="AT248" s="188" t="s">
        <v>74</v>
      </c>
      <c r="AU248" s="188" t="s">
        <v>83</v>
      </c>
      <c r="AY248" s="187" t="s">
        <v>239</v>
      </c>
      <c r="BK248" s="189">
        <f>SUM(BK249:BK283)</f>
        <v>0</v>
      </c>
    </row>
    <row r="249" spans="1:65" s="2" customFormat="1" ht="16.5" customHeight="1">
      <c r="A249" s="35"/>
      <c r="B249" s="36"/>
      <c r="C249" s="192" t="s">
        <v>769</v>
      </c>
      <c r="D249" s="192" t="s">
        <v>241</v>
      </c>
      <c r="E249" s="193" t="s">
        <v>6414</v>
      </c>
      <c r="F249" s="194" t="s">
        <v>6415</v>
      </c>
      <c r="G249" s="195" t="s">
        <v>674</v>
      </c>
      <c r="H249" s="196">
        <v>2</v>
      </c>
      <c r="I249" s="197"/>
      <c r="J249" s="198">
        <f>ROUND(I249*H249,2)</f>
        <v>0</v>
      </c>
      <c r="K249" s="194" t="s">
        <v>245</v>
      </c>
      <c r="L249" s="40"/>
      <c r="M249" s="199" t="s">
        <v>1</v>
      </c>
      <c r="N249" s="200" t="s">
        <v>40</v>
      </c>
      <c r="O249" s="7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246</v>
      </c>
      <c r="AT249" s="203" t="s">
        <v>241</v>
      </c>
      <c r="AU249" s="203" t="s">
        <v>86</v>
      </c>
      <c r="AY249" s="18" t="s">
        <v>239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83</v>
      </c>
      <c r="BK249" s="204">
        <f>ROUND(I249*H249,2)</f>
        <v>0</v>
      </c>
      <c r="BL249" s="18" t="s">
        <v>246</v>
      </c>
      <c r="BM249" s="203" t="s">
        <v>1361</v>
      </c>
    </row>
    <row r="250" spans="1:65" s="2" customFormat="1" ht="11.25">
      <c r="A250" s="35"/>
      <c r="B250" s="36"/>
      <c r="C250" s="37"/>
      <c r="D250" s="205" t="s">
        <v>248</v>
      </c>
      <c r="E250" s="37"/>
      <c r="F250" s="206" t="s">
        <v>6416</v>
      </c>
      <c r="G250" s="37"/>
      <c r="H250" s="37"/>
      <c r="I250" s="207"/>
      <c r="J250" s="37"/>
      <c r="K250" s="37"/>
      <c r="L250" s="40"/>
      <c r="M250" s="208"/>
      <c r="N250" s="209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248</v>
      </c>
      <c r="AU250" s="18" t="s">
        <v>86</v>
      </c>
    </row>
    <row r="251" spans="1:65" s="2" customFormat="1" ht="16.5" customHeight="1">
      <c r="A251" s="35"/>
      <c r="B251" s="36"/>
      <c r="C251" s="254" t="s">
        <v>780</v>
      </c>
      <c r="D251" s="254" t="s">
        <v>340</v>
      </c>
      <c r="E251" s="255" t="s">
        <v>6417</v>
      </c>
      <c r="F251" s="256" t="s">
        <v>6418</v>
      </c>
      <c r="G251" s="257" t="s">
        <v>674</v>
      </c>
      <c r="H251" s="258">
        <v>2</v>
      </c>
      <c r="I251" s="259"/>
      <c r="J251" s="260">
        <f>ROUND(I251*H251,2)</f>
        <v>0</v>
      </c>
      <c r="K251" s="256" t="s">
        <v>1</v>
      </c>
      <c r="L251" s="261"/>
      <c r="M251" s="262" t="s">
        <v>1</v>
      </c>
      <c r="N251" s="263" t="s">
        <v>40</v>
      </c>
      <c r="O251" s="7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319</v>
      </c>
      <c r="AT251" s="203" t="s">
        <v>340</v>
      </c>
      <c r="AU251" s="203" t="s">
        <v>86</v>
      </c>
      <c r="AY251" s="18" t="s">
        <v>239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246</v>
      </c>
      <c r="BM251" s="203" t="s">
        <v>1380</v>
      </c>
    </row>
    <row r="252" spans="1:65" s="2" customFormat="1" ht="16.5" customHeight="1">
      <c r="A252" s="35"/>
      <c r="B252" s="36"/>
      <c r="C252" s="254" t="s">
        <v>786</v>
      </c>
      <c r="D252" s="254" t="s">
        <v>340</v>
      </c>
      <c r="E252" s="255" t="s">
        <v>6419</v>
      </c>
      <c r="F252" s="256" t="s">
        <v>6420</v>
      </c>
      <c r="G252" s="257" t="s">
        <v>674</v>
      </c>
      <c r="H252" s="258">
        <v>2</v>
      </c>
      <c r="I252" s="259"/>
      <c r="J252" s="260">
        <f>ROUND(I252*H252,2)</f>
        <v>0</v>
      </c>
      <c r="K252" s="256" t="s">
        <v>1</v>
      </c>
      <c r="L252" s="261"/>
      <c r="M252" s="262" t="s">
        <v>1</v>
      </c>
      <c r="N252" s="263" t="s">
        <v>40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319</v>
      </c>
      <c r="AT252" s="203" t="s">
        <v>340</v>
      </c>
      <c r="AU252" s="203" t="s">
        <v>86</v>
      </c>
      <c r="AY252" s="18" t="s">
        <v>239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83</v>
      </c>
      <c r="BK252" s="204">
        <f>ROUND(I252*H252,2)</f>
        <v>0</v>
      </c>
      <c r="BL252" s="18" t="s">
        <v>246</v>
      </c>
      <c r="BM252" s="203" t="s">
        <v>1406</v>
      </c>
    </row>
    <row r="253" spans="1:65" s="2" customFormat="1" ht="16.5" customHeight="1">
      <c r="A253" s="35"/>
      <c r="B253" s="36"/>
      <c r="C253" s="254" t="s">
        <v>793</v>
      </c>
      <c r="D253" s="254" t="s">
        <v>340</v>
      </c>
      <c r="E253" s="255" t="s">
        <v>6421</v>
      </c>
      <c r="F253" s="256" t="s">
        <v>6422</v>
      </c>
      <c r="G253" s="257" t="s">
        <v>674</v>
      </c>
      <c r="H253" s="258">
        <v>2</v>
      </c>
      <c r="I253" s="259"/>
      <c r="J253" s="260">
        <f>ROUND(I253*H253,2)</f>
        <v>0</v>
      </c>
      <c r="K253" s="256" t="s">
        <v>1</v>
      </c>
      <c r="L253" s="261"/>
      <c r="M253" s="262" t="s">
        <v>1</v>
      </c>
      <c r="N253" s="263" t="s">
        <v>40</v>
      </c>
      <c r="O253" s="7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319</v>
      </c>
      <c r="AT253" s="203" t="s">
        <v>340</v>
      </c>
      <c r="AU253" s="203" t="s">
        <v>86</v>
      </c>
      <c r="AY253" s="18" t="s">
        <v>239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83</v>
      </c>
      <c r="BK253" s="204">
        <f>ROUND(I253*H253,2)</f>
        <v>0</v>
      </c>
      <c r="BL253" s="18" t="s">
        <v>246</v>
      </c>
      <c r="BM253" s="203" t="s">
        <v>1420</v>
      </c>
    </row>
    <row r="254" spans="1:65" s="2" customFormat="1" ht="16.5" customHeight="1">
      <c r="A254" s="35"/>
      <c r="B254" s="36"/>
      <c r="C254" s="254" t="s">
        <v>799</v>
      </c>
      <c r="D254" s="254" t="s">
        <v>340</v>
      </c>
      <c r="E254" s="255" t="s">
        <v>6423</v>
      </c>
      <c r="F254" s="256" t="s">
        <v>6424</v>
      </c>
      <c r="G254" s="257" t="s">
        <v>674</v>
      </c>
      <c r="H254" s="258">
        <v>2</v>
      </c>
      <c r="I254" s="259"/>
      <c r="J254" s="260">
        <f>ROUND(I254*H254,2)</f>
        <v>0</v>
      </c>
      <c r="K254" s="256" t="s">
        <v>1</v>
      </c>
      <c r="L254" s="261"/>
      <c r="M254" s="262" t="s">
        <v>1</v>
      </c>
      <c r="N254" s="263" t="s">
        <v>40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319</v>
      </c>
      <c r="AT254" s="203" t="s">
        <v>340</v>
      </c>
      <c r="AU254" s="203" t="s">
        <v>86</v>
      </c>
      <c r="AY254" s="18" t="s">
        <v>239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246</v>
      </c>
      <c r="BM254" s="203" t="s">
        <v>1434</v>
      </c>
    </row>
    <row r="255" spans="1:65" s="2" customFormat="1" ht="24.2" customHeight="1">
      <c r="A255" s="35"/>
      <c r="B255" s="36"/>
      <c r="C255" s="192" t="s">
        <v>804</v>
      </c>
      <c r="D255" s="192" t="s">
        <v>241</v>
      </c>
      <c r="E255" s="193" t="s">
        <v>6425</v>
      </c>
      <c r="F255" s="194" t="s">
        <v>6426</v>
      </c>
      <c r="G255" s="195" t="s">
        <v>674</v>
      </c>
      <c r="H255" s="196">
        <v>2</v>
      </c>
      <c r="I255" s="197"/>
      <c r="J255" s="198">
        <f>ROUND(I255*H255,2)</f>
        <v>0</v>
      </c>
      <c r="K255" s="194" t="s">
        <v>245</v>
      </c>
      <c r="L255" s="40"/>
      <c r="M255" s="199" t="s">
        <v>1</v>
      </c>
      <c r="N255" s="200" t="s">
        <v>40</v>
      </c>
      <c r="O255" s="72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246</v>
      </c>
      <c r="AT255" s="203" t="s">
        <v>241</v>
      </c>
      <c r="AU255" s="203" t="s">
        <v>86</v>
      </c>
      <c r="AY255" s="18" t="s">
        <v>239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83</v>
      </c>
      <c r="BK255" s="204">
        <f>ROUND(I255*H255,2)</f>
        <v>0</v>
      </c>
      <c r="BL255" s="18" t="s">
        <v>246</v>
      </c>
      <c r="BM255" s="203" t="s">
        <v>1448</v>
      </c>
    </row>
    <row r="256" spans="1:65" s="2" customFormat="1" ht="11.25">
      <c r="A256" s="35"/>
      <c r="B256" s="36"/>
      <c r="C256" s="37"/>
      <c r="D256" s="205" t="s">
        <v>248</v>
      </c>
      <c r="E256" s="37"/>
      <c r="F256" s="206" t="s">
        <v>6427</v>
      </c>
      <c r="G256" s="37"/>
      <c r="H256" s="37"/>
      <c r="I256" s="207"/>
      <c r="J256" s="37"/>
      <c r="K256" s="37"/>
      <c r="L256" s="40"/>
      <c r="M256" s="208"/>
      <c r="N256" s="209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248</v>
      </c>
      <c r="AU256" s="18" t="s">
        <v>86</v>
      </c>
    </row>
    <row r="257" spans="1:65" s="2" customFormat="1" ht="16.5" customHeight="1">
      <c r="A257" s="35"/>
      <c r="B257" s="36"/>
      <c r="C257" s="254" t="s">
        <v>811</v>
      </c>
      <c r="D257" s="254" t="s">
        <v>340</v>
      </c>
      <c r="E257" s="255" t="s">
        <v>6428</v>
      </c>
      <c r="F257" s="256" t="s">
        <v>6429</v>
      </c>
      <c r="G257" s="257" t="s">
        <v>674</v>
      </c>
      <c r="H257" s="258">
        <v>2</v>
      </c>
      <c r="I257" s="259"/>
      <c r="J257" s="260">
        <f>ROUND(I257*H257,2)</f>
        <v>0</v>
      </c>
      <c r="K257" s="256" t="s">
        <v>1</v>
      </c>
      <c r="L257" s="261"/>
      <c r="M257" s="262" t="s">
        <v>1</v>
      </c>
      <c r="N257" s="263" t="s">
        <v>40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319</v>
      </c>
      <c r="AT257" s="203" t="s">
        <v>340</v>
      </c>
      <c r="AU257" s="203" t="s">
        <v>86</v>
      </c>
      <c r="AY257" s="18" t="s">
        <v>239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83</v>
      </c>
      <c r="BK257" s="204">
        <f>ROUND(I257*H257,2)</f>
        <v>0</v>
      </c>
      <c r="BL257" s="18" t="s">
        <v>246</v>
      </c>
      <c r="BM257" s="203" t="s">
        <v>1461</v>
      </c>
    </row>
    <row r="258" spans="1:65" s="2" customFormat="1" ht="24.2" customHeight="1">
      <c r="A258" s="35"/>
      <c r="B258" s="36"/>
      <c r="C258" s="192" t="s">
        <v>766</v>
      </c>
      <c r="D258" s="192" t="s">
        <v>241</v>
      </c>
      <c r="E258" s="193" t="s">
        <v>6430</v>
      </c>
      <c r="F258" s="194" t="s">
        <v>6431</v>
      </c>
      <c r="G258" s="195" t="s">
        <v>674</v>
      </c>
      <c r="H258" s="196">
        <v>2</v>
      </c>
      <c r="I258" s="197"/>
      <c r="J258" s="198">
        <f>ROUND(I258*H258,2)</f>
        <v>0</v>
      </c>
      <c r="K258" s="194" t="s">
        <v>245</v>
      </c>
      <c r="L258" s="40"/>
      <c r="M258" s="199" t="s">
        <v>1</v>
      </c>
      <c r="N258" s="200" t="s">
        <v>40</v>
      </c>
      <c r="O258" s="72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246</v>
      </c>
      <c r="AT258" s="203" t="s">
        <v>241</v>
      </c>
      <c r="AU258" s="203" t="s">
        <v>86</v>
      </c>
      <c r="AY258" s="18" t="s">
        <v>239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8" t="s">
        <v>83</v>
      </c>
      <c r="BK258" s="204">
        <f>ROUND(I258*H258,2)</f>
        <v>0</v>
      </c>
      <c r="BL258" s="18" t="s">
        <v>246</v>
      </c>
      <c r="BM258" s="203" t="s">
        <v>1475</v>
      </c>
    </row>
    <row r="259" spans="1:65" s="2" customFormat="1" ht="11.25">
      <c r="A259" s="35"/>
      <c r="B259" s="36"/>
      <c r="C259" s="37"/>
      <c r="D259" s="205" t="s">
        <v>248</v>
      </c>
      <c r="E259" s="37"/>
      <c r="F259" s="206" t="s">
        <v>6432</v>
      </c>
      <c r="G259" s="37"/>
      <c r="H259" s="37"/>
      <c r="I259" s="207"/>
      <c r="J259" s="37"/>
      <c r="K259" s="37"/>
      <c r="L259" s="40"/>
      <c r="M259" s="208"/>
      <c r="N259" s="209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248</v>
      </c>
      <c r="AU259" s="18" t="s">
        <v>86</v>
      </c>
    </row>
    <row r="260" spans="1:65" s="2" customFormat="1" ht="16.5" customHeight="1">
      <c r="A260" s="35"/>
      <c r="B260" s="36"/>
      <c r="C260" s="254" t="s">
        <v>827</v>
      </c>
      <c r="D260" s="254" t="s">
        <v>340</v>
      </c>
      <c r="E260" s="255" t="s">
        <v>6433</v>
      </c>
      <c r="F260" s="256" t="s">
        <v>6434</v>
      </c>
      <c r="G260" s="257" t="s">
        <v>674</v>
      </c>
      <c r="H260" s="258">
        <v>2</v>
      </c>
      <c r="I260" s="259"/>
      <c r="J260" s="260">
        <f>ROUND(I260*H260,2)</f>
        <v>0</v>
      </c>
      <c r="K260" s="256" t="s">
        <v>1</v>
      </c>
      <c r="L260" s="261"/>
      <c r="M260" s="262" t="s">
        <v>1</v>
      </c>
      <c r="N260" s="263" t="s">
        <v>40</v>
      </c>
      <c r="O260" s="72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319</v>
      </c>
      <c r="AT260" s="203" t="s">
        <v>340</v>
      </c>
      <c r="AU260" s="203" t="s">
        <v>86</v>
      </c>
      <c r="AY260" s="18" t="s">
        <v>239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83</v>
      </c>
      <c r="BK260" s="204">
        <f>ROUND(I260*H260,2)</f>
        <v>0</v>
      </c>
      <c r="BL260" s="18" t="s">
        <v>246</v>
      </c>
      <c r="BM260" s="203" t="s">
        <v>1489</v>
      </c>
    </row>
    <row r="261" spans="1:65" s="2" customFormat="1" ht="24.2" customHeight="1">
      <c r="A261" s="35"/>
      <c r="B261" s="36"/>
      <c r="C261" s="192" t="s">
        <v>843</v>
      </c>
      <c r="D261" s="192" t="s">
        <v>241</v>
      </c>
      <c r="E261" s="193" t="s">
        <v>6435</v>
      </c>
      <c r="F261" s="194" t="s">
        <v>6436</v>
      </c>
      <c r="G261" s="195" t="s">
        <v>674</v>
      </c>
      <c r="H261" s="196">
        <v>2</v>
      </c>
      <c r="I261" s="197"/>
      <c r="J261" s="198">
        <f>ROUND(I261*H261,2)</f>
        <v>0</v>
      </c>
      <c r="K261" s="194" t="s">
        <v>245</v>
      </c>
      <c r="L261" s="40"/>
      <c r="M261" s="199" t="s">
        <v>1</v>
      </c>
      <c r="N261" s="200" t="s">
        <v>40</v>
      </c>
      <c r="O261" s="72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246</v>
      </c>
      <c r="AT261" s="203" t="s">
        <v>241</v>
      </c>
      <c r="AU261" s="203" t="s">
        <v>86</v>
      </c>
      <c r="AY261" s="18" t="s">
        <v>239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83</v>
      </c>
      <c r="BK261" s="204">
        <f>ROUND(I261*H261,2)</f>
        <v>0</v>
      </c>
      <c r="BL261" s="18" t="s">
        <v>246</v>
      </c>
      <c r="BM261" s="203" t="s">
        <v>1504</v>
      </c>
    </row>
    <row r="262" spans="1:65" s="2" customFormat="1" ht="11.25">
      <c r="A262" s="35"/>
      <c r="B262" s="36"/>
      <c r="C262" s="37"/>
      <c r="D262" s="205" t="s">
        <v>248</v>
      </c>
      <c r="E262" s="37"/>
      <c r="F262" s="206" t="s">
        <v>6437</v>
      </c>
      <c r="G262" s="37"/>
      <c r="H262" s="37"/>
      <c r="I262" s="207"/>
      <c r="J262" s="37"/>
      <c r="K262" s="37"/>
      <c r="L262" s="40"/>
      <c r="M262" s="208"/>
      <c r="N262" s="209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248</v>
      </c>
      <c r="AU262" s="18" t="s">
        <v>86</v>
      </c>
    </row>
    <row r="263" spans="1:65" s="2" customFormat="1" ht="16.5" customHeight="1">
      <c r="A263" s="35"/>
      <c r="B263" s="36"/>
      <c r="C263" s="254" t="s">
        <v>853</v>
      </c>
      <c r="D263" s="254" t="s">
        <v>340</v>
      </c>
      <c r="E263" s="255" t="s">
        <v>6438</v>
      </c>
      <c r="F263" s="256" t="s">
        <v>6439</v>
      </c>
      <c r="G263" s="257" t="s">
        <v>674</v>
      </c>
      <c r="H263" s="258">
        <v>1</v>
      </c>
      <c r="I263" s="259"/>
      <c r="J263" s="260">
        <f>ROUND(I263*H263,2)</f>
        <v>0</v>
      </c>
      <c r="K263" s="256" t="s">
        <v>1</v>
      </c>
      <c r="L263" s="261"/>
      <c r="M263" s="262" t="s">
        <v>1</v>
      </c>
      <c r="N263" s="263" t="s">
        <v>40</v>
      </c>
      <c r="O263" s="7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319</v>
      </c>
      <c r="AT263" s="203" t="s">
        <v>340</v>
      </c>
      <c r="AU263" s="203" t="s">
        <v>86</v>
      </c>
      <c r="AY263" s="18" t="s">
        <v>239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83</v>
      </c>
      <c r="BK263" s="204">
        <f>ROUND(I263*H263,2)</f>
        <v>0</v>
      </c>
      <c r="BL263" s="18" t="s">
        <v>246</v>
      </c>
      <c r="BM263" s="203" t="s">
        <v>1514</v>
      </c>
    </row>
    <row r="264" spans="1:65" s="2" customFormat="1" ht="16.5" customHeight="1">
      <c r="A264" s="35"/>
      <c r="B264" s="36"/>
      <c r="C264" s="254" t="s">
        <v>858</v>
      </c>
      <c r="D264" s="254" t="s">
        <v>340</v>
      </c>
      <c r="E264" s="255" t="s">
        <v>6440</v>
      </c>
      <c r="F264" s="256" t="s">
        <v>6441</v>
      </c>
      <c r="G264" s="257" t="s">
        <v>674</v>
      </c>
      <c r="H264" s="258">
        <v>1</v>
      </c>
      <c r="I264" s="259"/>
      <c r="J264" s="260">
        <f>ROUND(I264*H264,2)</f>
        <v>0</v>
      </c>
      <c r="K264" s="256" t="s">
        <v>1</v>
      </c>
      <c r="L264" s="261"/>
      <c r="M264" s="262" t="s">
        <v>1</v>
      </c>
      <c r="N264" s="263" t="s">
        <v>40</v>
      </c>
      <c r="O264" s="72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319</v>
      </c>
      <c r="AT264" s="203" t="s">
        <v>340</v>
      </c>
      <c r="AU264" s="203" t="s">
        <v>86</v>
      </c>
      <c r="AY264" s="18" t="s">
        <v>239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83</v>
      </c>
      <c r="BK264" s="204">
        <f>ROUND(I264*H264,2)</f>
        <v>0</v>
      </c>
      <c r="BL264" s="18" t="s">
        <v>246</v>
      </c>
      <c r="BM264" s="203" t="s">
        <v>1526</v>
      </c>
    </row>
    <row r="265" spans="1:65" s="2" customFormat="1" ht="16.5" customHeight="1">
      <c r="A265" s="35"/>
      <c r="B265" s="36"/>
      <c r="C265" s="192" t="s">
        <v>875</v>
      </c>
      <c r="D265" s="192" t="s">
        <v>241</v>
      </c>
      <c r="E265" s="193" t="s">
        <v>6442</v>
      </c>
      <c r="F265" s="194" t="s">
        <v>6443</v>
      </c>
      <c r="G265" s="195" t="s">
        <v>674</v>
      </c>
      <c r="H265" s="196">
        <v>1</v>
      </c>
      <c r="I265" s="197"/>
      <c r="J265" s="198">
        <f>ROUND(I265*H265,2)</f>
        <v>0</v>
      </c>
      <c r="K265" s="194" t="s">
        <v>245</v>
      </c>
      <c r="L265" s="40"/>
      <c r="M265" s="199" t="s">
        <v>1</v>
      </c>
      <c r="N265" s="200" t="s">
        <v>40</v>
      </c>
      <c r="O265" s="72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246</v>
      </c>
      <c r="AT265" s="203" t="s">
        <v>241</v>
      </c>
      <c r="AU265" s="203" t="s">
        <v>86</v>
      </c>
      <c r="AY265" s="18" t="s">
        <v>239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8" t="s">
        <v>83</v>
      </c>
      <c r="BK265" s="204">
        <f>ROUND(I265*H265,2)</f>
        <v>0</v>
      </c>
      <c r="BL265" s="18" t="s">
        <v>246</v>
      </c>
      <c r="BM265" s="203" t="s">
        <v>1539</v>
      </c>
    </row>
    <row r="266" spans="1:65" s="2" customFormat="1" ht="11.25">
      <c r="A266" s="35"/>
      <c r="B266" s="36"/>
      <c r="C266" s="37"/>
      <c r="D266" s="205" t="s">
        <v>248</v>
      </c>
      <c r="E266" s="37"/>
      <c r="F266" s="206" t="s">
        <v>6444</v>
      </c>
      <c r="G266" s="37"/>
      <c r="H266" s="37"/>
      <c r="I266" s="207"/>
      <c r="J266" s="37"/>
      <c r="K266" s="37"/>
      <c r="L266" s="40"/>
      <c r="M266" s="208"/>
      <c r="N266" s="209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248</v>
      </c>
      <c r="AU266" s="18" t="s">
        <v>86</v>
      </c>
    </row>
    <row r="267" spans="1:65" s="2" customFormat="1" ht="16.5" customHeight="1">
      <c r="A267" s="35"/>
      <c r="B267" s="36"/>
      <c r="C267" s="254" t="s">
        <v>886</v>
      </c>
      <c r="D267" s="254" t="s">
        <v>340</v>
      </c>
      <c r="E267" s="255" t="s">
        <v>6445</v>
      </c>
      <c r="F267" s="256" t="s">
        <v>6446</v>
      </c>
      <c r="G267" s="257" t="s">
        <v>674</v>
      </c>
      <c r="H267" s="258">
        <v>1</v>
      </c>
      <c r="I267" s="259"/>
      <c r="J267" s="260">
        <f>ROUND(I267*H267,2)</f>
        <v>0</v>
      </c>
      <c r="K267" s="256" t="s">
        <v>1</v>
      </c>
      <c r="L267" s="261"/>
      <c r="M267" s="262" t="s">
        <v>1</v>
      </c>
      <c r="N267" s="263" t="s">
        <v>40</v>
      </c>
      <c r="O267" s="7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319</v>
      </c>
      <c r="AT267" s="203" t="s">
        <v>340</v>
      </c>
      <c r="AU267" s="203" t="s">
        <v>86</v>
      </c>
      <c r="AY267" s="18" t="s">
        <v>239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83</v>
      </c>
      <c r="BK267" s="204">
        <f>ROUND(I267*H267,2)</f>
        <v>0</v>
      </c>
      <c r="BL267" s="18" t="s">
        <v>246</v>
      </c>
      <c r="BM267" s="203" t="s">
        <v>1553</v>
      </c>
    </row>
    <row r="268" spans="1:65" s="2" customFormat="1" ht="24.2" customHeight="1">
      <c r="A268" s="35"/>
      <c r="B268" s="36"/>
      <c r="C268" s="192" t="s">
        <v>894</v>
      </c>
      <c r="D268" s="192" t="s">
        <v>241</v>
      </c>
      <c r="E268" s="193" t="s">
        <v>6447</v>
      </c>
      <c r="F268" s="194" t="s">
        <v>6448</v>
      </c>
      <c r="G268" s="195" t="s">
        <v>674</v>
      </c>
      <c r="H268" s="196">
        <v>2</v>
      </c>
      <c r="I268" s="197"/>
      <c r="J268" s="198">
        <f>ROUND(I268*H268,2)</f>
        <v>0</v>
      </c>
      <c r="K268" s="194" t="s">
        <v>245</v>
      </c>
      <c r="L268" s="40"/>
      <c r="M268" s="199" t="s">
        <v>1</v>
      </c>
      <c r="N268" s="200" t="s">
        <v>40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246</v>
      </c>
      <c r="AT268" s="203" t="s">
        <v>241</v>
      </c>
      <c r="AU268" s="203" t="s">
        <v>86</v>
      </c>
      <c r="AY268" s="18" t="s">
        <v>239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246</v>
      </c>
      <c r="BM268" s="203" t="s">
        <v>1564</v>
      </c>
    </row>
    <row r="269" spans="1:65" s="2" customFormat="1" ht="11.25">
      <c r="A269" s="35"/>
      <c r="B269" s="36"/>
      <c r="C269" s="37"/>
      <c r="D269" s="205" t="s">
        <v>248</v>
      </c>
      <c r="E269" s="37"/>
      <c r="F269" s="206" t="s">
        <v>6449</v>
      </c>
      <c r="G269" s="37"/>
      <c r="H269" s="37"/>
      <c r="I269" s="207"/>
      <c r="J269" s="37"/>
      <c r="K269" s="37"/>
      <c r="L269" s="40"/>
      <c r="M269" s="208"/>
      <c r="N269" s="209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248</v>
      </c>
      <c r="AU269" s="18" t="s">
        <v>86</v>
      </c>
    </row>
    <row r="270" spans="1:65" s="2" customFormat="1" ht="16.5" customHeight="1">
      <c r="A270" s="35"/>
      <c r="B270" s="36"/>
      <c r="C270" s="254" t="s">
        <v>903</v>
      </c>
      <c r="D270" s="254" t="s">
        <v>340</v>
      </c>
      <c r="E270" s="255" t="s">
        <v>6450</v>
      </c>
      <c r="F270" s="256" t="s">
        <v>6451</v>
      </c>
      <c r="G270" s="257" t="s">
        <v>674</v>
      </c>
      <c r="H270" s="258">
        <v>2</v>
      </c>
      <c r="I270" s="259"/>
      <c r="J270" s="260">
        <f>ROUND(I270*H270,2)</f>
        <v>0</v>
      </c>
      <c r="K270" s="256" t="s">
        <v>1</v>
      </c>
      <c r="L270" s="261"/>
      <c r="M270" s="262" t="s">
        <v>1</v>
      </c>
      <c r="N270" s="263" t="s">
        <v>40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319</v>
      </c>
      <c r="AT270" s="203" t="s">
        <v>340</v>
      </c>
      <c r="AU270" s="203" t="s">
        <v>86</v>
      </c>
      <c r="AY270" s="18" t="s">
        <v>239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83</v>
      </c>
      <c r="BK270" s="204">
        <f>ROUND(I270*H270,2)</f>
        <v>0</v>
      </c>
      <c r="BL270" s="18" t="s">
        <v>246</v>
      </c>
      <c r="BM270" s="203" t="s">
        <v>1579</v>
      </c>
    </row>
    <row r="271" spans="1:65" s="2" customFormat="1" ht="16.5" customHeight="1">
      <c r="A271" s="35"/>
      <c r="B271" s="36"/>
      <c r="C271" s="254" t="s">
        <v>910</v>
      </c>
      <c r="D271" s="254" t="s">
        <v>340</v>
      </c>
      <c r="E271" s="255" t="s">
        <v>6452</v>
      </c>
      <c r="F271" s="256" t="s">
        <v>6453</v>
      </c>
      <c r="G271" s="257" t="s">
        <v>6454</v>
      </c>
      <c r="H271" s="258">
        <v>1</v>
      </c>
      <c r="I271" s="259"/>
      <c r="J271" s="260">
        <f>ROUND(I271*H271,2)</f>
        <v>0</v>
      </c>
      <c r="K271" s="256" t="s">
        <v>1</v>
      </c>
      <c r="L271" s="261"/>
      <c r="M271" s="262" t="s">
        <v>1</v>
      </c>
      <c r="N271" s="263" t="s">
        <v>40</v>
      </c>
      <c r="O271" s="72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319</v>
      </c>
      <c r="AT271" s="203" t="s">
        <v>340</v>
      </c>
      <c r="AU271" s="203" t="s">
        <v>86</v>
      </c>
      <c r="AY271" s="18" t="s">
        <v>239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83</v>
      </c>
      <c r="BK271" s="204">
        <f>ROUND(I271*H271,2)</f>
        <v>0</v>
      </c>
      <c r="BL271" s="18" t="s">
        <v>246</v>
      </c>
      <c r="BM271" s="203" t="s">
        <v>1588</v>
      </c>
    </row>
    <row r="272" spans="1:65" s="2" customFormat="1" ht="37.9" customHeight="1">
      <c r="A272" s="35"/>
      <c r="B272" s="36"/>
      <c r="C272" s="192" t="s">
        <v>918</v>
      </c>
      <c r="D272" s="192" t="s">
        <v>241</v>
      </c>
      <c r="E272" s="193" t="s">
        <v>6455</v>
      </c>
      <c r="F272" s="194" t="s">
        <v>6456</v>
      </c>
      <c r="G272" s="195" t="s">
        <v>674</v>
      </c>
      <c r="H272" s="196">
        <v>2</v>
      </c>
      <c r="I272" s="197"/>
      <c r="J272" s="198">
        <f>ROUND(I272*H272,2)</f>
        <v>0</v>
      </c>
      <c r="K272" s="194" t="s">
        <v>245</v>
      </c>
      <c r="L272" s="40"/>
      <c r="M272" s="199" t="s">
        <v>1</v>
      </c>
      <c r="N272" s="200" t="s">
        <v>40</v>
      </c>
      <c r="O272" s="7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246</v>
      </c>
      <c r="AT272" s="203" t="s">
        <v>241</v>
      </c>
      <c r="AU272" s="203" t="s">
        <v>86</v>
      </c>
      <c r="AY272" s="18" t="s">
        <v>239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83</v>
      </c>
      <c r="BK272" s="204">
        <f>ROUND(I272*H272,2)</f>
        <v>0</v>
      </c>
      <c r="BL272" s="18" t="s">
        <v>246</v>
      </c>
      <c r="BM272" s="203" t="s">
        <v>1612</v>
      </c>
    </row>
    <row r="273" spans="1:65" s="2" customFormat="1" ht="11.25">
      <c r="A273" s="35"/>
      <c r="B273" s="36"/>
      <c r="C273" s="37"/>
      <c r="D273" s="205" t="s">
        <v>248</v>
      </c>
      <c r="E273" s="37"/>
      <c r="F273" s="206" t="s">
        <v>6457</v>
      </c>
      <c r="G273" s="37"/>
      <c r="H273" s="37"/>
      <c r="I273" s="207"/>
      <c r="J273" s="37"/>
      <c r="K273" s="37"/>
      <c r="L273" s="40"/>
      <c r="M273" s="208"/>
      <c r="N273" s="20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248</v>
      </c>
      <c r="AU273" s="18" t="s">
        <v>86</v>
      </c>
    </row>
    <row r="274" spans="1:65" s="2" customFormat="1" ht="24.2" customHeight="1">
      <c r="A274" s="35"/>
      <c r="B274" s="36"/>
      <c r="C274" s="254" t="s">
        <v>925</v>
      </c>
      <c r="D274" s="254" t="s">
        <v>340</v>
      </c>
      <c r="E274" s="255" t="s">
        <v>6458</v>
      </c>
      <c r="F274" s="256" t="s">
        <v>6459</v>
      </c>
      <c r="G274" s="257" t="s">
        <v>674</v>
      </c>
      <c r="H274" s="258">
        <v>2</v>
      </c>
      <c r="I274" s="259"/>
      <c r="J274" s="260">
        <f>ROUND(I274*H274,2)</f>
        <v>0</v>
      </c>
      <c r="K274" s="256" t="s">
        <v>1</v>
      </c>
      <c r="L274" s="261"/>
      <c r="M274" s="262" t="s">
        <v>1</v>
      </c>
      <c r="N274" s="263" t="s">
        <v>40</v>
      </c>
      <c r="O274" s="7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319</v>
      </c>
      <c r="AT274" s="203" t="s">
        <v>340</v>
      </c>
      <c r="AU274" s="203" t="s">
        <v>86</v>
      </c>
      <c r="AY274" s="18" t="s">
        <v>239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83</v>
      </c>
      <c r="BK274" s="204">
        <f>ROUND(I274*H274,2)</f>
        <v>0</v>
      </c>
      <c r="BL274" s="18" t="s">
        <v>246</v>
      </c>
      <c r="BM274" s="203" t="s">
        <v>1620</v>
      </c>
    </row>
    <row r="275" spans="1:65" s="2" customFormat="1" ht="24.2" customHeight="1">
      <c r="A275" s="35"/>
      <c r="B275" s="36"/>
      <c r="C275" s="192" t="s">
        <v>976</v>
      </c>
      <c r="D275" s="192" t="s">
        <v>241</v>
      </c>
      <c r="E275" s="193" t="s">
        <v>6346</v>
      </c>
      <c r="F275" s="194" t="s">
        <v>6347</v>
      </c>
      <c r="G275" s="195" t="s">
        <v>519</v>
      </c>
      <c r="H275" s="196">
        <v>300</v>
      </c>
      <c r="I275" s="197"/>
      <c r="J275" s="198">
        <f>ROUND(I275*H275,2)</f>
        <v>0</v>
      </c>
      <c r="K275" s="194" t="s">
        <v>245</v>
      </c>
      <c r="L275" s="40"/>
      <c r="M275" s="199" t="s">
        <v>1</v>
      </c>
      <c r="N275" s="200" t="s">
        <v>40</v>
      </c>
      <c r="O275" s="72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246</v>
      </c>
      <c r="AT275" s="203" t="s">
        <v>241</v>
      </c>
      <c r="AU275" s="203" t="s">
        <v>86</v>
      </c>
      <c r="AY275" s="18" t="s">
        <v>239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83</v>
      </c>
      <c r="BK275" s="204">
        <f>ROUND(I275*H275,2)</f>
        <v>0</v>
      </c>
      <c r="BL275" s="18" t="s">
        <v>246</v>
      </c>
      <c r="BM275" s="203" t="s">
        <v>1643</v>
      </c>
    </row>
    <row r="276" spans="1:65" s="2" customFormat="1" ht="11.25">
      <c r="A276" s="35"/>
      <c r="B276" s="36"/>
      <c r="C276" s="37"/>
      <c r="D276" s="205" t="s">
        <v>248</v>
      </c>
      <c r="E276" s="37"/>
      <c r="F276" s="206" t="s">
        <v>6348</v>
      </c>
      <c r="G276" s="37"/>
      <c r="H276" s="37"/>
      <c r="I276" s="207"/>
      <c r="J276" s="37"/>
      <c r="K276" s="37"/>
      <c r="L276" s="40"/>
      <c r="M276" s="208"/>
      <c r="N276" s="20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248</v>
      </c>
      <c r="AU276" s="18" t="s">
        <v>86</v>
      </c>
    </row>
    <row r="277" spans="1:65" s="2" customFormat="1" ht="16.5" customHeight="1">
      <c r="A277" s="35"/>
      <c r="B277" s="36"/>
      <c r="C277" s="254" t="s">
        <v>984</v>
      </c>
      <c r="D277" s="254" t="s">
        <v>340</v>
      </c>
      <c r="E277" s="255" t="s">
        <v>6460</v>
      </c>
      <c r="F277" s="256" t="s">
        <v>6461</v>
      </c>
      <c r="G277" s="257" t="s">
        <v>6462</v>
      </c>
      <c r="H277" s="258">
        <v>3</v>
      </c>
      <c r="I277" s="259"/>
      <c r="J277" s="260">
        <f>ROUND(I277*H277,2)</f>
        <v>0</v>
      </c>
      <c r="K277" s="256" t="s">
        <v>1</v>
      </c>
      <c r="L277" s="261"/>
      <c r="M277" s="262" t="s">
        <v>1</v>
      </c>
      <c r="N277" s="263" t="s">
        <v>40</v>
      </c>
      <c r="O277" s="72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319</v>
      </c>
      <c r="AT277" s="203" t="s">
        <v>340</v>
      </c>
      <c r="AU277" s="203" t="s">
        <v>86</v>
      </c>
      <c r="AY277" s="18" t="s">
        <v>239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8" t="s">
        <v>83</v>
      </c>
      <c r="BK277" s="204">
        <f>ROUND(I277*H277,2)</f>
        <v>0</v>
      </c>
      <c r="BL277" s="18" t="s">
        <v>246</v>
      </c>
      <c r="BM277" s="203" t="s">
        <v>1653</v>
      </c>
    </row>
    <row r="278" spans="1:65" s="2" customFormat="1" ht="24.2" customHeight="1">
      <c r="A278" s="35"/>
      <c r="B278" s="36"/>
      <c r="C278" s="192" t="s">
        <v>998</v>
      </c>
      <c r="D278" s="192" t="s">
        <v>241</v>
      </c>
      <c r="E278" s="193" t="s">
        <v>6463</v>
      </c>
      <c r="F278" s="194" t="s">
        <v>6464</v>
      </c>
      <c r="G278" s="195" t="s">
        <v>674</v>
      </c>
      <c r="H278" s="196">
        <v>1</v>
      </c>
      <c r="I278" s="197"/>
      <c r="J278" s="198">
        <f>ROUND(I278*H278,2)</f>
        <v>0</v>
      </c>
      <c r="K278" s="194" t="s">
        <v>245</v>
      </c>
      <c r="L278" s="40"/>
      <c r="M278" s="199" t="s">
        <v>1</v>
      </c>
      <c r="N278" s="200" t="s">
        <v>40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246</v>
      </c>
      <c r="AT278" s="203" t="s">
        <v>241</v>
      </c>
      <c r="AU278" s="203" t="s">
        <v>86</v>
      </c>
      <c r="AY278" s="18" t="s">
        <v>239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246</v>
      </c>
      <c r="BM278" s="203" t="s">
        <v>1667</v>
      </c>
    </row>
    <row r="279" spans="1:65" s="2" customFormat="1" ht="11.25">
      <c r="A279" s="35"/>
      <c r="B279" s="36"/>
      <c r="C279" s="37"/>
      <c r="D279" s="205" t="s">
        <v>248</v>
      </c>
      <c r="E279" s="37"/>
      <c r="F279" s="206" t="s">
        <v>6465</v>
      </c>
      <c r="G279" s="37"/>
      <c r="H279" s="37"/>
      <c r="I279" s="207"/>
      <c r="J279" s="37"/>
      <c r="K279" s="37"/>
      <c r="L279" s="40"/>
      <c r="M279" s="208"/>
      <c r="N279" s="209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248</v>
      </c>
      <c r="AU279" s="18" t="s">
        <v>86</v>
      </c>
    </row>
    <row r="280" spans="1:65" s="2" customFormat="1" ht="24.2" customHeight="1">
      <c r="A280" s="35"/>
      <c r="B280" s="36"/>
      <c r="C280" s="254" t="s">
        <v>1010</v>
      </c>
      <c r="D280" s="254" t="s">
        <v>340</v>
      </c>
      <c r="E280" s="255" t="s">
        <v>6466</v>
      </c>
      <c r="F280" s="256" t="s">
        <v>6467</v>
      </c>
      <c r="G280" s="257" t="s">
        <v>674</v>
      </c>
      <c r="H280" s="258">
        <v>1</v>
      </c>
      <c r="I280" s="259"/>
      <c r="J280" s="260">
        <f>ROUND(I280*H280,2)</f>
        <v>0</v>
      </c>
      <c r="K280" s="256" t="s">
        <v>1</v>
      </c>
      <c r="L280" s="261"/>
      <c r="M280" s="262" t="s">
        <v>1</v>
      </c>
      <c r="N280" s="263" t="s">
        <v>40</v>
      </c>
      <c r="O280" s="72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319</v>
      </c>
      <c r="AT280" s="203" t="s">
        <v>340</v>
      </c>
      <c r="AU280" s="203" t="s">
        <v>86</v>
      </c>
      <c r="AY280" s="18" t="s">
        <v>239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83</v>
      </c>
      <c r="BK280" s="204">
        <f>ROUND(I280*H280,2)</f>
        <v>0</v>
      </c>
      <c r="BL280" s="18" t="s">
        <v>246</v>
      </c>
      <c r="BM280" s="203" t="s">
        <v>1679</v>
      </c>
    </row>
    <row r="281" spans="1:65" s="2" customFormat="1" ht="16.5" customHeight="1">
      <c r="A281" s="35"/>
      <c r="B281" s="36"/>
      <c r="C281" s="192" t="s">
        <v>1015</v>
      </c>
      <c r="D281" s="192" t="s">
        <v>241</v>
      </c>
      <c r="E281" s="193" t="s">
        <v>6257</v>
      </c>
      <c r="F281" s="194" t="s">
        <v>6258</v>
      </c>
      <c r="G281" s="195" t="s">
        <v>674</v>
      </c>
      <c r="H281" s="196">
        <v>1</v>
      </c>
      <c r="I281" s="197"/>
      <c r="J281" s="198">
        <f>ROUND(I281*H281,2)</f>
        <v>0</v>
      </c>
      <c r="K281" s="194" t="s">
        <v>245</v>
      </c>
      <c r="L281" s="40"/>
      <c r="M281" s="199" t="s">
        <v>1</v>
      </c>
      <c r="N281" s="200" t="s">
        <v>40</v>
      </c>
      <c r="O281" s="72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246</v>
      </c>
      <c r="AT281" s="203" t="s">
        <v>241</v>
      </c>
      <c r="AU281" s="203" t="s">
        <v>86</v>
      </c>
      <c r="AY281" s="18" t="s">
        <v>239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8" t="s">
        <v>83</v>
      </c>
      <c r="BK281" s="204">
        <f>ROUND(I281*H281,2)</f>
        <v>0</v>
      </c>
      <c r="BL281" s="18" t="s">
        <v>246</v>
      </c>
      <c r="BM281" s="203" t="s">
        <v>1695</v>
      </c>
    </row>
    <row r="282" spans="1:65" s="2" customFormat="1" ht="11.25">
      <c r="A282" s="35"/>
      <c r="B282" s="36"/>
      <c r="C282" s="37"/>
      <c r="D282" s="205" t="s">
        <v>248</v>
      </c>
      <c r="E282" s="37"/>
      <c r="F282" s="206" t="s">
        <v>6259</v>
      </c>
      <c r="G282" s="37"/>
      <c r="H282" s="37"/>
      <c r="I282" s="207"/>
      <c r="J282" s="37"/>
      <c r="K282" s="37"/>
      <c r="L282" s="40"/>
      <c r="M282" s="208"/>
      <c r="N282" s="209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248</v>
      </c>
      <c r="AU282" s="18" t="s">
        <v>86</v>
      </c>
    </row>
    <row r="283" spans="1:65" s="2" customFormat="1" ht="24.2" customHeight="1">
      <c r="A283" s="35"/>
      <c r="B283" s="36"/>
      <c r="C283" s="254" t="s">
        <v>1023</v>
      </c>
      <c r="D283" s="254" t="s">
        <v>340</v>
      </c>
      <c r="E283" s="255" t="s">
        <v>6468</v>
      </c>
      <c r="F283" s="256" t="s">
        <v>6469</v>
      </c>
      <c r="G283" s="257" t="s">
        <v>674</v>
      </c>
      <c r="H283" s="258">
        <v>1</v>
      </c>
      <c r="I283" s="259"/>
      <c r="J283" s="260">
        <f>ROUND(I283*H283,2)</f>
        <v>0</v>
      </c>
      <c r="K283" s="256" t="s">
        <v>1</v>
      </c>
      <c r="L283" s="261"/>
      <c r="M283" s="262" t="s">
        <v>1</v>
      </c>
      <c r="N283" s="263" t="s">
        <v>40</v>
      </c>
      <c r="O283" s="72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319</v>
      </c>
      <c r="AT283" s="203" t="s">
        <v>340</v>
      </c>
      <c r="AU283" s="203" t="s">
        <v>86</v>
      </c>
      <c r="AY283" s="18" t="s">
        <v>239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83</v>
      </c>
      <c r="BK283" s="204">
        <f>ROUND(I283*H283,2)</f>
        <v>0</v>
      </c>
      <c r="BL283" s="18" t="s">
        <v>246</v>
      </c>
      <c r="BM283" s="203" t="s">
        <v>1706</v>
      </c>
    </row>
    <row r="284" spans="1:65" s="12" customFormat="1" ht="22.9" customHeight="1">
      <c r="B284" s="176"/>
      <c r="C284" s="177"/>
      <c r="D284" s="178" t="s">
        <v>74</v>
      </c>
      <c r="E284" s="190" t="s">
        <v>82</v>
      </c>
      <c r="F284" s="190" t="s">
        <v>6470</v>
      </c>
      <c r="G284" s="177"/>
      <c r="H284" s="177"/>
      <c r="I284" s="180"/>
      <c r="J284" s="191">
        <f>BK284</f>
        <v>0</v>
      </c>
      <c r="K284" s="177"/>
      <c r="L284" s="182"/>
      <c r="M284" s="183"/>
      <c r="N284" s="184"/>
      <c r="O284" s="184"/>
      <c r="P284" s="185">
        <f>SUM(P285:P336)</f>
        <v>0</v>
      </c>
      <c r="Q284" s="184"/>
      <c r="R284" s="185">
        <f>SUM(R285:R336)</f>
        <v>0</v>
      </c>
      <c r="S284" s="184"/>
      <c r="T284" s="186">
        <f>SUM(T285:T336)</f>
        <v>0</v>
      </c>
      <c r="AR284" s="187" t="s">
        <v>83</v>
      </c>
      <c r="AT284" s="188" t="s">
        <v>74</v>
      </c>
      <c r="AU284" s="188" t="s">
        <v>83</v>
      </c>
      <c r="AY284" s="187" t="s">
        <v>239</v>
      </c>
      <c r="BK284" s="189">
        <f>SUM(BK285:BK336)</f>
        <v>0</v>
      </c>
    </row>
    <row r="285" spans="1:65" s="2" customFormat="1" ht="24.2" customHeight="1">
      <c r="A285" s="35"/>
      <c r="B285" s="36"/>
      <c r="C285" s="192" t="s">
        <v>1027</v>
      </c>
      <c r="D285" s="192" t="s">
        <v>241</v>
      </c>
      <c r="E285" s="193" t="s">
        <v>6471</v>
      </c>
      <c r="F285" s="194" t="s">
        <v>6472</v>
      </c>
      <c r="G285" s="195" t="s">
        <v>674</v>
      </c>
      <c r="H285" s="196">
        <v>1</v>
      </c>
      <c r="I285" s="197"/>
      <c r="J285" s="198">
        <f>ROUND(I285*H285,2)</f>
        <v>0</v>
      </c>
      <c r="K285" s="194" t="s">
        <v>245</v>
      </c>
      <c r="L285" s="40"/>
      <c r="M285" s="199" t="s">
        <v>1</v>
      </c>
      <c r="N285" s="200" t="s">
        <v>40</v>
      </c>
      <c r="O285" s="72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246</v>
      </c>
      <c r="AT285" s="203" t="s">
        <v>241</v>
      </c>
      <c r="AU285" s="203" t="s">
        <v>86</v>
      </c>
      <c r="AY285" s="18" t="s">
        <v>239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8" t="s">
        <v>83</v>
      </c>
      <c r="BK285" s="204">
        <f>ROUND(I285*H285,2)</f>
        <v>0</v>
      </c>
      <c r="BL285" s="18" t="s">
        <v>246</v>
      </c>
      <c r="BM285" s="203" t="s">
        <v>1717</v>
      </c>
    </row>
    <row r="286" spans="1:65" s="2" customFormat="1" ht="11.25">
      <c r="A286" s="35"/>
      <c r="B286" s="36"/>
      <c r="C286" s="37"/>
      <c r="D286" s="205" t="s">
        <v>248</v>
      </c>
      <c r="E286" s="37"/>
      <c r="F286" s="206" t="s">
        <v>6473</v>
      </c>
      <c r="G286" s="37"/>
      <c r="H286" s="37"/>
      <c r="I286" s="207"/>
      <c r="J286" s="37"/>
      <c r="K286" s="37"/>
      <c r="L286" s="40"/>
      <c r="M286" s="208"/>
      <c r="N286" s="209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248</v>
      </c>
      <c r="AU286" s="18" t="s">
        <v>86</v>
      </c>
    </row>
    <row r="287" spans="1:65" s="2" customFormat="1" ht="24.2" customHeight="1">
      <c r="A287" s="35"/>
      <c r="B287" s="36"/>
      <c r="C287" s="254" t="s">
        <v>1034</v>
      </c>
      <c r="D287" s="254" t="s">
        <v>340</v>
      </c>
      <c r="E287" s="255" t="s">
        <v>6474</v>
      </c>
      <c r="F287" s="256" t="s">
        <v>6475</v>
      </c>
      <c r="G287" s="257" t="s">
        <v>674</v>
      </c>
      <c r="H287" s="258">
        <v>1</v>
      </c>
      <c r="I287" s="259"/>
      <c r="J287" s="260">
        <f>ROUND(I287*H287,2)</f>
        <v>0</v>
      </c>
      <c r="K287" s="256" t="s">
        <v>1</v>
      </c>
      <c r="L287" s="261"/>
      <c r="M287" s="262" t="s">
        <v>1</v>
      </c>
      <c r="N287" s="263" t="s">
        <v>40</v>
      </c>
      <c r="O287" s="72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319</v>
      </c>
      <c r="AT287" s="203" t="s">
        <v>340</v>
      </c>
      <c r="AU287" s="203" t="s">
        <v>86</v>
      </c>
      <c r="AY287" s="18" t="s">
        <v>239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83</v>
      </c>
      <c r="BK287" s="204">
        <f>ROUND(I287*H287,2)</f>
        <v>0</v>
      </c>
      <c r="BL287" s="18" t="s">
        <v>246</v>
      </c>
      <c r="BM287" s="203" t="s">
        <v>1731</v>
      </c>
    </row>
    <row r="288" spans="1:65" s="2" customFormat="1" ht="21.75" customHeight="1">
      <c r="A288" s="35"/>
      <c r="B288" s="36"/>
      <c r="C288" s="254" t="s">
        <v>1045</v>
      </c>
      <c r="D288" s="254" t="s">
        <v>340</v>
      </c>
      <c r="E288" s="255" t="s">
        <v>6476</v>
      </c>
      <c r="F288" s="256" t="s">
        <v>6477</v>
      </c>
      <c r="G288" s="257" t="s">
        <v>674</v>
      </c>
      <c r="H288" s="258">
        <v>1</v>
      </c>
      <c r="I288" s="259"/>
      <c r="J288" s="260">
        <f>ROUND(I288*H288,2)</f>
        <v>0</v>
      </c>
      <c r="K288" s="256" t="s">
        <v>1</v>
      </c>
      <c r="L288" s="261"/>
      <c r="M288" s="262" t="s">
        <v>1</v>
      </c>
      <c r="N288" s="263" t="s">
        <v>40</v>
      </c>
      <c r="O288" s="72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319</v>
      </c>
      <c r="AT288" s="203" t="s">
        <v>340</v>
      </c>
      <c r="AU288" s="203" t="s">
        <v>86</v>
      </c>
      <c r="AY288" s="18" t="s">
        <v>239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8" t="s">
        <v>83</v>
      </c>
      <c r="BK288" s="204">
        <f>ROUND(I288*H288,2)</f>
        <v>0</v>
      </c>
      <c r="BL288" s="18" t="s">
        <v>246</v>
      </c>
      <c r="BM288" s="203" t="s">
        <v>1745</v>
      </c>
    </row>
    <row r="289" spans="1:65" s="2" customFormat="1" ht="21.75" customHeight="1">
      <c r="A289" s="35"/>
      <c r="B289" s="36"/>
      <c r="C289" s="254" t="s">
        <v>1053</v>
      </c>
      <c r="D289" s="254" t="s">
        <v>340</v>
      </c>
      <c r="E289" s="255" t="s">
        <v>6478</v>
      </c>
      <c r="F289" s="256" t="s">
        <v>6479</v>
      </c>
      <c r="G289" s="257" t="s">
        <v>372</v>
      </c>
      <c r="H289" s="258">
        <v>2</v>
      </c>
      <c r="I289" s="259"/>
      <c r="J289" s="260">
        <f>ROUND(I289*H289,2)</f>
        <v>0</v>
      </c>
      <c r="K289" s="256" t="s">
        <v>1</v>
      </c>
      <c r="L289" s="261"/>
      <c r="M289" s="262" t="s">
        <v>1</v>
      </c>
      <c r="N289" s="263" t="s">
        <v>40</v>
      </c>
      <c r="O289" s="72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319</v>
      </c>
      <c r="AT289" s="203" t="s">
        <v>340</v>
      </c>
      <c r="AU289" s="203" t="s">
        <v>86</v>
      </c>
      <c r="AY289" s="18" t="s">
        <v>239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83</v>
      </c>
      <c r="BK289" s="204">
        <f>ROUND(I289*H289,2)</f>
        <v>0</v>
      </c>
      <c r="BL289" s="18" t="s">
        <v>246</v>
      </c>
      <c r="BM289" s="203" t="s">
        <v>1756</v>
      </c>
    </row>
    <row r="290" spans="1:65" s="2" customFormat="1" ht="24.2" customHeight="1">
      <c r="A290" s="35"/>
      <c r="B290" s="36"/>
      <c r="C290" s="254" t="s">
        <v>1059</v>
      </c>
      <c r="D290" s="254" t="s">
        <v>340</v>
      </c>
      <c r="E290" s="255" t="s">
        <v>6480</v>
      </c>
      <c r="F290" s="256" t="s">
        <v>6481</v>
      </c>
      <c r="G290" s="257" t="s">
        <v>674</v>
      </c>
      <c r="H290" s="258">
        <v>2</v>
      </c>
      <c r="I290" s="259"/>
      <c r="J290" s="260">
        <f>ROUND(I290*H290,2)</f>
        <v>0</v>
      </c>
      <c r="K290" s="256" t="s">
        <v>1</v>
      </c>
      <c r="L290" s="261"/>
      <c r="M290" s="262" t="s">
        <v>1</v>
      </c>
      <c r="N290" s="263" t="s">
        <v>40</v>
      </c>
      <c r="O290" s="72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319</v>
      </c>
      <c r="AT290" s="203" t="s">
        <v>340</v>
      </c>
      <c r="AU290" s="203" t="s">
        <v>86</v>
      </c>
      <c r="AY290" s="18" t="s">
        <v>239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83</v>
      </c>
      <c r="BK290" s="204">
        <f>ROUND(I290*H290,2)</f>
        <v>0</v>
      </c>
      <c r="BL290" s="18" t="s">
        <v>246</v>
      </c>
      <c r="BM290" s="203" t="s">
        <v>1766</v>
      </c>
    </row>
    <row r="291" spans="1:65" s="2" customFormat="1" ht="24.2" customHeight="1">
      <c r="A291" s="35"/>
      <c r="B291" s="36"/>
      <c r="C291" s="192" t="s">
        <v>1081</v>
      </c>
      <c r="D291" s="192" t="s">
        <v>241</v>
      </c>
      <c r="E291" s="193" t="s">
        <v>6482</v>
      </c>
      <c r="F291" s="194" t="s">
        <v>6483</v>
      </c>
      <c r="G291" s="195" t="s">
        <v>674</v>
      </c>
      <c r="H291" s="196">
        <v>2</v>
      </c>
      <c r="I291" s="197"/>
      <c r="J291" s="198">
        <f>ROUND(I291*H291,2)</f>
        <v>0</v>
      </c>
      <c r="K291" s="194" t="s">
        <v>245</v>
      </c>
      <c r="L291" s="40"/>
      <c r="M291" s="199" t="s">
        <v>1</v>
      </c>
      <c r="N291" s="200" t="s">
        <v>40</v>
      </c>
      <c r="O291" s="72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246</v>
      </c>
      <c r="AT291" s="203" t="s">
        <v>241</v>
      </c>
      <c r="AU291" s="203" t="s">
        <v>86</v>
      </c>
      <c r="AY291" s="18" t="s">
        <v>239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8" t="s">
        <v>83</v>
      </c>
      <c r="BK291" s="204">
        <f>ROUND(I291*H291,2)</f>
        <v>0</v>
      </c>
      <c r="BL291" s="18" t="s">
        <v>246</v>
      </c>
      <c r="BM291" s="203" t="s">
        <v>1777</v>
      </c>
    </row>
    <row r="292" spans="1:65" s="2" customFormat="1" ht="11.25">
      <c r="A292" s="35"/>
      <c r="B292" s="36"/>
      <c r="C292" s="37"/>
      <c r="D292" s="205" t="s">
        <v>248</v>
      </c>
      <c r="E292" s="37"/>
      <c r="F292" s="206" t="s">
        <v>6484</v>
      </c>
      <c r="G292" s="37"/>
      <c r="H292" s="37"/>
      <c r="I292" s="207"/>
      <c r="J292" s="37"/>
      <c r="K292" s="37"/>
      <c r="L292" s="40"/>
      <c r="M292" s="208"/>
      <c r="N292" s="209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248</v>
      </c>
      <c r="AU292" s="18" t="s">
        <v>86</v>
      </c>
    </row>
    <row r="293" spans="1:65" s="2" customFormat="1" ht="24.2" customHeight="1">
      <c r="A293" s="35"/>
      <c r="B293" s="36"/>
      <c r="C293" s="254" t="s">
        <v>1087</v>
      </c>
      <c r="D293" s="254" t="s">
        <v>340</v>
      </c>
      <c r="E293" s="255" t="s">
        <v>6485</v>
      </c>
      <c r="F293" s="256" t="s">
        <v>6486</v>
      </c>
      <c r="G293" s="257" t="s">
        <v>674</v>
      </c>
      <c r="H293" s="258">
        <v>2</v>
      </c>
      <c r="I293" s="259"/>
      <c r="J293" s="260">
        <f>ROUND(I293*H293,2)</f>
        <v>0</v>
      </c>
      <c r="K293" s="256" t="s">
        <v>1</v>
      </c>
      <c r="L293" s="261"/>
      <c r="M293" s="262" t="s">
        <v>1</v>
      </c>
      <c r="N293" s="263" t="s">
        <v>40</v>
      </c>
      <c r="O293" s="72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319</v>
      </c>
      <c r="AT293" s="203" t="s">
        <v>340</v>
      </c>
      <c r="AU293" s="203" t="s">
        <v>86</v>
      </c>
      <c r="AY293" s="18" t="s">
        <v>239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83</v>
      </c>
      <c r="BK293" s="204">
        <f>ROUND(I293*H293,2)</f>
        <v>0</v>
      </c>
      <c r="BL293" s="18" t="s">
        <v>246</v>
      </c>
      <c r="BM293" s="203" t="s">
        <v>1787</v>
      </c>
    </row>
    <row r="294" spans="1:65" s="2" customFormat="1" ht="16.5" customHeight="1">
      <c r="A294" s="35"/>
      <c r="B294" s="36"/>
      <c r="C294" s="192" t="s">
        <v>1093</v>
      </c>
      <c r="D294" s="192" t="s">
        <v>241</v>
      </c>
      <c r="E294" s="193" t="s">
        <v>6487</v>
      </c>
      <c r="F294" s="194" t="s">
        <v>6488</v>
      </c>
      <c r="G294" s="195" t="s">
        <v>674</v>
      </c>
      <c r="H294" s="196">
        <v>1</v>
      </c>
      <c r="I294" s="197"/>
      <c r="J294" s="198">
        <f>ROUND(I294*H294,2)</f>
        <v>0</v>
      </c>
      <c r="K294" s="194" t="s">
        <v>245</v>
      </c>
      <c r="L294" s="40"/>
      <c r="M294" s="199" t="s">
        <v>1</v>
      </c>
      <c r="N294" s="200" t="s">
        <v>40</v>
      </c>
      <c r="O294" s="72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246</v>
      </c>
      <c r="AT294" s="203" t="s">
        <v>241</v>
      </c>
      <c r="AU294" s="203" t="s">
        <v>86</v>
      </c>
      <c r="AY294" s="18" t="s">
        <v>239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83</v>
      </c>
      <c r="BK294" s="204">
        <f>ROUND(I294*H294,2)</f>
        <v>0</v>
      </c>
      <c r="BL294" s="18" t="s">
        <v>246</v>
      </c>
      <c r="BM294" s="203" t="s">
        <v>1795</v>
      </c>
    </row>
    <row r="295" spans="1:65" s="2" customFormat="1" ht="11.25">
      <c r="A295" s="35"/>
      <c r="B295" s="36"/>
      <c r="C295" s="37"/>
      <c r="D295" s="205" t="s">
        <v>248</v>
      </c>
      <c r="E295" s="37"/>
      <c r="F295" s="206" t="s">
        <v>6489</v>
      </c>
      <c r="G295" s="37"/>
      <c r="H295" s="37"/>
      <c r="I295" s="207"/>
      <c r="J295" s="37"/>
      <c r="K295" s="37"/>
      <c r="L295" s="40"/>
      <c r="M295" s="208"/>
      <c r="N295" s="209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248</v>
      </c>
      <c r="AU295" s="18" t="s">
        <v>86</v>
      </c>
    </row>
    <row r="296" spans="1:65" s="2" customFormat="1" ht="24.2" customHeight="1">
      <c r="A296" s="35"/>
      <c r="B296" s="36"/>
      <c r="C296" s="254" t="s">
        <v>1113</v>
      </c>
      <c r="D296" s="254" t="s">
        <v>340</v>
      </c>
      <c r="E296" s="255" t="s">
        <v>6490</v>
      </c>
      <c r="F296" s="256" t="s">
        <v>6491</v>
      </c>
      <c r="G296" s="257" t="s">
        <v>674</v>
      </c>
      <c r="H296" s="258">
        <v>1</v>
      </c>
      <c r="I296" s="259"/>
      <c r="J296" s="260">
        <f>ROUND(I296*H296,2)</f>
        <v>0</v>
      </c>
      <c r="K296" s="256" t="s">
        <v>1</v>
      </c>
      <c r="L296" s="261"/>
      <c r="M296" s="262" t="s">
        <v>1</v>
      </c>
      <c r="N296" s="263" t="s">
        <v>40</v>
      </c>
      <c r="O296" s="72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319</v>
      </c>
      <c r="AT296" s="203" t="s">
        <v>340</v>
      </c>
      <c r="AU296" s="203" t="s">
        <v>86</v>
      </c>
      <c r="AY296" s="18" t="s">
        <v>239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83</v>
      </c>
      <c r="BK296" s="204">
        <f>ROUND(I296*H296,2)</f>
        <v>0</v>
      </c>
      <c r="BL296" s="18" t="s">
        <v>246</v>
      </c>
      <c r="BM296" s="203" t="s">
        <v>1804</v>
      </c>
    </row>
    <row r="297" spans="1:65" s="2" customFormat="1" ht="24.2" customHeight="1">
      <c r="A297" s="35"/>
      <c r="B297" s="36"/>
      <c r="C297" s="192" t="s">
        <v>1119</v>
      </c>
      <c r="D297" s="192" t="s">
        <v>241</v>
      </c>
      <c r="E297" s="193" t="s">
        <v>6492</v>
      </c>
      <c r="F297" s="194" t="s">
        <v>6493</v>
      </c>
      <c r="G297" s="195" t="s">
        <v>674</v>
      </c>
      <c r="H297" s="196">
        <v>1</v>
      </c>
      <c r="I297" s="197"/>
      <c r="J297" s="198">
        <f>ROUND(I297*H297,2)</f>
        <v>0</v>
      </c>
      <c r="K297" s="194" t="s">
        <v>245</v>
      </c>
      <c r="L297" s="40"/>
      <c r="M297" s="199" t="s">
        <v>1</v>
      </c>
      <c r="N297" s="200" t="s">
        <v>40</v>
      </c>
      <c r="O297" s="72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246</v>
      </c>
      <c r="AT297" s="203" t="s">
        <v>241</v>
      </c>
      <c r="AU297" s="203" t="s">
        <v>86</v>
      </c>
      <c r="AY297" s="18" t="s">
        <v>239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83</v>
      </c>
      <c r="BK297" s="204">
        <f>ROUND(I297*H297,2)</f>
        <v>0</v>
      </c>
      <c r="BL297" s="18" t="s">
        <v>246</v>
      </c>
      <c r="BM297" s="203" t="s">
        <v>1819</v>
      </c>
    </row>
    <row r="298" spans="1:65" s="2" customFormat="1" ht="11.25">
      <c r="A298" s="35"/>
      <c r="B298" s="36"/>
      <c r="C298" s="37"/>
      <c r="D298" s="205" t="s">
        <v>248</v>
      </c>
      <c r="E298" s="37"/>
      <c r="F298" s="206" t="s">
        <v>6494</v>
      </c>
      <c r="G298" s="37"/>
      <c r="H298" s="37"/>
      <c r="I298" s="207"/>
      <c r="J298" s="37"/>
      <c r="K298" s="37"/>
      <c r="L298" s="40"/>
      <c r="M298" s="208"/>
      <c r="N298" s="209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248</v>
      </c>
      <c r="AU298" s="18" t="s">
        <v>86</v>
      </c>
    </row>
    <row r="299" spans="1:65" s="2" customFormat="1" ht="24.2" customHeight="1">
      <c r="A299" s="35"/>
      <c r="B299" s="36"/>
      <c r="C299" s="254" t="s">
        <v>1125</v>
      </c>
      <c r="D299" s="254" t="s">
        <v>340</v>
      </c>
      <c r="E299" s="255" t="s">
        <v>6495</v>
      </c>
      <c r="F299" s="256" t="s">
        <v>6496</v>
      </c>
      <c r="G299" s="257" t="s">
        <v>674</v>
      </c>
      <c r="H299" s="258">
        <v>1</v>
      </c>
      <c r="I299" s="259"/>
      <c r="J299" s="260">
        <f>ROUND(I299*H299,2)</f>
        <v>0</v>
      </c>
      <c r="K299" s="256" t="s">
        <v>1</v>
      </c>
      <c r="L299" s="261"/>
      <c r="M299" s="262" t="s">
        <v>1</v>
      </c>
      <c r="N299" s="263" t="s">
        <v>40</v>
      </c>
      <c r="O299" s="72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319</v>
      </c>
      <c r="AT299" s="203" t="s">
        <v>340</v>
      </c>
      <c r="AU299" s="203" t="s">
        <v>86</v>
      </c>
      <c r="AY299" s="18" t="s">
        <v>239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83</v>
      </c>
      <c r="BK299" s="204">
        <f>ROUND(I299*H299,2)</f>
        <v>0</v>
      </c>
      <c r="BL299" s="18" t="s">
        <v>246</v>
      </c>
      <c r="BM299" s="203" t="s">
        <v>1836</v>
      </c>
    </row>
    <row r="300" spans="1:65" s="2" customFormat="1" ht="24.2" customHeight="1">
      <c r="A300" s="35"/>
      <c r="B300" s="36"/>
      <c r="C300" s="192" t="s">
        <v>1133</v>
      </c>
      <c r="D300" s="192" t="s">
        <v>241</v>
      </c>
      <c r="E300" s="193" t="s">
        <v>6497</v>
      </c>
      <c r="F300" s="194" t="s">
        <v>6498</v>
      </c>
      <c r="G300" s="195" t="s">
        <v>674</v>
      </c>
      <c r="H300" s="196">
        <v>1</v>
      </c>
      <c r="I300" s="197"/>
      <c r="J300" s="198">
        <f>ROUND(I300*H300,2)</f>
        <v>0</v>
      </c>
      <c r="K300" s="194" t="s">
        <v>245</v>
      </c>
      <c r="L300" s="40"/>
      <c r="M300" s="199" t="s">
        <v>1</v>
      </c>
      <c r="N300" s="200" t="s">
        <v>40</v>
      </c>
      <c r="O300" s="72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246</v>
      </c>
      <c r="AT300" s="203" t="s">
        <v>241</v>
      </c>
      <c r="AU300" s="203" t="s">
        <v>86</v>
      </c>
      <c r="AY300" s="18" t="s">
        <v>239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83</v>
      </c>
      <c r="BK300" s="204">
        <f>ROUND(I300*H300,2)</f>
        <v>0</v>
      </c>
      <c r="BL300" s="18" t="s">
        <v>246</v>
      </c>
      <c r="BM300" s="203" t="s">
        <v>1868</v>
      </c>
    </row>
    <row r="301" spans="1:65" s="2" customFormat="1" ht="11.25">
      <c r="A301" s="35"/>
      <c r="B301" s="36"/>
      <c r="C301" s="37"/>
      <c r="D301" s="205" t="s">
        <v>248</v>
      </c>
      <c r="E301" s="37"/>
      <c r="F301" s="206" t="s">
        <v>6499</v>
      </c>
      <c r="G301" s="37"/>
      <c r="H301" s="37"/>
      <c r="I301" s="207"/>
      <c r="J301" s="37"/>
      <c r="K301" s="37"/>
      <c r="L301" s="40"/>
      <c r="M301" s="208"/>
      <c r="N301" s="209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248</v>
      </c>
      <c r="AU301" s="18" t="s">
        <v>86</v>
      </c>
    </row>
    <row r="302" spans="1:65" s="2" customFormat="1" ht="16.5" customHeight="1">
      <c r="A302" s="35"/>
      <c r="B302" s="36"/>
      <c r="C302" s="254" t="s">
        <v>1139</v>
      </c>
      <c r="D302" s="254" t="s">
        <v>340</v>
      </c>
      <c r="E302" s="255" t="s">
        <v>6500</v>
      </c>
      <c r="F302" s="256" t="s">
        <v>6501</v>
      </c>
      <c r="G302" s="257" t="s">
        <v>674</v>
      </c>
      <c r="H302" s="258">
        <v>1</v>
      </c>
      <c r="I302" s="259"/>
      <c r="J302" s="260">
        <f>ROUND(I302*H302,2)</f>
        <v>0</v>
      </c>
      <c r="K302" s="256" t="s">
        <v>1</v>
      </c>
      <c r="L302" s="261"/>
      <c r="M302" s="262" t="s">
        <v>1</v>
      </c>
      <c r="N302" s="263" t="s">
        <v>40</v>
      </c>
      <c r="O302" s="72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319</v>
      </c>
      <c r="AT302" s="203" t="s">
        <v>340</v>
      </c>
      <c r="AU302" s="203" t="s">
        <v>86</v>
      </c>
      <c r="AY302" s="18" t="s">
        <v>239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83</v>
      </c>
      <c r="BK302" s="204">
        <f>ROUND(I302*H302,2)</f>
        <v>0</v>
      </c>
      <c r="BL302" s="18" t="s">
        <v>246</v>
      </c>
      <c r="BM302" s="203" t="s">
        <v>1883</v>
      </c>
    </row>
    <row r="303" spans="1:65" s="2" customFormat="1" ht="24.2" customHeight="1">
      <c r="A303" s="35"/>
      <c r="B303" s="36"/>
      <c r="C303" s="192" t="s">
        <v>1145</v>
      </c>
      <c r="D303" s="192" t="s">
        <v>241</v>
      </c>
      <c r="E303" s="193" t="s">
        <v>6502</v>
      </c>
      <c r="F303" s="194" t="s">
        <v>6503</v>
      </c>
      <c r="G303" s="195" t="s">
        <v>674</v>
      </c>
      <c r="H303" s="196">
        <v>1</v>
      </c>
      <c r="I303" s="197"/>
      <c r="J303" s="198">
        <f>ROUND(I303*H303,2)</f>
        <v>0</v>
      </c>
      <c r="K303" s="194" t="s">
        <v>245</v>
      </c>
      <c r="L303" s="40"/>
      <c r="M303" s="199" t="s">
        <v>1</v>
      </c>
      <c r="N303" s="200" t="s">
        <v>40</v>
      </c>
      <c r="O303" s="72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246</v>
      </c>
      <c r="AT303" s="203" t="s">
        <v>241</v>
      </c>
      <c r="AU303" s="203" t="s">
        <v>86</v>
      </c>
      <c r="AY303" s="18" t="s">
        <v>239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8" t="s">
        <v>83</v>
      </c>
      <c r="BK303" s="204">
        <f>ROUND(I303*H303,2)</f>
        <v>0</v>
      </c>
      <c r="BL303" s="18" t="s">
        <v>246</v>
      </c>
      <c r="BM303" s="203" t="s">
        <v>1899</v>
      </c>
    </row>
    <row r="304" spans="1:65" s="2" customFormat="1" ht="11.25">
      <c r="A304" s="35"/>
      <c r="B304" s="36"/>
      <c r="C304" s="37"/>
      <c r="D304" s="205" t="s">
        <v>248</v>
      </c>
      <c r="E304" s="37"/>
      <c r="F304" s="206" t="s">
        <v>6504</v>
      </c>
      <c r="G304" s="37"/>
      <c r="H304" s="37"/>
      <c r="I304" s="207"/>
      <c r="J304" s="37"/>
      <c r="K304" s="37"/>
      <c r="L304" s="40"/>
      <c r="M304" s="208"/>
      <c r="N304" s="209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248</v>
      </c>
      <c r="AU304" s="18" t="s">
        <v>86</v>
      </c>
    </row>
    <row r="305" spans="1:65" s="2" customFormat="1" ht="16.5" customHeight="1">
      <c r="A305" s="35"/>
      <c r="B305" s="36"/>
      <c r="C305" s="254" t="s">
        <v>1152</v>
      </c>
      <c r="D305" s="254" t="s">
        <v>340</v>
      </c>
      <c r="E305" s="255" t="s">
        <v>6505</v>
      </c>
      <c r="F305" s="256" t="s">
        <v>6506</v>
      </c>
      <c r="G305" s="257" t="s">
        <v>674</v>
      </c>
      <c r="H305" s="258">
        <v>1</v>
      </c>
      <c r="I305" s="259"/>
      <c r="J305" s="260">
        <f>ROUND(I305*H305,2)</f>
        <v>0</v>
      </c>
      <c r="K305" s="256" t="s">
        <v>1</v>
      </c>
      <c r="L305" s="261"/>
      <c r="M305" s="262" t="s">
        <v>1</v>
      </c>
      <c r="N305" s="263" t="s">
        <v>40</v>
      </c>
      <c r="O305" s="72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319</v>
      </c>
      <c r="AT305" s="203" t="s">
        <v>340</v>
      </c>
      <c r="AU305" s="203" t="s">
        <v>86</v>
      </c>
      <c r="AY305" s="18" t="s">
        <v>239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8" t="s">
        <v>83</v>
      </c>
      <c r="BK305" s="204">
        <f>ROUND(I305*H305,2)</f>
        <v>0</v>
      </c>
      <c r="BL305" s="18" t="s">
        <v>246</v>
      </c>
      <c r="BM305" s="203" t="s">
        <v>1915</v>
      </c>
    </row>
    <row r="306" spans="1:65" s="2" customFormat="1" ht="21.75" customHeight="1">
      <c r="A306" s="35"/>
      <c r="B306" s="36"/>
      <c r="C306" s="192" t="s">
        <v>1159</v>
      </c>
      <c r="D306" s="192" t="s">
        <v>241</v>
      </c>
      <c r="E306" s="193" t="s">
        <v>6507</v>
      </c>
      <c r="F306" s="194" t="s">
        <v>6508</v>
      </c>
      <c r="G306" s="195" t="s">
        <v>674</v>
      </c>
      <c r="H306" s="196">
        <v>2</v>
      </c>
      <c r="I306" s="197"/>
      <c r="J306" s="198">
        <f>ROUND(I306*H306,2)</f>
        <v>0</v>
      </c>
      <c r="K306" s="194" t="s">
        <v>245</v>
      </c>
      <c r="L306" s="40"/>
      <c r="M306" s="199" t="s">
        <v>1</v>
      </c>
      <c r="N306" s="200" t="s">
        <v>40</v>
      </c>
      <c r="O306" s="72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246</v>
      </c>
      <c r="AT306" s="203" t="s">
        <v>241</v>
      </c>
      <c r="AU306" s="203" t="s">
        <v>86</v>
      </c>
      <c r="AY306" s="18" t="s">
        <v>239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83</v>
      </c>
      <c r="BK306" s="204">
        <f>ROUND(I306*H306,2)</f>
        <v>0</v>
      </c>
      <c r="BL306" s="18" t="s">
        <v>246</v>
      </c>
      <c r="BM306" s="203" t="s">
        <v>1927</v>
      </c>
    </row>
    <row r="307" spans="1:65" s="2" customFormat="1" ht="11.25">
      <c r="A307" s="35"/>
      <c r="B307" s="36"/>
      <c r="C307" s="37"/>
      <c r="D307" s="205" t="s">
        <v>248</v>
      </c>
      <c r="E307" s="37"/>
      <c r="F307" s="206" t="s">
        <v>6509</v>
      </c>
      <c r="G307" s="37"/>
      <c r="H307" s="37"/>
      <c r="I307" s="207"/>
      <c r="J307" s="37"/>
      <c r="K307" s="37"/>
      <c r="L307" s="40"/>
      <c r="M307" s="208"/>
      <c r="N307" s="209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248</v>
      </c>
      <c r="AU307" s="18" t="s">
        <v>86</v>
      </c>
    </row>
    <row r="308" spans="1:65" s="2" customFormat="1" ht="16.5" customHeight="1">
      <c r="A308" s="35"/>
      <c r="B308" s="36"/>
      <c r="C308" s="254" t="s">
        <v>1168</v>
      </c>
      <c r="D308" s="254" t="s">
        <v>340</v>
      </c>
      <c r="E308" s="255" t="s">
        <v>6510</v>
      </c>
      <c r="F308" s="256" t="s">
        <v>6511</v>
      </c>
      <c r="G308" s="257" t="s">
        <v>674</v>
      </c>
      <c r="H308" s="258">
        <v>2</v>
      </c>
      <c r="I308" s="259"/>
      <c r="J308" s="260">
        <f>ROUND(I308*H308,2)</f>
        <v>0</v>
      </c>
      <c r="K308" s="256" t="s">
        <v>1</v>
      </c>
      <c r="L308" s="261"/>
      <c r="M308" s="262" t="s">
        <v>1</v>
      </c>
      <c r="N308" s="263" t="s">
        <v>40</v>
      </c>
      <c r="O308" s="72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3" t="s">
        <v>319</v>
      </c>
      <c r="AT308" s="203" t="s">
        <v>340</v>
      </c>
      <c r="AU308" s="203" t="s">
        <v>86</v>
      </c>
      <c r="AY308" s="18" t="s">
        <v>239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8" t="s">
        <v>83</v>
      </c>
      <c r="BK308" s="204">
        <f>ROUND(I308*H308,2)</f>
        <v>0</v>
      </c>
      <c r="BL308" s="18" t="s">
        <v>246</v>
      </c>
      <c r="BM308" s="203" t="s">
        <v>1944</v>
      </c>
    </row>
    <row r="309" spans="1:65" s="2" customFormat="1" ht="24.2" customHeight="1">
      <c r="A309" s="35"/>
      <c r="B309" s="36"/>
      <c r="C309" s="192" t="s">
        <v>1194</v>
      </c>
      <c r="D309" s="192" t="s">
        <v>241</v>
      </c>
      <c r="E309" s="193" t="s">
        <v>6512</v>
      </c>
      <c r="F309" s="194" t="s">
        <v>6513</v>
      </c>
      <c r="G309" s="195" t="s">
        <v>674</v>
      </c>
      <c r="H309" s="196">
        <v>1</v>
      </c>
      <c r="I309" s="197"/>
      <c r="J309" s="198">
        <f>ROUND(I309*H309,2)</f>
        <v>0</v>
      </c>
      <c r="K309" s="194" t="s">
        <v>245</v>
      </c>
      <c r="L309" s="40"/>
      <c r="M309" s="199" t="s">
        <v>1</v>
      </c>
      <c r="N309" s="200" t="s">
        <v>40</v>
      </c>
      <c r="O309" s="72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246</v>
      </c>
      <c r="AT309" s="203" t="s">
        <v>241</v>
      </c>
      <c r="AU309" s="203" t="s">
        <v>86</v>
      </c>
      <c r="AY309" s="18" t="s">
        <v>239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83</v>
      </c>
      <c r="BK309" s="204">
        <f>ROUND(I309*H309,2)</f>
        <v>0</v>
      </c>
      <c r="BL309" s="18" t="s">
        <v>246</v>
      </c>
      <c r="BM309" s="203" t="s">
        <v>1959</v>
      </c>
    </row>
    <row r="310" spans="1:65" s="2" customFormat="1" ht="11.25">
      <c r="A310" s="35"/>
      <c r="B310" s="36"/>
      <c r="C310" s="37"/>
      <c r="D310" s="205" t="s">
        <v>248</v>
      </c>
      <c r="E310" s="37"/>
      <c r="F310" s="206" t="s">
        <v>6514</v>
      </c>
      <c r="G310" s="37"/>
      <c r="H310" s="37"/>
      <c r="I310" s="207"/>
      <c r="J310" s="37"/>
      <c r="K310" s="37"/>
      <c r="L310" s="40"/>
      <c r="M310" s="208"/>
      <c r="N310" s="209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248</v>
      </c>
      <c r="AU310" s="18" t="s">
        <v>86</v>
      </c>
    </row>
    <row r="311" spans="1:65" s="2" customFormat="1" ht="21.75" customHeight="1">
      <c r="A311" s="35"/>
      <c r="B311" s="36"/>
      <c r="C311" s="254" t="s">
        <v>1201</v>
      </c>
      <c r="D311" s="254" t="s">
        <v>340</v>
      </c>
      <c r="E311" s="255" t="s">
        <v>6515</v>
      </c>
      <c r="F311" s="256" t="s">
        <v>6516</v>
      </c>
      <c r="G311" s="257" t="s">
        <v>674</v>
      </c>
      <c r="H311" s="258">
        <v>1</v>
      </c>
      <c r="I311" s="259"/>
      <c r="J311" s="260">
        <f>ROUND(I311*H311,2)</f>
        <v>0</v>
      </c>
      <c r="K311" s="256" t="s">
        <v>1</v>
      </c>
      <c r="L311" s="261"/>
      <c r="M311" s="262" t="s">
        <v>1</v>
      </c>
      <c r="N311" s="263" t="s">
        <v>40</v>
      </c>
      <c r="O311" s="72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3" t="s">
        <v>319</v>
      </c>
      <c r="AT311" s="203" t="s">
        <v>340</v>
      </c>
      <c r="AU311" s="203" t="s">
        <v>86</v>
      </c>
      <c r="AY311" s="18" t="s">
        <v>239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8" t="s">
        <v>83</v>
      </c>
      <c r="BK311" s="204">
        <f>ROUND(I311*H311,2)</f>
        <v>0</v>
      </c>
      <c r="BL311" s="18" t="s">
        <v>246</v>
      </c>
      <c r="BM311" s="203" t="s">
        <v>1974</v>
      </c>
    </row>
    <row r="312" spans="1:65" s="2" customFormat="1" ht="16.5" customHeight="1">
      <c r="A312" s="35"/>
      <c r="B312" s="36"/>
      <c r="C312" s="192" t="s">
        <v>1207</v>
      </c>
      <c r="D312" s="192" t="s">
        <v>241</v>
      </c>
      <c r="E312" s="193" t="s">
        <v>6517</v>
      </c>
      <c r="F312" s="194" t="s">
        <v>6518</v>
      </c>
      <c r="G312" s="195" t="s">
        <v>674</v>
      </c>
      <c r="H312" s="196">
        <v>24</v>
      </c>
      <c r="I312" s="197"/>
      <c r="J312" s="198">
        <f>ROUND(I312*H312,2)</f>
        <v>0</v>
      </c>
      <c r="K312" s="194" t="s">
        <v>245</v>
      </c>
      <c r="L312" s="40"/>
      <c r="M312" s="199" t="s">
        <v>1</v>
      </c>
      <c r="N312" s="200" t="s">
        <v>40</v>
      </c>
      <c r="O312" s="72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246</v>
      </c>
      <c r="AT312" s="203" t="s">
        <v>241</v>
      </c>
      <c r="AU312" s="203" t="s">
        <v>86</v>
      </c>
      <c r="AY312" s="18" t="s">
        <v>239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83</v>
      </c>
      <c r="BK312" s="204">
        <f>ROUND(I312*H312,2)</f>
        <v>0</v>
      </c>
      <c r="BL312" s="18" t="s">
        <v>246</v>
      </c>
      <c r="BM312" s="203" t="s">
        <v>1991</v>
      </c>
    </row>
    <row r="313" spans="1:65" s="2" customFormat="1" ht="11.25">
      <c r="A313" s="35"/>
      <c r="B313" s="36"/>
      <c r="C313" s="37"/>
      <c r="D313" s="205" t="s">
        <v>248</v>
      </c>
      <c r="E313" s="37"/>
      <c r="F313" s="206" t="s">
        <v>6519</v>
      </c>
      <c r="G313" s="37"/>
      <c r="H313" s="37"/>
      <c r="I313" s="207"/>
      <c r="J313" s="37"/>
      <c r="K313" s="37"/>
      <c r="L313" s="40"/>
      <c r="M313" s="208"/>
      <c r="N313" s="209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248</v>
      </c>
      <c r="AU313" s="18" t="s">
        <v>86</v>
      </c>
    </row>
    <row r="314" spans="1:65" s="2" customFormat="1" ht="24.2" customHeight="1">
      <c r="A314" s="35"/>
      <c r="B314" s="36"/>
      <c r="C314" s="254" t="s">
        <v>1213</v>
      </c>
      <c r="D314" s="254" t="s">
        <v>340</v>
      </c>
      <c r="E314" s="255" t="s">
        <v>6520</v>
      </c>
      <c r="F314" s="256" t="s">
        <v>6521</v>
      </c>
      <c r="G314" s="257" t="s">
        <v>674</v>
      </c>
      <c r="H314" s="258">
        <v>16</v>
      </c>
      <c r="I314" s="259"/>
      <c r="J314" s="260">
        <f>ROUND(I314*H314,2)</f>
        <v>0</v>
      </c>
      <c r="K314" s="256" t="s">
        <v>1</v>
      </c>
      <c r="L314" s="261"/>
      <c r="M314" s="262" t="s">
        <v>1</v>
      </c>
      <c r="N314" s="263" t="s">
        <v>40</v>
      </c>
      <c r="O314" s="72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3" t="s">
        <v>319</v>
      </c>
      <c r="AT314" s="203" t="s">
        <v>340</v>
      </c>
      <c r="AU314" s="203" t="s">
        <v>86</v>
      </c>
      <c r="AY314" s="18" t="s">
        <v>239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8" t="s">
        <v>83</v>
      </c>
      <c r="BK314" s="204">
        <f>ROUND(I314*H314,2)</f>
        <v>0</v>
      </c>
      <c r="BL314" s="18" t="s">
        <v>246</v>
      </c>
      <c r="BM314" s="203" t="s">
        <v>2004</v>
      </c>
    </row>
    <row r="315" spans="1:65" s="2" customFormat="1" ht="16.5" customHeight="1">
      <c r="A315" s="35"/>
      <c r="B315" s="36"/>
      <c r="C315" s="254" t="s">
        <v>1219</v>
      </c>
      <c r="D315" s="254" t="s">
        <v>340</v>
      </c>
      <c r="E315" s="255" t="s">
        <v>6522</v>
      </c>
      <c r="F315" s="256" t="s">
        <v>6523</v>
      </c>
      <c r="G315" s="257" t="s">
        <v>674</v>
      </c>
      <c r="H315" s="258">
        <v>8</v>
      </c>
      <c r="I315" s="259"/>
      <c r="J315" s="260">
        <f>ROUND(I315*H315,2)</f>
        <v>0</v>
      </c>
      <c r="K315" s="256" t="s">
        <v>1</v>
      </c>
      <c r="L315" s="261"/>
      <c r="M315" s="262" t="s">
        <v>1</v>
      </c>
      <c r="N315" s="263" t="s">
        <v>40</v>
      </c>
      <c r="O315" s="72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319</v>
      </c>
      <c r="AT315" s="203" t="s">
        <v>340</v>
      </c>
      <c r="AU315" s="203" t="s">
        <v>86</v>
      </c>
      <c r="AY315" s="18" t="s">
        <v>239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8" t="s">
        <v>83</v>
      </c>
      <c r="BK315" s="204">
        <f>ROUND(I315*H315,2)</f>
        <v>0</v>
      </c>
      <c r="BL315" s="18" t="s">
        <v>246</v>
      </c>
      <c r="BM315" s="203" t="s">
        <v>2015</v>
      </c>
    </row>
    <row r="316" spans="1:65" s="2" customFormat="1" ht="24.2" customHeight="1">
      <c r="A316" s="35"/>
      <c r="B316" s="36"/>
      <c r="C316" s="192" t="s">
        <v>1225</v>
      </c>
      <c r="D316" s="192" t="s">
        <v>241</v>
      </c>
      <c r="E316" s="193" t="s">
        <v>6524</v>
      </c>
      <c r="F316" s="194" t="s">
        <v>6525</v>
      </c>
      <c r="G316" s="195" t="s">
        <v>674</v>
      </c>
      <c r="H316" s="196">
        <v>4</v>
      </c>
      <c r="I316" s="197"/>
      <c r="J316" s="198">
        <f>ROUND(I316*H316,2)</f>
        <v>0</v>
      </c>
      <c r="K316" s="194" t="s">
        <v>245</v>
      </c>
      <c r="L316" s="40"/>
      <c r="M316" s="199" t="s">
        <v>1</v>
      </c>
      <c r="N316" s="200" t="s">
        <v>40</v>
      </c>
      <c r="O316" s="72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246</v>
      </c>
      <c r="AT316" s="203" t="s">
        <v>241</v>
      </c>
      <c r="AU316" s="203" t="s">
        <v>86</v>
      </c>
      <c r="AY316" s="18" t="s">
        <v>239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8" t="s">
        <v>83</v>
      </c>
      <c r="BK316" s="204">
        <f>ROUND(I316*H316,2)</f>
        <v>0</v>
      </c>
      <c r="BL316" s="18" t="s">
        <v>246</v>
      </c>
      <c r="BM316" s="203" t="s">
        <v>2025</v>
      </c>
    </row>
    <row r="317" spans="1:65" s="2" customFormat="1" ht="11.25">
      <c r="A317" s="35"/>
      <c r="B317" s="36"/>
      <c r="C317" s="37"/>
      <c r="D317" s="205" t="s">
        <v>248</v>
      </c>
      <c r="E317" s="37"/>
      <c r="F317" s="206" t="s">
        <v>6526</v>
      </c>
      <c r="G317" s="37"/>
      <c r="H317" s="37"/>
      <c r="I317" s="207"/>
      <c r="J317" s="37"/>
      <c r="K317" s="37"/>
      <c r="L317" s="40"/>
      <c r="M317" s="208"/>
      <c r="N317" s="209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248</v>
      </c>
      <c r="AU317" s="18" t="s">
        <v>86</v>
      </c>
    </row>
    <row r="318" spans="1:65" s="2" customFormat="1" ht="24.2" customHeight="1">
      <c r="A318" s="35"/>
      <c r="B318" s="36"/>
      <c r="C318" s="254" t="s">
        <v>1255</v>
      </c>
      <c r="D318" s="254" t="s">
        <v>340</v>
      </c>
      <c r="E318" s="255" t="s">
        <v>6527</v>
      </c>
      <c r="F318" s="256" t="s">
        <v>6528</v>
      </c>
      <c r="G318" s="257" t="s">
        <v>674</v>
      </c>
      <c r="H318" s="258">
        <v>4</v>
      </c>
      <c r="I318" s="259"/>
      <c r="J318" s="260">
        <f>ROUND(I318*H318,2)</f>
        <v>0</v>
      </c>
      <c r="K318" s="256" t="s">
        <v>245</v>
      </c>
      <c r="L318" s="261"/>
      <c r="M318" s="262" t="s">
        <v>1</v>
      </c>
      <c r="N318" s="263" t="s">
        <v>40</v>
      </c>
      <c r="O318" s="72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319</v>
      </c>
      <c r="AT318" s="203" t="s">
        <v>340</v>
      </c>
      <c r="AU318" s="203" t="s">
        <v>86</v>
      </c>
      <c r="AY318" s="18" t="s">
        <v>239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83</v>
      </c>
      <c r="BK318" s="204">
        <f>ROUND(I318*H318,2)</f>
        <v>0</v>
      </c>
      <c r="BL318" s="18" t="s">
        <v>246</v>
      </c>
      <c r="BM318" s="203" t="s">
        <v>2038</v>
      </c>
    </row>
    <row r="319" spans="1:65" s="2" customFormat="1" ht="24.2" customHeight="1">
      <c r="A319" s="35"/>
      <c r="B319" s="36"/>
      <c r="C319" s="192" t="s">
        <v>1261</v>
      </c>
      <c r="D319" s="192" t="s">
        <v>241</v>
      </c>
      <c r="E319" s="193" t="s">
        <v>6529</v>
      </c>
      <c r="F319" s="194" t="s">
        <v>6530</v>
      </c>
      <c r="G319" s="195" t="s">
        <v>674</v>
      </c>
      <c r="H319" s="196">
        <v>4</v>
      </c>
      <c r="I319" s="197"/>
      <c r="J319" s="198">
        <f>ROUND(I319*H319,2)</f>
        <v>0</v>
      </c>
      <c r="K319" s="194" t="s">
        <v>245</v>
      </c>
      <c r="L319" s="40"/>
      <c r="M319" s="199" t="s">
        <v>1</v>
      </c>
      <c r="N319" s="200" t="s">
        <v>40</v>
      </c>
      <c r="O319" s="72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3" t="s">
        <v>246</v>
      </c>
      <c r="AT319" s="203" t="s">
        <v>241</v>
      </c>
      <c r="AU319" s="203" t="s">
        <v>86</v>
      </c>
      <c r="AY319" s="18" t="s">
        <v>239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8" t="s">
        <v>83</v>
      </c>
      <c r="BK319" s="204">
        <f>ROUND(I319*H319,2)</f>
        <v>0</v>
      </c>
      <c r="BL319" s="18" t="s">
        <v>246</v>
      </c>
      <c r="BM319" s="203" t="s">
        <v>2056</v>
      </c>
    </row>
    <row r="320" spans="1:65" s="2" customFormat="1" ht="11.25">
      <c r="A320" s="35"/>
      <c r="B320" s="36"/>
      <c r="C320" s="37"/>
      <c r="D320" s="205" t="s">
        <v>248</v>
      </c>
      <c r="E320" s="37"/>
      <c r="F320" s="206" t="s">
        <v>6531</v>
      </c>
      <c r="G320" s="37"/>
      <c r="H320" s="37"/>
      <c r="I320" s="207"/>
      <c r="J320" s="37"/>
      <c r="K320" s="37"/>
      <c r="L320" s="40"/>
      <c r="M320" s="208"/>
      <c r="N320" s="209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248</v>
      </c>
      <c r="AU320" s="18" t="s">
        <v>86</v>
      </c>
    </row>
    <row r="321" spans="1:65" s="2" customFormat="1" ht="16.5" customHeight="1">
      <c r="A321" s="35"/>
      <c r="B321" s="36"/>
      <c r="C321" s="254" t="s">
        <v>1267</v>
      </c>
      <c r="D321" s="254" t="s">
        <v>340</v>
      </c>
      <c r="E321" s="255" t="s">
        <v>6532</v>
      </c>
      <c r="F321" s="256" t="s">
        <v>6533</v>
      </c>
      <c r="G321" s="257" t="s">
        <v>674</v>
      </c>
      <c r="H321" s="258">
        <v>4</v>
      </c>
      <c r="I321" s="259"/>
      <c r="J321" s="260">
        <f>ROUND(I321*H321,2)</f>
        <v>0</v>
      </c>
      <c r="K321" s="256" t="s">
        <v>1</v>
      </c>
      <c r="L321" s="261"/>
      <c r="M321" s="262" t="s">
        <v>1</v>
      </c>
      <c r="N321" s="263" t="s">
        <v>40</v>
      </c>
      <c r="O321" s="72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319</v>
      </c>
      <c r="AT321" s="203" t="s">
        <v>340</v>
      </c>
      <c r="AU321" s="203" t="s">
        <v>86</v>
      </c>
      <c r="AY321" s="18" t="s">
        <v>239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83</v>
      </c>
      <c r="BK321" s="204">
        <f>ROUND(I321*H321,2)</f>
        <v>0</v>
      </c>
      <c r="BL321" s="18" t="s">
        <v>246</v>
      </c>
      <c r="BM321" s="203" t="s">
        <v>2089</v>
      </c>
    </row>
    <row r="322" spans="1:65" s="2" customFormat="1" ht="16.5" customHeight="1">
      <c r="A322" s="35"/>
      <c r="B322" s="36"/>
      <c r="C322" s="254" t="s">
        <v>1273</v>
      </c>
      <c r="D322" s="254" t="s">
        <v>340</v>
      </c>
      <c r="E322" s="255" t="s">
        <v>6534</v>
      </c>
      <c r="F322" s="256" t="s">
        <v>6535</v>
      </c>
      <c r="G322" s="257" t="s">
        <v>674</v>
      </c>
      <c r="H322" s="258">
        <v>4</v>
      </c>
      <c r="I322" s="259"/>
      <c r="J322" s="260">
        <f>ROUND(I322*H322,2)</f>
        <v>0</v>
      </c>
      <c r="K322" s="256" t="s">
        <v>1</v>
      </c>
      <c r="L322" s="261"/>
      <c r="M322" s="262" t="s">
        <v>1</v>
      </c>
      <c r="N322" s="263" t="s">
        <v>40</v>
      </c>
      <c r="O322" s="72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319</v>
      </c>
      <c r="AT322" s="203" t="s">
        <v>340</v>
      </c>
      <c r="AU322" s="203" t="s">
        <v>86</v>
      </c>
      <c r="AY322" s="18" t="s">
        <v>239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8" t="s">
        <v>83</v>
      </c>
      <c r="BK322" s="204">
        <f>ROUND(I322*H322,2)</f>
        <v>0</v>
      </c>
      <c r="BL322" s="18" t="s">
        <v>246</v>
      </c>
      <c r="BM322" s="203" t="s">
        <v>2103</v>
      </c>
    </row>
    <row r="323" spans="1:65" s="2" customFormat="1" ht="16.5" customHeight="1">
      <c r="A323" s="35"/>
      <c r="B323" s="36"/>
      <c r="C323" s="254" t="s">
        <v>1279</v>
      </c>
      <c r="D323" s="254" t="s">
        <v>340</v>
      </c>
      <c r="E323" s="255" t="s">
        <v>6536</v>
      </c>
      <c r="F323" s="256" t="s">
        <v>6537</v>
      </c>
      <c r="G323" s="257" t="s">
        <v>674</v>
      </c>
      <c r="H323" s="258">
        <v>4</v>
      </c>
      <c r="I323" s="259"/>
      <c r="J323" s="260">
        <f>ROUND(I323*H323,2)</f>
        <v>0</v>
      </c>
      <c r="K323" s="256" t="s">
        <v>1</v>
      </c>
      <c r="L323" s="261"/>
      <c r="M323" s="262" t="s">
        <v>1</v>
      </c>
      <c r="N323" s="263" t="s">
        <v>40</v>
      </c>
      <c r="O323" s="72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3" t="s">
        <v>319</v>
      </c>
      <c r="AT323" s="203" t="s">
        <v>340</v>
      </c>
      <c r="AU323" s="203" t="s">
        <v>86</v>
      </c>
      <c r="AY323" s="18" t="s">
        <v>239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8" t="s">
        <v>83</v>
      </c>
      <c r="BK323" s="204">
        <f>ROUND(I323*H323,2)</f>
        <v>0</v>
      </c>
      <c r="BL323" s="18" t="s">
        <v>246</v>
      </c>
      <c r="BM323" s="203" t="s">
        <v>2116</v>
      </c>
    </row>
    <row r="324" spans="1:65" s="2" customFormat="1" ht="24.2" customHeight="1">
      <c r="A324" s="35"/>
      <c r="B324" s="36"/>
      <c r="C324" s="192" t="s">
        <v>1285</v>
      </c>
      <c r="D324" s="192" t="s">
        <v>241</v>
      </c>
      <c r="E324" s="193" t="s">
        <v>6335</v>
      </c>
      <c r="F324" s="194" t="s">
        <v>6336</v>
      </c>
      <c r="G324" s="195" t="s">
        <v>519</v>
      </c>
      <c r="H324" s="196">
        <v>100</v>
      </c>
      <c r="I324" s="197"/>
      <c r="J324" s="198">
        <f>ROUND(I324*H324,2)</f>
        <v>0</v>
      </c>
      <c r="K324" s="194" t="s">
        <v>245</v>
      </c>
      <c r="L324" s="40"/>
      <c r="M324" s="199" t="s">
        <v>1</v>
      </c>
      <c r="N324" s="200" t="s">
        <v>40</v>
      </c>
      <c r="O324" s="72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246</v>
      </c>
      <c r="AT324" s="203" t="s">
        <v>241</v>
      </c>
      <c r="AU324" s="203" t="s">
        <v>86</v>
      </c>
      <c r="AY324" s="18" t="s">
        <v>239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83</v>
      </c>
      <c r="BK324" s="204">
        <f>ROUND(I324*H324,2)</f>
        <v>0</v>
      </c>
      <c r="BL324" s="18" t="s">
        <v>246</v>
      </c>
      <c r="BM324" s="203" t="s">
        <v>2137</v>
      </c>
    </row>
    <row r="325" spans="1:65" s="2" customFormat="1" ht="11.25">
      <c r="A325" s="35"/>
      <c r="B325" s="36"/>
      <c r="C325" s="37"/>
      <c r="D325" s="205" t="s">
        <v>248</v>
      </c>
      <c r="E325" s="37"/>
      <c r="F325" s="206" t="s">
        <v>6337</v>
      </c>
      <c r="G325" s="37"/>
      <c r="H325" s="37"/>
      <c r="I325" s="207"/>
      <c r="J325" s="37"/>
      <c r="K325" s="37"/>
      <c r="L325" s="40"/>
      <c r="M325" s="208"/>
      <c r="N325" s="209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248</v>
      </c>
      <c r="AU325" s="18" t="s">
        <v>86</v>
      </c>
    </row>
    <row r="326" spans="1:65" s="2" customFormat="1" ht="21.75" customHeight="1">
      <c r="A326" s="35"/>
      <c r="B326" s="36"/>
      <c r="C326" s="254" t="s">
        <v>1291</v>
      </c>
      <c r="D326" s="254" t="s">
        <v>340</v>
      </c>
      <c r="E326" s="255" t="s">
        <v>6338</v>
      </c>
      <c r="F326" s="256" t="s">
        <v>6339</v>
      </c>
      <c r="G326" s="257" t="s">
        <v>519</v>
      </c>
      <c r="H326" s="258">
        <v>100</v>
      </c>
      <c r="I326" s="259"/>
      <c r="J326" s="260">
        <f>ROUND(I326*H326,2)</f>
        <v>0</v>
      </c>
      <c r="K326" s="256" t="s">
        <v>245</v>
      </c>
      <c r="L326" s="261"/>
      <c r="M326" s="262" t="s">
        <v>1</v>
      </c>
      <c r="N326" s="263" t="s">
        <v>40</v>
      </c>
      <c r="O326" s="72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319</v>
      </c>
      <c r="AT326" s="203" t="s">
        <v>340</v>
      </c>
      <c r="AU326" s="203" t="s">
        <v>86</v>
      </c>
      <c r="AY326" s="18" t="s">
        <v>239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8" t="s">
        <v>83</v>
      </c>
      <c r="BK326" s="204">
        <f>ROUND(I326*H326,2)</f>
        <v>0</v>
      </c>
      <c r="BL326" s="18" t="s">
        <v>246</v>
      </c>
      <c r="BM326" s="203" t="s">
        <v>2149</v>
      </c>
    </row>
    <row r="327" spans="1:65" s="2" customFormat="1" ht="24.2" customHeight="1">
      <c r="A327" s="35"/>
      <c r="B327" s="36"/>
      <c r="C327" s="192" t="s">
        <v>1297</v>
      </c>
      <c r="D327" s="192" t="s">
        <v>241</v>
      </c>
      <c r="E327" s="193" t="s">
        <v>6346</v>
      </c>
      <c r="F327" s="194" t="s">
        <v>6347</v>
      </c>
      <c r="G327" s="195" t="s">
        <v>519</v>
      </c>
      <c r="H327" s="196">
        <v>400</v>
      </c>
      <c r="I327" s="197"/>
      <c r="J327" s="198">
        <f>ROUND(I327*H327,2)</f>
        <v>0</v>
      </c>
      <c r="K327" s="194" t="s">
        <v>245</v>
      </c>
      <c r="L327" s="40"/>
      <c r="M327" s="199" t="s">
        <v>1</v>
      </c>
      <c r="N327" s="200" t="s">
        <v>40</v>
      </c>
      <c r="O327" s="72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246</v>
      </c>
      <c r="AT327" s="203" t="s">
        <v>241</v>
      </c>
      <c r="AU327" s="203" t="s">
        <v>86</v>
      </c>
      <c r="AY327" s="18" t="s">
        <v>239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8" t="s">
        <v>83</v>
      </c>
      <c r="BK327" s="204">
        <f>ROUND(I327*H327,2)</f>
        <v>0</v>
      </c>
      <c r="BL327" s="18" t="s">
        <v>246</v>
      </c>
      <c r="BM327" s="203" t="s">
        <v>2158</v>
      </c>
    </row>
    <row r="328" spans="1:65" s="2" customFormat="1" ht="11.25">
      <c r="A328" s="35"/>
      <c r="B328" s="36"/>
      <c r="C328" s="37"/>
      <c r="D328" s="205" t="s">
        <v>248</v>
      </c>
      <c r="E328" s="37"/>
      <c r="F328" s="206" t="s">
        <v>6348</v>
      </c>
      <c r="G328" s="37"/>
      <c r="H328" s="37"/>
      <c r="I328" s="207"/>
      <c r="J328" s="37"/>
      <c r="K328" s="37"/>
      <c r="L328" s="40"/>
      <c r="M328" s="208"/>
      <c r="N328" s="209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248</v>
      </c>
      <c r="AU328" s="18" t="s">
        <v>86</v>
      </c>
    </row>
    <row r="329" spans="1:65" s="2" customFormat="1" ht="16.5" customHeight="1">
      <c r="A329" s="35"/>
      <c r="B329" s="36"/>
      <c r="C329" s="254" t="s">
        <v>1308</v>
      </c>
      <c r="D329" s="254" t="s">
        <v>340</v>
      </c>
      <c r="E329" s="255" t="s">
        <v>6538</v>
      </c>
      <c r="F329" s="256" t="s">
        <v>6539</v>
      </c>
      <c r="G329" s="257" t="s">
        <v>519</v>
      </c>
      <c r="H329" s="258">
        <v>400</v>
      </c>
      <c r="I329" s="259"/>
      <c r="J329" s="260">
        <f>ROUND(I329*H329,2)</f>
        <v>0</v>
      </c>
      <c r="K329" s="256" t="s">
        <v>1</v>
      </c>
      <c r="L329" s="261"/>
      <c r="M329" s="262" t="s">
        <v>1</v>
      </c>
      <c r="N329" s="263" t="s">
        <v>40</v>
      </c>
      <c r="O329" s="72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319</v>
      </c>
      <c r="AT329" s="203" t="s">
        <v>340</v>
      </c>
      <c r="AU329" s="203" t="s">
        <v>86</v>
      </c>
      <c r="AY329" s="18" t="s">
        <v>239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8" t="s">
        <v>83</v>
      </c>
      <c r="BK329" s="204">
        <f>ROUND(I329*H329,2)</f>
        <v>0</v>
      </c>
      <c r="BL329" s="18" t="s">
        <v>246</v>
      </c>
      <c r="BM329" s="203" t="s">
        <v>2169</v>
      </c>
    </row>
    <row r="330" spans="1:65" s="2" customFormat="1" ht="24.2" customHeight="1">
      <c r="A330" s="35"/>
      <c r="B330" s="36"/>
      <c r="C330" s="192" t="s">
        <v>1320</v>
      </c>
      <c r="D330" s="192" t="s">
        <v>241</v>
      </c>
      <c r="E330" s="193" t="s">
        <v>6329</v>
      </c>
      <c r="F330" s="194" t="s">
        <v>6330</v>
      </c>
      <c r="G330" s="195" t="s">
        <v>674</v>
      </c>
      <c r="H330" s="196">
        <v>500</v>
      </c>
      <c r="I330" s="197"/>
      <c r="J330" s="198">
        <f>ROUND(I330*H330,2)</f>
        <v>0</v>
      </c>
      <c r="K330" s="194" t="s">
        <v>245</v>
      </c>
      <c r="L330" s="40"/>
      <c r="M330" s="199" t="s">
        <v>1</v>
      </c>
      <c r="N330" s="200" t="s">
        <v>40</v>
      </c>
      <c r="O330" s="72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246</v>
      </c>
      <c r="AT330" s="203" t="s">
        <v>241</v>
      </c>
      <c r="AU330" s="203" t="s">
        <v>86</v>
      </c>
      <c r="AY330" s="18" t="s">
        <v>239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83</v>
      </c>
      <c r="BK330" s="204">
        <f>ROUND(I330*H330,2)</f>
        <v>0</v>
      </c>
      <c r="BL330" s="18" t="s">
        <v>246</v>
      </c>
      <c r="BM330" s="203" t="s">
        <v>2192</v>
      </c>
    </row>
    <row r="331" spans="1:65" s="2" customFormat="1" ht="11.25">
      <c r="A331" s="35"/>
      <c r="B331" s="36"/>
      <c r="C331" s="37"/>
      <c r="D331" s="205" t="s">
        <v>248</v>
      </c>
      <c r="E331" s="37"/>
      <c r="F331" s="206" t="s">
        <v>6331</v>
      </c>
      <c r="G331" s="37"/>
      <c r="H331" s="37"/>
      <c r="I331" s="207"/>
      <c r="J331" s="37"/>
      <c r="K331" s="37"/>
      <c r="L331" s="40"/>
      <c r="M331" s="208"/>
      <c r="N331" s="209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248</v>
      </c>
      <c r="AU331" s="18" t="s">
        <v>86</v>
      </c>
    </row>
    <row r="332" spans="1:65" s="2" customFormat="1" ht="16.5" customHeight="1">
      <c r="A332" s="35"/>
      <c r="B332" s="36"/>
      <c r="C332" s="254" t="s">
        <v>1328</v>
      </c>
      <c r="D332" s="254" t="s">
        <v>340</v>
      </c>
      <c r="E332" s="255" t="s">
        <v>6332</v>
      </c>
      <c r="F332" s="256" t="s">
        <v>6333</v>
      </c>
      <c r="G332" s="257" t="s">
        <v>6334</v>
      </c>
      <c r="H332" s="258">
        <v>0.5</v>
      </c>
      <c r="I332" s="259"/>
      <c r="J332" s="260">
        <f>ROUND(I332*H332,2)</f>
        <v>0</v>
      </c>
      <c r="K332" s="256" t="s">
        <v>245</v>
      </c>
      <c r="L332" s="261"/>
      <c r="M332" s="262" t="s">
        <v>1</v>
      </c>
      <c r="N332" s="263" t="s">
        <v>40</v>
      </c>
      <c r="O332" s="72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319</v>
      </c>
      <c r="AT332" s="203" t="s">
        <v>340</v>
      </c>
      <c r="AU332" s="203" t="s">
        <v>86</v>
      </c>
      <c r="AY332" s="18" t="s">
        <v>239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8" t="s">
        <v>83</v>
      </c>
      <c r="BK332" s="204">
        <f>ROUND(I332*H332,2)</f>
        <v>0</v>
      </c>
      <c r="BL332" s="18" t="s">
        <v>246</v>
      </c>
      <c r="BM332" s="203" t="s">
        <v>2206</v>
      </c>
    </row>
    <row r="333" spans="1:65" s="2" customFormat="1" ht="24.2" customHeight="1">
      <c r="A333" s="35"/>
      <c r="B333" s="36"/>
      <c r="C333" s="192" t="s">
        <v>1337</v>
      </c>
      <c r="D333" s="192" t="s">
        <v>241</v>
      </c>
      <c r="E333" s="193" t="s">
        <v>6540</v>
      </c>
      <c r="F333" s="194" t="s">
        <v>6541</v>
      </c>
      <c r="G333" s="195" t="s">
        <v>674</v>
      </c>
      <c r="H333" s="196">
        <v>4</v>
      </c>
      <c r="I333" s="197"/>
      <c r="J333" s="198">
        <f>ROUND(I333*H333,2)</f>
        <v>0</v>
      </c>
      <c r="K333" s="194" t="s">
        <v>245</v>
      </c>
      <c r="L333" s="40"/>
      <c r="M333" s="199" t="s">
        <v>1</v>
      </c>
      <c r="N333" s="200" t="s">
        <v>40</v>
      </c>
      <c r="O333" s="72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3" t="s">
        <v>246</v>
      </c>
      <c r="AT333" s="203" t="s">
        <v>241</v>
      </c>
      <c r="AU333" s="203" t="s">
        <v>86</v>
      </c>
      <c r="AY333" s="18" t="s">
        <v>239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8" t="s">
        <v>83</v>
      </c>
      <c r="BK333" s="204">
        <f>ROUND(I333*H333,2)</f>
        <v>0</v>
      </c>
      <c r="BL333" s="18" t="s">
        <v>246</v>
      </c>
      <c r="BM333" s="203" t="s">
        <v>2230</v>
      </c>
    </row>
    <row r="334" spans="1:65" s="2" customFormat="1" ht="11.25">
      <c r="A334" s="35"/>
      <c r="B334" s="36"/>
      <c r="C334" s="37"/>
      <c r="D334" s="205" t="s">
        <v>248</v>
      </c>
      <c r="E334" s="37"/>
      <c r="F334" s="206" t="s">
        <v>6542</v>
      </c>
      <c r="G334" s="37"/>
      <c r="H334" s="37"/>
      <c r="I334" s="207"/>
      <c r="J334" s="37"/>
      <c r="K334" s="37"/>
      <c r="L334" s="40"/>
      <c r="M334" s="208"/>
      <c r="N334" s="209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248</v>
      </c>
      <c r="AU334" s="18" t="s">
        <v>86</v>
      </c>
    </row>
    <row r="335" spans="1:65" s="2" customFormat="1" ht="16.5" customHeight="1">
      <c r="A335" s="35"/>
      <c r="B335" s="36"/>
      <c r="C335" s="192" t="s">
        <v>1342</v>
      </c>
      <c r="D335" s="192" t="s">
        <v>241</v>
      </c>
      <c r="E335" s="193" t="s">
        <v>6543</v>
      </c>
      <c r="F335" s="194" t="s">
        <v>6544</v>
      </c>
      <c r="G335" s="195" t="s">
        <v>674</v>
      </c>
      <c r="H335" s="196">
        <v>1</v>
      </c>
      <c r="I335" s="197"/>
      <c r="J335" s="198">
        <f>ROUND(I335*H335,2)</f>
        <v>0</v>
      </c>
      <c r="K335" s="194" t="s">
        <v>245</v>
      </c>
      <c r="L335" s="40"/>
      <c r="M335" s="199" t="s">
        <v>1</v>
      </c>
      <c r="N335" s="200" t="s">
        <v>40</v>
      </c>
      <c r="O335" s="72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3" t="s">
        <v>246</v>
      </c>
      <c r="AT335" s="203" t="s">
        <v>241</v>
      </c>
      <c r="AU335" s="203" t="s">
        <v>86</v>
      </c>
      <c r="AY335" s="18" t="s">
        <v>239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8" t="s">
        <v>83</v>
      </c>
      <c r="BK335" s="204">
        <f>ROUND(I335*H335,2)</f>
        <v>0</v>
      </c>
      <c r="BL335" s="18" t="s">
        <v>246</v>
      </c>
      <c r="BM335" s="203" t="s">
        <v>2252</v>
      </c>
    </row>
    <row r="336" spans="1:65" s="2" customFormat="1" ht="11.25">
      <c r="A336" s="35"/>
      <c r="B336" s="36"/>
      <c r="C336" s="37"/>
      <c r="D336" s="205" t="s">
        <v>248</v>
      </c>
      <c r="E336" s="37"/>
      <c r="F336" s="206" t="s">
        <v>6545</v>
      </c>
      <c r="G336" s="37"/>
      <c r="H336" s="37"/>
      <c r="I336" s="207"/>
      <c r="J336" s="37"/>
      <c r="K336" s="37"/>
      <c r="L336" s="40"/>
      <c r="M336" s="208"/>
      <c r="N336" s="209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248</v>
      </c>
      <c r="AU336" s="18" t="s">
        <v>86</v>
      </c>
    </row>
    <row r="337" spans="1:65" s="12" customFormat="1" ht="22.9" customHeight="1">
      <c r="B337" s="176"/>
      <c r="C337" s="177"/>
      <c r="D337" s="178" t="s">
        <v>74</v>
      </c>
      <c r="E337" s="190" t="s">
        <v>6546</v>
      </c>
      <c r="F337" s="190" t="s">
        <v>6547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SUM(P338:P442)</f>
        <v>0</v>
      </c>
      <c r="Q337" s="184"/>
      <c r="R337" s="185">
        <f>SUM(R338:R442)</f>
        <v>0</v>
      </c>
      <c r="S337" s="184"/>
      <c r="T337" s="186">
        <f>SUM(T338:T442)</f>
        <v>0</v>
      </c>
      <c r="AR337" s="187" t="s">
        <v>83</v>
      </c>
      <c r="AT337" s="188" t="s">
        <v>74</v>
      </c>
      <c r="AU337" s="188" t="s">
        <v>83</v>
      </c>
      <c r="AY337" s="187" t="s">
        <v>239</v>
      </c>
      <c r="BK337" s="189">
        <f>SUM(BK338:BK442)</f>
        <v>0</v>
      </c>
    </row>
    <row r="338" spans="1:65" s="2" customFormat="1" ht="21.75" customHeight="1">
      <c r="A338" s="35"/>
      <c r="B338" s="36"/>
      <c r="C338" s="192" t="s">
        <v>1348</v>
      </c>
      <c r="D338" s="192" t="s">
        <v>241</v>
      </c>
      <c r="E338" s="193" t="s">
        <v>6548</v>
      </c>
      <c r="F338" s="194" t="s">
        <v>6549</v>
      </c>
      <c r="G338" s="195" t="s">
        <v>674</v>
      </c>
      <c r="H338" s="196">
        <v>2</v>
      </c>
      <c r="I338" s="197"/>
      <c r="J338" s="198">
        <f>ROUND(I338*H338,2)</f>
        <v>0</v>
      </c>
      <c r="K338" s="194" t="s">
        <v>245</v>
      </c>
      <c r="L338" s="40"/>
      <c r="M338" s="199" t="s">
        <v>1</v>
      </c>
      <c r="N338" s="200" t="s">
        <v>40</v>
      </c>
      <c r="O338" s="72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3" t="s">
        <v>246</v>
      </c>
      <c r="AT338" s="203" t="s">
        <v>241</v>
      </c>
      <c r="AU338" s="203" t="s">
        <v>86</v>
      </c>
      <c r="AY338" s="18" t="s">
        <v>239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8" t="s">
        <v>83</v>
      </c>
      <c r="BK338" s="204">
        <f>ROUND(I338*H338,2)</f>
        <v>0</v>
      </c>
      <c r="BL338" s="18" t="s">
        <v>246</v>
      </c>
      <c r="BM338" s="203" t="s">
        <v>2266</v>
      </c>
    </row>
    <row r="339" spans="1:65" s="2" customFormat="1" ht="11.25">
      <c r="A339" s="35"/>
      <c r="B339" s="36"/>
      <c r="C339" s="37"/>
      <c r="D339" s="205" t="s">
        <v>248</v>
      </c>
      <c r="E339" s="37"/>
      <c r="F339" s="206" t="s">
        <v>6550</v>
      </c>
      <c r="G339" s="37"/>
      <c r="H339" s="37"/>
      <c r="I339" s="207"/>
      <c r="J339" s="37"/>
      <c r="K339" s="37"/>
      <c r="L339" s="40"/>
      <c r="M339" s="208"/>
      <c r="N339" s="209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248</v>
      </c>
      <c r="AU339" s="18" t="s">
        <v>86</v>
      </c>
    </row>
    <row r="340" spans="1:65" s="2" customFormat="1" ht="24.2" customHeight="1">
      <c r="A340" s="35"/>
      <c r="B340" s="36"/>
      <c r="C340" s="254" t="s">
        <v>1356</v>
      </c>
      <c r="D340" s="254" t="s">
        <v>340</v>
      </c>
      <c r="E340" s="255" t="s">
        <v>6551</v>
      </c>
      <c r="F340" s="256" t="s">
        <v>6552</v>
      </c>
      <c r="G340" s="257" t="s">
        <v>674</v>
      </c>
      <c r="H340" s="258">
        <v>2</v>
      </c>
      <c r="I340" s="259"/>
      <c r="J340" s="260">
        <f>ROUND(I340*H340,2)</f>
        <v>0</v>
      </c>
      <c r="K340" s="256" t="s">
        <v>1</v>
      </c>
      <c r="L340" s="261"/>
      <c r="M340" s="262" t="s">
        <v>1</v>
      </c>
      <c r="N340" s="263" t="s">
        <v>40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319</v>
      </c>
      <c r="AT340" s="203" t="s">
        <v>340</v>
      </c>
      <c r="AU340" s="203" t="s">
        <v>86</v>
      </c>
      <c r="AY340" s="18" t="s">
        <v>239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83</v>
      </c>
      <c r="BK340" s="204">
        <f>ROUND(I340*H340,2)</f>
        <v>0</v>
      </c>
      <c r="BL340" s="18" t="s">
        <v>246</v>
      </c>
      <c r="BM340" s="203" t="s">
        <v>2288</v>
      </c>
    </row>
    <row r="341" spans="1:65" s="2" customFormat="1" ht="24.2" customHeight="1">
      <c r="A341" s="35"/>
      <c r="B341" s="36"/>
      <c r="C341" s="254" t="s">
        <v>1361</v>
      </c>
      <c r="D341" s="254" t="s">
        <v>340</v>
      </c>
      <c r="E341" s="255" t="s">
        <v>6553</v>
      </c>
      <c r="F341" s="256" t="s">
        <v>6554</v>
      </c>
      <c r="G341" s="257" t="s">
        <v>674</v>
      </c>
      <c r="H341" s="258">
        <v>36</v>
      </c>
      <c r="I341" s="259"/>
      <c r="J341" s="260">
        <f>ROUND(I341*H341,2)</f>
        <v>0</v>
      </c>
      <c r="K341" s="256" t="s">
        <v>1</v>
      </c>
      <c r="L341" s="261"/>
      <c r="M341" s="262" t="s">
        <v>1</v>
      </c>
      <c r="N341" s="263" t="s">
        <v>40</v>
      </c>
      <c r="O341" s="72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3" t="s">
        <v>319</v>
      </c>
      <c r="AT341" s="203" t="s">
        <v>340</v>
      </c>
      <c r="AU341" s="203" t="s">
        <v>86</v>
      </c>
      <c r="AY341" s="18" t="s">
        <v>239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8" t="s">
        <v>83</v>
      </c>
      <c r="BK341" s="204">
        <f>ROUND(I341*H341,2)</f>
        <v>0</v>
      </c>
      <c r="BL341" s="18" t="s">
        <v>246</v>
      </c>
      <c r="BM341" s="203" t="s">
        <v>2308</v>
      </c>
    </row>
    <row r="342" spans="1:65" s="2" customFormat="1" ht="24.2" customHeight="1">
      <c r="A342" s="35"/>
      <c r="B342" s="36"/>
      <c r="C342" s="254" t="s">
        <v>1366</v>
      </c>
      <c r="D342" s="254" t="s">
        <v>340</v>
      </c>
      <c r="E342" s="255" t="s">
        <v>6555</v>
      </c>
      <c r="F342" s="256" t="s">
        <v>6556</v>
      </c>
      <c r="G342" s="257" t="s">
        <v>674</v>
      </c>
      <c r="H342" s="258">
        <v>2</v>
      </c>
      <c r="I342" s="259"/>
      <c r="J342" s="260">
        <f>ROUND(I342*H342,2)</f>
        <v>0</v>
      </c>
      <c r="K342" s="256" t="s">
        <v>1</v>
      </c>
      <c r="L342" s="261"/>
      <c r="M342" s="262" t="s">
        <v>1</v>
      </c>
      <c r="N342" s="263" t="s">
        <v>40</v>
      </c>
      <c r="O342" s="72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3" t="s">
        <v>319</v>
      </c>
      <c r="AT342" s="203" t="s">
        <v>340</v>
      </c>
      <c r="AU342" s="203" t="s">
        <v>86</v>
      </c>
      <c r="AY342" s="18" t="s">
        <v>239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8" t="s">
        <v>83</v>
      </c>
      <c r="BK342" s="204">
        <f>ROUND(I342*H342,2)</f>
        <v>0</v>
      </c>
      <c r="BL342" s="18" t="s">
        <v>246</v>
      </c>
      <c r="BM342" s="203" t="s">
        <v>2320</v>
      </c>
    </row>
    <row r="343" spans="1:65" s="2" customFormat="1" ht="21.75" customHeight="1">
      <c r="A343" s="35"/>
      <c r="B343" s="36"/>
      <c r="C343" s="192" t="s">
        <v>1380</v>
      </c>
      <c r="D343" s="192" t="s">
        <v>241</v>
      </c>
      <c r="E343" s="193" t="s">
        <v>6557</v>
      </c>
      <c r="F343" s="194" t="s">
        <v>6558</v>
      </c>
      <c r="G343" s="195" t="s">
        <v>674</v>
      </c>
      <c r="H343" s="196">
        <v>1</v>
      </c>
      <c r="I343" s="197"/>
      <c r="J343" s="198">
        <f>ROUND(I343*H343,2)</f>
        <v>0</v>
      </c>
      <c r="K343" s="194" t="s">
        <v>245</v>
      </c>
      <c r="L343" s="40"/>
      <c r="M343" s="199" t="s">
        <v>1</v>
      </c>
      <c r="N343" s="200" t="s">
        <v>40</v>
      </c>
      <c r="O343" s="72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3" t="s">
        <v>246</v>
      </c>
      <c r="AT343" s="203" t="s">
        <v>241</v>
      </c>
      <c r="AU343" s="203" t="s">
        <v>86</v>
      </c>
      <c r="AY343" s="18" t="s">
        <v>239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8" t="s">
        <v>83</v>
      </c>
      <c r="BK343" s="204">
        <f>ROUND(I343*H343,2)</f>
        <v>0</v>
      </c>
      <c r="BL343" s="18" t="s">
        <v>246</v>
      </c>
      <c r="BM343" s="203" t="s">
        <v>2336</v>
      </c>
    </row>
    <row r="344" spans="1:65" s="2" customFormat="1" ht="11.25">
      <c r="A344" s="35"/>
      <c r="B344" s="36"/>
      <c r="C344" s="37"/>
      <c r="D344" s="205" t="s">
        <v>248</v>
      </c>
      <c r="E344" s="37"/>
      <c r="F344" s="206" t="s">
        <v>6559</v>
      </c>
      <c r="G344" s="37"/>
      <c r="H344" s="37"/>
      <c r="I344" s="207"/>
      <c r="J344" s="37"/>
      <c r="K344" s="37"/>
      <c r="L344" s="40"/>
      <c r="M344" s="208"/>
      <c r="N344" s="209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248</v>
      </c>
      <c r="AU344" s="18" t="s">
        <v>86</v>
      </c>
    </row>
    <row r="345" spans="1:65" s="2" customFormat="1" ht="24.2" customHeight="1">
      <c r="A345" s="35"/>
      <c r="B345" s="36"/>
      <c r="C345" s="254" t="s">
        <v>1394</v>
      </c>
      <c r="D345" s="254" t="s">
        <v>340</v>
      </c>
      <c r="E345" s="255" t="s">
        <v>6560</v>
      </c>
      <c r="F345" s="256" t="s">
        <v>6561</v>
      </c>
      <c r="G345" s="257" t="s">
        <v>674</v>
      </c>
      <c r="H345" s="258">
        <v>1</v>
      </c>
      <c r="I345" s="259"/>
      <c r="J345" s="260">
        <f>ROUND(I345*H345,2)</f>
        <v>0</v>
      </c>
      <c r="K345" s="256" t="s">
        <v>1</v>
      </c>
      <c r="L345" s="261"/>
      <c r="M345" s="262" t="s">
        <v>1</v>
      </c>
      <c r="N345" s="263" t="s">
        <v>40</v>
      </c>
      <c r="O345" s="72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3" t="s">
        <v>319</v>
      </c>
      <c r="AT345" s="203" t="s">
        <v>340</v>
      </c>
      <c r="AU345" s="203" t="s">
        <v>86</v>
      </c>
      <c r="AY345" s="18" t="s">
        <v>239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8" t="s">
        <v>83</v>
      </c>
      <c r="BK345" s="204">
        <f>ROUND(I345*H345,2)</f>
        <v>0</v>
      </c>
      <c r="BL345" s="18" t="s">
        <v>246</v>
      </c>
      <c r="BM345" s="203" t="s">
        <v>2356</v>
      </c>
    </row>
    <row r="346" spans="1:65" s="2" customFormat="1" ht="24.2" customHeight="1">
      <c r="A346" s="35"/>
      <c r="B346" s="36"/>
      <c r="C346" s="254" t="s">
        <v>1406</v>
      </c>
      <c r="D346" s="254" t="s">
        <v>340</v>
      </c>
      <c r="E346" s="255" t="s">
        <v>6562</v>
      </c>
      <c r="F346" s="256" t="s">
        <v>6563</v>
      </c>
      <c r="G346" s="257" t="s">
        <v>674</v>
      </c>
      <c r="H346" s="258">
        <v>1</v>
      </c>
      <c r="I346" s="259"/>
      <c r="J346" s="260">
        <f>ROUND(I346*H346,2)</f>
        <v>0</v>
      </c>
      <c r="K346" s="256" t="s">
        <v>1</v>
      </c>
      <c r="L346" s="261"/>
      <c r="M346" s="262" t="s">
        <v>1</v>
      </c>
      <c r="N346" s="263" t="s">
        <v>40</v>
      </c>
      <c r="O346" s="72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319</v>
      </c>
      <c r="AT346" s="203" t="s">
        <v>340</v>
      </c>
      <c r="AU346" s="203" t="s">
        <v>86</v>
      </c>
      <c r="AY346" s="18" t="s">
        <v>239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83</v>
      </c>
      <c r="BK346" s="204">
        <f>ROUND(I346*H346,2)</f>
        <v>0</v>
      </c>
      <c r="BL346" s="18" t="s">
        <v>246</v>
      </c>
      <c r="BM346" s="203" t="s">
        <v>2376</v>
      </c>
    </row>
    <row r="347" spans="1:65" s="2" customFormat="1" ht="24.2" customHeight="1">
      <c r="A347" s="35"/>
      <c r="B347" s="36"/>
      <c r="C347" s="254" t="s">
        <v>1413</v>
      </c>
      <c r="D347" s="254" t="s">
        <v>340</v>
      </c>
      <c r="E347" s="255" t="s">
        <v>6564</v>
      </c>
      <c r="F347" s="256" t="s">
        <v>6565</v>
      </c>
      <c r="G347" s="257" t="s">
        <v>674</v>
      </c>
      <c r="H347" s="258">
        <v>2</v>
      </c>
      <c r="I347" s="259"/>
      <c r="J347" s="260">
        <f>ROUND(I347*H347,2)</f>
        <v>0</v>
      </c>
      <c r="K347" s="256" t="s">
        <v>1</v>
      </c>
      <c r="L347" s="261"/>
      <c r="M347" s="262" t="s">
        <v>1</v>
      </c>
      <c r="N347" s="263" t="s">
        <v>40</v>
      </c>
      <c r="O347" s="72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3" t="s">
        <v>319</v>
      </c>
      <c r="AT347" s="203" t="s">
        <v>340</v>
      </c>
      <c r="AU347" s="203" t="s">
        <v>86</v>
      </c>
      <c r="AY347" s="18" t="s">
        <v>239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8" t="s">
        <v>83</v>
      </c>
      <c r="BK347" s="204">
        <f>ROUND(I347*H347,2)</f>
        <v>0</v>
      </c>
      <c r="BL347" s="18" t="s">
        <v>246</v>
      </c>
      <c r="BM347" s="203" t="s">
        <v>2386</v>
      </c>
    </row>
    <row r="348" spans="1:65" s="2" customFormat="1" ht="24.2" customHeight="1">
      <c r="A348" s="35"/>
      <c r="B348" s="36"/>
      <c r="C348" s="254" t="s">
        <v>1420</v>
      </c>
      <c r="D348" s="254" t="s">
        <v>340</v>
      </c>
      <c r="E348" s="255" t="s">
        <v>6553</v>
      </c>
      <c r="F348" s="256" t="s">
        <v>6554</v>
      </c>
      <c r="G348" s="257" t="s">
        <v>674</v>
      </c>
      <c r="H348" s="258">
        <v>45</v>
      </c>
      <c r="I348" s="259"/>
      <c r="J348" s="260">
        <f>ROUND(I348*H348,2)</f>
        <v>0</v>
      </c>
      <c r="K348" s="256" t="s">
        <v>1</v>
      </c>
      <c r="L348" s="261"/>
      <c r="M348" s="262" t="s">
        <v>1</v>
      </c>
      <c r="N348" s="263" t="s">
        <v>40</v>
      </c>
      <c r="O348" s="72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319</v>
      </c>
      <c r="AT348" s="203" t="s">
        <v>340</v>
      </c>
      <c r="AU348" s="203" t="s">
        <v>86</v>
      </c>
      <c r="AY348" s="18" t="s">
        <v>239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8" t="s">
        <v>83</v>
      </c>
      <c r="BK348" s="204">
        <f>ROUND(I348*H348,2)</f>
        <v>0</v>
      </c>
      <c r="BL348" s="18" t="s">
        <v>246</v>
      </c>
      <c r="BM348" s="203" t="s">
        <v>2397</v>
      </c>
    </row>
    <row r="349" spans="1:65" s="2" customFormat="1" ht="24.2" customHeight="1">
      <c r="A349" s="35"/>
      <c r="B349" s="36"/>
      <c r="C349" s="192" t="s">
        <v>1428</v>
      </c>
      <c r="D349" s="192" t="s">
        <v>241</v>
      </c>
      <c r="E349" s="193" t="s">
        <v>6566</v>
      </c>
      <c r="F349" s="194" t="s">
        <v>6567</v>
      </c>
      <c r="G349" s="195" t="s">
        <v>674</v>
      </c>
      <c r="H349" s="196">
        <v>2</v>
      </c>
      <c r="I349" s="197"/>
      <c r="J349" s="198">
        <f>ROUND(I349*H349,2)</f>
        <v>0</v>
      </c>
      <c r="K349" s="194" t="s">
        <v>245</v>
      </c>
      <c r="L349" s="40"/>
      <c r="M349" s="199" t="s">
        <v>1</v>
      </c>
      <c r="N349" s="200" t="s">
        <v>40</v>
      </c>
      <c r="O349" s="72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3" t="s">
        <v>246</v>
      </c>
      <c r="AT349" s="203" t="s">
        <v>241</v>
      </c>
      <c r="AU349" s="203" t="s">
        <v>86</v>
      </c>
      <c r="AY349" s="18" t="s">
        <v>239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8" t="s">
        <v>83</v>
      </c>
      <c r="BK349" s="204">
        <f>ROUND(I349*H349,2)</f>
        <v>0</v>
      </c>
      <c r="BL349" s="18" t="s">
        <v>246</v>
      </c>
      <c r="BM349" s="203" t="s">
        <v>2410</v>
      </c>
    </row>
    <row r="350" spans="1:65" s="2" customFormat="1" ht="11.25">
      <c r="A350" s="35"/>
      <c r="B350" s="36"/>
      <c r="C350" s="37"/>
      <c r="D350" s="205" t="s">
        <v>248</v>
      </c>
      <c r="E350" s="37"/>
      <c r="F350" s="206" t="s">
        <v>6568</v>
      </c>
      <c r="G350" s="37"/>
      <c r="H350" s="37"/>
      <c r="I350" s="207"/>
      <c r="J350" s="37"/>
      <c r="K350" s="37"/>
      <c r="L350" s="40"/>
      <c r="M350" s="208"/>
      <c r="N350" s="209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248</v>
      </c>
      <c r="AU350" s="18" t="s">
        <v>86</v>
      </c>
    </row>
    <row r="351" spans="1:65" s="2" customFormat="1" ht="24.2" customHeight="1">
      <c r="A351" s="35"/>
      <c r="B351" s="36"/>
      <c r="C351" s="254" t="s">
        <v>1434</v>
      </c>
      <c r="D351" s="254" t="s">
        <v>340</v>
      </c>
      <c r="E351" s="255" t="s">
        <v>6569</v>
      </c>
      <c r="F351" s="256" t="s">
        <v>6570</v>
      </c>
      <c r="G351" s="257" t="s">
        <v>674</v>
      </c>
      <c r="H351" s="258">
        <v>2</v>
      </c>
      <c r="I351" s="259"/>
      <c r="J351" s="260">
        <f>ROUND(I351*H351,2)</f>
        <v>0</v>
      </c>
      <c r="K351" s="256" t="s">
        <v>1</v>
      </c>
      <c r="L351" s="261"/>
      <c r="M351" s="262" t="s">
        <v>1</v>
      </c>
      <c r="N351" s="263" t="s">
        <v>40</v>
      </c>
      <c r="O351" s="72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3" t="s">
        <v>319</v>
      </c>
      <c r="AT351" s="203" t="s">
        <v>340</v>
      </c>
      <c r="AU351" s="203" t="s">
        <v>86</v>
      </c>
      <c r="AY351" s="18" t="s">
        <v>239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8" t="s">
        <v>83</v>
      </c>
      <c r="BK351" s="204">
        <f>ROUND(I351*H351,2)</f>
        <v>0</v>
      </c>
      <c r="BL351" s="18" t="s">
        <v>246</v>
      </c>
      <c r="BM351" s="203" t="s">
        <v>2422</v>
      </c>
    </row>
    <row r="352" spans="1:65" s="2" customFormat="1" ht="24.2" customHeight="1">
      <c r="A352" s="35"/>
      <c r="B352" s="36"/>
      <c r="C352" s="192" t="s">
        <v>1442</v>
      </c>
      <c r="D352" s="192" t="s">
        <v>241</v>
      </c>
      <c r="E352" s="193" t="s">
        <v>6571</v>
      </c>
      <c r="F352" s="194" t="s">
        <v>6572</v>
      </c>
      <c r="G352" s="195" t="s">
        <v>674</v>
      </c>
      <c r="H352" s="196">
        <v>4</v>
      </c>
      <c r="I352" s="197"/>
      <c r="J352" s="198">
        <f>ROUND(I352*H352,2)</f>
        <v>0</v>
      </c>
      <c r="K352" s="194" t="s">
        <v>245</v>
      </c>
      <c r="L352" s="40"/>
      <c r="M352" s="199" t="s">
        <v>1</v>
      </c>
      <c r="N352" s="200" t="s">
        <v>40</v>
      </c>
      <c r="O352" s="72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246</v>
      </c>
      <c r="AT352" s="203" t="s">
        <v>241</v>
      </c>
      <c r="AU352" s="203" t="s">
        <v>86</v>
      </c>
      <c r="AY352" s="18" t="s">
        <v>239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83</v>
      </c>
      <c r="BK352" s="204">
        <f>ROUND(I352*H352,2)</f>
        <v>0</v>
      </c>
      <c r="BL352" s="18" t="s">
        <v>246</v>
      </c>
      <c r="BM352" s="203" t="s">
        <v>2448</v>
      </c>
    </row>
    <row r="353" spans="1:65" s="2" customFormat="1" ht="11.25">
      <c r="A353" s="35"/>
      <c r="B353" s="36"/>
      <c r="C353" s="37"/>
      <c r="D353" s="205" t="s">
        <v>248</v>
      </c>
      <c r="E353" s="37"/>
      <c r="F353" s="206" t="s">
        <v>6573</v>
      </c>
      <c r="G353" s="37"/>
      <c r="H353" s="37"/>
      <c r="I353" s="207"/>
      <c r="J353" s="37"/>
      <c r="K353" s="37"/>
      <c r="L353" s="40"/>
      <c r="M353" s="208"/>
      <c r="N353" s="209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248</v>
      </c>
      <c r="AU353" s="18" t="s">
        <v>86</v>
      </c>
    </row>
    <row r="354" spans="1:65" s="2" customFormat="1" ht="24.2" customHeight="1">
      <c r="A354" s="35"/>
      <c r="B354" s="36"/>
      <c r="C354" s="254" t="s">
        <v>1448</v>
      </c>
      <c r="D354" s="254" t="s">
        <v>340</v>
      </c>
      <c r="E354" s="255" t="s">
        <v>6574</v>
      </c>
      <c r="F354" s="256" t="s">
        <v>6575</v>
      </c>
      <c r="G354" s="257" t="s">
        <v>674</v>
      </c>
      <c r="H354" s="258">
        <v>4</v>
      </c>
      <c r="I354" s="259"/>
      <c r="J354" s="260">
        <f>ROUND(I354*H354,2)</f>
        <v>0</v>
      </c>
      <c r="K354" s="256" t="s">
        <v>1</v>
      </c>
      <c r="L354" s="261"/>
      <c r="M354" s="262" t="s">
        <v>1</v>
      </c>
      <c r="N354" s="263" t="s">
        <v>40</v>
      </c>
      <c r="O354" s="72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3" t="s">
        <v>319</v>
      </c>
      <c r="AT354" s="203" t="s">
        <v>340</v>
      </c>
      <c r="AU354" s="203" t="s">
        <v>86</v>
      </c>
      <c r="AY354" s="18" t="s">
        <v>239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8" t="s">
        <v>83</v>
      </c>
      <c r="BK354" s="204">
        <f>ROUND(I354*H354,2)</f>
        <v>0</v>
      </c>
      <c r="BL354" s="18" t="s">
        <v>246</v>
      </c>
      <c r="BM354" s="203" t="s">
        <v>2467</v>
      </c>
    </row>
    <row r="355" spans="1:65" s="2" customFormat="1" ht="33" customHeight="1">
      <c r="A355" s="35"/>
      <c r="B355" s="36"/>
      <c r="C355" s="192" t="s">
        <v>1455</v>
      </c>
      <c r="D355" s="192" t="s">
        <v>241</v>
      </c>
      <c r="E355" s="193" t="s">
        <v>6576</v>
      </c>
      <c r="F355" s="194" t="s">
        <v>6577</v>
      </c>
      <c r="G355" s="195" t="s">
        <v>674</v>
      </c>
      <c r="H355" s="196">
        <v>6</v>
      </c>
      <c r="I355" s="197"/>
      <c r="J355" s="198">
        <f>ROUND(I355*H355,2)</f>
        <v>0</v>
      </c>
      <c r="K355" s="194" t="s">
        <v>245</v>
      </c>
      <c r="L355" s="40"/>
      <c r="M355" s="199" t="s">
        <v>1</v>
      </c>
      <c r="N355" s="200" t="s">
        <v>40</v>
      </c>
      <c r="O355" s="72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3" t="s">
        <v>246</v>
      </c>
      <c r="AT355" s="203" t="s">
        <v>241</v>
      </c>
      <c r="AU355" s="203" t="s">
        <v>86</v>
      </c>
      <c r="AY355" s="18" t="s">
        <v>239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8" t="s">
        <v>83</v>
      </c>
      <c r="BK355" s="204">
        <f>ROUND(I355*H355,2)</f>
        <v>0</v>
      </c>
      <c r="BL355" s="18" t="s">
        <v>246</v>
      </c>
      <c r="BM355" s="203" t="s">
        <v>2481</v>
      </c>
    </row>
    <row r="356" spans="1:65" s="2" customFormat="1" ht="11.25">
      <c r="A356" s="35"/>
      <c r="B356" s="36"/>
      <c r="C356" s="37"/>
      <c r="D356" s="205" t="s">
        <v>248</v>
      </c>
      <c r="E356" s="37"/>
      <c r="F356" s="206" t="s">
        <v>6578</v>
      </c>
      <c r="G356" s="37"/>
      <c r="H356" s="37"/>
      <c r="I356" s="207"/>
      <c r="J356" s="37"/>
      <c r="K356" s="37"/>
      <c r="L356" s="40"/>
      <c r="M356" s="208"/>
      <c r="N356" s="209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248</v>
      </c>
      <c r="AU356" s="18" t="s">
        <v>86</v>
      </c>
    </row>
    <row r="357" spans="1:65" s="2" customFormat="1" ht="24.2" customHeight="1">
      <c r="A357" s="35"/>
      <c r="B357" s="36"/>
      <c r="C357" s="254" t="s">
        <v>1461</v>
      </c>
      <c r="D357" s="254" t="s">
        <v>340</v>
      </c>
      <c r="E357" s="255" t="s">
        <v>6579</v>
      </c>
      <c r="F357" s="256" t="s">
        <v>6580</v>
      </c>
      <c r="G357" s="257" t="s">
        <v>674</v>
      </c>
      <c r="H357" s="258">
        <v>6</v>
      </c>
      <c r="I357" s="259"/>
      <c r="J357" s="260">
        <f>ROUND(I357*H357,2)</f>
        <v>0</v>
      </c>
      <c r="K357" s="256" t="s">
        <v>1</v>
      </c>
      <c r="L357" s="261"/>
      <c r="M357" s="262" t="s">
        <v>1</v>
      </c>
      <c r="N357" s="263" t="s">
        <v>40</v>
      </c>
      <c r="O357" s="72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3" t="s">
        <v>319</v>
      </c>
      <c r="AT357" s="203" t="s">
        <v>340</v>
      </c>
      <c r="AU357" s="203" t="s">
        <v>86</v>
      </c>
      <c r="AY357" s="18" t="s">
        <v>239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8" t="s">
        <v>83</v>
      </c>
      <c r="BK357" s="204">
        <f>ROUND(I357*H357,2)</f>
        <v>0</v>
      </c>
      <c r="BL357" s="18" t="s">
        <v>246</v>
      </c>
      <c r="BM357" s="203" t="s">
        <v>2494</v>
      </c>
    </row>
    <row r="358" spans="1:65" s="2" customFormat="1" ht="33" customHeight="1">
      <c r="A358" s="35"/>
      <c r="B358" s="36"/>
      <c r="C358" s="192" t="s">
        <v>1468</v>
      </c>
      <c r="D358" s="192" t="s">
        <v>241</v>
      </c>
      <c r="E358" s="193" t="s">
        <v>6581</v>
      </c>
      <c r="F358" s="194" t="s">
        <v>6582</v>
      </c>
      <c r="G358" s="195" t="s">
        <v>674</v>
      </c>
      <c r="H358" s="196">
        <v>3</v>
      </c>
      <c r="I358" s="197"/>
      <c r="J358" s="198">
        <f>ROUND(I358*H358,2)</f>
        <v>0</v>
      </c>
      <c r="K358" s="194" t="s">
        <v>245</v>
      </c>
      <c r="L358" s="40"/>
      <c r="M358" s="199" t="s">
        <v>1</v>
      </c>
      <c r="N358" s="200" t="s">
        <v>40</v>
      </c>
      <c r="O358" s="72"/>
      <c r="P358" s="201">
        <f>O358*H358</f>
        <v>0</v>
      </c>
      <c r="Q358" s="201">
        <v>0</v>
      </c>
      <c r="R358" s="201">
        <f>Q358*H358</f>
        <v>0</v>
      </c>
      <c r="S358" s="201">
        <v>0</v>
      </c>
      <c r="T358" s="202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3" t="s">
        <v>246</v>
      </c>
      <c r="AT358" s="203" t="s">
        <v>241</v>
      </c>
      <c r="AU358" s="203" t="s">
        <v>86</v>
      </c>
      <c r="AY358" s="18" t="s">
        <v>239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18" t="s">
        <v>83</v>
      </c>
      <c r="BK358" s="204">
        <f>ROUND(I358*H358,2)</f>
        <v>0</v>
      </c>
      <c r="BL358" s="18" t="s">
        <v>246</v>
      </c>
      <c r="BM358" s="203" t="s">
        <v>2520</v>
      </c>
    </row>
    <row r="359" spans="1:65" s="2" customFormat="1" ht="11.25">
      <c r="A359" s="35"/>
      <c r="B359" s="36"/>
      <c r="C359" s="37"/>
      <c r="D359" s="205" t="s">
        <v>248</v>
      </c>
      <c r="E359" s="37"/>
      <c r="F359" s="206" t="s">
        <v>6583</v>
      </c>
      <c r="G359" s="37"/>
      <c r="H359" s="37"/>
      <c r="I359" s="207"/>
      <c r="J359" s="37"/>
      <c r="K359" s="37"/>
      <c r="L359" s="40"/>
      <c r="M359" s="208"/>
      <c r="N359" s="209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248</v>
      </c>
      <c r="AU359" s="18" t="s">
        <v>86</v>
      </c>
    </row>
    <row r="360" spans="1:65" s="2" customFormat="1" ht="24.2" customHeight="1">
      <c r="A360" s="35"/>
      <c r="B360" s="36"/>
      <c r="C360" s="254" t="s">
        <v>1475</v>
      </c>
      <c r="D360" s="254" t="s">
        <v>340</v>
      </c>
      <c r="E360" s="255" t="s">
        <v>6584</v>
      </c>
      <c r="F360" s="256" t="s">
        <v>6585</v>
      </c>
      <c r="G360" s="257" t="s">
        <v>674</v>
      </c>
      <c r="H360" s="258">
        <v>3</v>
      </c>
      <c r="I360" s="259"/>
      <c r="J360" s="260">
        <f>ROUND(I360*H360,2)</f>
        <v>0</v>
      </c>
      <c r="K360" s="256" t="s">
        <v>1</v>
      </c>
      <c r="L360" s="261"/>
      <c r="M360" s="262" t="s">
        <v>1</v>
      </c>
      <c r="N360" s="263" t="s">
        <v>40</v>
      </c>
      <c r="O360" s="72"/>
      <c r="P360" s="201">
        <f>O360*H360</f>
        <v>0</v>
      </c>
      <c r="Q360" s="201">
        <v>0</v>
      </c>
      <c r="R360" s="201">
        <f>Q360*H360</f>
        <v>0</v>
      </c>
      <c r="S360" s="201">
        <v>0</v>
      </c>
      <c r="T360" s="202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3" t="s">
        <v>319</v>
      </c>
      <c r="AT360" s="203" t="s">
        <v>340</v>
      </c>
      <c r="AU360" s="203" t="s">
        <v>86</v>
      </c>
      <c r="AY360" s="18" t="s">
        <v>239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8" t="s">
        <v>83</v>
      </c>
      <c r="BK360" s="204">
        <f>ROUND(I360*H360,2)</f>
        <v>0</v>
      </c>
      <c r="BL360" s="18" t="s">
        <v>246</v>
      </c>
      <c r="BM360" s="203" t="s">
        <v>2534</v>
      </c>
    </row>
    <row r="361" spans="1:65" s="2" customFormat="1" ht="33" customHeight="1">
      <c r="A361" s="35"/>
      <c r="B361" s="36"/>
      <c r="C361" s="192" t="s">
        <v>1482</v>
      </c>
      <c r="D361" s="192" t="s">
        <v>241</v>
      </c>
      <c r="E361" s="193" t="s">
        <v>6586</v>
      </c>
      <c r="F361" s="194" t="s">
        <v>6587</v>
      </c>
      <c r="G361" s="195" t="s">
        <v>674</v>
      </c>
      <c r="H361" s="196">
        <v>2</v>
      </c>
      <c r="I361" s="197"/>
      <c r="J361" s="198">
        <f>ROUND(I361*H361,2)</f>
        <v>0</v>
      </c>
      <c r="K361" s="194" t="s">
        <v>245</v>
      </c>
      <c r="L361" s="40"/>
      <c r="M361" s="199" t="s">
        <v>1</v>
      </c>
      <c r="N361" s="200" t="s">
        <v>40</v>
      </c>
      <c r="O361" s="72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3" t="s">
        <v>246</v>
      </c>
      <c r="AT361" s="203" t="s">
        <v>241</v>
      </c>
      <c r="AU361" s="203" t="s">
        <v>86</v>
      </c>
      <c r="AY361" s="18" t="s">
        <v>239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8" t="s">
        <v>83</v>
      </c>
      <c r="BK361" s="204">
        <f>ROUND(I361*H361,2)</f>
        <v>0</v>
      </c>
      <c r="BL361" s="18" t="s">
        <v>246</v>
      </c>
      <c r="BM361" s="203" t="s">
        <v>2546</v>
      </c>
    </row>
    <row r="362" spans="1:65" s="2" customFormat="1" ht="11.25">
      <c r="A362" s="35"/>
      <c r="B362" s="36"/>
      <c r="C362" s="37"/>
      <c r="D362" s="205" t="s">
        <v>248</v>
      </c>
      <c r="E362" s="37"/>
      <c r="F362" s="206" t="s">
        <v>6588</v>
      </c>
      <c r="G362" s="37"/>
      <c r="H362" s="37"/>
      <c r="I362" s="207"/>
      <c r="J362" s="37"/>
      <c r="K362" s="37"/>
      <c r="L362" s="40"/>
      <c r="M362" s="208"/>
      <c r="N362" s="209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248</v>
      </c>
      <c r="AU362" s="18" t="s">
        <v>86</v>
      </c>
    </row>
    <row r="363" spans="1:65" s="2" customFormat="1" ht="37.9" customHeight="1">
      <c r="A363" s="35"/>
      <c r="B363" s="36"/>
      <c r="C363" s="254" t="s">
        <v>1489</v>
      </c>
      <c r="D363" s="254" t="s">
        <v>340</v>
      </c>
      <c r="E363" s="255" t="s">
        <v>6589</v>
      </c>
      <c r="F363" s="256" t="s">
        <v>6590</v>
      </c>
      <c r="G363" s="257" t="s">
        <v>5317</v>
      </c>
      <c r="H363" s="258">
        <v>3</v>
      </c>
      <c r="I363" s="259"/>
      <c r="J363" s="260">
        <f>ROUND(I363*H363,2)</f>
        <v>0</v>
      </c>
      <c r="K363" s="256" t="s">
        <v>1</v>
      </c>
      <c r="L363" s="261"/>
      <c r="M363" s="262" t="s">
        <v>1</v>
      </c>
      <c r="N363" s="263" t="s">
        <v>40</v>
      </c>
      <c r="O363" s="72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3" t="s">
        <v>319</v>
      </c>
      <c r="AT363" s="203" t="s">
        <v>340</v>
      </c>
      <c r="AU363" s="203" t="s">
        <v>86</v>
      </c>
      <c r="AY363" s="18" t="s">
        <v>239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8" t="s">
        <v>83</v>
      </c>
      <c r="BK363" s="204">
        <f>ROUND(I363*H363,2)</f>
        <v>0</v>
      </c>
      <c r="BL363" s="18" t="s">
        <v>246</v>
      </c>
      <c r="BM363" s="203" t="s">
        <v>2557</v>
      </c>
    </row>
    <row r="364" spans="1:65" s="2" customFormat="1" ht="39">
      <c r="A364" s="35"/>
      <c r="B364" s="36"/>
      <c r="C364" s="37"/>
      <c r="D364" s="212" t="s">
        <v>741</v>
      </c>
      <c r="E364" s="37"/>
      <c r="F364" s="264" t="s">
        <v>6591</v>
      </c>
      <c r="G364" s="37"/>
      <c r="H364" s="37"/>
      <c r="I364" s="207"/>
      <c r="J364" s="37"/>
      <c r="K364" s="37"/>
      <c r="L364" s="40"/>
      <c r="M364" s="208"/>
      <c r="N364" s="209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741</v>
      </c>
      <c r="AU364" s="18" t="s">
        <v>86</v>
      </c>
    </row>
    <row r="365" spans="1:65" s="2" customFormat="1" ht="16.5" customHeight="1">
      <c r="A365" s="35"/>
      <c r="B365" s="36"/>
      <c r="C365" s="254" t="s">
        <v>1498</v>
      </c>
      <c r="D365" s="254" t="s">
        <v>340</v>
      </c>
      <c r="E365" s="255" t="s">
        <v>6592</v>
      </c>
      <c r="F365" s="256" t="s">
        <v>6593</v>
      </c>
      <c r="G365" s="257" t="s">
        <v>5317</v>
      </c>
      <c r="H365" s="258">
        <v>8</v>
      </c>
      <c r="I365" s="259"/>
      <c r="J365" s="260">
        <f>ROUND(I365*H365,2)</f>
        <v>0</v>
      </c>
      <c r="K365" s="256" t="s">
        <v>1</v>
      </c>
      <c r="L365" s="261"/>
      <c r="M365" s="262" t="s">
        <v>1</v>
      </c>
      <c r="N365" s="263" t="s">
        <v>40</v>
      </c>
      <c r="O365" s="72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319</v>
      </c>
      <c r="AT365" s="203" t="s">
        <v>340</v>
      </c>
      <c r="AU365" s="203" t="s">
        <v>86</v>
      </c>
      <c r="AY365" s="18" t="s">
        <v>239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83</v>
      </c>
      <c r="BK365" s="204">
        <f>ROUND(I365*H365,2)</f>
        <v>0</v>
      </c>
      <c r="BL365" s="18" t="s">
        <v>246</v>
      </c>
      <c r="BM365" s="203" t="s">
        <v>2577</v>
      </c>
    </row>
    <row r="366" spans="1:65" s="2" customFormat="1" ht="37.9" customHeight="1">
      <c r="A366" s="35"/>
      <c r="B366" s="36"/>
      <c r="C366" s="192" t="s">
        <v>1504</v>
      </c>
      <c r="D366" s="192" t="s">
        <v>241</v>
      </c>
      <c r="E366" s="193" t="s">
        <v>6594</v>
      </c>
      <c r="F366" s="194" t="s">
        <v>6595</v>
      </c>
      <c r="G366" s="195" t="s">
        <v>674</v>
      </c>
      <c r="H366" s="196">
        <v>2</v>
      </c>
      <c r="I366" s="197"/>
      <c r="J366" s="198">
        <f>ROUND(I366*H366,2)</f>
        <v>0</v>
      </c>
      <c r="K366" s="194" t="s">
        <v>245</v>
      </c>
      <c r="L366" s="40"/>
      <c r="M366" s="199" t="s">
        <v>1</v>
      </c>
      <c r="N366" s="200" t="s">
        <v>40</v>
      </c>
      <c r="O366" s="72"/>
      <c r="P366" s="201">
        <f>O366*H366</f>
        <v>0</v>
      </c>
      <c r="Q366" s="201">
        <v>0</v>
      </c>
      <c r="R366" s="201">
        <f>Q366*H366</f>
        <v>0</v>
      </c>
      <c r="S366" s="201">
        <v>0</v>
      </c>
      <c r="T366" s="20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3" t="s">
        <v>246</v>
      </c>
      <c r="AT366" s="203" t="s">
        <v>241</v>
      </c>
      <c r="AU366" s="203" t="s">
        <v>86</v>
      </c>
      <c r="AY366" s="18" t="s">
        <v>239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8" t="s">
        <v>83</v>
      </c>
      <c r="BK366" s="204">
        <f>ROUND(I366*H366,2)</f>
        <v>0</v>
      </c>
      <c r="BL366" s="18" t="s">
        <v>246</v>
      </c>
      <c r="BM366" s="203" t="s">
        <v>2590</v>
      </c>
    </row>
    <row r="367" spans="1:65" s="2" customFormat="1" ht="11.25">
      <c r="A367" s="35"/>
      <c r="B367" s="36"/>
      <c r="C367" s="37"/>
      <c r="D367" s="205" t="s">
        <v>248</v>
      </c>
      <c r="E367" s="37"/>
      <c r="F367" s="206" t="s">
        <v>6596</v>
      </c>
      <c r="G367" s="37"/>
      <c r="H367" s="37"/>
      <c r="I367" s="207"/>
      <c r="J367" s="37"/>
      <c r="K367" s="37"/>
      <c r="L367" s="40"/>
      <c r="M367" s="208"/>
      <c r="N367" s="209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248</v>
      </c>
      <c r="AU367" s="18" t="s">
        <v>86</v>
      </c>
    </row>
    <row r="368" spans="1:65" s="2" customFormat="1" ht="24.2" customHeight="1">
      <c r="A368" s="35"/>
      <c r="B368" s="36"/>
      <c r="C368" s="254" t="s">
        <v>1509</v>
      </c>
      <c r="D368" s="254" t="s">
        <v>340</v>
      </c>
      <c r="E368" s="255" t="s">
        <v>6597</v>
      </c>
      <c r="F368" s="256" t="s">
        <v>6598</v>
      </c>
      <c r="G368" s="257" t="s">
        <v>674</v>
      </c>
      <c r="H368" s="258">
        <v>2</v>
      </c>
      <c r="I368" s="259"/>
      <c r="J368" s="260">
        <f>ROUND(I368*H368,2)</f>
        <v>0</v>
      </c>
      <c r="K368" s="256" t="s">
        <v>1</v>
      </c>
      <c r="L368" s="261"/>
      <c r="M368" s="262" t="s">
        <v>1</v>
      </c>
      <c r="N368" s="263" t="s">
        <v>40</v>
      </c>
      <c r="O368" s="72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3" t="s">
        <v>319</v>
      </c>
      <c r="AT368" s="203" t="s">
        <v>340</v>
      </c>
      <c r="AU368" s="203" t="s">
        <v>86</v>
      </c>
      <c r="AY368" s="18" t="s">
        <v>239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8" t="s">
        <v>83</v>
      </c>
      <c r="BK368" s="204">
        <f>ROUND(I368*H368,2)</f>
        <v>0</v>
      </c>
      <c r="BL368" s="18" t="s">
        <v>246</v>
      </c>
      <c r="BM368" s="203" t="s">
        <v>2612</v>
      </c>
    </row>
    <row r="369" spans="1:65" s="2" customFormat="1" ht="24.2" customHeight="1">
      <c r="A369" s="35"/>
      <c r="B369" s="36"/>
      <c r="C369" s="254" t="s">
        <v>1514</v>
      </c>
      <c r="D369" s="254" t="s">
        <v>340</v>
      </c>
      <c r="E369" s="255" t="s">
        <v>6599</v>
      </c>
      <c r="F369" s="256" t="s">
        <v>6600</v>
      </c>
      <c r="G369" s="257" t="s">
        <v>674</v>
      </c>
      <c r="H369" s="258">
        <v>2</v>
      </c>
      <c r="I369" s="259"/>
      <c r="J369" s="260">
        <f>ROUND(I369*H369,2)</f>
        <v>0</v>
      </c>
      <c r="K369" s="256" t="s">
        <v>1</v>
      </c>
      <c r="L369" s="261"/>
      <c r="M369" s="262" t="s">
        <v>1</v>
      </c>
      <c r="N369" s="263" t="s">
        <v>40</v>
      </c>
      <c r="O369" s="72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3" t="s">
        <v>319</v>
      </c>
      <c r="AT369" s="203" t="s">
        <v>340</v>
      </c>
      <c r="AU369" s="203" t="s">
        <v>86</v>
      </c>
      <c r="AY369" s="18" t="s">
        <v>239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8" t="s">
        <v>83</v>
      </c>
      <c r="BK369" s="204">
        <f>ROUND(I369*H369,2)</f>
        <v>0</v>
      </c>
      <c r="BL369" s="18" t="s">
        <v>246</v>
      </c>
      <c r="BM369" s="203" t="s">
        <v>2624</v>
      </c>
    </row>
    <row r="370" spans="1:65" s="2" customFormat="1" ht="24.2" customHeight="1">
      <c r="A370" s="35"/>
      <c r="B370" s="36"/>
      <c r="C370" s="254" t="s">
        <v>1519</v>
      </c>
      <c r="D370" s="254" t="s">
        <v>340</v>
      </c>
      <c r="E370" s="255" t="s">
        <v>6601</v>
      </c>
      <c r="F370" s="256" t="s">
        <v>6602</v>
      </c>
      <c r="G370" s="257" t="s">
        <v>674</v>
      </c>
      <c r="H370" s="258">
        <v>2</v>
      </c>
      <c r="I370" s="259"/>
      <c r="J370" s="260">
        <f>ROUND(I370*H370,2)</f>
        <v>0</v>
      </c>
      <c r="K370" s="256" t="s">
        <v>1</v>
      </c>
      <c r="L370" s="261"/>
      <c r="M370" s="262" t="s">
        <v>1</v>
      </c>
      <c r="N370" s="263" t="s">
        <v>40</v>
      </c>
      <c r="O370" s="72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3" t="s">
        <v>319</v>
      </c>
      <c r="AT370" s="203" t="s">
        <v>340</v>
      </c>
      <c r="AU370" s="203" t="s">
        <v>86</v>
      </c>
      <c r="AY370" s="18" t="s">
        <v>239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8" t="s">
        <v>83</v>
      </c>
      <c r="BK370" s="204">
        <f>ROUND(I370*H370,2)</f>
        <v>0</v>
      </c>
      <c r="BL370" s="18" t="s">
        <v>246</v>
      </c>
      <c r="BM370" s="203" t="s">
        <v>2636</v>
      </c>
    </row>
    <row r="371" spans="1:65" s="2" customFormat="1" ht="24.2" customHeight="1">
      <c r="A371" s="35"/>
      <c r="B371" s="36"/>
      <c r="C371" s="254" t="s">
        <v>1526</v>
      </c>
      <c r="D371" s="254" t="s">
        <v>340</v>
      </c>
      <c r="E371" s="255" t="s">
        <v>6603</v>
      </c>
      <c r="F371" s="256" t="s">
        <v>6604</v>
      </c>
      <c r="G371" s="257" t="s">
        <v>674</v>
      </c>
      <c r="H371" s="258">
        <v>48</v>
      </c>
      <c r="I371" s="259"/>
      <c r="J371" s="260">
        <f>ROUND(I371*H371,2)</f>
        <v>0</v>
      </c>
      <c r="K371" s="256" t="s">
        <v>1</v>
      </c>
      <c r="L371" s="261"/>
      <c r="M371" s="262" t="s">
        <v>1</v>
      </c>
      <c r="N371" s="263" t="s">
        <v>40</v>
      </c>
      <c r="O371" s="72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3" t="s">
        <v>319</v>
      </c>
      <c r="AT371" s="203" t="s">
        <v>340</v>
      </c>
      <c r="AU371" s="203" t="s">
        <v>86</v>
      </c>
      <c r="AY371" s="18" t="s">
        <v>239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8" t="s">
        <v>83</v>
      </c>
      <c r="BK371" s="204">
        <f>ROUND(I371*H371,2)</f>
        <v>0</v>
      </c>
      <c r="BL371" s="18" t="s">
        <v>246</v>
      </c>
      <c r="BM371" s="203" t="s">
        <v>2652</v>
      </c>
    </row>
    <row r="372" spans="1:65" s="2" customFormat="1" ht="24.2" customHeight="1">
      <c r="A372" s="35"/>
      <c r="B372" s="36"/>
      <c r="C372" s="192" t="s">
        <v>1533</v>
      </c>
      <c r="D372" s="192" t="s">
        <v>241</v>
      </c>
      <c r="E372" s="193" t="s">
        <v>6605</v>
      </c>
      <c r="F372" s="194" t="s">
        <v>6606</v>
      </c>
      <c r="G372" s="195" t="s">
        <v>674</v>
      </c>
      <c r="H372" s="196">
        <v>48</v>
      </c>
      <c r="I372" s="197"/>
      <c r="J372" s="198">
        <f>ROUND(I372*H372,2)</f>
        <v>0</v>
      </c>
      <c r="K372" s="194" t="s">
        <v>245</v>
      </c>
      <c r="L372" s="40"/>
      <c r="M372" s="199" t="s">
        <v>1</v>
      </c>
      <c r="N372" s="200" t="s">
        <v>40</v>
      </c>
      <c r="O372" s="72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3" t="s">
        <v>246</v>
      </c>
      <c r="AT372" s="203" t="s">
        <v>241</v>
      </c>
      <c r="AU372" s="203" t="s">
        <v>86</v>
      </c>
      <c r="AY372" s="18" t="s">
        <v>239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8" t="s">
        <v>83</v>
      </c>
      <c r="BK372" s="204">
        <f>ROUND(I372*H372,2)</f>
        <v>0</v>
      </c>
      <c r="BL372" s="18" t="s">
        <v>246</v>
      </c>
      <c r="BM372" s="203" t="s">
        <v>2663</v>
      </c>
    </row>
    <row r="373" spans="1:65" s="2" customFormat="1" ht="11.25">
      <c r="A373" s="35"/>
      <c r="B373" s="36"/>
      <c r="C373" s="37"/>
      <c r="D373" s="205" t="s">
        <v>248</v>
      </c>
      <c r="E373" s="37"/>
      <c r="F373" s="206" t="s">
        <v>6607</v>
      </c>
      <c r="G373" s="37"/>
      <c r="H373" s="37"/>
      <c r="I373" s="207"/>
      <c r="J373" s="37"/>
      <c r="K373" s="37"/>
      <c r="L373" s="40"/>
      <c r="M373" s="208"/>
      <c r="N373" s="209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248</v>
      </c>
      <c r="AU373" s="18" t="s">
        <v>86</v>
      </c>
    </row>
    <row r="374" spans="1:65" s="2" customFormat="1" ht="33" customHeight="1">
      <c r="A374" s="35"/>
      <c r="B374" s="36"/>
      <c r="C374" s="192" t="s">
        <v>1539</v>
      </c>
      <c r="D374" s="192" t="s">
        <v>241</v>
      </c>
      <c r="E374" s="193" t="s">
        <v>6608</v>
      </c>
      <c r="F374" s="194" t="s">
        <v>6609</v>
      </c>
      <c r="G374" s="195" t="s">
        <v>674</v>
      </c>
      <c r="H374" s="196">
        <v>48</v>
      </c>
      <c r="I374" s="197"/>
      <c r="J374" s="198">
        <f>ROUND(I374*H374,2)</f>
        <v>0</v>
      </c>
      <c r="K374" s="194" t="s">
        <v>245</v>
      </c>
      <c r="L374" s="40"/>
      <c r="M374" s="199" t="s">
        <v>1</v>
      </c>
      <c r="N374" s="200" t="s">
        <v>40</v>
      </c>
      <c r="O374" s="72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3" t="s">
        <v>246</v>
      </c>
      <c r="AT374" s="203" t="s">
        <v>241</v>
      </c>
      <c r="AU374" s="203" t="s">
        <v>86</v>
      </c>
      <c r="AY374" s="18" t="s">
        <v>239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8" t="s">
        <v>83</v>
      </c>
      <c r="BK374" s="204">
        <f>ROUND(I374*H374,2)</f>
        <v>0</v>
      </c>
      <c r="BL374" s="18" t="s">
        <v>246</v>
      </c>
      <c r="BM374" s="203" t="s">
        <v>2675</v>
      </c>
    </row>
    <row r="375" spans="1:65" s="2" customFormat="1" ht="11.25">
      <c r="A375" s="35"/>
      <c r="B375" s="36"/>
      <c r="C375" s="37"/>
      <c r="D375" s="205" t="s">
        <v>248</v>
      </c>
      <c r="E375" s="37"/>
      <c r="F375" s="206" t="s">
        <v>6610</v>
      </c>
      <c r="G375" s="37"/>
      <c r="H375" s="37"/>
      <c r="I375" s="207"/>
      <c r="J375" s="37"/>
      <c r="K375" s="37"/>
      <c r="L375" s="40"/>
      <c r="M375" s="208"/>
      <c r="N375" s="209"/>
      <c r="O375" s="72"/>
      <c r="P375" s="72"/>
      <c r="Q375" s="72"/>
      <c r="R375" s="72"/>
      <c r="S375" s="72"/>
      <c r="T375" s="73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248</v>
      </c>
      <c r="AU375" s="18" t="s">
        <v>86</v>
      </c>
    </row>
    <row r="376" spans="1:65" s="2" customFormat="1" ht="24.2" customHeight="1">
      <c r="A376" s="35"/>
      <c r="B376" s="36"/>
      <c r="C376" s="254" t="s">
        <v>1548</v>
      </c>
      <c r="D376" s="254" t="s">
        <v>340</v>
      </c>
      <c r="E376" s="255" t="s">
        <v>6611</v>
      </c>
      <c r="F376" s="256" t="s">
        <v>6612</v>
      </c>
      <c r="G376" s="257" t="s">
        <v>674</v>
      </c>
      <c r="H376" s="258">
        <v>48</v>
      </c>
      <c r="I376" s="259"/>
      <c r="J376" s="260">
        <f>ROUND(I376*H376,2)</f>
        <v>0</v>
      </c>
      <c r="K376" s="256" t="s">
        <v>1</v>
      </c>
      <c r="L376" s="261"/>
      <c r="M376" s="262" t="s">
        <v>1</v>
      </c>
      <c r="N376" s="263" t="s">
        <v>40</v>
      </c>
      <c r="O376" s="72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3" t="s">
        <v>319</v>
      </c>
      <c r="AT376" s="203" t="s">
        <v>340</v>
      </c>
      <c r="AU376" s="203" t="s">
        <v>86</v>
      </c>
      <c r="AY376" s="18" t="s">
        <v>239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8" t="s">
        <v>83</v>
      </c>
      <c r="BK376" s="204">
        <f>ROUND(I376*H376,2)</f>
        <v>0</v>
      </c>
      <c r="BL376" s="18" t="s">
        <v>246</v>
      </c>
      <c r="BM376" s="203" t="s">
        <v>2691</v>
      </c>
    </row>
    <row r="377" spans="1:65" s="2" customFormat="1" ht="24.2" customHeight="1">
      <c r="A377" s="35"/>
      <c r="B377" s="36"/>
      <c r="C377" s="254" t="s">
        <v>1553</v>
      </c>
      <c r="D377" s="254" t="s">
        <v>340</v>
      </c>
      <c r="E377" s="255" t="s">
        <v>6613</v>
      </c>
      <c r="F377" s="256" t="s">
        <v>6614</v>
      </c>
      <c r="G377" s="257" t="s">
        <v>674</v>
      </c>
      <c r="H377" s="258">
        <v>48</v>
      </c>
      <c r="I377" s="259"/>
      <c r="J377" s="260">
        <f>ROUND(I377*H377,2)</f>
        <v>0</v>
      </c>
      <c r="K377" s="256" t="s">
        <v>1</v>
      </c>
      <c r="L377" s="261"/>
      <c r="M377" s="262" t="s">
        <v>1</v>
      </c>
      <c r="N377" s="263" t="s">
        <v>40</v>
      </c>
      <c r="O377" s="72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319</v>
      </c>
      <c r="AT377" s="203" t="s">
        <v>340</v>
      </c>
      <c r="AU377" s="203" t="s">
        <v>86</v>
      </c>
      <c r="AY377" s="18" t="s">
        <v>239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8" t="s">
        <v>83</v>
      </c>
      <c r="BK377" s="204">
        <f>ROUND(I377*H377,2)</f>
        <v>0</v>
      </c>
      <c r="BL377" s="18" t="s">
        <v>246</v>
      </c>
      <c r="BM377" s="203" t="s">
        <v>2703</v>
      </c>
    </row>
    <row r="378" spans="1:65" s="2" customFormat="1" ht="37.9" customHeight="1">
      <c r="A378" s="35"/>
      <c r="B378" s="36"/>
      <c r="C378" s="192" t="s">
        <v>1558</v>
      </c>
      <c r="D378" s="192" t="s">
        <v>241</v>
      </c>
      <c r="E378" s="193" t="s">
        <v>6615</v>
      </c>
      <c r="F378" s="194" t="s">
        <v>6616</v>
      </c>
      <c r="G378" s="195" t="s">
        <v>674</v>
      </c>
      <c r="H378" s="196">
        <v>7</v>
      </c>
      <c r="I378" s="197"/>
      <c r="J378" s="198">
        <f>ROUND(I378*H378,2)</f>
        <v>0</v>
      </c>
      <c r="K378" s="194" t="s">
        <v>245</v>
      </c>
      <c r="L378" s="40"/>
      <c r="M378" s="199" t="s">
        <v>1</v>
      </c>
      <c r="N378" s="200" t="s">
        <v>40</v>
      </c>
      <c r="O378" s="72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3" t="s">
        <v>246</v>
      </c>
      <c r="AT378" s="203" t="s">
        <v>241</v>
      </c>
      <c r="AU378" s="203" t="s">
        <v>86</v>
      </c>
      <c r="AY378" s="18" t="s">
        <v>239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8" t="s">
        <v>83</v>
      </c>
      <c r="BK378" s="204">
        <f>ROUND(I378*H378,2)</f>
        <v>0</v>
      </c>
      <c r="BL378" s="18" t="s">
        <v>246</v>
      </c>
      <c r="BM378" s="203" t="s">
        <v>2717</v>
      </c>
    </row>
    <row r="379" spans="1:65" s="2" customFormat="1" ht="11.25">
      <c r="A379" s="35"/>
      <c r="B379" s="36"/>
      <c r="C379" s="37"/>
      <c r="D379" s="205" t="s">
        <v>248</v>
      </c>
      <c r="E379" s="37"/>
      <c r="F379" s="206" t="s">
        <v>6617</v>
      </c>
      <c r="G379" s="37"/>
      <c r="H379" s="37"/>
      <c r="I379" s="207"/>
      <c r="J379" s="37"/>
      <c r="K379" s="37"/>
      <c r="L379" s="40"/>
      <c r="M379" s="208"/>
      <c r="N379" s="209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248</v>
      </c>
      <c r="AU379" s="18" t="s">
        <v>86</v>
      </c>
    </row>
    <row r="380" spans="1:65" s="2" customFormat="1" ht="24.2" customHeight="1">
      <c r="A380" s="35"/>
      <c r="B380" s="36"/>
      <c r="C380" s="254" t="s">
        <v>1564</v>
      </c>
      <c r="D380" s="254" t="s">
        <v>340</v>
      </c>
      <c r="E380" s="255" t="s">
        <v>6618</v>
      </c>
      <c r="F380" s="256" t="s">
        <v>6619</v>
      </c>
      <c r="G380" s="257" t="s">
        <v>674</v>
      </c>
      <c r="H380" s="258">
        <v>7</v>
      </c>
      <c r="I380" s="259"/>
      <c r="J380" s="260">
        <f>ROUND(I380*H380,2)</f>
        <v>0</v>
      </c>
      <c r="K380" s="256" t="s">
        <v>1</v>
      </c>
      <c r="L380" s="261"/>
      <c r="M380" s="262" t="s">
        <v>1</v>
      </c>
      <c r="N380" s="263" t="s">
        <v>40</v>
      </c>
      <c r="O380" s="72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3" t="s">
        <v>319</v>
      </c>
      <c r="AT380" s="203" t="s">
        <v>340</v>
      </c>
      <c r="AU380" s="203" t="s">
        <v>86</v>
      </c>
      <c r="AY380" s="18" t="s">
        <v>239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8" t="s">
        <v>83</v>
      </c>
      <c r="BK380" s="204">
        <f>ROUND(I380*H380,2)</f>
        <v>0</v>
      </c>
      <c r="BL380" s="18" t="s">
        <v>246</v>
      </c>
      <c r="BM380" s="203" t="s">
        <v>2730</v>
      </c>
    </row>
    <row r="381" spans="1:65" s="2" customFormat="1" ht="24.2" customHeight="1">
      <c r="A381" s="35"/>
      <c r="B381" s="36"/>
      <c r="C381" s="254" t="s">
        <v>1571</v>
      </c>
      <c r="D381" s="254" t="s">
        <v>340</v>
      </c>
      <c r="E381" s="255" t="s">
        <v>6620</v>
      </c>
      <c r="F381" s="256" t="s">
        <v>6621</v>
      </c>
      <c r="G381" s="257" t="s">
        <v>674</v>
      </c>
      <c r="H381" s="258">
        <v>7</v>
      </c>
      <c r="I381" s="259"/>
      <c r="J381" s="260">
        <f>ROUND(I381*H381,2)</f>
        <v>0</v>
      </c>
      <c r="K381" s="256" t="s">
        <v>1</v>
      </c>
      <c r="L381" s="261"/>
      <c r="M381" s="262" t="s">
        <v>1</v>
      </c>
      <c r="N381" s="263" t="s">
        <v>40</v>
      </c>
      <c r="O381" s="72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3" t="s">
        <v>319</v>
      </c>
      <c r="AT381" s="203" t="s">
        <v>340</v>
      </c>
      <c r="AU381" s="203" t="s">
        <v>86</v>
      </c>
      <c r="AY381" s="18" t="s">
        <v>239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8" t="s">
        <v>83</v>
      </c>
      <c r="BK381" s="204">
        <f>ROUND(I381*H381,2)</f>
        <v>0</v>
      </c>
      <c r="BL381" s="18" t="s">
        <v>246</v>
      </c>
      <c r="BM381" s="203" t="s">
        <v>2742</v>
      </c>
    </row>
    <row r="382" spans="1:65" s="2" customFormat="1" ht="24.2" customHeight="1">
      <c r="A382" s="35"/>
      <c r="B382" s="36"/>
      <c r="C382" s="254" t="s">
        <v>1579</v>
      </c>
      <c r="D382" s="254" t="s">
        <v>340</v>
      </c>
      <c r="E382" s="255" t="s">
        <v>6622</v>
      </c>
      <c r="F382" s="256" t="s">
        <v>6623</v>
      </c>
      <c r="G382" s="257" t="s">
        <v>674</v>
      </c>
      <c r="H382" s="258">
        <v>7</v>
      </c>
      <c r="I382" s="259"/>
      <c r="J382" s="260">
        <f>ROUND(I382*H382,2)</f>
        <v>0</v>
      </c>
      <c r="K382" s="256" t="s">
        <v>1</v>
      </c>
      <c r="L382" s="261"/>
      <c r="M382" s="262" t="s">
        <v>1</v>
      </c>
      <c r="N382" s="263" t="s">
        <v>40</v>
      </c>
      <c r="O382" s="72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3" t="s">
        <v>319</v>
      </c>
      <c r="AT382" s="203" t="s">
        <v>340</v>
      </c>
      <c r="AU382" s="203" t="s">
        <v>86</v>
      </c>
      <c r="AY382" s="18" t="s">
        <v>239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8" t="s">
        <v>83</v>
      </c>
      <c r="BK382" s="204">
        <f>ROUND(I382*H382,2)</f>
        <v>0</v>
      </c>
      <c r="BL382" s="18" t="s">
        <v>246</v>
      </c>
      <c r="BM382" s="203" t="s">
        <v>2752</v>
      </c>
    </row>
    <row r="383" spans="1:65" s="2" customFormat="1" ht="24.2" customHeight="1">
      <c r="A383" s="35"/>
      <c r="B383" s="36"/>
      <c r="C383" s="254" t="s">
        <v>1583</v>
      </c>
      <c r="D383" s="254" t="s">
        <v>340</v>
      </c>
      <c r="E383" s="255" t="s">
        <v>6624</v>
      </c>
      <c r="F383" s="256" t="s">
        <v>6625</v>
      </c>
      <c r="G383" s="257" t="s">
        <v>674</v>
      </c>
      <c r="H383" s="258">
        <v>7</v>
      </c>
      <c r="I383" s="259"/>
      <c r="J383" s="260">
        <f>ROUND(I383*H383,2)</f>
        <v>0</v>
      </c>
      <c r="K383" s="256" t="s">
        <v>1</v>
      </c>
      <c r="L383" s="261"/>
      <c r="M383" s="262" t="s">
        <v>1</v>
      </c>
      <c r="N383" s="263" t="s">
        <v>40</v>
      </c>
      <c r="O383" s="72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3" t="s">
        <v>319</v>
      </c>
      <c r="AT383" s="203" t="s">
        <v>340</v>
      </c>
      <c r="AU383" s="203" t="s">
        <v>86</v>
      </c>
      <c r="AY383" s="18" t="s">
        <v>239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8" t="s">
        <v>83</v>
      </c>
      <c r="BK383" s="204">
        <f>ROUND(I383*H383,2)</f>
        <v>0</v>
      </c>
      <c r="BL383" s="18" t="s">
        <v>246</v>
      </c>
      <c r="BM383" s="203" t="s">
        <v>2762</v>
      </c>
    </row>
    <row r="384" spans="1:65" s="2" customFormat="1" ht="37.9" customHeight="1">
      <c r="A384" s="35"/>
      <c r="B384" s="36"/>
      <c r="C384" s="192" t="s">
        <v>1588</v>
      </c>
      <c r="D384" s="192" t="s">
        <v>241</v>
      </c>
      <c r="E384" s="193" t="s">
        <v>6626</v>
      </c>
      <c r="F384" s="194" t="s">
        <v>6627</v>
      </c>
      <c r="G384" s="195" t="s">
        <v>674</v>
      </c>
      <c r="H384" s="196">
        <v>19</v>
      </c>
      <c r="I384" s="197"/>
      <c r="J384" s="198">
        <f>ROUND(I384*H384,2)</f>
        <v>0</v>
      </c>
      <c r="K384" s="194" t="s">
        <v>245</v>
      </c>
      <c r="L384" s="40"/>
      <c r="M384" s="199" t="s">
        <v>1</v>
      </c>
      <c r="N384" s="200" t="s">
        <v>40</v>
      </c>
      <c r="O384" s="72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3" t="s">
        <v>246</v>
      </c>
      <c r="AT384" s="203" t="s">
        <v>241</v>
      </c>
      <c r="AU384" s="203" t="s">
        <v>86</v>
      </c>
      <c r="AY384" s="18" t="s">
        <v>239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8" t="s">
        <v>83</v>
      </c>
      <c r="BK384" s="204">
        <f>ROUND(I384*H384,2)</f>
        <v>0</v>
      </c>
      <c r="BL384" s="18" t="s">
        <v>246</v>
      </c>
      <c r="BM384" s="203" t="s">
        <v>2771</v>
      </c>
    </row>
    <row r="385" spans="1:65" s="2" customFormat="1" ht="11.25">
      <c r="A385" s="35"/>
      <c r="B385" s="36"/>
      <c r="C385" s="37"/>
      <c r="D385" s="205" t="s">
        <v>248</v>
      </c>
      <c r="E385" s="37"/>
      <c r="F385" s="206" t="s">
        <v>6628</v>
      </c>
      <c r="G385" s="37"/>
      <c r="H385" s="37"/>
      <c r="I385" s="207"/>
      <c r="J385" s="37"/>
      <c r="K385" s="37"/>
      <c r="L385" s="40"/>
      <c r="M385" s="208"/>
      <c r="N385" s="209"/>
      <c r="O385" s="72"/>
      <c r="P385" s="72"/>
      <c r="Q385" s="72"/>
      <c r="R385" s="72"/>
      <c r="S385" s="72"/>
      <c r="T385" s="73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248</v>
      </c>
      <c r="AU385" s="18" t="s">
        <v>86</v>
      </c>
    </row>
    <row r="386" spans="1:65" s="2" customFormat="1" ht="24.2" customHeight="1">
      <c r="A386" s="35"/>
      <c r="B386" s="36"/>
      <c r="C386" s="254" t="s">
        <v>1607</v>
      </c>
      <c r="D386" s="254" t="s">
        <v>340</v>
      </c>
      <c r="E386" s="255" t="s">
        <v>6618</v>
      </c>
      <c r="F386" s="256" t="s">
        <v>6619</v>
      </c>
      <c r="G386" s="257" t="s">
        <v>674</v>
      </c>
      <c r="H386" s="258">
        <v>38</v>
      </c>
      <c r="I386" s="259"/>
      <c r="J386" s="260">
        <f t="shared" ref="J386:J391" si="0">ROUND(I386*H386,2)</f>
        <v>0</v>
      </c>
      <c r="K386" s="256" t="s">
        <v>1</v>
      </c>
      <c r="L386" s="261"/>
      <c r="M386" s="262" t="s">
        <v>1</v>
      </c>
      <c r="N386" s="263" t="s">
        <v>40</v>
      </c>
      <c r="O386" s="72"/>
      <c r="P386" s="201">
        <f t="shared" ref="P386:P391" si="1">O386*H386</f>
        <v>0</v>
      </c>
      <c r="Q386" s="201">
        <v>0</v>
      </c>
      <c r="R386" s="201">
        <f t="shared" ref="R386:R391" si="2">Q386*H386</f>
        <v>0</v>
      </c>
      <c r="S386" s="201">
        <v>0</v>
      </c>
      <c r="T386" s="202">
        <f t="shared" ref="T386:T391" si="3"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3" t="s">
        <v>319</v>
      </c>
      <c r="AT386" s="203" t="s">
        <v>340</v>
      </c>
      <c r="AU386" s="203" t="s">
        <v>86</v>
      </c>
      <c r="AY386" s="18" t="s">
        <v>239</v>
      </c>
      <c r="BE386" s="204">
        <f t="shared" ref="BE386:BE391" si="4">IF(N386="základní",J386,0)</f>
        <v>0</v>
      </c>
      <c r="BF386" s="204">
        <f t="shared" ref="BF386:BF391" si="5">IF(N386="snížená",J386,0)</f>
        <v>0</v>
      </c>
      <c r="BG386" s="204">
        <f t="shared" ref="BG386:BG391" si="6">IF(N386="zákl. přenesená",J386,0)</f>
        <v>0</v>
      </c>
      <c r="BH386" s="204">
        <f t="shared" ref="BH386:BH391" si="7">IF(N386="sníž. přenesená",J386,0)</f>
        <v>0</v>
      </c>
      <c r="BI386" s="204">
        <f t="shared" ref="BI386:BI391" si="8">IF(N386="nulová",J386,0)</f>
        <v>0</v>
      </c>
      <c r="BJ386" s="18" t="s">
        <v>83</v>
      </c>
      <c r="BK386" s="204">
        <f t="shared" ref="BK386:BK391" si="9">ROUND(I386*H386,2)</f>
        <v>0</v>
      </c>
      <c r="BL386" s="18" t="s">
        <v>246</v>
      </c>
      <c r="BM386" s="203" t="s">
        <v>2785</v>
      </c>
    </row>
    <row r="387" spans="1:65" s="2" customFormat="1" ht="24.2" customHeight="1">
      <c r="A387" s="35"/>
      <c r="B387" s="36"/>
      <c r="C387" s="254" t="s">
        <v>1612</v>
      </c>
      <c r="D387" s="254" t="s">
        <v>340</v>
      </c>
      <c r="E387" s="255" t="s">
        <v>6622</v>
      </c>
      <c r="F387" s="256" t="s">
        <v>6623</v>
      </c>
      <c r="G387" s="257" t="s">
        <v>674</v>
      </c>
      <c r="H387" s="258">
        <v>15</v>
      </c>
      <c r="I387" s="259"/>
      <c r="J387" s="260">
        <f t="shared" si="0"/>
        <v>0</v>
      </c>
      <c r="K387" s="256" t="s">
        <v>1</v>
      </c>
      <c r="L387" s="261"/>
      <c r="M387" s="262" t="s">
        <v>1</v>
      </c>
      <c r="N387" s="263" t="s">
        <v>40</v>
      </c>
      <c r="O387" s="72"/>
      <c r="P387" s="201">
        <f t="shared" si="1"/>
        <v>0</v>
      </c>
      <c r="Q387" s="201">
        <v>0</v>
      </c>
      <c r="R387" s="201">
        <f t="shared" si="2"/>
        <v>0</v>
      </c>
      <c r="S387" s="201">
        <v>0</v>
      </c>
      <c r="T387" s="202">
        <f t="shared" si="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3" t="s">
        <v>319</v>
      </c>
      <c r="AT387" s="203" t="s">
        <v>340</v>
      </c>
      <c r="AU387" s="203" t="s">
        <v>86</v>
      </c>
      <c r="AY387" s="18" t="s">
        <v>239</v>
      </c>
      <c r="BE387" s="204">
        <f t="shared" si="4"/>
        <v>0</v>
      </c>
      <c r="BF387" s="204">
        <f t="shared" si="5"/>
        <v>0</v>
      </c>
      <c r="BG387" s="204">
        <f t="shared" si="6"/>
        <v>0</v>
      </c>
      <c r="BH387" s="204">
        <f t="shared" si="7"/>
        <v>0</v>
      </c>
      <c r="BI387" s="204">
        <f t="shared" si="8"/>
        <v>0</v>
      </c>
      <c r="BJ387" s="18" t="s">
        <v>83</v>
      </c>
      <c r="BK387" s="204">
        <f t="shared" si="9"/>
        <v>0</v>
      </c>
      <c r="BL387" s="18" t="s">
        <v>246</v>
      </c>
      <c r="BM387" s="203" t="s">
        <v>2793</v>
      </c>
    </row>
    <row r="388" spans="1:65" s="2" customFormat="1" ht="24.2" customHeight="1">
      <c r="A388" s="35"/>
      <c r="B388" s="36"/>
      <c r="C388" s="254" t="s">
        <v>1616</v>
      </c>
      <c r="D388" s="254" t="s">
        <v>340</v>
      </c>
      <c r="E388" s="255" t="s">
        <v>6624</v>
      </c>
      <c r="F388" s="256" t="s">
        <v>6625</v>
      </c>
      <c r="G388" s="257" t="s">
        <v>674</v>
      </c>
      <c r="H388" s="258">
        <v>15</v>
      </c>
      <c r="I388" s="259"/>
      <c r="J388" s="260">
        <f t="shared" si="0"/>
        <v>0</v>
      </c>
      <c r="K388" s="256" t="s">
        <v>1</v>
      </c>
      <c r="L388" s="261"/>
      <c r="M388" s="262" t="s">
        <v>1</v>
      </c>
      <c r="N388" s="263" t="s">
        <v>40</v>
      </c>
      <c r="O388" s="72"/>
      <c r="P388" s="201">
        <f t="shared" si="1"/>
        <v>0</v>
      </c>
      <c r="Q388" s="201">
        <v>0</v>
      </c>
      <c r="R388" s="201">
        <f t="shared" si="2"/>
        <v>0</v>
      </c>
      <c r="S388" s="201">
        <v>0</v>
      </c>
      <c r="T388" s="202">
        <f t="shared" si="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3" t="s">
        <v>319</v>
      </c>
      <c r="AT388" s="203" t="s">
        <v>340</v>
      </c>
      <c r="AU388" s="203" t="s">
        <v>86</v>
      </c>
      <c r="AY388" s="18" t="s">
        <v>239</v>
      </c>
      <c r="BE388" s="204">
        <f t="shared" si="4"/>
        <v>0</v>
      </c>
      <c r="BF388" s="204">
        <f t="shared" si="5"/>
        <v>0</v>
      </c>
      <c r="BG388" s="204">
        <f t="shared" si="6"/>
        <v>0</v>
      </c>
      <c r="BH388" s="204">
        <f t="shared" si="7"/>
        <v>0</v>
      </c>
      <c r="BI388" s="204">
        <f t="shared" si="8"/>
        <v>0</v>
      </c>
      <c r="BJ388" s="18" t="s">
        <v>83</v>
      </c>
      <c r="BK388" s="204">
        <f t="shared" si="9"/>
        <v>0</v>
      </c>
      <c r="BL388" s="18" t="s">
        <v>246</v>
      </c>
      <c r="BM388" s="203" t="s">
        <v>2801</v>
      </c>
    </row>
    <row r="389" spans="1:65" s="2" customFormat="1" ht="24.2" customHeight="1">
      <c r="A389" s="35"/>
      <c r="B389" s="36"/>
      <c r="C389" s="254" t="s">
        <v>1620</v>
      </c>
      <c r="D389" s="254" t="s">
        <v>340</v>
      </c>
      <c r="E389" s="255" t="s">
        <v>6629</v>
      </c>
      <c r="F389" s="256" t="s">
        <v>6630</v>
      </c>
      <c r="G389" s="257" t="s">
        <v>674</v>
      </c>
      <c r="H389" s="258">
        <v>15</v>
      </c>
      <c r="I389" s="259"/>
      <c r="J389" s="260">
        <f t="shared" si="0"/>
        <v>0</v>
      </c>
      <c r="K389" s="256" t="s">
        <v>1</v>
      </c>
      <c r="L389" s="261"/>
      <c r="M389" s="262" t="s">
        <v>1</v>
      </c>
      <c r="N389" s="263" t="s">
        <v>40</v>
      </c>
      <c r="O389" s="72"/>
      <c r="P389" s="201">
        <f t="shared" si="1"/>
        <v>0</v>
      </c>
      <c r="Q389" s="201">
        <v>0</v>
      </c>
      <c r="R389" s="201">
        <f t="shared" si="2"/>
        <v>0</v>
      </c>
      <c r="S389" s="201">
        <v>0</v>
      </c>
      <c r="T389" s="202">
        <f t="shared" si="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3" t="s">
        <v>319</v>
      </c>
      <c r="AT389" s="203" t="s">
        <v>340</v>
      </c>
      <c r="AU389" s="203" t="s">
        <v>86</v>
      </c>
      <c r="AY389" s="18" t="s">
        <v>239</v>
      </c>
      <c r="BE389" s="204">
        <f t="shared" si="4"/>
        <v>0</v>
      </c>
      <c r="BF389" s="204">
        <f t="shared" si="5"/>
        <v>0</v>
      </c>
      <c r="BG389" s="204">
        <f t="shared" si="6"/>
        <v>0</v>
      </c>
      <c r="BH389" s="204">
        <f t="shared" si="7"/>
        <v>0</v>
      </c>
      <c r="BI389" s="204">
        <f t="shared" si="8"/>
        <v>0</v>
      </c>
      <c r="BJ389" s="18" t="s">
        <v>83</v>
      </c>
      <c r="BK389" s="204">
        <f t="shared" si="9"/>
        <v>0</v>
      </c>
      <c r="BL389" s="18" t="s">
        <v>246</v>
      </c>
      <c r="BM389" s="203" t="s">
        <v>2809</v>
      </c>
    </row>
    <row r="390" spans="1:65" s="2" customFormat="1" ht="16.5" customHeight="1">
      <c r="A390" s="35"/>
      <c r="B390" s="36"/>
      <c r="C390" s="254" t="s">
        <v>1635</v>
      </c>
      <c r="D390" s="254" t="s">
        <v>340</v>
      </c>
      <c r="E390" s="255" t="s">
        <v>6631</v>
      </c>
      <c r="F390" s="256" t="s">
        <v>6632</v>
      </c>
      <c r="G390" s="257" t="s">
        <v>674</v>
      </c>
      <c r="H390" s="258">
        <v>2</v>
      </c>
      <c r="I390" s="259"/>
      <c r="J390" s="260">
        <f t="shared" si="0"/>
        <v>0</v>
      </c>
      <c r="K390" s="256" t="s">
        <v>1</v>
      </c>
      <c r="L390" s="261"/>
      <c r="M390" s="262" t="s">
        <v>1</v>
      </c>
      <c r="N390" s="263" t="s">
        <v>40</v>
      </c>
      <c r="O390" s="72"/>
      <c r="P390" s="201">
        <f t="shared" si="1"/>
        <v>0</v>
      </c>
      <c r="Q390" s="201">
        <v>0</v>
      </c>
      <c r="R390" s="201">
        <f t="shared" si="2"/>
        <v>0</v>
      </c>
      <c r="S390" s="201">
        <v>0</v>
      </c>
      <c r="T390" s="202">
        <f t="shared" si="3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319</v>
      </c>
      <c r="AT390" s="203" t="s">
        <v>340</v>
      </c>
      <c r="AU390" s="203" t="s">
        <v>86</v>
      </c>
      <c r="AY390" s="18" t="s">
        <v>239</v>
      </c>
      <c r="BE390" s="204">
        <f t="shared" si="4"/>
        <v>0</v>
      </c>
      <c r="BF390" s="204">
        <f t="shared" si="5"/>
        <v>0</v>
      </c>
      <c r="BG390" s="204">
        <f t="shared" si="6"/>
        <v>0</v>
      </c>
      <c r="BH390" s="204">
        <f t="shared" si="7"/>
        <v>0</v>
      </c>
      <c r="BI390" s="204">
        <f t="shared" si="8"/>
        <v>0</v>
      </c>
      <c r="BJ390" s="18" t="s">
        <v>83</v>
      </c>
      <c r="BK390" s="204">
        <f t="shared" si="9"/>
        <v>0</v>
      </c>
      <c r="BL390" s="18" t="s">
        <v>246</v>
      </c>
      <c r="BM390" s="203" t="s">
        <v>2819</v>
      </c>
    </row>
    <row r="391" spans="1:65" s="2" customFormat="1" ht="21.75" customHeight="1">
      <c r="A391" s="35"/>
      <c r="B391" s="36"/>
      <c r="C391" s="192" t="s">
        <v>1643</v>
      </c>
      <c r="D391" s="192" t="s">
        <v>241</v>
      </c>
      <c r="E391" s="193" t="s">
        <v>6633</v>
      </c>
      <c r="F391" s="194" t="s">
        <v>6634</v>
      </c>
      <c r="G391" s="195" t="s">
        <v>674</v>
      </c>
      <c r="H391" s="196">
        <v>4</v>
      </c>
      <c r="I391" s="197"/>
      <c r="J391" s="198">
        <f t="shared" si="0"/>
        <v>0</v>
      </c>
      <c r="K391" s="194" t="s">
        <v>245</v>
      </c>
      <c r="L391" s="40"/>
      <c r="M391" s="199" t="s">
        <v>1</v>
      </c>
      <c r="N391" s="200" t="s">
        <v>40</v>
      </c>
      <c r="O391" s="72"/>
      <c r="P391" s="201">
        <f t="shared" si="1"/>
        <v>0</v>
      </c>
      <c r="Q391" s="201">
        <v>0</v>
      </c>
      <c r="R391" s="201">
        <f t="shared" si="2"/>
        <v>0</v>
      </c>
      <c r="S391" s="201">
        <v>0</v>
      </c>
      <c r="T391" s="202">
        <f t="shared" si="3"/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3" t="s">
        <v>246</v>
      </c>
      <c r="AT391" s="203" t="s">
        <v>241</v>
      </c>
      <c r="AU391" s="203" t="s">
        <v>86</v>
      </c>
      <c r="AY391" s="18" t="s">
        <v>239</v>
      </c>
      <c r="BE391" s="204">
        <f t="shared" si="4"/>
        <v>0</v>
      </c>
      <c r="BF391" s="204">
        <f t="shared" si="5"/>
        <v>0</v>
      </c>
      <c r="BG391" s="204">
        <f t="shared" si="6"/>
        <v>0</v>
      </c>
      <c r="BH391" s="204">
        <f t="shared" si="7"/>
        <v>0</v>
      </c>
      <c r="BI391" s="204">
        <f t="shared" si="8"/>
        <v>0</v>
      </c>
      <c r="BJ391" s="18" t="s">
        <v>83</v>
      </c>
      <c r="BK391" s="204">
        <f t="shared" si="9"/>
        <v>0</v>
      </c>
      <c r="BL391" s="18" t="s">
        <v>246</v>
      </c>
      <c r="BM391" s="203" t="s">
        <v>2832</v>
      </c>
    </row>
    <row r="392" spans="1:65" s="2" customFormat="1" ht="11.25">
      <c r="A392" s="35"/>
      <c r="B392" s="36"/>
      <c r="C392" s="37"/>
      <c r="D392" s="205" t="s">
        <v>248</v>
      </c>
      <c r="E392" s="37"/>
      <c r="F392" s="206" t="s">
        <v>6635</v>
      </c>
      <c r="G392" s="37"/>
      <c r="H392" s="37"/>
      <c r="I392" s="207"/>
      <c r="J392" s="37"/>
      <c r="K392" s="37"/>
      <c r="L392" s="40"/>
      <c r="M392" s="208"/>
      <c r="N392" s="209"/>
      <c r="O392" s="72"/>
      <c r="P392" s="72"/>
      <c r="Q392" s="72"/>
      <c r="R392" s="72"/>
      <c r="S392" s="72"/>
      <c r="T392" s="73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248</v>
      </c>
      <c r="AU392" s="18" t="s">
        <v>86</v>
      </c>
    </row>
    <row r="393" spans="1:65" s="2" customFormat="1" ht="16.5" customHeight="1">
      <c r="A393" s="35"/>
      <c r="B393" s="36"/>
      <c r="C393" s="254" t="s">
        <v>1648</v>
      </c>
      <c r="D393" s="254" t="s">
        <v>340</v>
      </c>
      <c r="E393" s="255" t="s">
        <v>6636</v>
      </c>
      <c r="F393" s="256" t="s">
        <v>6637</v>
      </c>
      <c r="G393" s="257" t="s">
        <v>674</v>
      </c>
      <c r="H393" s="258">
        <v>4</v>
      </c>
      <c r="I393" s="259"/>
      <c r="J393" s="260">
        <f>ROUND(I393*H393,2)</f>
        <v>0</v>
      </c>
      <c r="K393" s="256" t="s">
        <v>1</v>
      </c>
      <c r="L393" s="261"/>
      <c r="M393" s="262" t="s">
        <v>1</v>
      </c>
      <c r="N393" s="263" t="s">
        <v>40</v>
      </c>
      <c r="O393" s="72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3" t="s">
        <v>319</v>
      </c>
      <c r="AT393" s="203" t="s">
        <v>340</v>
      </c>
      <c r="AU393" s="203" t="s">
        <v>86</v>
      </c>
      <c r="AY393" s="18" t="s">
        <v>239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8" t="s">
        <v>83</v>
      </c>
      <c r="BK393" s="204">
        <f>ROUND(I393*H393,2)</f>
        <v>0</v>
      </c>
      <c r="BL393" s="18" t="s">
        <v>246</v>
      </c>
      <c r="BM393" s="203" t="s">
        <v>2840</v>
      </c>
    </row>
    <row r="394" spans="1:65" s="2" customFormat="1" ht="16.5" customHeight="1">
      <c r="A394" s="35"/>
      <c r="B394" s="36"/>
      <c r="C394" s="254" t="s">
        <v>1653</v>
      </c>
      <c r="D394" s="254" t="s">
        <v>340</v>
      </c>
      <c r="E394" s="255" t="s">
        <v>6638</v>
      </c>
      <c r="F394" s="256" t="s">
        <v>6639</v>
      </c>
      <c r="G394" s="257" t="s">
        <v>674</v>
      </c>
      <c r="H394" s="258">
        <v>4</v>
      </c>
      <c r="I394" s="259"/>
      <c r="J394" s="260">
        <f>ROUND(I394*H394,2)</f>
        <v>0</v>
      </c>
      <c r="K394" s="256" t="s">
        <v>1</v>
      </c>
      <c r="L394" s="261"/>
      <c r="M394" s="262" t="s">
        <v>1</v>
      </c>
      <c r="N394" s="263" t="s">
        <v>40</v>
      </c>
      <c r="O394" s="72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3" t="s">
        <v>319</v>
      </c>
      <c r="AT394" s="203" t="s">
        <v>340</v>
      </c>
      <c r="AU394" s="203" t="s">
        <v>86</v>
      </c>
      <c r="AY394" s="18" t="s">
        <v>239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8" t="s">
        <v>83</v>
      </c>
      <c r="BK394" s="204">
        <f>ROUND(I394*H394,2)</f>
        <v>0</v>
      </c>
      <c r="BL394" s="18" t="s">
        <v>246</v>
      </c>
      <c r="BM394" s="203" t="s">
        <v>2851</v>
      </c>
    </row>
    <row r="395" spans="1:65" s="2" customFormat="1" ht="24.2" customHeight="1">
      <c r="A395" s="35"/>
      <c r="B395" s="36"/>
      <c r="C395" s="192" t="s">
        <v>1658</v>
      </c>
      <c r="D395" s="192" t="s">
        <v>241</v>
      </c>
      <c r="E395" s="193" t="s">
        <v>6524</v>
      </c>
      <c r="F395" s="194" t="s">
        <v>6525</v>
      </c>
      <c r="G395" s="195" t="s">
        <v>674</v>
      </c>
      <c r="H395" s="196">
        <v>22</v>
      </c>
      <c r="I395" s="197"/>
      <c r="J395" s="198">
        <f>ROUND(I395*H395,2)</f>
        <v>0</v>
      </c>
      <c r="K395" s="194" t="s">
        <v>245</v>
      </c>
      <c r="L395" s="40"/>
      <c r="M395" s="199" t="s">
        <v>1</v>
      </c>
      <c r="N395" s="200" t="s">
        <v>40</v>
      </c>
      <c r="O395" s="72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3" t="s">
        <v>246</v>
      </c>
      <c r="AT395" s="203" t="s">
        <v>241</v>
      </c>
      <c r="AU395" s="203" t="s">
        <v>86</v>
      </c>
      <c r="AY395" s="18" t="s">
        <v>239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8" t="s">
        <v>83</v>
      </c>
      <c r="BK395" s="204">
        <f>ROUND(I395*H395,2)</f>
        <v>0</v>
      </c>
      <c r="BL395" s="18" t="s">
        <v>246</v>
      </c>
      <c r="BM395" s="203" t="s">
        <v>2863</v>
      </c>
    </row>
    <row r="396" spans="1:65" s="2" customFormat="1" ht="11.25">
      <c r="A396" s="35"/>
      <c r="B396" s="36"/>
      <c r="C396" s="37"/>
      <c r="D396" s="205" t="s">
        <v>248</v>
      </c>
      <c r="E396" s="37"/>
      <c r="F396" s="206" t="s">
        <v>6526</v>
      </c>
      <c r="G396" s="37"/>
      <c r="H396" s="37"/>
      <c r="I396" s="207"/>
      <c r="J396" s="37"/>
      <c r="K396" s="37"/>
      <c r="L396" s="40"/>
      <c r="M396" s="208"/>
      <c r="N396" s="209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248</v>
      </c>
      <c r="AU396" s="18" t="s">
        <v>86</v>
      </c>
    </row>
    <row r="397" spans="1:65" s="2" customFormat="1" ht="24.2" customHeight="1">
      <c r="A397" s="35"/>
      <c r="B397" s="36"/>
      <c r="C397" s="254" t="s">
        <v>1667</v>
      </c>
      <c r="D397" s="254" t="s">
        <v>340</v>
      </c>
      <c r="E397" s="255" t="s">
        <v>6527</v>
      </c>
      <c r="F397" s="256" t="s">
        <v>6528</v>
      </c>
      <c r="G397" s="257" t="s">
        <v>674</v>
      </c>
      <c r="H397" s="258">
        <v>22</v>
      </c>
      <c r="I397" s="259"/>
      <c r="J397" s="260">
        <f>ROUND(I397*H397,2)</f>
        <v>0</v>
      </c>
      <c r="K397" s="256" t="s">
        <v>245</v>
      </c>
      <c r="L397" s="261"/>
      <c r="M397" s="262" t="s">
        <v>1</v>
      </c>
      <c r="N397" s="263" t="s">
        <v>40</v>
      </c>
      <c r="O397" s="72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3" t="s">
        <v>319</v>
      </c>
      <c r="AT397" s="203" t="s">
        <v>340</v>
      </c>
      <c r="AU397" s="203" t="s">
        <v>86</v>
      </c>
      <c r="AY397" s="18" t="s">
        <v>239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8" t="s">
        <v>83</v>
      </c>
      <c r="BK397" s="204">
        <f>ROUND(I397*H397,2)</f>
        <v>0</v>
      </c>
      <c r="BL397" s="18" t="s">
        <v>246</v>
      </c>
      <c r="BM397" s="203" t="s">
        <v>2881</v>
      </c>
    </row>
    <row r="398" spans="1:65" s="2" customFormat="1" ht="24.2" customHeight="1">
      <c r="A398" s="35"/>
      <c r="B398" s="36"/>
      <c r="C398" s="192" t="s">
        <v>1674</v>
      </c>
      <c r="D398" s="192" t="s">
        <v>241</v>
      </c>
      <c r="E398" s="193" t="s">
        <v>6335</v>
      </c>
      <c r="F398" s="194" t="s">
        <v>6336</v>
      </c>
      <c r="G398" s="195" t="s">
        <v>519</v>
      </c>
      <c r="H398" s="196">
        <v>450</v>
      </c>
      <c r="I398" s="197"/>
      <c r="J398" s="198">
        <f>ROUND(I398*H398,2)</f>
        <v>0</v>
      </c>
      <c r="K398" s="194" t="s">
        <v>245</v>
      </c>
      <c r="L398" s="40"/>
      <c r="M398" s="199" t="s">
        <v>1</v>
      </c>
      <c r="N398" s="200" t="s">
        <v>40</v>
      </c>
      <c r="O398" s="72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246</v>
      </c>
      <c r="AT398" s="203" t="s">
        <v>241</v>
      </c>
      <c r="AU398" s="203" t="s">
        <v>86</v>
      </c>
      <c r="AY398" s="18" t="s">
        <v>239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8" t="s">
        <v>83</v>
      </c>
      <c r="BK398" s="204">
        <f>ROUND(I398*H398,2)</f>
        <v>0</v>
      </c>
      <c r="BL398" s="18" t="s">
        <v>246</v>
      </c>
      <c r="BM398" s="203" t="s">
        <v>2894</v>
      </c>
    </row>
    <row r="399" spans="1:65" s="2" customFormat="1" ht="11.25">
      <c r="A399" s="35"/>
      <c r="B399" s="36"/>
      <c r="C399" s="37"/>
      <c r="D399" s="205" t="s">
        <v>248</v>
      </c>
      <c r="E399" s="37"/>
      <c r="F399" s="206" t="s">
        <v>6337</v>
      </c>
      <c r="G399" s="37"/>
      <c r="H399" s="37"/>
      <c r="I399" s="207"/>
      <c r="J399" s="37"/>
      <c r="K399" s="37"/>
      <c r="L399" s="40"/>
      <c r="M399" s="208"/>
      <c r="N399" s="209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248</v>
      </c>
      <c r="AU399" s="18" t="s">
        <v>86</v>
      </c>
    </row>
    <row r="400" spans="1:65" s="2" customFormat="1" ht="21.75" customHeight="1">
      <c r="A400" s="35"/>
      <c r="B400" s="36"/>
      <c r="C400" s="254" t="s">
        <v>1679</v>
      </c>
      <c r="D400" s="254" t="s">
        <v>340</v>
      </c>
      <c r="E400" s="255" t="s">
        <v>6338</v>
      </c>
      <c r="F400" s="256" t="s">
        <v>6339</v>
      </c>
      <c r="G400" s="257" t="s">
        <v>519</v>
      </c>
      <c r="H400" s="258">
        <v>472.5</v>
      </c>
      <c r="I400" s="259"/>
      <c r="J400" s="260">
        <f>ROUND(I400*H400,2)</f>
        <v>0</v>
      </c>
      <c r="K400" s="256" t="s">
        <v>245</v>
      </c>
      <c r="L400" s="261"/>
      <c r="M400" s="262" t="s">
        <v>1</v>
      </c>
      <c r="N400" s="263" t="s">
        <v>40</v>
      </c>
      <c r="O400" s="72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3" t="s">
        <v>319</v>
      </c>
      <c r="AT400" s="203" t="s">
        <v>340</v>
      </c>
      <c r="AU400" s="203" t="s">
        <v>86</v>
      </c>
      <c r="AY400" s="18" t="s">
        <v>239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8" t="s">
        <v>83</v>
      </c>
      <c r="BK400" s="204">
        <f>ROUND(I400*H400,2)</f>
        <v>0</v>
      </c>
      <c r="BL400" s="18" t="s">
        <v>246</v>
      </c>
      <c r="BM400" s="203" t="s">
        <v>2905</v>
      </c>
    </row>
    <row r="401" spans="1:65" s="14" customFormat="1" ht="11.25">
      <c r="B401" s="221"/>
      <c r="C401" s="222"/>
      <c r="D401" s="212" t="s">
        <v>250</v>
      </c>
      <c r="E401" s="223" t="s">
        <v>1</v>
      </c>
      <c r="F401" s="224" t="s">
        <v>6640</v>
      </c>
      <c r="G401" s="222"/>
      <c r="H401" s="225">
        <v>472.5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250</v>
      </c>
      <c r="AU401" s="231" t="s">
        <v>86</v>
      </c>
      <c r="AV401" s="14" t="s">
        <v>86</v>
      </c>
      <c r="AW401" s="14" t="s">
        <v>31</v>
      </c>
      <c r="AX401" s="14" t="s">
        <v>75</v>
      </c>
      <c r="AY401" s="231" t="s">
        <v>239</v>
      </c>
    </row>
    <row r="402" spans="1:65" s="16" customFormat="1" ht="11.25">
      <c r="B402" s="243"/>
      <c r="C402" s="244"/>
      <c r="D402" s="212" t="s">
        <v>250</v>
      </c>
      <c r="E402" s="245" t="s">
        <v>1</v>
      </c>
      <c r="F402" s="246" t="s">
        <v>264</v>
      </c>
      <c r="G402" s="244"/>
      <c r="H402" s="247">
        <v>472.5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AT402" s="253" t="s">
        <v>250</v>
      </c>
      <c r="AU402" s="253" t="s">
        <v>86</v>
      </c>
      <c r="AV402" s="16" t="s">
        <v>246</v>
      </c>
      <c r="AW402" s="16" t="s">
        <v>31</v>
      </c>
      <c r="AX402" s="16" t="s">
        <v>83</v>
      </c>
      <c r="AY402" s="253" t="s">
        <v>239</v>
      </c>
    </row>
    <row r="403" spans="1:65" s="2" customFormat="1" ht="16.5" customHeight="1">
      <c r="A403" s="35"/>
      <c r="B403" s="36"/>
      <c r="C403" s="254" t="s">
        <v>1689</v>
      </c>
      <c r="D403" s="254" t="s">
        <v>340</v>
      </c>
      <c r="E403" s="255" t="s">
        <v>6641</v>
      </c>
      <c r="F403" s="256" t="s">
        <v>6642</v>
      </c>
      <c r="G403" s="257" t="s">
        <v>674</v>
      </c>
      <c r="H403" s="258">
        <v>200</v>
      </c>
      <c r="I403" s="259"/>
      <c r="J403" s="260">
        <f>ROUND(I403*H403,2)</f>
        <v>0</v>
      </c>
      <c r="K403" s="256" t="s">
        <v>1</v>
      </c>
      <c r="L403" s="261"/>
      <c r="M403" s="262" t="s">
        <v>1</v>
      </c>
      <c r="N403" s="263" t="s">
        <v>40</v>
      </c>
      <c r="O403" s="72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3" t="s">
        <v>319</v>
      </c>
      <c r="AT403" s="203" t="s">
        <v>340</v>
      </c>
      <c r="AU403" s="203" t="s">
        <v>86</v>
      </c>
      <c r="AY403" s="18" t="s">
        <v>239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8" t="s">
        <v>83</v>
      </c>
      <c r="BK403" s="204">
        <f>ROUND(I403*H403,2)</f>
        <v>0</v>
      </c>
      <c r="BL403" s="18" t="s">
        <v>246</v>
      </c>
      <c r="BM403" s="203" t="s">
        <v>2916</v>
      </c>
    </row>
    <row r="404" spans="1:65" s="2" customFormat="1" ht="33" customHeight="1">
      <c r="A404" s="35"/>
      <c r="B404" s="36"/>
      <c r="C404" s="192" t="s">
        <v>1695</v>
      </c>
      <c r="D404" s="192" t="s">
        <v>241</v>
      </c>
      <c r="E404" s="193" t="s">
        <v>6341</v>
      </c>
      <c r="F404" s="194" t="s">
        <v>6342</v>
      </c>
      <c r="G404" s="195" t="s">
        <v>674</v>
      </c>
      <c r="H404" s="196">
        <v>200</v>
      </c>
      <c r="I404" s="197"/>
      <c r="J404" s="198">
        <f>ROUND(I404*H404,2)</f>
        <v>0</v>
      </c>
      <c r="K404" s="194" t="s">
        <v>245</v>
      </c>
      <c r="L404" s="40"/>
      <c r="M404" s="199" t="s">
        <v>1</v>
      </c>
      <c r="N404" s="200" t="s">
        <v>40</v>
      </c>
      <c r="O404" s="72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3" t="s">
        <v>246</v>
      </c>
      <c r="AT404" s="203" t="s">
        <v>241</v>
      </c>
      <c r="AU404" s="203" t="s">
        <v>86</v>
      </c>
      <c r="AY404" s="18" t="s">
        <v>239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8" t="s">
        <v>83</v>
      </c>
      <c r="BK404" s="204">
        <f>ROUND(I404*H404,2)</f>
        <v>0</v>
      </c>
      <c r="BL404" s="18" t="s">
        <v>246</v>
      </c>
      <c r="BM404" s="203" t="s">
        <v>2929</v>
      </c>
    </row>
    <row r="405" spans="1:65" s="2" customFormat="1" ht="11.25">
      <c r="A405" s="35"/>
      <c r="B405" s="36"/>
      <c r="C405" s="37"/>
      <c r="D405" s="205" t="s">
        <v>248</v>
      </c>
      <c r="E405" s="37"/>
      <c r="F405" s="206" t="s">
        <v>6343</v>
      </c>
      <c r="G405" s="37"/>
      <c r="H405" s="37"/>
      <c r="I405" s="207"/>
      <c r="J405" s="37"/>
      <c r="K405" s="37"/>
      <c r="L405" s="40"/>
      <c r="M405" s="208"/>
      <c r="N405" s="209"/>
      <c r="O405" s="72"/>
      <c r="P405" s="72"/>
      <c r="Q405" s="72"/>
      <c r="R405" s="72"/>
      <c r="S405" s="72"/>
      <c r="T405" s="73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248</v>
      </c>
      <c r="AU405" s="18" t="s">
        <v>86</v>
      </c>
    </row>
    <row r="406" spans="1:65" s="2" customFormat="1" ht="16.5" customHeight="1">
      <c r="A406" s="35"/>
      <c r="B406" s="36"/>
      <c r="C406" s="254" t="s">
        <v>1700</v>
      </c>
      <c r="D406" s="254" t="s">
        <v>340</v>
      </c>
      <c r="E406" s="255" t="s">
        <v>6344</v>
      </c>
      <c r="F406" s="256" t="s">
        <v>6345</v>
      </c>
      <c r="G406" s="257" t="s">
        <v>674</v>
      </c>
      <c r="H406" s="258">
        <v>200</v>
      </c>
      <c r="I406" s="259"/>
      <c r="J406" s="260">
        <f>ROUND(I406*H406,2)</f>
        <v>0</v>
      </c>
      <c r="K406" s="256" t="s">
        <v>1</v>
      </c>
      <c r="L406" s="261"/>
      <c r="M406" s="262" t="s">
        <v>1</v>
      </c>
      <c r="N406" s="263" t="s">
        <v>40</v>
      </c>
      <c r="O406" s="72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3" t="s">
        <v>319</v>
      </c>
      <c r="AT406" s="203" t="s">
        <v>340</v>
      </c>
      <c r="AU406" s="203" t="s">
        <v>86</v>
      </c>
      <c r="AY406" s="18" t="s">
        <v>239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8" t="s">
        <v>83</v>
      </c>
      <c r="BK406" s="204">
        <f>ROUND(I406*H406,2)</f>
        <v>0</v>
      </c>
      <c r="BL406" s="18" t="s">
        <v>246</v>
      </c>
      <c r="BM406" s="203" t="s">
        <v>2941</v>
      </c>
    </row>
    <row r="407" spans="1:65" s="2" customFormat="1" ht="16.5" customHeight="1">
      <c r="A407" s="35"/>
      <c r="B407" s="36"/>
      <c r="C407" s="192" t="s">
        <v>1706</v>
      </c>
      <c r="D407" s="192" t="s">
        <v>241</v>
      </c>
      <c r="E407" s="193" t="s">
        <v>6643</v>
      </c>
      <c r="F407" s="194" t="s">
        <v>6644</v>
      </c>
      <c r="G407" s="195" t="s">
        <v>519</v>
      </c>
      <c r="H407" s="196">
        <v>80</v>
      </c>
      <c r="I407" s="197"/>
      <c r="J407" s="198">
        <f>ROUND(I407*H407,2)</f>
        <v>0</v>
      </c>
      <c r="K407" s="194" t="s">
        <v>245</v>
      </c>
      <c r="L407" s="40"/>
      <c r="M407" s="199" t="s">
        <v>1</v>
      </c>
      <c r="N407" s="200" t="s">
        <v>40</v>
      </c>
      <c r="O407" s="72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3" t="s">
        <v>246</v>
      </c>
      <c r="AT407" s="203" t="s">
        <v>241</v>
      </c>
      <c r="AU407" s="203" t="s">
        <v>86</v>
      </c>
      <c r="AY407" s="18" t="s">
        <v>239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8" t="s">
        <v>83</v>
      </c>
      <c r="BK407" s="204">
        <f>ROUND(I407*H407,2)</f>
        <v>0</v>
      </c>
      <c r="BL407" s="18" t="s">
        <v>246</v>
      </c>
      <c r="BM407" s="203" t="s">
        <v>2954</v>
      </c>
    </row>
    <row r="408" spans="1:65" s="2" customFormat="1" ht="11.25">
      <c r="A408" s="35"/>
      <c r="B408" s="36"/>
      <c r="C408" s="37"/>
      <c r="D408" s="205" t="s">
        <v>248</v>
      </c>
      <c r="E408" s="37"/>
      <c r="F408" s="206" t="s">
        <v>6645</v>
      </c>
      <c r="G408" s="37"/>
      <c r="H408" s="37"/>
      <c r="I408" s="207"/>
      <c r="J408" s="37"/>
      <c r="K408" s="37"/>
      <c r="L408" s="40"/>
      <c r="M408" s="208"/>
      <c r="N408" s="209"/>
      <c r="O408" s="72"/>
      <c r="P408" s="72"/>
      <c r="Q408" s="72"/>
      <c r="R408" s="72"/>
      <c r="S408" s="72"/>
      <c r="T408" s="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248</v>
      </c>
      <c r="AU408" s="18" t="s">
        <v>86</v>
      </c>
    </row>
    <row r="409" spans="1:65" s="2" customFormat="1" ht="16.5" customHeight="1">
      <c r="A409" s="35"/>
      <c r="B409" s="36"/>
      <c r="C409" s="254" t="s">
        <v>1712</v>
      </c>
      <c r="D409" s="254" t="s">
        <v>340</v>
      </c>
      <c r="E409" s="255" t="s">
        <v>6646</v>
      </c>
      <c r="F409" s="256" t="s">
        <v>6647</v>
      </c>
      <c r="G409" s="257" t="s">
        <v>519</v>
      </c>
      <c r="H409" s="258">
        <v>80</v>
      </c>
      <c r="I409" s="259"/>
      <c r="J409" s="260">
        <f>ROUND(I409*H409,2)</f>
        <v>0</v>
      </c>
      <c r="K409" s="256" t="s">
        <v>1</v>
      </c>
      <c r="L409" s="261"/>
      <c r="M409" s="262" t="s">
        <v>1</v>
      </c>
      <c r="N409" s="263" t="s">
        <v>40</v>
      </c>
      <c r="O409" s="72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3" t="s">
        <v>319</v>
      </c>
      <c r="AT409" s="203" t="s">
        <v>340</v>
      </c>
      <c r="AU409" s="203" t="s">
        <v>86</v>
      </c>
      <c r="AY409" s="18" t="s">
        <v>239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8" t="s">
        <v>83</v>
      </c>
      <c r="BK409" s="204">
        <f>ROUND(I409*H409,2)</f>
        <v>0</v>
      </c>
      <c r="BL409" s="18" t="s">
        <v>246</v>
      </c>
      <c r="BM409" s="203" t="s">
        <v>2968</v>
      </c>
    </row>
    <row r="410" spans="1:65" s="2" customFormat="1" ht="24.2" customHeight="1">
      <c r="A410" s="35"/>
      <c r="B410" s="36"/>
      <c r="C410" s="254" t="s">
        <v>1717</v>
      </c>
      <c r="D410" s="254" t="s">
        <v>340</v>
      </c>
      <c r="E410" s="255" t="s">
        <v>6648</v>
      </c>
      <c r="F410" s="256" t="s">
        <v>6649</v>
      </c>
      <c r="G410" s="257" t="s">
        <v>519</v>
      </c>
      <c r="H410" s="258">
        <v>80</v>
      </c>
      <c r="I410" s="259"/>
      <c r="J410" s="260">
        <f>ROUND(I410*H410,2)</f>
        <v>0</v>
      </c>
      <c r="K410" s="256" t="s">
        <v>1</v>
      </c>
      <c r="L410" s="261"/>
      <c r="M410" s="262" t="s">
        <v>1</v>
      </c>
      <c r="N410" s="263" t="s">
        <v>40</v>
      </c>
      <c r="O410" s="72"/>
      <c r="P410" s="201">
        <f>O410*H410</f>
        <v>0</v>
      </c>
      <c r="Q410" s="201">
        <v>0</v>
      </c>
      <c r="R410" s="201">
        <f>Q410*H410</f>
        <v>0</v>
      </c>
      <c r="S410" s="201">
        <v>0</v>
      </c>
      <c r="T410" s="202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3" t="s">
        <v>319</v>
      </c>
      <c r="AT410" s="203" t="s">
        <v>340</v>
      </c>
      <c r="AU410" s="203" t="s">
        <v>86</v>
      </c>
      <c r="AY410" s="18" t="s">
        <v>239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18" t="s">
        <v>83</v>
      </c>
      <c r="BK410" s="204">
        <f>ROUND(I410*H410,2)</f>
        <v>0</v>
      </c>
      <c r="BL410" s="18" t="s">
        <v>246</v>
      </c>
      <c r="BM410" s="203" t="s">
        <v>2984</v>
      </c>
    </row>
    <row r="411" spans="1:65" s="2" customFormat="1" ht="16.5" customHeight="1">
      <c r="A411" s="35"/>
      <c r="B411" s="36"/>
      <c r="C411" s="254" t="s">
        <v>1724</v>
      </c>
      <c r="D411" s="254" t="s">
        <v>340</v>
      </c>
      <c r="E411" s="255" t="s">
        <v>6650</v>
      </c>
      <c r="F411" s="256" t="s">
        <v>6651</v>
      </c>
      <c r="G411" s="257" t="s">
        <v>674</v>
      </c>
      <c r="H411" s="258">
        <v>80</v>
      </c>
      <c r="I411" s="259"/>
      <c r="J411" s="260">
        <f>ROUND(I411*H411,2)</f>
        <v>0</v>
      </c>
      <c r="K411" s="256" t="s">
        <v>1</v>
      </c>
      <c r="L411" s="261"/>
      <c r="M411" s="262" t="s">
        <v>1</v>
      </c>
      <c r="N411" s="263" t="s">
        <v>40</v>
      </c>
      <c r="O411" s="72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3" t="s">
        <v>319</v>
      </c>
      <c r="AT411" s="203" t="s">
        <v>340</v>
      </c>
      <c r="AU411" s="203" t="s">
        <v>86</v>
      </c>
      <c r="AY411" s="18" t="s">
        <v>239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8" t="s">
        <v>83</v>
      </c>
      <c r="BK411" s="204">
        <f>ROUND(I411*H411,2)</f>
        <v>0</v>
      </c>
      <c r="BL411" s="18" t="s">
        <v>246</v>
      </c>
      <c r="BM411" s="203" t="s">
        <v>2996</v>
      </c>
    </row>
    <row r="412" spans="1:65" s="2" customFormat="1" ht="24.2" customHeight="1">
      <c r="A412" s="35"/>
      <c r="B412" s="36"/>
      <c r="C412" s="192" t="s">
        <v>1731</v>
      </c>
      <c r="D412" s="192" t="s">
        <v>241</v>
      </c>
      <c r="E412" s="193" t="s">
        <v>6652</v>
      </c>
      <c r="F412" s="194" t="s">
        <v>6653</v>
      </c>
      <c r="G412" s="195" t="s">
        <v>674</v>
      </c>
      <c r="H412" s="196">
        <v>160</v>
      </c>
      <c r="I412" s="197"/>
      <c r="J412" s="198">
        <f>ROUND(I412*H412,2)</f>
        <v>0</v>
      </c>
      <c r="K412" s="194" t="s">
        <v>245</v>
      </c>
      <c r="L412" s="40"/>
      <c r="M412" s="199" t="s">
        <v>1</v>
      </c>
      <c r="N412" s="200" t="s">
        <v>40</v>
      </c>
      <c r="O412" s="72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3" t="s">
        <v>246</v>
      </c>
      <c r="AT412" s="203" t="s">
        <v>241</v>
      </c>
      <c r="AU412" s="203" t="s">
        <v>86</v>
      </c>
      <c r="AY412" s="18" t="s">
        <v>239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8" t="s">
        <v>83</v>
      </c>
      <c r="BK412" s="204">
        <f>ROUND(I412*H412,2)</f>
        <v>0</v>
      </c>
      <c r="BL412" s="18" t="s">
        <v>246</v>
      </c>
      <c r="BM412" s="203" t="s">
        <v>3006</v>
      </c>
    </row>
    <row r="413" spans="1:65" s="2" customFormat="1" ht="11.25">
      <c r="A413" s="35"/>
      <c r="B413" s="36"/>
      <c r="C413" s="37"/>
      <c r="D413" s="205" t="s">
        <v>248</v>
      </c>
      <c r="E413" s="37"/>
      <c r="F413" s="206" t="s">
        <v>6654</v>
      </c>
      <c r="G413" s="37"/>
      <c r="H413" s="37"/>
      <c r="I413" s="207"/>
      <c r="J413" s="37"/>
      <c r="K413" s="37"/>
      <c r="L413" s="40"/>
      <c r="M413" s="208"/>
      <c r="N413" s="209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248</v>
      </c>
      <c r="AU413" s="18" t="s">
        <v>86</v>
      </c>
    </row>
    <row r="414" spans="1:65" s="2" customFormat="1" ht="16.5" customHeight="1">
      <c r="A414" s="35"/>
      <c r="B414" s="36"/>
      <c r="C414" s="254" t="s">
        <v>1737</v>
      </c>
      <c r="D414" s="254" t="s">
        <v>340</v>
      </c>
      <c r="E414" s="255" t="s">
        <v>6655</v>
      </c>
      <c r="F414" s="256" t="s">
        <v>6656</v>
      </c>
      <c r="G414" s="257" t="s">
        <v>674</v>
      </c>
      <c r="H414" s="258">
        <v>160</v>
      </c>
      <c r="I414" s="259"/>
      <c r="J414" s="260">
        <f>ROUND(I414*H414,2)</f>
        <v>0</v>
      </c>
      <c r="K414" s="256" t="s">
        <v>1</v>
      </c>
      <c r="L414" s="261"/>
      <c r="M414" s="262" t="s">
        <v>1</v>
      </c>
      <c r="N414" s="263" t="s">
        <v>40</v>
      </c>
      <c r="O414" s="72"/>
      <c r="P414" s="201">
        <f>O414*H414</f>
        <v>0</v>
      </c>
      <c r="Q414" s="201">
        <v>0</v>
      </c>
      <c r="R414" s="201">
        <f>Q414*H414</f>
        <v>0</v>
      </c>
      <c r="S414" s="201">
        <v>0</v>
      </c>
      <c r="T414" s="202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3" t="s">
        <v>319</v>
      </c>
      <c r="AT414" s="203" t="s">
        <v>340</v>
      </c>
      <c r="AU414" s="203" t="s">
        <v>86</v>
      </c>
      <c r="AY414" s="18" t="s">
        <v>239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8" t="s">
        <v>83</v>
      </c>
      <c r="BK414" s="204">
        <f>ROUND(I414*H414,2)</f>
        <v>0</v>
      </c>
      <c r="BL414" s="18" t="s">
        <v>246</v>
      </c>
      <c r="BM414" s="203" t="s">
        <v>3020</v>
      </c>
    </row>
    <row r="415" spans="1:65" s="2" customFormat="1" ht="16.5" customHeight="1">
      <c r="A415" s="35"/>
      <c r="B415" s="36"/>
      <c r="C415" s="254" t="s">
        <v>1745</v>
      </c>
      <c r="D415" s="254" t="s">
        <v>340</v>
      </c>
      <c r="E415" s="255" t="s">
        <v>6657</v>
      </c>
      <c r="F415" s="256" t="s">
        <v>6658</v>
      </c>
      <c r="G415" s="257" t="s">
        <v>674</v>
      </c>
      <c r="H415" s="258">
        <v>4</v>
      </c>
      <c r="I415" s="259"/>
      <c r="J415" s="260">
        <f>ROUND(I415*H415,2)</f>
        <v>0</v>
      </c>
      <c r="K415" s="256" t="s">
        <v>1</v>
      </c>
      <c r="L415" s="261"/>
      <c r="M415" s="262" t="s">
        <v>1</v>
      </c>
      <c r="N415" s="263" t="s">
        <v>40</v>
      </c>
      <c r="O415" s="72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3" t="s">
        <v>319</v>
      </c>
      <c r="AT415" s="203" t="s">
        <v>340</v>
      </c>
      <c r="AU415" s="203" t="s">
        <v>86</v>
      </c>
      <c r="AY415" s="18" t="s">
        <v>239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8" t="s">
        <v>83</v>
      </c>
      <c r="BK415" s="204">
        <f>ROUND(I415*H415,2)</f>
        <v>0</v>
      </c>
      <c r="BL415" s="18" t="s">
        <v>246</v>
      </c>
      <c r="BM415" s="203" t="s">
        <v>3038</v>
      </c>
    </row>
    <row r="416" spans="1:65" s="2" customFormat="1" ht="16.5" customHeight="1">
      <c r="A416" s="35"/>
      <c r="B416" s="36"/>
      <c r="C416" s="254" t="s">
        <v>1752</v>
      </c>
      <c r="D416" s="254" t="s">
        <v>340</v>
      </c>
      <c r="E416" s="255" t="s">
        <v>6659</v>
      </c>
      <c r="F416" s="256" t="s">
        <v>6660</v>
      </c>
      <c r="G416" s="257" t="s">
        <v>674</v>
      </c>
      <c r="H416" s="258">
        <v>2</v>
      </c>
      <c r="I416" s="259"/>
      <c r="J416" s="260">
        <f>ROUND(I416*H416,2)</f>
        <v>0</v>
      </c>
      <c r="K416" s="256" t="s">
        <v>1</v>
      </c>
      <c r="L416" s="261"/>
      <c r="M416" s="262" t="s">
        <v>1</v>
      </c>
      <c r="N416" s="263" t="s">
        <v>40</v>
      </c>
      <c r="O416" s="72"/>
      <c r="P416" s="201">
        <f>O416*H416</f>
        <v>0</v>
      </c>
      <c r="Q416" s="201">
        <v>0</v>
      </c>
      <c r="R416" s="201">
        <f>Q416*H416</f>
        <v>0</v>
      </c>
      <c r="S416" s="201">
        <v>0</v>
      </c>
      <c r="T416" s="202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3" t="s">
        <v>319</v>
      </c>
      <c r="AT416" s="203" t="s">
        <v>340</v>
      </c>
      <c r="AU416" s="203" t="s">
        <v>86</v>
      </c>
      <c r="AY416" s="18" t="s">
        <v>239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18" t="s">
        <v>83</v>
      </c>
      <c r="BK416" s="204">
        <f>ROUND(I416*H416,2)</f>
        <v>0</v>
      </c>
      <c r="BL416" s="18" t="s">
        <v>246</v>
      </c>
      <c r="BM416" s="203" t="s">
        <v>3063</v>
      </c>
    </row>
    <row r="417" spans="1:65" s="2" customFormat="1" ht="24.2" customHeight="1">
      <c r="A417" s="35"/>
      <c r="B417" s="36"/>
      <c r="C417" s="192" t="s">
        <v>1756</v>
      </c>
      <c r="D417" s="192" t="s">
        <v>241</v>
      </c>
      <c r="E417" s="193" t="s">
        <v>6346</v>
      </c>
      <c r="F417" s="194" t="s">
        <v>6347</v>
      </c>
      <c r="G417" s="195" t="s">
        <v>519</v>
      </c>
      <c r="H417" s="196">
        <v>4700</v>
      </c>
      <c r="I417" s="197"/>
      <c r="J417" s="198">
        <f>ROUND(I417*H417,2)</f>
        <v>0</v>
      </c>
      <c r="K417" s="194" t="s">
        <v>245</v>
      </c>
      <c r="L417" s="40"/>
      <c r="M417" s="199" t="s">
        <v>1</v>
      </c>
      <c r="N417" s="200" t="s">
        <v>40</v>
      </c>
      <c r="O417" s="72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3" t="s">
        <v>246</v>
      </c>
      <c r="AT417" s="203" t="s">
        <v>241</v>
      </c>
      <c r="AU417" s="203" t="s">
        <v>86</v>
      </c>
      <c r="AY417" s="18" t="s">
        <v>239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8" t="s">
        <v>83</v>
      </c>
      <c r="BK417" s="204">
        <f>ROUND(I417*H417,2)</f>
        <v>0</v>
      </c>
      <c r="BL417" s="18" t="s">
        <v>246</v>
      </c>
      <c r="BM417" s="203" t="s">
        <v>3075</v>
      </c>
    </row>
    <row r="418" spans="1:65" s="2" customFormat="1" ht="11.25">
      <c r="A418" s="35"/>
      <c r="B418" s="36"/>
      <c r="C418" s="37"/>
      <c r="D418" s="205" t="s">
        <v>248</v>
      </c>
      <c r="E418" s="37"/>
      <c r="F418" s="206" t="s">
        <v>6348</v>
      </c>
      <c r="G418" s="37"/>
      <c r="H418" s="37"/>
      <c r="I418" s="207"/>
      <c r="J418" s="37"/>
      <c r="K418" s="37"/>
      <c r="L418" s="40"/>
      <c r="M418" s="208"/>
      <c r="N418" s="209"/>
      <c r="O418" s="72"/>
      <c r="P418" s="72"/>
      <c r="Q418" s="72"/>
      <c r="R418" s="72"/>
      <c r="S418" s="72"/>
      <c r="T418" s="73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248</v>
      </c>
      <c r="AU418" s="18" t="s">
        <v>86</v>
      </c>
    </row>
    <row r="419" spans="1:65" s="2" customFormat="1" ht="33" customHeight="1">
      <c r="A419" s="35"/>
      <c r="B419" s="36"/>
      <c r="C419" s="254" t="s">
        <v>1760</v>
      </c>
      <c r="D419" s="254" t="s">
        <v>340</v>
      </c>
      <c r="E419" s="255" t="s">
        <v>6661</v>
      </c>
      <c r="F419" s="256" t="s">
        <v>6662</v>
      </c>
      <c r="G419" s="257" t="s">
        <v>519</v>
      </c>
      <c r="H419" s="258">
        <v>4500</v>
      </c>
      <c r="I419" s="259"/>
      <c r="J419" s="260">
        <f>ROUND(I419*H419,2)</f>
        <v>0</v>
      </c>
      <c r="K419" s="256" t="s">
        <v>245</v>
      </c>
      <c r="L419" s="261"/>
      <c r="M419" s="262" t="s">
        <v>1</v>
      </c>
      <c r="N419" s="263" t="s">
        <v>40</v>
      </c>
      <c r="O419" s="72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3" t="s">
        <v>319</v>
      </c>
      <c r="AT419" s="203" t="s">
        <v>340</v>
      </c>
      <c r="AU419" s="203" t="s">
        <v>86</v>
      </c>
      <c r="AY419" s="18" t="s">
        <v>239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8" t="s">
        <v>83</v>
      </c>
      <c r="BK419" s="204">
        <f>ROUND(I419*H419,2)</f>
        <v>0</v>
      </c>
      <c r="BL419" s="18" t="s">
        <v>246</v>
      </c>
      <c r="BM419" s="203" t="s">
        <v>3084</v>
      </c>
    </row>
    <row r="420" spans="1:65" s="14" customFormat="1" ht="11.25">
      <c r="B420" s="221"/>
      <c r="C420" s="222"/>
      <c r="D420" s="212" t="s">
        <v>250</v>
      </c>
      <c r="E420" s="223" t="s">
        <v>1</v>
      </c>
      <c r="F420" s="224" t="s">
        <v>6663</v>
      </c>
      <c r="G420" s="222"/>
      <c r="H420" s="225">
        <v>4500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250</v>
      </c>
      <c r="AU420" s="231" t="s">
        <v>86</v>
      </c>
      <c r="AV420" s="14" t="s">
        <v>86</v>
      </c>
      <c r="AW420" s="14" t="s">
        <v>31</v>
      </c>
      <c r="AX420" s="14" t="s">
        <v>75</v>
      </c>
      <c r="AY420" s="231" t="s">
        <v>239</v>
      </c>
    </row>
    <row r="421" spans="1:65" s="16" customFormat="1" ht="11.25">
      <c r="B421" s="243"/>
      <c r="C421" s="244"/>
      <c r="D421" s="212" t="s">
        <v>250</v>
      </c>
      <c r="E421" s="245" t="s">
        <v>1</v>
      </c>
      <c r="F421" s="246" t="s">
        <v>264</v>
      </c>
      <c r="G421" s="244"/>
      <c r="H421" s="247">
        <v>4500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AT421" s="253" t="s">
        <v>250</v>
      </c>
      <c r="AU421" s="253" t="s">
        <v>86</v>
      </c>
      <c r="AV421" s="16" t="s">
        <v>246</v>
      </c>
      <c r="AW421" s="16" t="s">
        <v>31</v>
      </c>
      <c r="AX421" s="16" t="s">
        <v>83</v>
      </c>
      <c r="AY421" s="253" t="s">
        <v>239</v>
      </c>
    </row>
    <row r="422" spans="1:65" s="2" customFormat="1" ht="24.2" customHeight="1">
      <c r="A422" s="35"/>
      <c r="B422" s="36"/>
      <c r="C422" s="254" t="s">
        <v>1766</v>
      </c>
      <c r="D422" s="254" t="s">
        <v>340</v>
      </c>
      <c r="E422" s="255" t="s">
        <v>6664</v>
      </c>
      <c r="F422" s="256" t="s">
        <v>6665</v>
      </c>
      <c r="G422" s="257" t="s">
        <v>519</v>
      </c>
      <c r="H422" s="258">
        <v>200</v>
      </c>
      <c r="I422" s="259"/>
      <c r="J422" s="260">
        <f>ROUND(I422*H422,2)</f>
        <v>0</v>
      </c>
      <c r="K422" s="256" t="s">
        <v>245</v>
      </c>
      <c r="L422" s="261"/>
      <c r="M422" s="262" t="s">
        <v>1</v>
      </c>
      <c r="N422" s="263" t="s">
        <v>40</v>
      </c>
      <c r="O422" s="72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03" t="s">
        <v>319</v>
      </c>
      <c r="AT422" s="203" t="s">
        <v>340</v>
      </c>
      <c r="AU422" s="203" t="s">
        <v>86</v>
      </c>
      <c r="AY422" s="18" t="s">
        <v>239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8" t="s">
        <v>83</v>
      </c>
      <c r="BK422" s="204">
        <f>ROUND(I422*H422,2)</f>
        <v>0</v>
      </c>
      <c r="BL422" s="18" t="s">
        <v>246</v>
      </c>
      <c r="BM422" s="203" t="s">
        <v>3107</v>
      </c>
    </row>
    <row r="423" spans="1:65" s="2" customFormat="1" ht="24.2" customHeight="1">
      <c r="A423" s="35"/>
      <c r="B423" s="36"/>
      <c r="C423" s="192" t="s">
        <v>1772</v>
      </c>
      <c r="D423" s="192" t="s">
        <v>241</v>
      </c>
      <c r="E423" s="193" t="s">
        <v>6335</v>
      </c>
      <c r="F423" s="194" t="s">
        <v>6336</v>
      </c>
      <c r="G423" s="195" t="s">
        <v>519</v>
      </c>
      <c r="H423" s="196">
        <v>805</v>
      </c>
      <c r="I423" s="197"/>
      <c r="J423" s="198">
        <f>ROUND(I423*H423,2)</f>
        <v>0</v>
      </c>
      <c r="K423" s="194" t="s">
        <v>245</v>
      </c>
      <c r="L423" s="40"/>
      <c r="M423" s="199" t="s">
        <v>1</v>
      </c>
      <c r="N423" s="200" t="s">
        <v>40</v>
      </c>
      <c r="O423" s="72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3" t="s">
        <v>246</v>
      </c>
      <c r="AT423" s="203" t="s">
        <v>241</v>
      </c>
      <c r="AU423" s="203" t="s">
        <v>86</v>
      </c>
      <c r="AY423" s="18" t="s">
        <v>239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8" t="s">
        <v>83</v>
      </c>
      <c r="BK423" s="204">
        <f>ROUND(I423*H423,2)</f>
        <v>0</v>
      </c>
      <c r="BL423" s="18" t="s">
        <v>246</v>
      </c>
      <c r="BM423" s="203" t="s">
        <v>3119</v>
      </c>
    </row>
    <row r="424" spans="1:65" s="2" customFormat="1" ht="11.25">
      <c r="A424" s="35"/>
      <c r="B424" s="36"/>
      <c r="C424" s="37"/>
      <c r="D424" s="205" t="s">
        <v>248</v>
      </c>
      <c r="E424" s="37"/>
      <c r="F424" s="206" t="s">
        <v>6337</v>
      </c>
      <c r="G424" s="37"/>
      <c r="H424" s="37"/>
      <c r="I424" s="207"/>
      <c r="J424" s="37"/>
      <c r="K424" s="37"/>
      <c r="L424" s="40"/>
      <c r="M424" s="208"/>
      <c r="N424" s="209"/>
      <c r="O424" s="72"/>
      <c r="P424" s="72"/>
      <c r="Q424" s="72"/>
      <c r="R424" s="72"/>
      <c r="S424" s="72"/>
      <c r="T424" s="73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248</v>
      </c>
      <c r="AU424" s="18" t="s">
        <v>86</v>
      </c>
    </row>
    <row r="425" spans="1:65" s="2" customFormat="1" ht="21.75" customHeight="1">
      <c r="A425" s="35"/>
      <c r="B425" s="36"/>
      <c r="C425" s="254" t="s">
        <v>1777</v>
      </c>
      <c r="D425" s="254" t="s">
        <v>340</v>
      </c>
      <c r="E425" s="255" t="s">
        <v>6338</v>
      </c>
      <c r="F425" s="256" t="s">
        <v>6339</v>
      </c>
      <c r="G425" s="257" t="s">
        <v>519</v>
      </c>
      <c r="H425" s="258">
        <v>700</v>
      </c>
      <c r="I425" s="259"/>
      <c r="J425" s="260">
        <f>ROUND(I425*H425,2)</f>
        <v>0</v>
      </c>
      <c r="K425" s="256" t="s">
        <v>245</v>
      </c>
      <c r="L425" s="261"/>
      <c r="M425" s="262" t="s">
        <v>1</v>
      </c>
      <c r="N425" s="263" t="s">
        <v>40</v>
      </c>
      <c r="O425" s="72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3" t="s">
        <v>319</v>
      </c>
      <c r="AT425" s="203" t="s">
        <v>340</v>
      </c>
      <c r="AU425" s="203" t="s">
        <v>86</v>
      </c>
      <c r="AY425" s="18" t="s">
        <v>239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8" t="s">
        <v>83</v>
      </c>
      <c r="BK425" s="204">
        <f>ROUND(I425*H425,2)</f>
        <v>0</v>
      </c>
      <c r="BL425" s="18" t="s">
        <v>246</v>
      </c>
      <c r="BM425" s="203" t="s">
        <v>3132</v>
      </c>
    </row>
    <row r="426" spans="1:65" s="14" customFormat="1" ht="22.5">
      <c r="B426" s="221"/>
      <c r="C426" s="222"/>
      <c r="D426" s="212" t="s">
        <v>250</v>
      </c>
      <c r="E426" s="223" t="s">
        <v>1</v>
      </c>
      <c r="F426" s="224" t="s">
        <v>6666</v>
      </c>
      <c r="G426" s="222"/>
      <c r="H426" s="225">
        <v>700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250</v>
      </c>
      <c r="AU426" s="231" t="s">
        <v>86</v>
      </c>
      <c r="AV426" s="14" t="s">
        <v>86</v>
      </c>
      <c r="AW426" s="14" t="s">
        <v>31</v>
      </c>
      <c r="AX426" s="14" t="s">
        <v>75</v>
      </c>
      <c r="AY426" s="231" t="s">
        <v>239</v>
      </c>
    </row>
    <row r="427" spans="1:65" s="16" customFormat="1" ht="11.25">
      <c r="B427" s="243"/>
      <c r="C427" s="244"/>
      <c r="D427" s="212" t="s">
        <v>250</v>
      </c>
      <c r="E427" s="245" t="s">
        <v>1</v>
      </c>
      <c r="F427" s="246" t="s">
        <v>264</v>
      </c>
      <c r="G427" s="244"/>
      <c r="H427" s="247">
        <v>700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AT427" s="253" t="s">
        <v>250</v>
      </c>
      <c r="AU427" s="253" t="s">
        <v>86</v>
      </c>
      <c r="AV427" s="16" t="s">
        <v>246</v>
      </c>
      <c r="AW427" s="16" t="s">
        <v>31</v>
      </c>
      <c r="AX427" s="16" t="s">
        <v>83</v>
      </c>
      <c r="AY427" s="253" t="s">
        <v>239</v>
      </c>
    </row>
    <row r="428" spans="1:65" s="2" customFormat="1" ht="24.2" customHeight="1">
      <c r="A428" s="35"/>
      <c r="B428" s="36"/>
      <c r="C428" s="254" t="s">
        <v>1783</v>
      </c>
      <c r="D428" s="254" t="s">
        <v>340</v>
      </c>
      <c r="E428" s="255" t="s">
        <v>6667</v>
      </c>
      <c r="F428" s="256" t="s">
        <v>6668</v>
      </c>
      <c r="G428" s="257" t="s">
        <v>519</v>
      </c>
      <c r="H428" s="258">
        <v>50</v>
      </c>
      <c r="I428" s="259"/>
      <c r="J428" s="260">
        <f>ROUND(I428*H428,2)</f>
        <v>0</v>
      </c>
      <c r="K428" s="256" t="s">
        <v>245</v>
      </c>
      <c r="L428" s="261"/>
      <c r="M428" s="262" t="s">
        <v>1</v>
      </c>
      <c r="N428" s="263" t="s">
        <v>40</v>
      </c>
      <c r="O428" s="72"/>
      <c r="P428" s="201">
        <f>O428*H428</f>
        <v>0</v>
      </c>
      <c r="Q428" s="201">
        <v>0</v>
      </c>
      <c r="R428" s="201">
        <f>Q428*H428</f>
        <v>0</v>
      </c>
      <c r="S428" s="201">
        <v>0</v>
      </c>
      <c r="T428" s="202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3" t="s">
        <v>319</v>
      </c>
      <c r="AT428" s="203" t="s">
        <v>340</v>
      </c>
      <c r="AU428" s="203" t="s">
        <v>86</v>
      </c>
      <c r="AY428" s="18" t="s">
        <v>239</v>
      </c>
      <c r="BE428" s="204">
        <f>IF(N428="základní",J428,0)</f>
        <v>0</v>
      </c>
      <c r="BF428" s="204">
        <f>IF(N428="snížená",J428,0)</f>
        <v>0</v>
      </c>
      <c r="BG428" s="204">
        <f>IF(N428="zákl. přenesená",J428,0)</f>
        <v>0</v>
      </c>
      <c r="BH428" s="204">
        <f>IF(N428="sníž. přenesená",J428,0)</f>
        <v>0</v>
      </c>
      <c r="BI428" s="204">
        <f>IF(N428="nulová",J428,0)</f>
        <v>0</v>
      </c>
      <c r="BJ428" s="18" t="s">
        <v>83</v>
      </c>
      <c r="BK428" s="204">
        <f>ROUND(I428*H428,2)</f>
        <v>0</v>
      </c>
      <c r="BL428" s="18" t="s">
        <v>246</v>
      </c>
      <c r="BM428" s="203" t="s">
        <v>3144</v>
      </c>
    </row>
    <row r="429" spans="1:65" s="2" customFormat="1" ht="16.5" customHeight="1">
      <c r="A429" s="35"/>
      <c r="B429" s="36"/>
      <c r="C429" s="254" t="s">
        <v>1787</v>
      </c>
      <c r="D429" s="254" t="s">
        <v>340</v>
      </c>
      <c r="E429" s="255" t="s">
        <v>6669</v>
      </c>
      <c r="F429" s="256" t="s">
        <v>6670</v>
      </c>
      <c r="G429" s="257" t="s">
        <v>519</v>
      </c>
      <c r="H429" s="258">
        <v>75</v>
      </c>
      <c r="I429" s="259"/>
      <c r="J429" s="260">
        <f>ROUND(I429*H429,2)</f>
        <v>0</v>
      </c>
      <c r="K429" s="256" t="s">
        <v>1</v>
      </c>
      <c r="L429" s="261"/>
      <c r="M429" s="262" t="s">
        <v>1</v>
      </c>
      <c r="N429" s="263" t="s">
        <v>40</v>
      </c>
      <c r="O429" s="72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3" t="s">
        <v>319</v>
      </c>
      <c r="AT429" s="203" t="s">
        <v>340</v>
      </c>
      <c r="AU429" s="203" t="s">
        <v>86</v>
      </c>
      <c r="AY429" s="18" t="s">
        <v>239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8" t="s">
        <v>83</v>
      </c>
      <c r="BK429" s="204">
        <f>ROUND(I429*H429,2)</f>
        <v>0</v>
      </c>
      <c r="BL429" s="18" t="s">
        <v>246</v>
      </c>
      <c r="BM429" s="203" t="s">
        <v>3154</v>
      </c>
    </row>
    <row r="430" spans="1:65" s="2" customFormat="1" ht="24.2" customHeight="1">
      <c r="A430" s="35"/>
      <c r="B430" s="36"/>
      <c r="C430" s="192" t="s">
        <v>1791</v>
      </c>
      <c r="D430" s="192" t="s">
        <v>241</v>
      </c>
      <c r="E430" s="193" t="s">
        <v>6671</v>
      </c>
      <c r="F430" s="194" t="s">
        <v>6672</v>
      </c>
      <c r="G430" s="195" t="s">
        <v>674</v>
      </c>
      <c r="H430" s="196">
        <v>45</v>
      </c>
      <c r="I430" s="197"/>
      <c r="J430" s="198">
        <f>ROUND(I430*H430,2)</f>
        <v>0</v>
      </c>
      <c r="K430" s="194" t="s">
        <v>245</v>
      </c>
      <c r="L430" s="40"/>
      <c r="M430" s="199" t="s">
        <v>1</v>
      </c>
      <c r="N430" s="200" t="s">
        <v>40</v>
      </c>
      <c r="O430" s="72"/>
      <c r="P430" s="201">
        <f>O430*H430</f>
        <v>0</v>
      </c>
      <c r="Q430" s="201">
        <v>0</v>
      </c>
      <c r="R430" s="201">
        <f>Q430*H430</f>
        <v>0</v>
      </c>
      <c r="S430" s="201">
        <v>0</v>
      </c>
      <c r="T430" s="20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3" t="s">
        <v>246</v>
      </c>
      <c r="AT430" s="203" t="s">
        <v>241</v>
      </c>
      <c r="AU430" s="203" t="s">
        <v>86</v>
      </c>
      <c r="AY430" s="18" t="s">
        <v>239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8" t="s">
        <v>83</v>
      </c>
      <c r="BK430" s="204">
        <f>ROUND(I430*H430,2)</f>
        <v>0</v>
      </c>
      <c r="BL430" s="18" t="s">
        <v>246</v>
      </c>
      <c r="BM430" s="203" t="s">
        <v>3172</v>
      </c>
    </row>
    <row r="431" spans="1:65" s="2" customFormat="1" ht="11.25">
      <c r="A431" s="35"/>
      <c r="B431" s="36"/>
      <c r="C431" s="37"/>
      <c r="D431" s="205" t="s">
        <v>248</v>
      </c>
      <c r="E431" s="37"/>
      <c r="F431" s="206" t="s">
        <v>6673</v>
      </c>
      <c r="G431" s="37"/>
      <c r="H431" s="37"/>
      <c r="I431" s="207"/>
      <c r="J431" s="37"/>
      <c r="K431" s="37"/>
      <c r="L431" s="40"/>
      <c r="M431" s="208"/>
      <c r="N431" s="209"/>
      <c r="O431" s="72"/>
      <c r="P431" s="72"/>
      <c r="Q431" s="72"/>
      <c r="R431" s="72"/>
      <c r="S431" s="72"/>
      <c r="T431" s="73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248</v>
      </c>
      <c r="AU431" s="18" t="s">
        <v>86</v>
      </c>
    </row>
    <row r="432" spans="1:65" s="2" customFormat="1" ht="24.2" customHeight="1">
      <c r="A432" s="35"/>
      <c r="B432" s="36"/>
      <c r="C432" s="192" t="s">
        <v>1795</v>
      </c>
      <c r="D432" s="192" t="s">
        <v>241</v>
      </c>
      <c r="E432" s="193" t="s">
        <v>6674</v>
      </c>
      <c r="F432" s="194" t="s">
        <v>6675</v>
      </c>
      <c r="G432" s="195" t="s">
        <v>674</v>
      </c>
      <c r="H432" s="196">
        <v>3</v>
      </c>
      <c r="I432" s="197"/>
      <c r="J432" s="198">
        <f>ROUND(I432*H432,2)</f>
        <v>0</v>
      </c>
      <c r="K432" s="194" t="s">
        <v>245</v>
      </c>
      <c r="L432" s="40"/>
      <c r="M432" s="199" t="s">
        <v>1</v>
      </c>
      <c r="N432" s="200" t="s">
        <v>40</v>
      </c>
      <c r="O432" s="72"/>
      <c r="P432" s="201">
        <f>O432*H432</f>
        <v>0</v>
      </c>
      <c r="Q432" s="201">
        <v>0</v>
      </c>
      <c r="R432" s="201">
        <f>Q432*H432</f>
        <v>0</v>
      </c>
      <c r="S432" s="201">
        <v>0</v>
      </c>
      <c r="T432" s="202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3" t="s">
        <v>246</v>
      </c>
      <c r="AT432" s="203" t="s">
        <v>241</v>
      </c>
      <c r="AU432" s="203" t="s">
        <v>86</v>
      </c>
      <c r="AY432" s="18" t="s">
        <v>239</v>
      </c>
      <c r="BE432" s="204">
        <f>IF(N432="základní",J432,0)</f>
        <v>0</v>
      </c>
      <c r="BF432" s="204">
        <f>IF(N432="snížená",J432,0)</f>
        <v>0</v>
      </c>
      <c r="BG432" s="204">
        <f>IF(N432="zákl. přenesená",J432,0)</f>
        <v>0</v>
      </c>
      <c r="BH432" s="204">
        <f>IF(N432="sníž. přenesená",J432,0)</f>
        <v>0</v>
      </c>
      <c r="BI432" s="204">
        <f>IF(N432="nulová",J432,0)</f>
        <v>0</v>
      </c>
      <c r="BJ432" s="18" t="s">
        <v>83</v>
      </c>
      <c r="BK432" s="204">
        <f>ROUND(I432*H432,2)</f>
        <v>0</v>
      </c>
      <c r="BL432" s="18" t="s">
        <v>246</v>
      </c>
      <c r="BM432" s="203" t="s">
        <v>3189</v>
      </c>
    </row>
    <row r="433" spans="1:65" s="2" customFormat="1" ht="11.25">
      <c r="A433" s="35"/>
      <c r="B433" s="36"/>
      <c r="C433" s="37"/>
      <c r="D433" s="205" t="s">
        <v>248</v>
      </c>
      <c r="E433" s="37"/>
      <c r="F433" s="206" t="s">
        <v>6676</v>
      </c>
      <c r="G433" s="37"/>
      <c r="H433" s="37"/>
      <c r="I433" s="207"/>
      <c r="J433" s="37"/>
      <c r="K433" s="37"/>
      <c r="L433" s="40"/>
      <c r="M433" s="208"/>
      <c r="N433" s="209"/>
      <c r="O433" s="72"/>
      <c r="P433" s="72"/>
      <c r="Q433" s="72"/>
      <c r="R433" s="72"/>
      <c r="S433" s="72"/>
      <c r="T433" s="73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248</v>
      </c>
      <c r="AU433" s="18" t="s">
        <v>86</v>
      </c>
    </row>
    <row r="434" spans="1:65" s="2" customFormat="1" ht="24.2" customHeight="1">
      <c r="A434" s="35"/>
      <c r="B434" s="36"/>
      <c r="C434" s="192" t="s">
        <v>1799</v>
      </c>
      <c r="D434" s="192" t="s">
        <v>241</v>
      </c>
      <c r="E434" s="193" t="s">
        <v>6677</v>
      </c>
      <c r="F434" s="194" t="s">
        <v>6678</v>
      </c>
      <c r="G434" s="195" t="s">
        <v>674</v>
      </c>
      <c r="H434" s="196">
        <v>45</v>
      </c>
      <c r="I434" s="197"/>
      <c r="J434" s="198">
        <f>ROUND(I434*H434,2)</f>
        <v>0</v>
      </c>
      <c r="K434" s="194" t="s">
        <v>245</v>
      </c>
      <c r="L434" s="40"/>
      <c r="M434" s="199" t="s">
        <v>1</v>
      </c>
      <c r="N434" s="200" t="s">
        <v>40</v>
      </c>
      <c r="O434" s="72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3" t="s">
        <v>246</v>
      </c>
      <c r="AT434" s="203" t="s">
        <v>241</v>
      </c>
      <c r="AU434" s="203" t="s">
        <v>86</v>
      </c>
      <c r="AY434" s="18" t="s">
        <v>239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8" t="s">
        <v>83</v>
      </c>
      <c r="BK434" s="204">
        <f>ROUND(I434*H434,2)</f>
        <v>0</v>
      </c>
      <c r="BL434" s="18" t="s">
        <v>246</v>
      </c>
      <c r="BM434" s="203" t="s">
        <v>3203</v>
      </c>
    </row>
    <row r="435" spans="1:65" s="2" customFormat="1" ht="11.25">
      <c r="A435" s="35"/>
      <c r="B435" s="36"/>
      <c r="C435" s="37"/>
      <c r="D435" s="205" t="s">
        <v>248</v>
      </c>
      <c r="E435" s="37"/>
      <c r="F435" s="206" t="s">
        <v>6679</v>
      </c>
      <c r="G435" s="37"/>
      <c r="H435" s="37"/>
      <c r="I435" s="207"/>
      <c r="J435" s="37"/>
      <c r="K435" s="37"/>
      <c r="L435" s="40"/>
      <c r="M435" s="208"/>
      <c r="N435" s="209"/>
      <c r="O435" s="72"/>
      <c r="P435" s="72"/>
      <c r="Q435" s="72"/>
      <c r="R435" s="72"/>
      <c r="S435" s="72"/>
      <c r="T435" s="73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248</v>
      </c>
      <c r="AU435" s="18" t="s">
        <v>86</v>
      </c>
    </row>
    <row r="436" spans="1:65" s="2" customFormat="1" ht="24.2" customHeight="1">
      <c r="A436" s="35"/>
      <c r="B436" s="36"/>
      <c r="C436" s="192" t="s">
        <v>1804</v>
      </c>
      <c r="D436" s="192" t="s">
        <v>241</v>
      </c>
      <c r="E436" s="193" t="s">
        <v>6680</v>
      </c>
      <c r="F436" s="194" t="s">
        <v>6681</v>
      </c>
      <c r="G436" s="195" t="s">
        <v>674</v>
      </c>
      <c r="H436" s="196">
        <v>24</v>
      </c>
      <c r="I436" s="197"/>
      <c r="J436" s="198">
        <f>ROUND(I436*H436,2)</f>
        <v>0</v>
      </c>
      <c r="K436" s="194" t="s">
        <v>245</v>
      </c>
      <c r="L436" s="40"/>
      <c r="M436" s="199" t="s">
        <v>1</v>
      </c>
      <c r="N436" s="200" t="s">
        <v>40</v>
      </c>
      <c r="O436" s="72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3" t="s">
        <v>246</v>
      </c>
      <c r="AT436" s="203" t="s">
        <v>241</v>
      </c>
      <c r="AU436" s="203" t="s">
        <v>86</v>
      </c>
      <c r="AY436" s="18" t="s">
        <v>239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8" t="s">
        <v>83</v>
      </c>
      <c r="BK436" s="204">
        <f>ROUND(I436*H436,2)</f>
        <v>0</v>
      </c>
      <c r="BL436" s="18" t="s">
        <v>246</v>
      </c>
      <c r="BM436" s="203" t="s">
        <v>3216</v>
      </c>
    </row>
    <row r="437" spans="1:65" s="2" customFormat="1" ht="11.25">
      <c r="A437" s="35"/>
      <c r="B437" s="36"/>
      <c r="C437" s="37"/>
      <c r="D437" s="205" t="s">
        <v>248</v>
      </c>
      <c r="E437" s="37"/>
      <c r="F437" s="206" t="s">
        <v>6682</v>
      </c>
      <c r="G437" s="37"/>
      <c r="H437" s="37"/>
      <c r="I437" s="207"/>
      <c r="J437" s="37"/>
      <c r="K437" s="37"/>
      <c r="L437" s="40"/>
      <c r="M437" s="208"/>
      <c r="N437" s="209"/>
      <c r="O437" s="72"/>
      <c r="P437" s="72"/>
      <c r="Q437" s="72"/>
      <c r="R437" s="72"/>
      <c r="S437" s="72"/>
      <c r="T437" s="73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248</v>
      </c>
      <c r="AU437" s="18" t="s">
        <v>86</v>
      </c>
    </row>
    <row r="438" spans="1:65" s="2" customFormat="1" ht="16.5" customHeight="1">
      <c r="A438" s="35"/>
      <c r="B438" s="36"/>
      <c r="C438" s="192" t="s">
        <v>1810</v>
      </c>
      <c r="D438" s="192" t="s">
        <v>241</v>
      </c>
      <c r="E438" s="193" t="s">
        <v>6683</v>
      </c>
      <c r="F438" s="194" t="s">
        <v>6684</v>
      </c>
      <c r="G438" s="195" t="s">
        <v>674</v>
      </c>
      <c r="H438" s="196">
        <v>5</v>
      </c>
      <c r="I438" s="197"/>
      <c r="J438" s="198">
        <f>ROUND(I438*H438,2)</f>
        <v>0</v>
      </c>
      <c r="K438" s="194" t="s">
        <v>1</v>
      </c>
      <c r="L438" s="40"/>
      <c r="M438" s="199" t="s">
        <v>1</v>
      </c>
      <c r="N438" s="200" t="s">
        <v>40</v>
      </c>
      <c r="O438" s="72"/>
      <c r="P438" s="201">
        <f>O438*H438</f>
        <v>0</v>
      </c>
      <c r="Q438" s="201">
        <v>0</v>
      </c>
      <c r="R438" s="201">
        <f>Q438*H438</f>
        <v>0</v>
      </c>
      <c r="S438" s="201">
        <v>0</v>
      </c>
      <c r="T438" s="202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03" t="s">
        <v>246</v>
      </c>
      <c r="AT438" s="203" t="s">
        <v>241</v>
      </c>
      <c r="AU438" s="203" t="s">
        <v>86</v>
      </c>
      <c r="AY438" s="18" t="s">
        <v>239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8" t="s">
        <v>83</v>
      </c>
      <c r="BK438" s="204">
        <f>ROUND(I438*H438,2)</f>
        <v>0</v>
      </c>
      <c r="BL438" s="18" t="s">
        <v>246</v>
      </c>
      <c r="BM438" s="203" t="s">
        <v>3234</v>
      </c>
    </row>
    <row r="439" spans="1:65" s="2" customFormat="1" ht="16.5" customHeight="1">
      <c r="A439" s="35"/>
      <c r="B439" s="36"/>
      <c r="C439" s="254" t="s">
        <v>1819</v>
      </c>
      <c r="D439" s="254" t="s">
        <v>340</v>
      </c>
      <c r="E439" s="255" t="s">
        <v>6685</v>
      </c>
      <c r="F439" s="256" t="s">
        <v>6686</v>
      </c>
      <c r="G439" s="257" t="s">
        <v>5317</v>
      </c>
      <c r="H439" s="258">
        <v>5</v>
      </c>
      <c r="I439" s="259"/>
      <c r="J439" s="260">
        <f>ROUND(I439*H439,2)</f>
        <v>0</v>
      </c>
      <c r="K439" s="256" t="s">
        <v>1</v>
      </c>
      <c r="L439" s="261"/>
      <c r="M439" s="262" t="s">
        <v>1</v>
      </c>
      <c r="N439" s="263" t="s">
        <v>40</v>
      </c>
      <c r="O439" s="72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3" t="s">
        <v>319</v>
      </c>
      <c r="AT439" s="203" t="s">
        <v>340</v>
      </c>
      <c r="AU439" s="203" t="s">
        <v>86</v>
      </c>
      <c r="AY439" s="18" t="s">
        <v>239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8" t="s">
        <v>83</v>
      </c>
      <c r="BK439" s="204">
        <f>ROUND(I439*H439,2)</f>
        <v>0</v>
      </c>
      <c r="BL439" s="18" t="s">
        <v>246</v>
      </c>
      <c r="BM439" s="203" t="s">
        <v>3265</v>
      </c>
    </row>
    <row r="440" spans="1:65" s="2" customFormat="1" ht="48.75">
      <c r="A440" s="35"/>
      <c r="B440" s="36"/>
      <c r="C440" s="37"/>
      <c r="D440" s="212" t="s">
        <v>741</v>
      </c>
      <c r="E440" s="37"/>
      <c r="F440" s="264" t="s">
        <v>6687</v>
      </c>
      <c r="G440" s="37"/>
      <c r="H440" s="37"/>
      <c r="I440" s="207"/>
      <c r="J440" s="37"/>
      <c r="K440" s="37"/>
      <c r="L440" s="40"/>
      <c r="M440" s="208"/>
      <c r="N440" s="209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741</v>
      </c>
      <c r="AU440" s="18" t="s">
        <v>86</v>
      </c>
    </row>
    <row r="441" spans="1:65" s="2" customFormat="1" ht="16.5" customHeight="1">
      <c r="A441" s="35"/>
      <c r="B441" s="36"/>
      <c r="C441" s="192" t="s">
        <v>1826</v>
      </c>
      <c r="D441" s="192" t="s">
        <v>241</v>
      </c>
      <c r="E441" s="193" t="s">
        <v>6688</v>
      </c>
      <c r="F441" s="194" t="s">
        <v>6689</v>
      </c>
      <c r="G441" s="195" t="s">
        <v>674</v>
      </c>
      <c r="H441" s="196">
        <v>1</v>
      </c>
      <c r="I441" s="197"/>
      <c r="J441" s="198">
        <f>ROUND(I441*H441,2)</f>
        <v>0</v>
      </c>
      <c r="K441" s="194" t="s">
        <v>1</v>
      </c>
      <c r="L441" s="40"/>
      <c r="M441" s="199" t="s">
        <v>1</v>
      </c>
      <c r="N441" s="200" t="s">
        <v>40</v>
      </c>
      <c r="O441" s="72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3" t="s">
        <v>246</v>
      </c>
      <c r="AT441" s="203" t="s">
        <v>241</v>
      </c>
      <c r="AU441" s="203" t="s">
        <v>86</v>
      </c>
      <c r="AY441" s="18" t="s">
        <v>239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8" t="s">
        <v>83</v>
      </c>
      <c r="BK441" s="204">
        <f>ROUND(I441*H441,2)</f>
        <v>0</v>
      </c>
      <c r="BL441" s="18" t="s">
        <v>246</v>
      </c>
      <c r="BM441" s="203" t="s">
        <v>3277</v>
      </c>
    </row>
    <row r="442" spans="1:65" s="2" customFormat="1" ht="24.2" customHeight="1">
      <c r="A442" s="35"/>
      <c r="B442" s="36"/>
      <c r="C442" s="254" t="s">
        <v>1836</v>
      </c>
      <c r="D442" s="254" t="s">
        <v>340</v>
      </c>
      <c r="E442" s="255" t="s">
        <v>6690</v>
      </c>
      <c r="F442" s="256" t="s">
        <v>6691</v>
      </c>
      <c r="G442" s="257" t="s">
        <v>5317</v>
      </c>
      <c r="H442" s="258">
        <v>1</v>
      </c>
      <c r="I442" s="259"/>
      <c r="J442" s="260">
        <f>ROUND(I442*H442,2)</f>
        <v>0</v>
      </c>
      <c r="K442" s="256" t="s">
        <v>1</v>
      </c>
      <c r="L442" s="261"/>
      <c r="M442" s="262" t="s">
        <v>1</v>
      </c>
      <c r="N442" s="263" t="s">
        <v>40</v>
      </c>
      <c r="O442" s="72"/>
      <c r="P442" s="201">
        <f>O442*H442</f>
        <v>0</v>
      </c>
      <c r="Q442" s="201">
        <v>0</v>
      </c>
      <c r="R442" s="201">
        <f>Q442*H442</f>
        <v>0</v>
      </c>
      <c r="S442" s="201">
        <v>0</v>
      </c>
      <c r="T442" s="20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3" t="s">
        <v>319</v>
      </c>
      <c r="AT442" s="203" t="s">
        <v>340</v>
      </c>
      <c r="AU442" s="203" t="s">
        <v>86</v>
      </c>
      <c r="AY442" s="18" t="s">
        <v>239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8" t="s">
        <v>83</v>
      </c>
      <c r="BK442" s="204">
        <f>ROUND(I442*H442,2)</f>
        <v>0</v>
      </c>
      <c r="BL442" s="18" t="s">
        <v>246</v>
      </c>
      <c r="BM442" s="203" t="s">
        <v>3297</v>
      </c>
    </row>
    <row r="443" spans="1:65" s="12" customFormat="1" ht="22.9" customHeight="1">
      <c r="B443" s="176"/>
      <c r="C443" s="177"/>
      <c r="D443" s="178" t="s">
        <v>74</v>
      </c>
      <c r="E443" s="190" t="s">
        <v>6692</v>
      </c>
      <c r="F443" s="190" t="s">
        <v>6693</v>
      </c>
      <c r="G443" s="177"/>
      <c r="H443" s="177"/>
      <c r="I443" s="180"/>
      <c r="J443" s="191">
        <f>BK443</f>
        <v>0</v>
      </c>
      <c r="K443" s="177"/>
      <c r="L443" s="182"/>
      <c r="M443" s="183"/>
      <c r="N443" s="184"/>
      <c r="O443" s="184"/>
      <c r="P443" s="185">
        <f>SUM(P444:P459)</f>
        <v>0</v>
      </c>
      <c r="Q443" s="184"/>
      <c r="R443" s="185">
        <f>SUM(R444:R459)</f>
        <v>0</v>
      </c>
      <c r="S443" s="184"/>
      <c r="T443" s="186">
        <f>SUM(T444:T459)</f>
        <v>0</v>
      </c>
      <c r="AR443" s="187" t="s">
        <v>83</v>
      </c>
      <c r="AT443" s="188" t="s">
        <v>74</v>
      </c>
      <c r="AU443" s="188" t="s">
        <v>83</v>
      </c>
      <c r="AY443" s="187" t="s">
        <v>239</v>
      </c>
      <c r="BK443" s="189">
        <f>SUM(BK444:BK459)</f>
        <v>0</v>
      </c>
    </row>
    <row r="444" spans="1:65" s="2" customFormat="1" ht="24.2" customHeight="1">
      <c r="A444" s="35"/>
      <c r="B444" s="36"/>
      <c r="C444" s="192" t="s">
        <v>1845</v>
      </c>
      <c r="D444" s="192" t="s">
        <v>241</v>
      </c>
      <c r="E444" s="193" t="s">
        <v>6694</v>
      </c>
      <c r="F444" s="194" t="s">
        <v>6695</v>
      </c>
      <c r="G444" s="195" t="s">
        <v>674</v>
      </c>
      <c r="H444" s="196">
        <v>1</v>
      </c>
      <c r="I444" s="197"/>
      <c r="J444" s="198">
        <f>ROUND(I444*H444,2)</f>
        <v>0</v>
      </c>
      <c r="K444" s="194" t="s">
        <v>245</v>
      </c>
      <c r="L444" s="40"/>
      <c r="M444" s="199" t="s">
        <v>1</v>
      </c>
      <c r="N444" s="200" t="s">
        <v>40</v>
      </c>
      <c r="O444" s="72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03" t="s">
        <v>246</v>
      </c>
      <c r="AT444" s="203" t="s">
        <v>241</v>
      </c>
      <c r="AU444" s="203" t="s">
        <v>86</v>
      </c>
      <c r="AY444" s="18" t="s">
        <v>239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8" t="s">
        <v>83</v>
      </c>
      <c r="BK444" s="204">
        <f>ROUND(I444*H444,2)</f>
        <v>0</v>
      </c>
      <c r="BL444" s="18" t="s">
        <v>246</v>
      </c>
      <c r="BM444" s="203" t="s">
        <v>3315</v>
      </c>
    </row>
    <row r="445" spans="1:65" s="2" customFormat="1" ht="11.25">
      <c r="A445" s="35"/>
      <c r="B445" s="36"/>
      <c r="C445" s="37"/>
      <c r="D445" s="205" t="s">
        <v>248</v>
      </c>
      <c r="E445" s="37"/>
      <c r="F445" s="206" t="s">
        <v>6696</v>
      </c>
      <c r="G445" s="37"/>
      <c r="H445" s="37"/>
      <c r="I445" s="207"/>
      <c r="J445" s="37"/>
      <c r="K445" s="37"/>
      <c r="L445" s="40"/>
      <c r="M445" s="208"/>
      <c r="N445" s="209"/>
      <c r="O445" s="72"/>
      <c r="P445" s="72"/>
      <c r="Q445" s="72"/>
      <c r="R445" s="72"/>
      <c r="S445" s="72"/>
      <c r="T445" s="73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248</v>
      </c>
      <c r="AU445" s="18" t="s">
        <v>86</v>
      </c>
    </row>
    <row r="446" spans="1:65" s="2" customFormat="1" ht="24.2" customHeight="1">
      <c r="A446" s="35"/>
      <c r="B446" s="36"/>
      <c r="C446" s="254" t="s">
        <v>1868</v>
      </c>
      <c r="D446" s="254" t="s">
        <v>340</v>
      </c>
      <c r="E446" s="255" t="s">
        <v>6697</v>
      </c>
      <c r="F446" s="256" t="s">
        <v>6698</v>
      </c>
      <c r="G446" s="257" t="s">
        <v>674</v>
      </c>
      <c r="H446" s="258">
        <v>1</v>
      </c>
      <c r="I446" s="259"/>
      <c r="J446" s="260">
        <f>ROUND(I446*H446,2)</f>
        <v>0</v>
      </c>
      <c r="K446" s="256" t="s">
        <v>1</v>
      </c>
      <c r="L446" s="261"/>
      <c r="M446" s="262" t="s">
        <v>1</v>
      </c>
      <c r="N446" s="263" t="s">
        <v>40</v>
      </c>
      <c r="O446" s="72"/>
      <c r="P446" s="201">
        <f>O446*H446</f>
        <v>0</v>
      </c>
      <c r="Q446" s="201">
        <v>0</v>
      </c>
      <c r="R446" s="201">
        <f>Q446*H446</f>
        <v>0</v>
      </c>
      <c r="S446" s="201">
        <v>0</v>
      </c>
      <c r="T446" s="202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3" t="s">
        <v>319</v>
      </c>
      <c r="AT446" s="203" t="s">
        <v>340</v>
      </c>
      <c r="AU446" s="203" t="s">
        <v>86</v>
      </c>
      <c r="AY446" s="18" t="s">
        <v>239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8" t="s">
        <v>83</v>
      </c>
      <c r="BK446" s="204">
        <f>ROUND(I446*H446,2)</f>
        <v>0</v>
      </c>
      <c r="BL446" s="18" t="s">
        <v>246</v>
      </c>
      <c r="BM446" s="203" t="s">
        <v>3333</v>
      </c>
    </row>
    <row r="447" spans="1:65" s="2" customFormat="1" ht="16.5" customHeight="1">
      <c r="A447" s="35"/>
      <c r="B447" s="36"/>
      <c r="C447" s="192" t="s">
        <v>1875</v>
      </c>
      <c r="D447" s="192" t="s">
        <v>241</v>
      </c>
      <c r="E447" s="193" t="s">
        <v>6699</v>
      </c>
      <c r="F447" s="194" t="s">
        <v>6700</v>
      </c>
      <c r="G447" s="195" t="s">
        <v>674</v>
      </c>
      <c r="H447" s="196">
        <v>12</v>
      </c>
      <c r="I447" s="197"/>
      <c r="J447" s="198">
        <f>ROUND(I447*H447,2)</f>
        <v>0</v>
      </c>
      <c r="K447" s="194" t="s">
        <v>245</v>
      </c>
      <c r="L447" s="40"/>
      <c r="M447" s="199" t="s">
        <v>1</v>
      </c>
      <c r="N447" s="200" t="s">
        <v>40</v>
      </c>
      <c r="O447" s="72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3" t="s">
        <v>246</v>
      </c>
      <c r="AT447" s="203" t="s">
        <v>241</v>
      </c>
      <c r="AU447" s="203" t="s">
        <v>86</v>
      </c>
      <c r="AY447" s="18" t="s">
        <v>239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8" t="s">
        <v>83</v>
      </c>
      <c r="BK447" s="204">
        <f>ROUND(I447*H447,2)</f>
        <v>0</v>
      </c>
      <c r="BL447" s="18" t="s">
        <v>246</v>
      </c>
      <c r="BM447" s="203" t="s">
        <v>3350</v>
      </c>
    </row>
    <row r="448" spans="1:65" s="2" customFormat="1" ht="11.25">
      <c r="A448" s="35"/>
      <c r="B448" s="36"/>
      <c r="C448" s="37"/>
      <c r="D448" s="205" t="s">
        <v>248</v>
      </c>
      <c r="E448" s="37"/>
      <c r="F448" s="206" t="s">
        <v>6701</v>
      </c>
      <c r="G448" s="37"/>
      <c r="H448" s="37"/>
      <c r="I448" s="207"/>
      <c r="J448" s="37"/>
      <c r="K448" s="37"/>
      <c r="L448" s="40"/>
      <c r="M448" s="208"/>
      <c r="N448" s="209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248</v>
      </c>
      <c r="AU448" s="18" t="s">
        <v>86</v>
      </c>
    </row>
    <row r="449" spans="1:65" s="2" customFormat="1" ht="24.2" customHeight="1">
      <c r="A449" s="35"/>
      <c r="B449" s="36"/>
      <c r="C449" s="254" t="s">
        <v>1883</v>
      </c>
      <c r="D449" s="254" t="s">
        <v>340</v>
      </c>
      <c r="E449" s="255" t="s">
        <v>6702</v>
      </c>
      <c r="F449" s="256" t="s">
        <v>6703</v>
      </c>
      <c r="G449" s="257" t="s">
        <v>674</v>
      </c>
      <c r="H449" s="258">
        <v>12</v>
      </c>
      <c r="I449" s="259"/>
      <c r="J449" s="260">
        <f>ROUND(I449*H449,2)</f>
        <v>0</v>
      </c>
      <c r="K449" s="256" t="s">
        <v>1</v>
      </c>
      <c r="L449" s="261"/>
      <c r="M449" s="262" t="s">
        <v>1</v>
      </c>
      <c r="N449" s="263" t="s">
        <v>40</v>
      </c>
      <c r="O449" s="72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3" t="s">
        <v>319</v>
      </c>
      <c r="AT449" s="203" t="s">
        <v>340</v>
      </c>
      <c r="AU449" s="203" t="s">
        <v>86</v>
      </c>
      <c r="AY449" s="18" t="s">
        <v>239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8" t="s">
        <v>83</v>
      </c>
      <c r="BK449" s="204">
        <f>ROUND(I449*H449,2)</f>
        <v>0</v>
      </c>
      <c r="BL449" s="18" t="s">
        <v>246</v>
      </c>
      <c r="BM449" s="203" t="s">
        <v>3371</v>
      </c>
    </row>
    <row r="450" spans="1:65" s="2" customFormat="1" ht="16.5" customHeight="1">
      <c r="A450" s="35"/>
      <c r="B450" s="36"/>
      <c r="C450" s="192" t="s">
        <v>1892</v>
      </c>
      <c r="D450" s="192" t="s">
        <v>241</v>
      </c>
      <c r="E450" s="193" t="s">
        <v>6704</v>
      </c>
      <c r="F450" s="194" t="s">
        <v>6705</v>
      </c>
      <c r="G450" s="195" t="s">
        <v>674</v>
      </c>
      <c r="H450" s="196">
        <v>2</v>
      </c>
      <c r="I450" s="197"/>
      <c r="J450" s="198">
        <f>ROUND(I450*H450,2)</f>
        <v>0</v>
      </c>
      <c r="K450" s="194" t="s">
        <v>245</v>
      </c>
      <c r="L450" s="40"/>
      <c r="M450" s="199" t="s">
        <v>1</v>
      </c>
      <c r="N450" s="200" t="s">
        <v>40</v>
      </c>
      <c r="O450" s="72"/>
      <c r="P450" s="201">
        <f>O450*H450</f>
        <v>0</v>
      </c>
      <c r="Q450" s="201">
        <v>0</v>
      </c>
      <c r="R450" s="201">
        <f>Q450*H450</f>
        <v>0</v>
      </c>
      <c r="S450" s="201">
        <v>0</v>
      </c>
      <c r="T450" s="202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3" t="s">
        <v>246</v>
      </c>
      <c r="AT450" s="203" t="s">
        <v>241</v>
      </c>
      <c r="AU450" s="203" t="s">
        <v>86</v>
      </c>
      <c r="AY450" s="18" t="s">
        <v>239</v>
      </c>
      <c r="BE450" s="204">
        <f>IF(N450="základní",J450,0)</f>
        <v>0</v>
      </c>
      <c r="BF450" s="204">
        <f>IF(N450="snížená",J450,0)</f>
        <v>0</v>
      </c>
      <c r="BG450" s="204">
        <f>IF(N450="zákl. přenesená",J450,0)</f>
        <v>0</v>
      </c>
      <c r="BH450" s="204">
        <f>IF(N450="sníž. přenesená",J450,0)</f>
        <v>0</v>
      </c>
      <c r="BI450" s="204">
        <f>IF(N450="nulová",J450,0)</f>
        <v>0</v>
      </c>
      <c r="BJ450" s="18" t="s">
        <v>83</v>
      </c>
      <c r="BK450" s="204">
        <f>ROUND(I450*H450,2)</f>
        <v>0</v>
      </c>
      <c r="BL450" s="18" t="s">
        <v>246</v>
      </c>
      <c r="BM450" s="203" t="s">
        <v>3383</v>
      </c>
    </row>
    <row r="451" spans="1:65" s="2" customFormat="1" ht="11.25">
      <c r="A451" s="35"/>
      <c r="B451" s="36"/>
      <c r="C451" s="37"/>
      <c r="D451" s="205" t="s">
        <v>248</v>
      </c>
      <c r="E451" s="37"/>
      <c r="F451" s="206" t="s">
        <v>6706</v>
      </c>
      <c r="G451" s="37"/>
      <c r="H451" s="37"/>
      <c r="I451" s="207"/>
      <c r="J451" s="37"/>
      <c r="K451" s="37"/>
      <c r="L451" s="40"/>
      <c r="M451" s="208"/>
      <c r="N451" s="209"/>
      <c r="O451" s="72"/>
      <c r="P451" s="72"/>
      <c r="Q451" s="72"/>
      <c r="R451" s="72"/>
      <c r="S451" s="72"/>
      <c r="T451" s="73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248</v>
      </c>
      <c r="AU451" s="18" t="s">
        <v>86</v>
      </c>
    </row>
    <row r="452" spans="1:65" s="2" customFormat="1" ht="24.2" customHeight="1">
      <c r="A452" s="35"/>
      <c r="B452" s="36"/>
      <c r="C452" s="254" t="s">
        <v>1899</v>
      </c>
      <c r="D452" s="254" t="s">
        <v>340</v>
      </c>
      <c r="E452" s="255" t="s">
        <v>6707</v>
      </c>
      <c r="F452" s="256" t="s">
        <v>6708</v>
      </c>
      <c r="G452" s="257" t="s">
        <v>674</v>
      </c>
      <c r="H452" s="258">
        <v>2</v>
      </c>
      <c r="I452" s="259"/>
      <c r="J452" s="260">
        <f>ROUND(I452*H452,2)</f>
        <v>0</v>
      </c>
      <c r="K452" s="256" t="s">
        <v>1</v>
      </c>
      <c r="L452" s="261"/>
      <c r="M452" s="262" t="s">
        <v>1</v>
      </c>
      <c r="N452" s="263" t="s">
        <v>40</v>
      </c>
      <c r="O452" s="72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3" t="s">
        <v>319</v>
      </c>
      <c r="AT452" s="203" t="s">
        <v>340</v>
      </c>
      <c r="AU452" s="203" t="s">
        <v>86</v>
      </c>
      <c r="AY452" s="18" t="s">
        <v>239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8" t="s">
        <v>83</v>
      </c>
      <c r="BK452" s="204">
        <f>ROUND(I452*H452,2)</f>
        <v>0</v>
      </c>
      <c r="BL452" s="18" t="s">
        <v>246</v>
      </c>
      <c r="BM452" s="203" t="s">
        <v>3415</v>
      </c>
    </row>
    <row r="453" spans="1:65" s="2" customFormat="1" ht="33" customHeight="1">
      <c r="A453" s="35"/>
      <c r="B453" s="36"/>
      <c r="C453" s="192" t="s">
        <v>1905</v>
      </c>
      <c r="D453" s="192" t="s">
        <v>241</v>
      </c>
      <c r="E453" s="193" t="s">
        <v>6709</v>
      </c>
      <c r="F453" s="194" t="s">
        <v>6710</v>
      </c>
      <c r="G453" s="195" t="s">
        <v>674</v>
      </c>
      <c r="H453" s="196">
        <v>14</v>
      </c>
      <c r="I453" s="197"/>
      <c r="J453" s="198">
        <f>ROUND(I453*H453,2)</f>
        <v>0</v>
      </c>
      <c r="K453" s="194" t="s">
        <v>245</v>
      </c>
      <c r="L453" s="40"/>
      <c r="M453" s="199" t="s">
        <v>1</v>
      </c>
      <c r="N453" s="200" t="s">
        <v>40</v>
      </c>
      <c r="O453" s="72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3" t="s">
        <v>246</v>
      </c>
      <c r="AT453" s="203" t="s">
        <v>241</v>
      </c>
      <c r="AU453" s="203" t="s">
        <v>86</v>
      </c>
      <c r="AY453" s="18" t="s">
        <v>239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8" t="s">
        <v>83</v>
      </c>
      <c r="BK453" s="204">
        <f>ROUND(I453*H453,2)</f>
        <v>0</v>
      </c>
      <c r="BL453" s="18" t="s">
        <v>246</v>
      </c>
      <c r="BM453" s="203" t="s">
        <v>3441</v>
      </c>
    </row>
    <row r="454" spans="1:65" s="2" customFormat="1" ht="11.25">
      <c r="A454" s="35"/>
      <c r="B454" s="36"/>
      <c r="C454" s="37"/>
      <c r="D454" s="205" t="s">
        <v>248</v>
      </c>
      <c r="E454" s="37"/>
      <c r="F454" s="206" t="s">
        <v>6711</v>
      </c>
      <c r="G454" s="37"/>
      <c r="H454" s="37"/>
      <c r="I454" s="207"/>
      <c r="J454" s="37"/>
      <c r="K454" s="37"/>
      <c r="L454" s="40"/>
      <c r="M454" s="208"/>
      <c r="N454" s="209"/>
      <c r="O454" s="72"/>
      <c r="P454" s="72"/>
      <c r="Q454" s="72"/>
      <c r="R454" s="72"/>
      <c r="S454" s="72"/>
      <c r="T454" s="73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248</v>
      </c>
      <c r="AU454" s="18" t="s">
        <v>86</v>
      </c>
    </row>
    <row r="455" spans="1:65" s="2" customFormat="1" ht="33" customHeight="1">
      <c r="A455" s="35"/>
      <c r="B455" s="36"/>
      <c r="C455" s="192" t="s">
        <v>1915</v>
      </c>
      <c r="D455" s="192" t="s">
        <v>241</v>
      </c>
      <c r="E455" s="193" t="s">
        <v>6712</v>
      </c>
      <c r="F455" s="194" t="s">
        <v>6713</v>
      </c>
      <c r="G455" s="195" t="s">
        <v>674</v>
      </c>
      <c r="H455" s="196">
        <v>1</v>
      </c>
      <c r="I455" s="197"/>
      <c r="J455" s="198">
        <f>ROUND(I455*H455,2)</f>
        <v>0</v>
      </c>
      <c r="K455" s="194" t="s">
        <v>245</v>
      </c>
      <c r="L455" s="40"/>
      <c r="M455" s="199" t="s">
        <v>1</v>
      </c>
      <c r="N455" s="200" t="s">
        <v>40</v>
      </c>
      <c r="O455" s="72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3" t="s">
        <v>246</v>
      </c>
      <c r="AT455" s="203" t="s">
        <v>241</v>
      </c>
      <c r="AU455" s="203" t="s">
        <v>86</v>
      </c>
      <c r="AY455" s="18" t="s">
        <v>239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8" t="s">
        <v>83</v>
      </c>
      <c r="BK455" s="204">
        <f>ROUND(I455*H455,2)</f>
        <v>0</v>
      </c>
      <c r="BL455" s="18" t="s">
        <v>246</v>
      </c>
      <c r="BM455" s="203" t="s">
        <v>3462</v>
      </c>
    </row>
    <row r="456" spans="1:65" s="2" customFormat="1" ht="11.25">
      <c r="A456" s="35"/>
      <c r="B456" s="36"/>
      <c r="C456" s="37"/>
      <c r="D456" s="205" t="s">
        <v>248</v>
      </c>
      <c r="E456" s="37"/>
      <c r="F456" s="206" t="s">
        <v>6714</v>
      </c>
      <c r="G456" s="37"/>
      <c r="H456" s="37"/>
      <c r="I456" s="207"/>
      <c r="J456" s="37"/>
      <c r="K456" s="37"/>
      <c r="L456" s="40"/>
      <c r="M456" s="208"/>
      <c r="N456" s="209"/>
      <c r="O456" s="72"/>
      <c r="P456" s="72"/>
      <c r="Q456" s="72"/>
      <c r="R456" s="72"/>
      <c r="S456" s="72"/>
      <c r="T456" s="73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248</v>
      </c>
      <c r="AU456" s="18" t="s">
        <v>86</v>
      </c>
    </row>
    <row r="457" spans="1:65" s="2" customFormat="1" ht="24.2" customHeight="1">
      <c r="A457" s="35"/>
      <c r="B457" s="36"/>
      <c r="C457" s="192" t="s">
        <v>1921</v>
      </c>
      <c r="D457" s="192" t="s">
        <v>241</v>
      </c>
      <c r="E457" s="193" t="s">
        <v>6715</v>
      </c>
      <c r="F457" s="194" t="s">
        <v>6716</v>
      </c>
      <c r="G457" s="195" t="s">
        <v>674</v>
      </c>
      <c r="H457" s="196">
        <v>14</v>
      </c>
      <c r="I457" s="197"/>
      <c r="J457" s="198">
        <f>ROUND(I457*H457,2)</f>
        <v>0</v>
      </c>
      <c r="K457" s="194" t="s">
        <v>245</v>
      </c>
      <c r="L457" s="40"/>
      <c r="M457" s="199" t="s">
        <v>1</v>
      </c>
      <c r="N457" s="200" t="s">
        <v>40</v>
      </c>
      <c r="O457" s="72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3" t="s">
        <v>246</v>
      </c>
      <c r="AT457" s="203" t="s">
        <v>241</v>
      </c>
      <c r="AU457" s="203" t="s">
        <v>86</v>
      </c>
      <c r="AY457" s="18" t="s">
        <v>239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8" t="s">
        <v>83</v>
      </c>
      <c r="BK457" s="204">
        <f>ROUND(I457*H457,2)</f>
        <v>0</v>
      </c>
      <c r="BL457" s="18" t="s">
        <v>246</v>
      </c>
      <c r="BM457" s="203" t="s">
        <v>3475</v>
      </c>
    </row>
    <row r="458" spans="1:65" s="2" customFormat="1" ht="11.25">
      <c r="A458" s="35"/>
      <c r="B458" s="36"/>
      <c r="C458" s="37"/>
      <c r="D458" s="205" t="s">
        <v>248</v>
      </c>
      <c r="E458" s="37"/>
      <c r="F458" s="206" t="s">
        <v>6717</v>
      </c>
      <c r="G458" s="37"/>
      <c r="H458" s="37"/>
      <c r="I458" s="207"/>
      <c r="J458" s="37"/>
      <c r="K458" s="37"/>
      <c r="L458" s="40"/>
      <c r="M458" s="208"/>
      <c r="N458" s="209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248</v>
      </c>
      <c r="AU458" s="18" t="s">
        <v>86</v>
      </c>
    </row>
    <row r="459" spans="1:65" s="2" customFormat="1" ht="16.5" customHeight="1">
      <c r="A459" s="35"/>
      <c r="B459" s="36"/>
      <c r="C459" s="254" t="s">
        <v>1927</v>
      </c>
      <c r="D459" s="254" t="s">
        <v>340</v>
      </c>
      <c r="E459" s="255" t="s">
        <v>6718</v>
      </c>
      <c r="F459" s="256" t="s">
        <v>6719</v>
      </c>
      <c r="G459" s="257" t="s">
        <v>674</v>
      </c>
      <c r="H459" s="258">
        <v>14</v>
      </c>
      <c r="I459" s="259"/>
      <c r="J459" s="260">
        <f>ROUND(I459*H459,2)</f>
        <v>0</v>
      </c>
      <c r="K459" s="256" t="s">
        <v>1</v>
      </c>
      <c r="L459" s="261"/>
      <c r="M459" s="262" t="s">
        <v>1</v>
      </c>
      <c r="N459" s="263" t="s">
        <v>40</v>
      </c>
      <c r="O459" s="72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3" t="s">
        <v>319</v>
      </c>
      <c r="AT459" s="203" t="s">
        <v>340</v>
      </c>
      <c r="AU459" s="203" t="s">
        <v>86</v>
      </c>
      <c r="AY459" s="18" t="s">
        <v>239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8" t="s">
        <v>83</v>
      </c>
      <c r="BK459" s="204">
        <f>ROUND(I459*H459,2)</f>
        <v>0</v>
      </c>
      <c r="BL459" s="18" t="s">
        <v>246</v>
      </c>
      <c r="BM459" s="203" t="s">
        <v>3488</v>
      </c>
    </row>
    <row r="460" spans="1:65" s="12" customFormat="1" ht="22.9" customHeight="1">
      <c r="B460" s="176"/>
      <c r="C460" s="177"/>
      <c r="D460" s="178" t="s">
        <v>74</v>
      </c>
      <c r="E460" s="190" t="s">
        <v>6720</v>
      </c>
      <c r="F460" s="190" t="s">
        <v>6721</v>
      </c>
      <c r="G460" s="177"/>
      <c r="H460" s="177"/>
      <c r="I460" s="180"/>
      <c r="J460" s="191">
        <f>BK460</f>
        <v>0</v>
      </c>
      <c r="K460" s="177"/>
      <c r="L460" s="182"/>
      <c r="M460" s="183"/>
      <c r="N460" s="184"/>
      <c r="O460" s="184"/>
      <c r="P460" s="185">
        <f>SUM(P461:P483)</f>
        <v>0</v>
      </c>
      <c r="Q460" s="184"/>
      <c r="R460" s="185">
        <f>SUM(R461:R483)</f>
        <v>0</v>
      </c>
      <c r="S460" s="184"/>
      <c r="T460" s="186">
        <f>SUM(T461:T483)</f>
        <v>0</v>
      </c>
      <c r="AR460" s="187" t="s">
        <v>83</v>
      </c>
      <c r="AT460" s="188" t="s">
        <v>74</v>
      </c>
      <c r="AU460" s="188" t="s">
        <v>83</v>
      </c>
      <c r="AY460" s="187" t="s">
        <v>239</v>
      </c>
      <c r="BK460" s="189">
        <f>SUM(BK461:BK483)</f>
        <v>0</v>
      </c>
    </row>
    <row r="461" spans="1:65" s="2" customFormat="1" ht="16.5" customHeight="1">
      <c r="A461" s="35"/>
      <c r="B461" s="36"/>
      <c r="C461" s="192" t="s">
        <v>1934</v>
      </c>
      <c r="D461" s="192" t="s">
        <v>241</v>
      </c>
      <c r="E461" s="193" t="s">
        <v>6722</v>
      </c>
      <c r="F461" s="194" t="s">
        <v>6723</v>
      </c>
      <c r="G461" s="195" t="s">
        <v>674</v>
      </c>
      <c r="H461" s="196">
        <v>1</v>
      </c>
      <c r="I461" s="197"/>
      <c r="J461" s="198">
        <f>ROUND(I461*H461,2)</f>
        <v>0</v>
      </c>
      <c r="K461" s="194" t="s">
        <v>245</v>
      </c>
      <c r="L461" s="40"/>
      <c r="M461" s="199" t="s">
        <v>1</v>
      </c>
      <c r="N461" s="200" t="s">
        <v>40</v>
      </c>
      <c r="O461" s="72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3" t="s">
        <v>246</v>
      </c>
      <c r="AT461" s="203" t="s">
        <v>241</v>
      </c>
      <c r="AU461" s="203" t="s">
        <v>86</v>
      </c>
      <c r="AY461" s="18" t="s">
        <v>239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8" t="s">
        <v>83</v>
      </c>
      <c r="BK461" s="204">
        <f>ROUND(I461*H461,2)</f>
        <v>0</v>
      </c>
      <c r="BL461" s="18" t="s">
        <v>246</v>
      </c>
      <c r="BM461" s="203" t="s">
        <v>3501</v>
      </c>
    </row>
    <row r="462" spans="1:65" s="2" customFormat="1" ht="11.25">
      <c r="A462" s="35"/>
      <c r="B462" s="36"/>
      <c r="C462" s="37"/>
      <c r="D462" s="205" t="s">
        <v>248</v>
      </c>
      <c r="E462" s="37"/>
      <c r="F462" s="206" t="s">
        <v>6724</v>
      </c>
      <c r="G462" s="37"/>
      <c r="H462" s="37"/>
      <c r="I462" s="207"/>
      <c r="J462" s="37"/>
      <c r="K462" s="37"/>
      <c r="L462" s="40"/>
      <c r="M462" s="208"/>
      <c r="N462" s="209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248</v>
      </c>
      <c r="AU462" s="18" t="s">
        <v>86</v>
      </c>
    </row>
    <row r="463" spans="1:65" s="2" customFormat="1" ht="16.5" customHeight="1">
      <c r="A463" s="35"/>
      <c r="B463" s="36"/>
      <c r="C463" s="254" t="s">
        <v>1944</v>
      </c>
      <c r="D463" s="254" t="s">
        <v>340</v>
      </c>
      <c r="E463" s="255" t="s">
        <v>6725</v>
      </c>
      <c r="F463" s="256" t="s">
        <v>6726</v>
      </c>
      <c r="G463" s="257" t="s">
        <v>5317</v>
      </c>
      <c r="H463" s="258">
        <v>1</v>
      </c>
      <c r="I463" s="259"/>
      <c r="J463" s="260">
        <f>ROUND(I463*H463,2)</f>
        <v>0</v>
      </c>
      <c r="K463" s="256" t="s">
        <v>1</v>
      </c>
      <c r="L463" s="261"/>
      <c r="M463" s="262" t="s">
        <v>1</v>
      </c>
      <c r="N463" s="263" t="s">
        <v>40</v>
      </c>
      <c r="O463" s="72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3" t="s">
        <v>319</v>
      </c>
      <c r="AT463" s="203" t="s">
        <v>340</v>
      </c>
      <c r="AU463" s="203" t="s">
        <v>86</v>
      </c>
      <c r="AY463" s="18" t="s">
        <v>239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8" t="s">
        <v>83</v>
      </c>
      <c r="BK463" s="204">
        <f>ROUND(I463*H463,2)</f>
        <v>0</v>
      </c>
      <c r="BL463" s="18" t="s">
        <v>246</v>
      </c>
      <c r="BM463" s="203" t="s">
        <v>3509</v>
      </c>
    </row>
    <row r="464" spans="1:65" s="2" customFormat="1" ht="97.5">
      <c r="A464" s="35"/>
      <c r="B464" s="36"/>
      <c r="C464" s="37"/>
      <c r="D464" s="212" t="s">
        <v>741</v>
      </c>
      <c r="E464" s="37"/>
      <c r="F464" s="264" t="s">
        <v>6727</v>
      </c>
      <c r="G464" s="37"/>
      <c r="H464" s="37"/>
      <c r="I464" s="207"/>
      <c r="J464" s="37"/>
      <c r="K464" s="37"/>
      <c r="L464" s="40"/>
      <c r="M464" s="208"/>
      <c r="N464" s="209"/>
      <c r="O464" s="72"/>
      <c r="P464" s="72"/>
      <c r="Q464" s="72"/>
      <c r="R464" s="72"/>
      <c r="S464" s="72"/>
      <c r="T464" s="73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741</v>
      </c>
      <c r="AU464" s="18" t="s">
        <v>86</v>
      </c>
    </row>
    <row r="465" spans="1:65" s="2" customFormat="1" ht="16.5" customHeight="1">
      <c r="A465" s="35"/>
      <c r="B465" s="36"/>
      <c r="C465" s="192" t="s">
        <v>1950</v>
      </c>
      <c r="D465" s="192" t="s">
        <v>241</v>
      </c>
      <c r="E465" s="193" t="s">
        <v>6728</v>
      </c>
      <c r="F465" s="194" t="s">
        <v>6729</v>
      </c>
      <c r="G465" s="195" t="s">
        <v>674</v>
      </c>
      <c r="H465" s="196">
        <v>12</v>
      </c>
      <c r="I465" s="197"/>
      <c r="J465" s="198">
        <f>ROUND(I465*H465,2)</f>
        <v>0</v>
      </c>
      <c r="K465" s="194" t="s">
        <v>245</v>
      </c>
      <c r="L465" s="40"/>
      <c r="M465" s="199" t="s">
        <v>1</v>
      </c>
      <c r="N465" s="200" t="s">
        <v>40</v>
      </c>
      <c r="O465" s="72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3" t="s">
        <v>246</v>
      </c>
      <c r="AT465" s="203" t="s">
        <v>241</v>
      </c>
      <c r="AU465" s="203" t="s">
        <v>86</v>
      </c>
      <c r="AY465" s="18" t="s">
        <v>239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8" t="s">
        <v>83</v>
      </c>
      <c r="BK465" s="204">
        <f>ROUND(I465*H465,2)</f>
        <v>0</v>
      </c>
      <c r="BL465" s="18" t="s">
        <v>246</v>
      </c>
      <c r="BM465" s="203" t="s">
        <v>3519</v>
      </c>
    </row>
    <row r="466" spans="1:65" s="2" customFormat="1" ht="11.25">
      <c r="A466" s="35"/>
      <c r="B466" s="36"/>
      <c r="C466" s="37"/>
      <c r="D466" s="205" t="s">
        <v>248</v>
      </c>
      <c r="E466" s="37"/>
      <c r="F466" s="206" t="s">
        <v>6730</v>
      </c>
      <c r="G466" s="37"/>
      <c r="H466" s="37"/>
      <c r="I466" s="207"/>
      <c r="J466" s="37"/>
      <c r="K466" s="37"/>
      <c r="L466" s="40"/>
      <c r="M466" s="208"/>
      <c r="N466" s="209"/>
      <c r="O466" s="72"/>
      <c r="P466" s="72"/>
      <c r="Q466" s="72"/>
      <c r="R466" s="72"/>
      <c r="S466" s="72"/>
      <c r="T466" s="73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248</v>
      </c>
      <c r="AU466" s="18" t="s">
        <v>86</v>
      </c>
    </row>
    <row r="467" spans="1:65" s="2" customFormat="1" ht="16.5" customHeight="1">
      <c r="A467" s="35"/>
      <c r="B467" s="36"/>
      <c r="C467" s="254" t="s">
        <v>1959</v>
      </c>
      <c r="D467" s="254" t="s">
        <v>340</v>
      </c>
      <c r="E467" s="255" t="s">
        <v>6731</v>
      </c>
      <c r="F467" s="256" t="s">
        <v>6732</v>
      </c>
      <c r="G467" s="257" t="s">
        <v>5317</v>
      </c>
      <c r="H467" s="258">
        <v>12</v>
      </c>
      <c r="I467" s="259"/>
      <c r="J467" s="260">
        <f>ROUND(I467*H467,2)</f>
        <v>0</v>
      </c>
      <c r="K467" s="256" t="s">
        <v>1</v>
      </c>
      <c r="L467" s="261"/>
      <c r="M467" s="262" t="s">
        <v>1</v>
      </c>
      <c r="N467" s="263" t="s">
        <v>40</v>
      </c>
      <c r="O467" s="72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3" t="s">
        <v>319</v>
      </c>
      <c r="AT467" s="203" t="s">
        <v>340</v>
      </c>
      <c r="AU467" s="203" t="s">
        <v>86</v>
      </c>
      <c r="AY467" s="18" t="s">
        <v>239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8" t="s">
        <v>83</v>
      </c>
      <c r="BK467" s="204">
        <f>ROUND(I467*H467,2)</f>
        <v>0</v>
      </c>
      <c r="BL467" s="18" t="s">
        <v>246</v>
      </c>
      <c r="BM467" s="203" t="s">
        <v>3532</v>
      </c>
    </row>
    <row r="468" spans="1:65" s="2" customFormat="1" ht="29.25">
      <c r="A468" s="35"/>
      <c r="B468" s="36"/>
      <c r="C468" s="37"/>
      <c r="D468" s="212" t="s">
        <v>741</v>
      </c>
      <c r="E468" s="37"/>
      <c r="F468" s="264" t="s">
        <v>6733</v>
      </c>
      <c r="G468" s="37"/>
      <c r="H468" s="37"/>
      <c r="I468" s="207"/>
      <c r="J468" s="37"/>
      <c r="K468" s="37"/>
      <c r="L468" s="40"/>
      <c r="M468" s="208"/>
      <c r="N468" s="209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741</v>
      </c>
      <c r="AU468" s="18" t="s">
        <v>86</v>
      </c>
    </row>
    <row r="469" spans="1:65" s="2" customFormat="1" ht="16.5" customHeight="1">
      <c r="A469" s="35"/>
      <c r="B469" s="36"/>
      <c r="C469" s="192" t="s">
        <v>1965</v>
      </c>
      <c r="D469" s="192" t="s">
        <v>241</v>
      </c>
      <c r="E469" s="193" t="s">
        <v>6734</v>
      </c>
      <c r="F469" s="194" t="s">
        <v>6735</v>
      </c>
      <c r="G469" s="195" t="s">
        <v>674</v>
      </c>
      <c r="H469" s="196">
        <v>1</v>
      </c>
      <c r="I469" s="197"/>
      <c r="J469" s="198">
        <f>ROUND(I469*H469,2)</f>
        <v>0</v>
      </c>
      <c r="K469" s="194" t="s">
        <v>245</v>
      </c>
      <c r="L469" s="40"/>
      <c r="M469" s="199" t="s">
        <v>1</v>
      </c>
      <c r="N469" s="200" t="s">
        <v>40</v>
      </c>
      <c r="O469" s="72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3" t="s">
        <v>246</v>
      </c>
      <c r="AT469" s="203" t="s">
        <v>241</v>
      </c>
      <c r="AU469" s="203" t="s">
        <v>86</v>
      </c>
      <c r="AY469" s="18" t="s">
        <v>239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8" t="s">
        <v>83</v>
      </c>
      <c r="BK469" s="204">
        <f>ROUND(I469*H469,2)</f>
        <v>0</v>
      </c>
      <c r="BL469" s="18" t="s">
        <v>246</v>
      </c>
      <c r="BM469" s="203" t="s">
        <v>3543</v>
      </c>
    </row>
    <row r="470" spans="1:65" s="2" customFormat="1" ht="11.25">
      <c r="A470" s="35"/>
      <c r="B470" s="36"/>
      <c r="C470" s="37"/>
      <c r="D470" s="205" t="s">
        <v>248</v>
      </c>
      <c r="E470" s="37"/>
      <c r="F470" s="206" t="s">
        <v>6736</v>
      </c>
      <c r="G470" s="37"/>
      <c r="H470" s="37"/>
      <c r="I470" s="207"/>
      <c r="J470" s="37"/>
      <c r="K470" s="37"/>
      <c r="L470" s="40"/>
      <c r="M470" s="208"/>
      <c r="N470" s="209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248</v>
      </c>
      <c r="AU470" s="18" t="s">
        <v>86</v>
      </c>
    </row>
    <row r="471" spans="1:65" s="2" customFormat="1" ht="16.5" customHeight="1">
      <c r="A471" s="35"/>
      <c r="B471" s="36"/>
      <c r="C471" s="254" t="s">
        <v>1974</v>
      </c>
      <c r="D471" s="254" t="s">
        <v>340</v>
      </c>
      <c r="E471" s="255" t="s">
        <v>6737</v>
      </c>
      <c r="F471" s="256" t="s">
        <v>6738</v>
      </c>
      <c r="G471" s="257" t="s">
        <v>5317</v>
      </c>
      <c r="H471" s="258">
        <v>1</v>
      </c>
      <c r="I471" s="259"/>
      <c r="J471" s="260">
        <f>ROUND(I471*H471,2)</f>
        <v>0</v>
      </c>
      <c r="K471" s="256" t="s">
        <v>1</v>
      </c>
      <c r="L471" s="261"/>
      <c r="M471" s="262" t="s">
        <v>1</v>
      </c>
      <c r="N471" s="263" t="s">
        <v>40</v>
      </c>
      <c r="O471" s="72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3" t="s">
        <v>319</v>
      </c>
      <c r="AT471" s="203" t="s">
        <v>340</v>
      </c>
      <c r="AU471" s="203" t="s">
        <v>86</v>
      </c>
      <c r="AY471" s="18" t="s">
        <v>239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8" t="s">
        <v>83</v>
      </c>
      <c r="BK471" s="204">
        <f>ROUND(I471*H471,2)</f>
        <v>0</v>
      </c>
      <c r="BL471" s="18" t="s">
        <v>246</v>
      </c>
      <c r="BM471" s="203" t="s">
        <v>3555</v>
      </c>
    </row>
    <row r="472" spans="1:65" s="2" customFormat="1" ht="24.2" customHeight="1">
      <c r="A472" s="35"/>
      <c r="B472" s="36"/>
      <c r="C472" s="192" t="s">
        <v>1986</v>
      </c>
      <c r="D472" s="192" t="s">
        <v>241</v>
      </c>
      <c r="E472" s="193" t="s">
        <v>6739</v>
      </c>
      <c r="F472" s="194" t="s">
        <v>6740</v>
      </c>
      <c r="G472" s="195" t="s">
        <v>674</v>
      </c>
      <c r="H472" s="196">
        <v>1</v>
      </c>
      <c r="I472" s="197"/>
      <c r="J472" s="198">
        <f>ROUND(I472*H472,2)</f>
        <v>0</v>
      </c>
      <c r="K472" s="194" t="s">
        <v>245</v>
      </c>
      <c r="L472" s="40"/>
      <c r="M472" s="199" t="s">
        <v>1</v>
      </c>
      <c r="N472" s="200" t="s">
        <v>40</v>
      </c>
      <c r="O472" s="72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03" t="s">
        <v>246</v>
      </c>
      <c r="AT472" s="203" t="s">
        <v>241</v>
      </c>
      <c r="AU472" s="203" t="s">
        <v>86</v>
      </c>
      <c r="AY472" s="18" t="s">
        <v>239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8" t="s">
        <v>83</v>
      </c>
      <c r="BK472" s="204">
        <f>ROUND(I472*H472,2)</f>
        <v>0</v>
      </c>
      <c r="BL472" s="18" t="s">
        <v>246</v>
      </c>
      <c r="BM472" s="203" t="s">
        <v>3570</v>
      </c>
    </row>
    <row r="473" spans="1:65" s="2" customFormat="1" ht="11.25">
      <c r="A473" s="35"/>
      <c r="B473" s="36"/>
      <c r="C473" s="37"/>
      <c r="D473" s="205" t="s">
        <v>248</v>
      </c>
      <c r="E473" s="37"/>
      <c r="F473" s="206" t="s">
        <v>6741</v>
      </c>
      <c r="G473" s="37"/>
      <c r="H473" s="37"/>
      <c r="I473" s="207"/>
      <c r="J473" s="37"/>
      <c r="K473" s="37"/>
      <c r="L473" s="40"/>
      <c r="M473" s="208"/>
      <c r="N473" s="209"/>
      <c r="O473" s="72"/>
      <c r="P473" s="72"/>
      <c r="Q473" s="72"/>
      <c r="R473" s="72"/>
      <c r="S473" s="72"/>
      <c r="T473" s="73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248</v>
      </c>
      <c r="AU473" s="18" t="s">
        <v>86</v>
      </c>
    </row>
    <row r="474" spans="1:65" s="2" customFormat="1" ht="16.5" customHeight="1">
      <c r="A474" s="35"/>
      <c r="B474" s="36"/>
      <c r="C474" s="254" t="s">
        <v>1991</v>
      </c>
      <c r="D474" s="254" t="s">
        <v>340</v>
      </c>
      <c r="E474" s="255" t="s">
        <v>6742</v>
      </c>
      <c r="F474" s="256" t="s">
        <v>6743</v>
      </c>
      <c r="G474" s="257" t="s">
        <v>5317</v>
      </c>
      <c r="H474" s="258">
        <v>1</v>
      </c>
      <c r="I474" s="259"/>
      <c r="J474" s="260">
        <f>ROUND(I474*H474,2)</f>
        <v>0</v>
      </c>
      <c r="K474" s="256" t="s">
        <v>1</v>
      </c>
      <c r="L474" s="261"/>
      <c r="M474" s="262" t="s">
        <v>1</v>
      </c>
      <c r="N474" s="263" t="s">
        <v>40</v>
      </c>
      <c r="O474" s="72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03" t="s">
        <v>319</v>
      </c>
      <c r="AT474" s="203" t="s">
        <v>340</v>
      </c>
      <c r="AU474" s="203" t="s">
        <v>86</v>
      </c>
      <c r="AY474" s="18" t="s">
        <v>239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8" t="s">
        <v>83</v>
      </c>
      <c r="BK474" s="204">
        <f>ROUND(I474*H474,2)</f>
        <v>0</v>
      </c>
      <c r="BL474" s="18" t="s">
        <v>246</v>
      </c>
      <c r="BM474" s="203" t="s">
        <v>3583</v>
      </c>
    </row>
    <row r="475" spans="1:65" s="2" customFormat="1" ht="39">
      <c r="A475" s="35"/>
      <c r="B475" s="36"/>
      <c r="C475" s="37"/>
      <c r="D475" s="212" t="s">
        <v>741</v>
      </c>
      <c r="E475" s="37"/>
      <c r="F475" s="264" t="s">
        <v>6744</v>
      </c>
      <c r="G475" s="37"/>
      <c r="H475" s="37"/>
      <c r="I475" s="207"/>
      <c r="J475" s="37"/>
      <c r="K475" s="37"/>
      <c r="L475" s="40"/>
      <c r="M475" s="208"/>
      <c r="N475" s="209"/>
      <c r="O475" s="72"/>
      <c r="P475" s="72"/>
      <c r="Q475" s="72"/>
      <c r="R475" s="72"/>
      <c r="S475" s="72"/>
      <c r="T475" s="73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741</v>
      </c>
      <c r="AU475" s="18" t="s">
        <v>86</v>
      </c>
    </row>
    <row r="476" spans="1:65" s="2" customFormat="1" ht="16.5" customHeight="1">
      <c r="A476" s="35"/>
      <c r="B476" s="36"/>
      <c r="C476" s="192" t="s">
        <v>1998</v>
      </c>
      <c r="D476" s="192" t="s">
        <v>241</v>
      </c>
      <c r="E476" s="193" t="s">
        <v>6745</v>
      </c>
      <c r="F476" s="194" t="s">
        <v>6746</v>
      </c>
      <c r="G476" s="195" t="s">
        <v>674</v>
      </c>
      <c r="H476" s="196">
        <v>1</v>
      </c>
      <c r="I476" s="197"/>
      <c r="J476" s="198">
        <f>ROUND(I476*H476,2)</f>
        <v>0</v>
      </c>
      <c r="K476" s="194" t="s">
        <v>245</v>
      </c>
      <c r="L476" s="40"/>
      <c r="M476" s="199" t="s">
        <v>1</v>
      </c>
      <c r="N476" s="200" t="s">
        <v>40</v>
      </c>
      <c r="O476" s="72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3" t="s">
        <v>246</v>
      </c>
      <c r="AT476" s="203" t="s">
        <v>241</v>
      </c>
      <c r="AU476" s="203" t="s">
        <v>86</v>
      </c>
      <c r="AY476" s="18" t="s">
        <v>239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8" t="s">
        <v>83</v>
      </c>
      <c r="BK476" s="204">
        <f>ROUND(I476*H476,2)</f>
        <v>0</v>
      </c>
      <c r="BL476" s="18" t="s">
        <v>246</v>
      </c>
      <c r="BM476" s="203" t="s">
        <v>3595</v>
      </c>
    </row>
    <row r="477" spans="1:65" s="2" customFormat="1" ht="11.25">
      <c r="A477" s="35"/>
      <c r="B477" s="36"/>
      <c r="C477" s="37"/>
      <c r="D477" s="205" t="s">
        <v>248</v>
      </c>
      <c r="E477" s="37"/>
      <c r="F477" s="206" t="s">
        <v>6747</v>
      </c>
      <c r="G477" s="37"/>
      <c r="H477" s="37"/>
      <c r="I477" s="207"/>
      <c r="J477" s="37"/>
      <c r="K477" s="37"/>
      <c r="L477" s="40"/>
      <c r="M477" s="208"/>
      <c r="N477" s="209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248</v>
      </c>
      <c r="AU477" s="18" t="s">
        <v>86</v>
      </c>
    </row>
    <row r="478" spans="1:65" s="2" customFormat="1" ht="16.5" customHeight="1">
      <c r="A478" s="35"/>
      <c r="B478" s="36"/>
      <c r="C478" s="254" t="s">
        <v>2004</v>
      </c>
      <c r="D478" s="254" t="s">
        <v>340</v>
      </c>
      <c r="E478" s="255" t="s">
        <v>6748</v>
      </c>
      <c r="F478" s="256" t="s">
        <v>6749</v>
      </c>
      <c r="G478" s="257" t="s">
        <v>5317</v>
      </c>
      <c r="H478" s="258">
        <v>1</v>
      </c>
      <c r="I478" s="259"/>
      <c r="J478" s="260">
        <f>ROUND(I478*H478,2)</f>
        <v>0</v>
      </c>
      <c r="K478" s="256" t="s">
        <v>1</v>
      </c>
      <c r="L478" s="261"/>
      <c r="M478" s="262" t="s">
        <v>1</v>
      </c>
      <c r="N478" s="263" t="s">
        <v>40</v>
      </c>
      <c r="O478" s="72"/>
      <c r="P478" s="201">
        <f>O478*H478</f>
        <v>0</v>
      </c>
      <c r="Q478" s="201">
        <v>0</v>
      </c>
      <c r="R478" s="201">
        <f>Q478*H478</f>
        <v>0</v>
      </c>
      <c r="S478" s="201">
        <v>0</v>
      </c>
      <c r="T478" s="202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3" t="s">
        <v>319</v>
      </c>
      <c r="AT478" s="203" t="s">
        <v>340</v>
      </c>
      <c r="AU478" s="203" t="s">
        <v>86</v>
      </c>
      <c r="AY478" s="18" t="s">
        <v>239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18" t="s">
        <v>83</v>
      </c>
      <c r="BK478" s="204">
        <f>ROUND(I478*H478,2)</f>
        <v>0</v>
      </c>
      <c r="BL478" s="18" t="s">
        <v>246</v>
      </c>
      <c r="BM478" s="203" t="s">
        <v>3606</v>
      </c>
    </row>
    <row r="479" spans="1:65" s="2" customFormat="1" ht="44.25" customHeight="1">
      <c r="A479" s="35"/>
      <c r="B479" s="36"/>
      <c r="C479" s="192" t="s">
        <v>2009</v>
      </c>
      <c r="D479" s="192" t="s">
        <v>241</v>
      </c>
      <c r="E479" s="193" t="s">
        <v>6750</v>
      </c>
      <c r="F479" s="194" t="s">
        <v>6751</v>
      </c>
      <c r="G479" s="195" t="s">
        <v>519</v>
      </c>
      <c r="H479" s="196">
        <v>300</v>
      </c>
      <c r="I479" s="197"/>
      <c r="J479" s="198">
        <f>ROUND(I479*H479,2)</f>
        <v>0</v>
      </c>
      <c r="K479" s="194" t="s">
        <v>245</v>
      </c>
      <c r="L479" s="40"/>
      <c r="M479" s="199" t="s">
        <v>1</v>
      </c>
      <c r="N479" s="200" t="s">
        <v>40</v>
      </c>
      <c r="O479" s="72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3" t="s">
        <v>246</v>
      </c>
      <c r="AT479" s="203" t="s">
        <v>241</v>
      </c>
      <c r="AU479" s="203" t="s">
        <v>86</v>
      </c>
      <c r="AY479" s="18" t="s">
        <v>239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8" t="s">
        <v>83</v>
      </c>
      <c r="BK479" s="204">
        <f>ROUND(I479*H479,2)</f>
        <v>0</v>
      </c>
      <c r="BL479" s="18" t="s">
        <v>246</v>
      </c>
      <c r="BM479" s="203" t="s">
        <v>3615</v>
      </c>
    </row>
    <row r="480" spans="1:65" s="2" customFormat="1" ht="11.25">
      <c r="A480" s="35"/>
      <c r="B480" s="36"/>
      <c r="C480" s="37"/>
      <c r="D480" s="205" t="s">
        <v>248</v>
      </c>
      <c r="E480" s="37"/>
      <c r="F480" s="206" t="s">
        <v>6752</v>
      </c>
      <c r="G480" s="37"/>
      <c r="H480" s="37"/>
      <c r="I480" s="207"/>
      <c r="J480" s="37"/>
      <c r="K480" s="37"/>
      <c r="L480" s="40"/>
      <c r="M480" s="208"/>
      <c r="N480" s="209"/>
      <c r="O480" s="72"/>
      <c r="P480" s="72"/>
      <c r="Q480" s="72"/>
      <c r="R480" s="72"/>
      <c r="S480" s="72"/>
      <c r="T480" s="73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248</v>
      </c>
      <c r="AU480" s="18" t="s">
        <v>86</v>
      </c>
    </row>
    <row r="481" spans="1:65" s="2" customFormat="1" ht="24.2" customHeight="1">
      <c r="A481" s="35"/>
      <c r="B481" s="36"/>
      <c r="C481" s="254" t="s">
        <v>2015</v>
      </c>
      <c r="D481" s="254" t="s">
        <v>340</v>
      </c>
      <c r="E481" s="255" t="s">
        <v>6753</v>
      </c>
      <c r="F481" s="256" t="s">
        <v>6754</v>
      </c>
      <c r="G481" s="257" t="s">
        <v>519</v>
      </c>
      <c r="H481" s="258">
        <v>300</v>
      </c>
      <c r="I481" s="259"/>
      <c r="J481" s="260">
        <f>ROUND(I481*H481,2)</f>
        <v>0</v>
      </c>
      <c r="K481" s="256" t="s">
        <v>245</v>
      </c>
      <c r="L481" s="261"/>
      <c r="M481" s="262" t="s">
        <v>1</v>
      </c>
      <c r="N481" s="263" t="s">
        <v>40</v>
      </c>
      <c r="O481" s="72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03" t="s">
        <v>319</v>
      </c>
      <c r="AT481" s="203" t="s">
        <v>340</v>
      </c>
      <c r="AU481" s="203" t="s">
        <v>86</v>
      </c>
      <c r="AY481" s="18" t="s">
        <v>239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8" t="s">
        <v>83</v>
      </c>
      <c r="BK481" s="204">
        <f>ROUND(I481*H481,2)</f>
        <v>0</v>
      </c>
      <c r="BL481" s="18" t="s">
        <v>246</v>
      </c>
      <c r="BM481" s="203" t="s">
        <v>3623</v>
      </c>
    </row>
    <row r="482" spans="1:65" s="2" customFormat="1" ht="16.5" customHeight="1">
      <c r="A482" s="35"/>
      <c r="B482" s="36"/>
      <c r="C482" s="254" t="s">
        <v>2019</v>
      </c>
      <c r="D482" s="254" t="s">
        <v>340</v>
      </c>
      <c r="E482" s="255" t="s">
        <v>6755</v>
      </c>
      <c r="F482" s="256" t="s">
        <v>6756</v>
      </c>
      <c r="G482" s="257" t="s">
        <v>5317</v>
      </c>
      <c r="H482" s="258">
        <v>1</v>
      </c>
      <c r="I482" s="259"/>
      <c r="J482" s="260">
        <f>ROUND(I482*H482,2)</f>
        <v>0</v>
      </c>
      <c r="K482" s="256" t="s">
        <v>1</v>
      </c>
      <c r="L482" s="261"/>
      <c r="M482" s="262" t="s">
        <v>1</v>
      </c>
      <c r="N482" s="263" t="s">
        <v>40</v>
      </c>
      <c r="O482" s="72"/>
      <c r="P482" s="201">
        <f>O482*H482</f>
        <v>0</v>
      </c>
      <c r="Q482" s="201">
        <v>0</v>
      </c>
      <c r="R482" s="201">
        <f>Q482*H482</f>
        <v>0</v>
      </c>
      <c r="S482" s="201">
        <v>0</v>
      </c>
      <c r="T482" s="202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3" t="s">
        <v>319</v>
      </c>
      <c r="AT482" s="203" t="s">
        <v>340</v>
      </c>
      <c r="AU482" s="203" t="s">
        <v>86</v>
      </c>
      <c r="AY482" s="18" t="s">
        <v>239</v>
      </c>
      <c r="BE482" s="204">
        <f>IF(N482="základní",J482,0)</f>
        <v>0</v>
      </c>
      <c r="BF482" s="204">
        <f>IF(N482="snížená",J482,0)</f>
        <v>0</v>
      </c>
      <c r="BG482" s="204">
        <f>IF(N482="zákl. přenesená",J482,0)</f>
        <v>0</v>
      </c>
      <c r="BH482" s="204">
        <f>IF(N482="sníž. přenesená",J482,0)</f>
        <v>0</v>
      </c>
      <c r="BI482" s="204">
        <f>IF(N482="nulová",J482,0)</f>
        <v>0</v>
      </c>
      <c r="BJ482" s="18" t="s">
        <v>83</v>
      </c>
      <c r="BK482" s="204">
        <f>ROUND(I482*H482,2)</f>
        <v>0</v>
      </c>
      <c r="BL482" s="18" t="s">
        <v>246</v>
      </c>
      <c r="BM482" s="203" t="s">
        <v>3633</v>
      </c>
    </row>
    <row r="483" spans="1:65" s="2" customFormat="1" ht="39">
      <c r="A483" s="35"/>
      <c r="B483" s="36"/>
      <c r="C483" s="37"/>
      <c r="D483" s="212" t="s">
        <v>741</v>
      </c>
      <c r="E483" s="37"/>
      <c r="F483" s="264" t="s">
        <v>6757</v>
      </c>
      <c r="G483" s="37"/>
      <c r="H483" s="37"/>
      <c r="I483" s="207"/>
      <c r="J483" s="37"/>
      <c r="K483" s="37"/>
      <c r="L483" s="40"/>
      <c r="M483" s="208"/>
      <c r="N483" s="209"/>
      <c r="O483" s="72"/>
      <c r="P483" s="72"/>
      <c r="Q483" s="72"/>
      <c r="R483" s="72"/>
      <c r="S483" s="72"/>
      <c r="T483" s="73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741</v>
      </c>
      <c r="AU483" s="18" t="s">
        <v>86</v>
      </c>
    </row>
    <row r="484" spans="1:65" s="12" customFormat="1" ht="25.9" customHeight="1">
      <c r="B484" s="176"/>
      <c r="C484" s="177"/>
      <c r="D484" s="178" t="s">
        <v>74</v>
      </c>
      <c r="E484" s="179" t="s">
        <v>6758</v>
      </c>
      <c r="F484" s="179" t="s">
        <v>6759</v>
      </c>
      <c r="G484" s="177"/>
      <c r="H484" s="177"/>
      <c r="I484" s="180"/>
      <c r="J484" s="181">
        <f>BK484</f>
        <v>0</v>
      </c>
      <c r="K484" s="177"/>
      <c r="L484" s="182"/>
      <c r="M484" s="183"/>
      <c r="N484" s="184"/>
      <c r="O484" s="184"/>
      <c r="P484" s="185">
        <f>P485</f>
        <v>0</v>
      </c>
      <c r="Q484" s="184"/>
      <c r="R484" s="185">
        <f>R485</f>
        <v>0</v>
      </c>
      <c r="S484" s="184"/>
      <c r="T484" s="186">
        <f>T485</f>
        <v>0</v>
      </c>
      <c r="AR484" s="187" t="s">
        <v>288</v>
      </c>
      <c r="AT484" s="188" t="s">
        <v>74</v>
      </c>
      <c r="AU484" s="188" t="s">
        <v>75</v>
      </c>
      <c r="AY484" s="187" t="s">
        <v>239</v>
      </c>
      <c r="BK484" s="189">
        <f>BK485</f>
        <v>0</v>
      </c>
    </row>
    <row r="485" spans="1:65" s="12" customFormat="1" ht="22.9" customHeight="1">
      <c r="B485" s="176"/>
      <c r="C485" s="177"/>
      <c r="D485" s="178" t="s">
        <v>74</v>
      </c>
      <c r="E485" s="190" t="s">
        <v>6760</v>
      </c>
      <c r="F485" s="190" t="s">
        <v>6761</v>
      </c>
      <c r="G485" s="177"/>
      <c r="H485" s="177"/>
      <c r="I485" s="180"/>
      <c r="J485" s="191">
        <f>BK485</f>
        <v>0</v>
      </c>
      <c r="K485" s="177"/>
      <c r="L485" s="182"/>
      <c r="M485" s="183"/>
      <c r="N485" s="184"/>
      <c r="O485" s="184"/>
      <c r="P485" s="185">
        <f>SUM(P486:P488)</f>
        <v>0</v>
      </c>
      <c r="Q485" s="184"/>
      <c r="R485" s="185">
        <f>SUM(R486:R488)</f>
        <v>0</v>
      </c>
      <c r="S485" s="184"/>
      <c r="T485" s="186">
        <f>SUM(T486:T488)</f>
        <v>0</v>
      </c>
      <c r="AR485" s="187" t="s">
        <v>288</v>
      </c>
      <c r="AT485" s="188" t="s">
        <v>74</v>
      </c>
      <c r="AU485" s="188" t="s">
        <v>83</v>
      </c>
      <c r="AY485" s="187" t="s">
        <v>239</v>
      </c>
      <c r="BK485" s="189">
        <f>SUM(BK486:BK488)</f>
        <v>0</v>
      </c>
    </row>
    <row r="486" spans="1:65" s="2" customFormat="1" ht="16.5" customHeight="1">
      <c r="A486" s="35"/>
      <c r="B486" s="36"/>
      <c r="C486" s="192" t="s">
        <v>2025</v>
      </c>
      <c r="D486" s="192" t="s">
        <v>241</v>
      </c>
      <c r="E486" s="193" t="s">
        <v>6762</v>
      </c>
      <c r="F486" s="194" t="s">
        <v>6763</v>
      </c>
      <c r="G486" s="195" t="s">
        <v>6764</v>
      </c>
      <c r="H486" s="196">
        <v>1</v>
      </c>
      <c r="I486" s="197"/>
      <c r="J486" s="198">
        <f>ROUND(I486*H486,2)</f>
        <v>0</v>
      </c>
      <c r="K486" s="194" t="s">
        <v>245</v>
      </c>
      <c r="L486" s="40"/>
      <c r="M486" s="199" t="s">
        <v>1</v>
      </c>
      <c r="N486" s="200" t="s">
        <v>40</v>
      </c>
      <c r="O486" s="72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3" t="s">
        <v>246</v>
      </c>
      <c r="AT486" s="203" t="s">
        <v>241</v>
      </c>
      <c r="AU486" s="203" t="s">
        <v>86</v>
      </c>
      <c r="AY486" s="18" t="s">
        <v>239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8" t="s">
        <v>83</v>
      </c>
      <c r="BK486" s="204">
        <f>ROUND(I486*H486,2)</f>
        <v>0</v>
      </c>
      <c r="BL486" s="18" t="s">
        <v>246</v>
      </c>
      <c r="BM486" s="203" t="s">
        <v>3651</v>
      </c>
    </row>
    <row r="487" spans="1:65" s="2" customFormat="1" ht="11.25">
      <c r="A487" s="35"/>
      <c r="B487" s="36"/>
      <c r="C487" s="37"/>
      <c r="D487" s="205" t="s">
        <v>248</v>
      </c>
      <c r="E487" s="37"/>
      <c r="F487" s="206" t="s">
        <v>6765</v>
      </c>
      <c r="G487" s="37"/>
      <c r="H487" s="37"/>
      <c r="I487" s="207"/>
      <c r="J487" s="37"/>
      <c r="K487" s="37"/>
      <c r="L487" s="40"/>
      <c r="M487" s="208"/>
      <c r="N487" s="209"/>
      <c r="O487" s="72"/>
      <c r="P487" s="72"/>
      <c r="Q487" s="72"/>
      <c r="R487" s="72"/>
      <c r="S487" s="72"/>
      <c r="T487" s="73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248</v>
      </c>
      <c r="AU487" s="18" t="s">
        <v>86</v>
      </c>
    </row>
    <row r="488" spans="1:65" s="2" customFormat="1" ht="24.2" customHeight="1">
      <c r="A488" s="35"/>
      <c r="B488" s="36"/>
      <c r="C488" s="192" t="s">
        <v>2031</v>
      </c>
      <c r="D488" s="192" t="s">
        <v>241</v>
      </c>
      <c r="E488" s="193" t="s">
        <v>6766</v>
      </c>
      <c r="F488" s="194" t="s">
        <v>6767</v>
      </c>
      <c r="G488" s="195" t="s">
        <v>6768</v>
      </c>
      <c r="H488" s="196">
        <v>10</v>
      </c>
      <c r="I488" s="197"/>
      <c r="J488" s="198">
        <f>ROUND(I488*H488,2)</f>
        <v>0</v>
      </c>
      <c r="K488" s="194" t="s">
        <v>1</v>
      </c>
      <c r="L488" s="40"/>
      <c r="M488" s="269" t="s">
        <v>1</v>
      </c>
      <c r="N488" s="270" t="s">
        <v>40</v>
      </c>
      <c r="O488" s="267"/>
      <c r="P488" s="271">
        <f>O488*H488</f>
        <v>0</v>
      </c>
      <c r="Q488" s="271">
        <v>0</v>
      </c>
      <c r="R488" s="271">
        <f>Q488*H488</f>
        <v>0</v>
      </c>
      <c r="S488" s="271">
        <v>0</v>
      </c>
      <c r="T488" s="272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03" t="s">
        <v>246</v>
      </c>
      <c r="AT488" s="203" t="s">
        <v>241</v>
      </c>
      <c r="AU488" s="203" t="s">
        <v>86</v>
      </c>
      <c r="AY488" s="18" t="s">
        <v>239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8" t="s">
        <v>83</v>
      </c>
      <c r="BK488" s="204">
        <f>ROUND(I488*H488,2)</f>
        <v>0</v>
      </c>
      <c r="BL488" s="18" t="s">
        <v>246</v>
      </c>
      <c r="BM488" s="203" t="s">
        <v>6769</v>
      </c>
    </row>
    <row r="489" spans="1:65" s="2" customFormat="1" ht="6.95" customHeight="1">
      <c r="A489" s="35"/>
      <c r="B489" s="55"/>
      <c r="C489" s="56"/>
      <c r="D489" s="56"/>
      <c r="E489" s="56"/>
      <c r="F489" s="56"/>
      <c r="G489" s="56"/>
      <c r="H489" s="56"/>
      <c r="I489" s="56"/>
      <c r="J489" s="56"/>
      <c r="K489" s="56"/>
      <c r="L489" s="40"/>
      <c r="M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</row>
  </sheetData>
  <sheetProtection algorithmName="SHA-512" hashValue="IVO+ptkwkSv0r5SGW3LE2ZDVBssVkD1yyAMC4LZ/GQSAK94t+ZcUUR+XqPy0CMwk79/eNWTZ3KXyBFdahkhTig==" saltValue="dhZhadaq6NbYPEpYSlvDMb0lmpu0JFVOY7/6joYPgCtIQunZkqWBbCUp4oJ4HFBqE0lsbG8mVFWjc1ylFTvQ0Q==" spinCount="100000" sheet="1" objects="1" scenarios="1" formatColumns="0" formatRows="0" autoFilter="0"/>
  <autoFilter ref="C125:K488" xr:uid="{00000000-0009-0000-0000-00001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33" r:id="rId1" xr:uid="{00000000-0004-0000-1200-000000000000}"/>
    <hyperlink ref="F137" r:id="rId2" xr:uid="{00000000-0004-0000-1200-000001000000}"/>
    <hyperlink ref="F141" r:id="rId3" xr:uid="{00000000-0004-0000-1200-000002000000}"/>
    <hyperlink ref="F145" r:id="rId4" xr:uid="{00000000-0004-0000-1200-000003000000}"/>
    <hyperlink ref="F155" r:id="rId5" xr:uid="{00000000-0004-0000-1200-000004000000}"/>
    <hyperlink ref="F159" r:id="rId6" xr:uid="{00000000-0004-0000-1200-000005000000}"/>
    <hyperlink ref="F165" r:id="rId7" xr:uid="{00000000-0004-0000-1200-000006000000}"/>
    <hyperlink ref="F169" r:id="rId8" xr:uid="{00000000-0004-0000-1200-000007000000}"/>
    <hyperlink ref="F173" r:id="rId9" xr:uid="{00000000-0004-0000-1200-000008000000}"/>
    <hyperlink ref="F177" r:id="rId10" xr:uid="{00000000-0004-0000-1200-000009000000}"/>
    <hyperlink ref="F183" r:id="rId11" xr:uid="{00000000-0004-0000-1200-00000A000000}"/>
    <hyperlink ref="F187" r:id="rId12" xr:uid="{00000000-0004-0000-1200-00000B000000}"/>
    <hyperlink ref="F191" r:id="rId13" xr:uid="{00000000-0004-0000-1200-00000C000000}"/>
    <hyperlink ref="F194" r:id="rId14" xr:uid="{00000000-0004-0000-1200-00000D000000}"/>
    <hyperlink ref="F199" r:id="rId15" xr:uid="{00000000-0004-0000-1200-00000E000000}"/>
    <hyperlink ref="F202" r:id="rId16" xr:uid="{00000000-0004-0000-1200-00000F000000}"/>
    <hyperlink ref="F207" r:id="rId17" xr:uid="{00000000-0004-0000-1200-000010000000}"/>
    <hyperlink ref="F211" r:id="rId18" xr:uid="{00000000-0004-0000-1200-000011000000}"/>
    <hyperlink ref="F217" r:id="rId19" xr:uid="{00000000-0004-0000-1200-000012000000}"/>
    <hyperlink ref="F221" r:id="rId20" xr:uid="{00000000-0004-0000-1200-000013000000}"/>
    <hyperlink ref="F225" r:id="rId21" xr:uid="{00000000-0004-0000-1200-000014000000}"/>
    <hyperlink ref="F229" r:id="rId22" xr:uid="{00000000-0004-0000-1200-000015000000}"/>
    <hyperlink ref="F233" r:id="rId23" xr:uid="{00000000-0004-0000-1200-000016000000}"/>
    <hyperlink ref="F239" r:id="rId24" xr:uid="{00000000-0004-0000-1200-000017000000}"/>
    <hyperlink ref="F241" r:id="rId25" xr:uid="{00000000-0004-0000-1200-000018000000}"/>
    <hyperlink ref="F243" r:id="rId26" xr:uid="{00000000-0004-0000-1200-000019000000}"/>
    <hyperlink ref="F245" r:id="rId27" xr:uid="{00000000-0004-0000-1200-00001A000000}"/>
    <hyperlink ref="F247" r:id="rId28" xr:uid="{00000000-0004-0000-1200-00001B000000}"/>
    <hyperlink ref="F250" r:id="rId29" xr:uid="{00000000-0004-0000-1200-00001C000000}"/>
    <hyperlink ref="F256" r:id="rId30" xr:uid="{00000000-0004-0000-1200-00001D000000}"/>
    <hyperlink ref="F259" r:id="rId31" xr:uid="{00000000-0004-0000-1200-00001E000000}"/>
    <hyperlink ref="F262" r:id="rId32" xr:uid="{00000000-0004-0000-1200-00001F000000}"/>
    <hyperlink ref="F266" r:id="rId33" xr:uid="{00000000-0004-0000-1200-000020000000}"/>
    <hyperlink ref="F269" r:id="rId34" xr:uid="{00000000-0004-0000-1200-000021000000}"/>
    <hyperlink ref="F273" r:id="rId35" xr:uid="{00000000-0004-0000-1200-000022000000}"/>
    <hyperlink ref="F276" r:id="rId36" xr:uid="{00000000-0004-0000-1200-000023000000}"/>
    <hyperlink ref="F279" r:id="rId37" xr:uid="{00000000-0004-0000-1200-000024000000}"/>
    <hyperlink ref="F282" r:id="rId38" xr:uid="{00000000-0004-0000-1200-000025000000}"/>
    <hyperlink ref="F286" r:id="rId39" xr:uid="{00000000-0004-0000-1200-000026000000}"/>
    <hyperlink ref="F292" r:id="rId40" xr:uid="{00000000-0004-0000-1200-000027000000}"/>
    <hyperlink ref="F295" r:id="rId41" xr:uid="{00000000-0004-0000-1200-000028000000}"/>
    <hyperlink ref="F298" r:id="rId42" xr:uid="{00000000-0004-0000-1200-000029000000}"/>
    <hyperlink ref="F301" r:id="rId43" xr:uid="{00000000-0004-0000-1200-00002A000000}"/>
    <hyperlink ref="F304" r:id="rId44" xr:uid="{00000000-0004-0000-1200-00002B000000}"/>
    <hyperlink ref="F307" r:id="rId45" xr:uid="{00000000-0004-0000-1200-00002C000000}"/>
    <hyperlink ref="F310" r:id="rId46" xr:uid="{00000000-0004-0000-1200-00002D000000}"/>
    <hyperlink ref="F313" r:id="rId47" xr:uid="{00000000-0004-0000-1200-00002E000000}"/>
    <hyperlink ref="F317" r:id="rId48" xr:uid="{00000000-0004-0000-1200-00002F000000}"/>
    <hyperlink ref="F320" r:id="rId49" xr:uid="{00000000-0004-0000-1200-000030000000}"/>
    <hyperlink ref="F325" r:id="rId50" xr:uid="{00000000-0004-0000-1200-000031000000}"/>
    <hyperlink ref="F328" r:id="rId51" xr:uid="{00000000-0004-0000-1200-000032000000}"/>
    <hyperlink ref="F331" r:id="rId52" xr:uid="{00000000-0004-0000-1200-000033000000}"/>
    <hyperlink ref="F334" r:id="rId53" xr:uid="{00000000-0004-0000-1200-000034000000}"/>
    <hyperlink ref="F336" r:id="rId54" xr:uid="{00000000-0004-0000-1200-000035000000}"/>
    <hyperlink ref="F339" r:id="rId55" xr:uid="{00000000-0004-0000-1200-000036000000}"/>
    <hyperlink ref="F344" r:id="rId56" xr:uid="{00000000-0004-0000-1200-000037000000}"/>
    <hyperlink ref="F350" r:id="rId57" xr:uid="{00000000-0004-0000-1200-000038000000}"/>
    <hyperlink ref="F353" r:id="rId58" xr:uid="{00000000-0004-0000-1200-000039000000}"/>
    <hyperlink ref="F356" r:id="rId59" xr:uid="{00000000-0004-0000-1200-00003A000000}"/>
    <hyperlink ref="F359" r:id="rId60" xr:uid="{00000000-0004-0000-1200-00003B000000}"/>
    <hyperlink ref="F362" r:id="rId61" xr:uid="{00000000-0004-0000-1200-00003C000000}"/>
    <hyperlink ref="F367" r:id="rId62" xr:uid="{00000000-0004-0000-1200-00003D000000}"/>
    <hyperlink ref="F373" r:id="rId63" xr:uid="{00000000-0004-0000-1200-00003E000000}"/>
    <hyperlink ref="F375" r:id="rId64" xr:uid="{00000000-0004-0000-1200-00003F000000}"/>
    <hyperlink ref="F379" r:id="rId65" xr:uid="{00000000-0004-0000-1200-000040000000}"/>
    <hyperlink ref="F385" r:id="rId66" xr:uid="{00000000-0004-0000-1200-000041000000}"/>
    <hyperlink ref="F392" r:id="rId67" xr:uid="{00000000-0004-0000-1200-000042000000}"/>
    <hyperlink ref="F396" r:id="rId68" xr:uid="{00000000-0004-0000-1200-000043000000}"/>
    <hyperlink ref="F399" r:id="rId69" xr:uid="{00000000-0004-0000-1200-000044000000}"/>
    <hyperlink ref="F405" r:id="rId70" xr:uid="{00000000-0004-0000-1200-000045000000}"/>
    <hyperlink ref="F408" r:id="rId71" xr:uid="{00000000-0004-0000-1200-000046000000}"/>
    <hyperlink ref="F413" r:id="rId72" xr:uid="{00000000-0004-0000-1200-000047000000}"/>
    <hyperlink ref="F418" r:id="rId73" xr:uid="{00000000-0004-0000-1200-000048000000}"/>
    <hyperlink ref="F424" r:id="rId74" xr:uid="{00000000-0004-0000-1200-000049000000}"/>
    <hyperlink ref="F431" r:id="rId75" xr:uid="{00000000-0004-0000-1200-00004A000000}"/>
    <hyperlink ref="F433" r:id="rId76" xr:uid="{00000000-0004-0000-1200-00004B000000}"/>
    <hyperlink ref="F435" r:id="rId77" xr:uid="{00000000-0004-0000-1200-00004C000000}"/>
    <hyperlink ref="F437" r:id="rId78" xr:uid="{00000000-0004-0000-1200-00004D000000}"/>
    <hyperlink ref="F445" r:id="rId79" xr:uid="{00000000-0004-0000-1200-00004E000000}"/>
    <hyperlink ref="F448" r:id="rId80" xr:uid="{00000000-0004-0000-1200-00004F000000}"/>
    <hyperlink ref="F451" r:id="rId81" xr:uid="{00000000-0004-0000-1200-000050000000}"/>
    <hyperlink ref="F454" r:id="rId82" xr:uid="{00000000-0004-0000-1200-000051000000}"/>
    <hyperlink ref="F456" r:id="rId83" xr:uid="{00000000-0004-0000-1200-000052000000}"/>
    <hyperlink ref="F458" r:id="rId84" xr:uid="{00000000-0004-0000-1200-000053000000}"/>
    <hyperlink ref="F462" r:id="rId85" xr:uid="{00000000-0004-0000-1200-000054000000}"/>
    <hyperlink ref="F466" r:id="rId86" xr:uid="{00000000-0004-0000-1200-000055000000}"/>
    <hyperlink ref="F470" r:id="rId87" xr:uid="{00000000-0004-0000-1200-000056000000}"/>
    <hyperlink ref="F473" r:id="rId88" xr:uid="{00000000-0004-0000-1200-000057000000}"/>
    <hyperlink ref="F477" r:id="rId89" xr:uid="{00000000-0004-0000-1200-000058000000}"/>
    <hyperlink ref="F480" r:id="rId90" xr:uid="{00000000-0004-0000-1200-000059000000}"/>
    <hyperlink ref="F487" r:id="rId91" xr:uid="{00000000-0004-0000-1200-00005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147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6770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6771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6772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ROUND((SUM(BE123:BE216)),  2)</f>
        <v>0</v>
      </c>
      <c r="G33" s="35"/>
      <c r="H33" s="35"/>
      <c r="I33" s="131">
        <v>0.21</v>
      </c>
      <c r="J33" s="130">
        <f>ROUND(((SUM(BE123:BE216))*I33),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ROUND((SUM(BF123:BF216)),  2)</f>
        <v>0</v>
      </c>
      <c r="G34" s="35"/>
      <c r="H34" s="35"/>
      <c r="I34" s="131">
        <v>0.15</v>
      </c>
      <c r="J34" s="130">
        <f>ROUND(((SUM(BF123:BF216))*I34),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ROUND((SUM(BG123:BG216)),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ROUND((SUM(BH123:BH216)),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ROUND((SUM(BI123:BI216)),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08 - SO 253 - Rozvody stlačeného vzduchu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203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6773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10" customFormat="1" ht="14.85" customHeight="1">
      <c r="B99" s="160"/>
      <c r="C99" s="105"/>
      <c r="D99" s="161" t="s">
        <v>6774</v>
      </c>
      <c r="E99" s="162"/>
      <c r="F99" s="162"/>
      <c r="G99" s="162"/>
      <c r="H99" s="162"/>
      <c r="I99" s="162"/>
      <c r="J99" s="163">
        <f>J126</f>
        <v>0</v>
      </c>
      <c r="K99" s="105"/>
      <c r="L99" s="164"/>
    </row>
    <row r="100" spans="1:31" s="10" customFormat="1" ht="14.85" customHeight="1">
      <c r="B100" s="160"/>
      <c r="C100" s="105"/>
      <c r="D100" s="161" t="s">
        <v>6775</v>
      </c>
      <c r="E100" s="162"/>
      <c r="F100" s="162"/>
      <c r="G100" s="162"/>
      <c r="H100" s="162"/>
      <c r="I100" s="162"/>
      <c r="J100" s="163">
        <f>J140</f>
        <v>0</v>
      </c>
      <c r="K100" s="105"/>
      <c r="L100" s="164"/>
    </row>
    <row r="101" spans="1:31" s="10" customFormat="1" ht="14.85" customHeight="1">
      <c r="B101" s="160"/>
      <c r="C101" s="105"/>
      <c r="D101" s="161" t="s">
        <v>6776</v>
      </c>
      <c r="E101" s="162"/>
      <c r="F101" s="162"/>
      <c r="G101" s="162"/>
      <c r="H101" s="162"/>
      <c r="I101" s="162"/>
      <c r="J101" s="163">
        <f>J157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6777</v>
      </c>
      <c r="E102" s="162"/>
      <c r="F102" s="162"/>
      <c r="G102" s="162"/>
      <c r="H102" s="162"/>
      <c r="I102" s="162"/>
      <c r="J102" s="163">
        <f>J194</f>
        <v>0</v>
      </c>
      <c r="K102" s="105"/>
      <c r="L102" s="164"/>
    </row>
    <row r="103" spans="1:31" s="9" customFormat="1" ht="24.95" customHeight="1">
      <c r="B103" s="154"/>
      <c r="C103" s="155"/>
      <c r="D103" s="156" t="s">
        <v>5590</v>
      </c>
      <c r="E103" s="157"/>
      <c r="F103" s="157"/>
      <c r="G103" s="157"/>
      <c r="H103" s="157"/>
      <c r="I103" s="157"/>
      <c r="J103" s="158">
        <f>J214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224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9" t="str">
        <f>E7</f>
        <v>Areál IZS Ostrov - stanice JSDH - revize 2022</v>
      </c>
      <c r="F113" s="330"/>
      <c r="G113" s="330"/>
      <c r="H113" s="330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176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4" t="str">
        <f>E9</f>
        <v>08 - SO 253 - Rozvody stlačeného vzduchu</v>
      </c>
      <c r="F115" s="331"/>
      <c r="G115" s="331"/>
      <c r="H115" s="33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30" t="s">
        <v>22</v>
      </c>
      <c r="J117" s="67">
        <f>IF(J12="","",J12)</f>
        <v>44764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23</v>
      </c>
      <c r="D119" s="37"/>
      <c r="E119" s="37"/>
      <c r="F119" s="28" t="str">
        <f>E15</f>
        <v>Město Ostrov</v>
      </c>
      <c r="G119" s="37"/>
      <c r="H119" s="37"/>
      <c r="I119" s="30" t="s">
        <v>29</v>
      </c>
      <c r="J119" s="33" t="str">
        <f>E21</f>
        <v>BPO spol. s r.o. Ostrov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225</v>
      </c>
      <c r="D122" s="168" t="s">
        <v>60</v>
      </c>
      <c r="E122" s="168" t="s">
        <v>56</v>
      </c>
      <c r="F122" s="168" t="s">
        <v>57</v>
      </c>
      <c r="G122" s="168" t="s">
        <v>226</v>
      </c>
      <c r="H122" s="168" t="s">
        <v>227</v>
      </c>
      <c r="I122" s="168" t="s">
        <v>228</v>
      </c>
      <c r="J122" s="168" t="s">
        <v>185</v>
      </c>
      <c r="K122" s="169" t="s">
        <v>229</v>
      </c>
      <c r="L122" s="170"/>
      <c r="M122" s="76" t="s">
        <v>1</v>
      </c>
      <c r="N122" s="77" t="s">
        <v>39</v>
      </c>
      <c r="O122" s="77" t="s">
        <v>230</v>
      </c>
      <c r="P122" s="77" t="s">
        <v>231</v>
      </c>
      <c r="Q122" s="77" t="s">
        <v>232</v>
      </c>
      <c r="R122" s="77" t="s">
        <v>233</v>
      </c>
      <c r="S122" s="77" t="s">
        <v>234</v>
      </c>
      <c r="T122" s="78" t="s">
        <v>235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236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P124+P214</f>
        <v>0</v>
      </c>
      <c r="Q123" s="80"/>
      <c r="R123" s="173">
        <f>R124+R214</f>
        <v>0</v>
      </c>
      <c r="S123" s="80"/>
      <c r="T123" s="174">
        <f>T124+T214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187</v>
      </c>
      <c r="BK123" s="175">
        <f>BK124+BK214</f>
        <v>0</v>
      </c>
    </row>
    <row r="124" spans="1:65" s="12" customFormat="1" ht="25.9" customHeight="1">
      <c r="B124" s="176"/>
      <c r="C124" s="177"/>
      <c r="D124" s="178" t="s">
        <v>74</v>
      </c>
      <c r="E124" s="179" t="s">
        <v>1815</v>
      </c>
      <c r="F124" s="179" t="s">
        <v>1816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P125+P194</f>
        <v>0</v>
      </c>
      <c r="Q124" s="184"/>
      <c r="R124" s="185">
        <f>R125+R194</f>
        <v>0</v>
      </c>
      <c r="S124" s="184"/>
      <c r="T124" s="186">
        <f>T125+T194</f>
        <v>0</v>
      </c>
      <c r="AR124" s="187" t="s">
        <v>86</v>
      </c>
      <c r="AT124" s="188" t="s">
        <v>74</v>
      </c>
      <c r="AU124" s="188" t="s">
        <v>75</v>
      </c>
      <c r="AY124" s="187" t="s">
        <v>239</v>
      </c>
      <c r="BK124" s="189">
        <f>BK125+BK194</f>
        <v>0</v>
      </c>
    </row>
    <row r="125" spans="1:65" s="12" customFormat="1" ht="22.9" customHeight="1">
      <c r="B125" s="176"/>
      <c r="C125" s="177"/>
      <c r="D125" s="178" t="s">
        <v>74</v>
      </c>
      <c r="E125" s="190" t="s">
        <v>4759</v>
      </c>
      <c r="F125" s="190" t="s">
        <v>6778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P126+P140+P157</f>
        <v>0</v>
      </c>
      <c r="Q125" s="184"/>
      <c r="R125" s="185">
        <f>R126+R140+R157</f>
        <v>0</v>
      </c>
      <c r="S125" s="184"/>
      <c r="T125" s="186">
        <f>T126+T140+T157</f>
        <v>0</v>
      </c>
      <c r="AR125" s="187" t="s">
        <v>86</v>
      </c>
      <c r="AT125" s="188" t="s">
        <v>74</v>
      </c>
      <c r="AU125" s="188" t="s">
        <v>83</v>
      </c>
      <c r="AY125" s="187" t="s">
        <v>239</v>
      </c>
      <c r="BK125" s="189">
        <f>BK126+BK140+BK157</f>
        <v>0</v>
      </c>
    </row>
    <row r="126" spans="1:65" s="12" customFormat="1" ht="20.85" customHeight="1">
      <c r="B126" s="176"/>
      <c r="C126" s="177"/>
      <c r="D126" s="178" t="s">
        <v>74</v>
      </c>
      <c r="E126" s="190" t="s">
        <v>6779</v>
      </c>
      <c r="F126" s="190" t="s">
        <v>6780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SUM(P127:P139)</f>
        <v>0</v>
      </c>
      <c r="Q126" s="184"/>
      <c r="R126" s="185">
        <f>SUM(R127:R139)</f>
        <v>0</v>
      </c>
      <c r="S126" s="184"/>
      <c r="T126" s="186">
        <f>SUM(T127:T139)</f>
        <v>0</v>
      </c>
      <c r="AR126" s="187" t="s">
        <v>86</v>
      </c>
      <c r="AT126" s="188" t="s">
        <v>74</v>
      </c>
      <c r="AU126" s="188" t="s">
        <v>86</v>
      </c>
      <c r="AY126" s="187" t="s">
        <v>239</v>
      </c>
      <c r="BK126" s="189">
        <f>SUM(BK127:BK139)</f>
        <v>0</v>
      </c>
    </row>
    <row r="127" spans="1:65" s="2" customFormat="1" ht="44.25" customHeight="1">
      <c r="A127" s="35"/>
      <c r="B127" s="36"/>
      <c r="C127" s="192" t="s">
        <v>83</v>
      </c>
      <c r="D127" s="192" t="s">
        <v>241</v>
      </c>
      <c r="E127" s="193" t="s">
        <v>6781</v>
      </c>
      <c r="F127" s="194" t="s">
        <v>6782</v>
      </c>
      <c r="G127" s="195" t="s">
        <v>674</v>
      </c>
      <c r="H127" s="196">
        <v>1</v>
      </c>
      <c r="I127" s="197"/>
      <c r="J127" s="198">
        <f t="shared" ref="J127:J139" si="0">ROUND(I127*H127,2)</f>
        <v>0</v>
      </c>
      <c r="K127" s="194" t="s">
        <v>6783</v>
      </c>
      <c r="L127" s="40"/>
      <c r="M127" s="199" t="s">
        <v>1</v>
      </c>
      <c r="N127" s="200" t="s">
        <v>40</v>
      </c>
      <c r="O127" s="72"/>
      <c r="P127" s="201">
        <f t="shared" ref="P127:P139" si="1">O127*H127</f>
        <v>0</v>
      </c>
      <c r="Q127" s="201">
        <v>0</v>
      </c>
      <c r="R127" s="201">
        <f t="shared" ref="R127:R139" si="2">Q127*H127</f>
        <v>0</v>
      </c>
      <c r="S127" s="201">
        <v>0</v>
      </c>
      <c r="T127" s="202">
        <f t="shared" ref="T127:T139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169</v>
      </c>
      <c r="AT127" s="203" t="s">
        <v>241</v>
      </c>
      <c r="AU127" s="203" t="s">
        <v>255</v>
      </c>
      <c r="AY127" s="18" t="s">
        <v>239</v>
      </c>
      <c r="BE127" s="204">
        <f t="shared" ref="BE127:BE139" si="4">IF(N127="základní",J127,0)</f>
        <v>0</v>
      </c>
      <c r="BF127" s="204">
        <f t="shared" ref="BF127:BF139" si="5">IF(N127="snížená",J127,0)</f>
        <v>0</v>
      </c>
      <c r="BG127" s="204">
        <f t="shared" ref="BG127:BG139" si="6">IF(N127="zákl. přenesená",J127,0)</f>
        <v>0</v>
      </c>
      <c r="BH127" s="204">
        <f t="shared" ref="BH127:BH139" si="7">IF(N127="sníž. přenesená",J127,0)</f>
        <v>0</v>
      </c>
      <c r="BI127" s="204">
        <f t="shared" ref="BI127:BI139" si="8">IF(N127="nulová",J127,0)</f>
        <v>0</v>
      </c>
      <c r="BJ127" s="18" t="s">
        <v>83</v>
      </c>
      <c r="BK127" s="204">
        <f t="shared" ref="BK127:BK139" si="9">ROUND(I127*H127,2)</f>
        <v>0</v>
      </c>
      <c r="BL127" s="18" t="s">
        <v>169</v>
      </c>
      <c r="BM127" s="203" t="s">
        <v>6784</v>
      </c>
    </row>
    <row r="128" spans="1:65" s="2" customFormat="1" ht="44.25" customHeight="1">
      <c r="A128" s="35"/>
      <c r="B128" s="36"/>
      <c r="C128" s="254" t="s">
        <v>86</v>
      </c>
      <c r="D128" s="254" t="s">
        <v>340</v>
      </c>
      <c r="E128" s="255" t="s">
        <v>6785</v>
      </c>
      <c r="F128" s="256" t="s">
        <v>6786</v>
      </c>
      <c r="G128" s="257" t="s">
        <v>674</v>
      </c>
      <c r="H128" s="258">
        <v>1</v>
      </c>
      <c r="I128" s="259"/>
      <c r="J128" s="260">
        <f t="shared" si="0"/>
        <v>0</v>
      </c>
      <c r="K128" s="256" t="s">
        <v>6783</v>
      </c>
      <c r="L128" s="261"/>
      <c r="M128" s="262" t="s">
        <v>1</v>
      </c>
      <c r="N128" s="263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531</v>
      </c>
      <c r="AT128" s="203" t="s">
        <v>340</v>
      </c>
      <c r="AU128" s="203" t="s">
        <v>255</v>
      </c>
      <c r="AY128" s="18" t="s">
        <v>239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169</v>
      </c>
      <c r="BM128" s="203" t="s">
        <v>6787</v>
      </c>
    </row>
    <row r="129" spans="1:65" s="2" customFormat="1" ht="16.5" customHeight="1">
      <c r="A129" s="35"/>
      <c r="B129" s="36"/>
      <c r="C129" s="192" t="s">
        <v>255</v>
      </c>
      <c r="D129" s="192" t="s">
        <v>241</v>
      </c>
      <c r="E129" s="193" t="s">
        <v>6788</v>
      </c>
      <c r="F129" s="194" t="s">
        <v>6789</v>
      </c>
      <c r="G129" s="195" t="s">
        <v>674</v>
      </c>
      <c r="H129" s="196">
        <v>1</v>
      </c>
      <c r="I129" s="197"/>
      <c r="J129" s="198">
        <f t="shared" si="0"/>
        <v>0</v>
      </c>
      <c r="K129" s="194" t="s">
        <v>6783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169</v>
      </c>
      <c r="AT129" s="203" t="s">
        <v>241</v>
      </c>
      <c r="AU129" s="203" t="s">
        <v>255</v>
      </c>
      <c r="AY129" s="18" t="s">
        <v>239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169</v>
      </c>
      <c r="BM129" s="203" t="s">
        <v>6790</v>
      </c>
    </row>
    <row r="130" spans="1:65" s="2" customFormat="1" ht="44.25" customHeight="1">
      <c r="A130" s="35"/>
      <c r="B130" s="36"/>
      <c r="C130" s="254" t="s">
        <v>246</v>
      </c>
      <c r="D130" s="254" t="s">
        <v>340</v>
      </c>
      <c r="E130" s="255" t="s">
        <v>6791</v>
      </c>
      <c r="F130" s="256" t="s">
        <v>6792</v>
      </c>
      <c r="G130" s="257" t="s">
        <v>674</v>
      </c>
      <c r="H130" s="258">
        <v>1</v>
      </c>
      <c r="I130" s="259"/>
      <c r="J130" s="260">
        <f t="shared" si="0"/>
        <v>0</v>
      </c>
      <c r="K130" s="256" t="s">
        <v>6783</v>
      </c>
      <c r="L130" s="261"/>
      <c r="M130" s="262" t="s">
        <v>1</v>
      </c>
      <c r="N130" s="263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531</v>
      </c>
      <c r="AT130" s="203" t="s">
        <v>340</v>
      </c>
      <c r="AU130" s="203" t="s">
        <v>255</v>
      </c>
      <c r="AY130" s="18" t="s">
        <v>239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169</v>
      </c>
      <c r="BM130" s="203" t="s">
        <v>6793</v>
      </c>
    </row>
    <row r="131" spans="1:65" s="2" customFormat="1" ht="16.5" customHeight="1">
      <c r="A131" s="35"/>
      <c r="B131" s="36"/>
      <c r="C131" s="192" t="s">
        <v>288</v>
      </c>
      <c r="D131" s="192" t="s">
        <v>241</v>
      </c>
      <c r="E131" s="193" t="s">
        <v>6794</v>
      </c>
      <c r="F131" s="194" t="s">
        <v>6795</v>
      </c>
      <c r="G131" s="195" t="s">
        <v>674</v>
      </c>
      <c r="H131" s="196">
        <v>2</v>
      </c>
      <c r="I131" s="197"/>
      <c r="J131" s="198">
        <f t="shared" si="0"/>
        <v>0</v>
      </c>
      <c r="K131" s="194" t="s">
        <v>6783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169</v>
      </c>
      <c r="AT131" s="203" t="s">
        <v>241</v>
      </c>
      <c r="AU131" s="203" t="s">
        <v>255</v>
      </c>
      <c r="AY131" s="18" t="s">
        <v>239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169</v>
      </c>
      <c r="BM131" s="203" t="s">
        <v>6796</v>
      </c>
    </row>
    <row r="132" spans="1:65" s="2" customFormat="1" ht="21.75" customHeight="1">
      <c r="A132" s="35"/>
      <c r="B132" s="36"/>
      <c r="C132" s="254" t="s">
        <v>299</v>
      </c>
      <c r="D132" s="254" t="s">
        <v>340</v>
      </c>
      <c r="E132" s="255" t="s">
        <v>6797</v>
      </c>
      <c r="F132" s="256" t="s">
        <v>6798</v>
      </c>
      <c r="G132" s="257" t="s">
        <v>674</v>
      </c>
      <c r="H132" s="258">
        <v>2</v>
      </c>
      <c r="I132" s="259"/>
      <c r="J132" s="260">
        <f t="shared" si="0"/>
        <v>0</v>
      </c>
      <c r="K132" s="256" t="s">
        <v>6783</v>
      </c>
      <c r="L132" s="261"/>
      <c r="M132" s="262" t="s">
        <v>1</v>
      </c>
      <c r="N132" s="263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531</v>
      </c>
      <c r="AT132" s="203" t="s">
        <v>340</v>
      </c>
      <c r="AU132" s="203" t="s">
        <v>255</v>
      </c>
      <c r="AY132" s="18" t="s">
        <v>239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169</v>
      </c>
      <c r="BM132" s="203" t="s">
        <v>6799</v>
      </c>
    </row>
    <row r="133" spans="1:65" s="2" customFormat="1" ht="16.5" customHeight="1">
      <c r="A133" s="35"/>
      <c r="B133" s="36"/>
      <c r="C133" s="192" t="s">
        <v>309</v>
      </c>
      <c r="D133" s="192" t="s">
        <v>241</v>
      </c>
      <c r="E133" s="193" t="s">
        <v>6800</v>
      </c>
      <c r="F133" s="194" t="s">
        <v>6801</v>
      </c>
      <c r="G133" s="195" t="s">
        <v>674</v>
      </c>
      <c r="H133" s="196">
        <v>1</v>
      </c>
      <c r="I133" s="197"/>
      <c r="J133" s="198">
        <f t="shared" si="0"/>
        <v>0</v>
      </c>
      <c r="K133" s="194" t="s">
        <v>6783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169</v>
      </c>
      <c r="AT133" s="203" t="s">
        <v>241</v>
      </c>
      <c r="AU133" s="203" t="s">
        <v>255</v>
      </c>
      <c r="AY133" s="18" t="s">
        <v>239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169</v>
      </c>
      <c r="BM133" s="203" t="s">
        <v>6802</v>
      </c>
    </row>
    <row r="134" spans="1:65" s="2" customFormat="1" ht="24.2" customHeight="1">
      <c r="A134" s="35"/>
      <c r="B134" s="36"/>
      <c r="C134" s="254" t="s">
        <v>319</v>
      </c>
      <c r="D134" s="254" t="s">
        <v>340</v>
      </c>
      <c r="E134" s="255" t="s">
        <v>6803</v>
      </c>
      <c r="F134" s="256" t="s">
        <v>6804</v>
      </c>
      <c r="G134" s="257" t="s">
        <v>674</v>
      </c>
      <c r="H134" s="258">
        <v>1</v>
      </c>
      <c r="I134" s="259"/>
      <c r="J134" s="260">
        <f t="shared" si="0"/>
        <v>0</v>
      </c>
      <c r="K134" s="256" t="s">
        <v>6783</v>
      </c>
      <c r="L134" s="261"/>
      <c r="M134" s="262" t="s">
        <v>1</v>
      </c>
      <c r="N134" s="263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255</v>
      </c>
      <c r="AY134" s="18" t="s">
        <v>239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169</v>
      </c>
      <c r="BM134" s="203" t="s">
        <v>6805</v>
      </c>
    </row>
    <row r="135" spans="1:65" s="2" customFormat="1" ht="16.5" customHeight="1">
      <c r="A135" s="35"/>
      <c r="B135" s="36"/>
      <c r="C135" s="192" t="s">
        <v>327</v>
      </c>
      <c r="D135" s="192" t="s">
        <v>241</v>
      </c>
      <c r="E135" s="193" t="s">
        <v>6806</v>
      </c>
      <c r="F135" s="194" t="s">
        <v>6807</v>
      </c>
      <c r="G135" s="195" t="s">
        <v>674</v>
      </c>
      <c r="H135" s="196">
        <v>1</v>
      </c>
      <c r="I135" s="197"/>
      <c r="J135" s="198">
        <f t="shared" si="0"/>
        <v>0</v>
      </c>
      <c r="K135" s="194" t="s">
        <v>6783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169</v>
      </c>
      <c r="AT135" s="203" t="s">
        <v>241</v>
      </c>
      <c r="AU135" s="203" t="s">
        <v>255</v>
      </c>
      <c r="AY135" s="18" t="s">
        <v>239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169</v>
      </c>
      <c r="BM135" s="203" t="s">
        <v>6808</v>
      </c>
    </row>
    <row r="136" spans="1:65" s="2" customFormat="1" ht="49.15" customHeight="1">
      <c r="A136" s="35"/>
      <c r="B136" s="36"/>
      <c r="C136" s="254" t="s">
        <v>151</v>
      </c>
      <c r="D136" s="254" t="s">
        <v>340</v>
      </c>
      <c r="E136" s="255" t="s">
        <v>6809</v>
      </c>
      <c r="F136" s="256" t="s">
        <v>6810</v>
      </c>
      <c r="G136" s="257" t="s">
        <v>674</v>
      </c>
      <c r="H136" s="258">
        <v>1</v>
      </c>
      <c r="I136" s="259"/>
      <c r="J136" s="260">
        <f t="shared" si="0"/>
        <v>0</v>
      </c>
      <c r="K136" s="256" t="s">
        <v>6783</v>
      </c>
      <c r="L136" s="261"/>
      <c r="M136" s="262" t="s">
        <v>1</v>
      </c>
      <c r="N136" s="263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531</v>
      </c>
      <c r="AT136" s="203" t="s">
        <v>340</v>
      </c>
      <c r="AU136" s="203" t="s">
        <v>255</v>
      </c>
      <c r="AY136" s="18" t="s">
        <v>239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169</v>
      </c>
      <c r="BM136" s="203" t="s">
        <v>6811</v>
      </c>
    </row>
    <row r="137" spans="1:65" s="2" customFormat="1" ht="16.5" customHeight="1">
      <c r="A137" s="35"/>
      <c r="B137" s="36"/>
      <c r="C137" s="192" t="s">
        <v>154</v>
      </c>
      <c r="D137" s="192" t="s">
        <v>241</v>
      </c>
      <c r="E137" s="193" t="s">
        <v>6812</v>
      </c>
      <c r="F137" s="194" t="s">
        <v>6813</v>
      </c>
      <c r="G137" s="195" t="s">
        <v>674</v>
      </c>
      <c r="H137" s="196">
        <v>1</v>
      </c>
      <c r="I137" s="197"/>
      <c r="J137" s="198">
        <f t="shared" si="0"/>
        <v>0</v>
      </c>
      <c r="K137" s="194" t="s">
        <v>6783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169</v>
      </c>
      <c r="AT137" s="203" t="s">
        <v>241</v>
      </c>
      <c r="AU137" s="203" t="s">
        <v>255</v>
      </c>
      <c r="AY137" s="18" t="s">
        <v>239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169</v>
      </c>
      <c r="BM137" s="203" t="s">
        <v>6814</v>
      </c>
    </row>
    <row r="138" spans="1:65" s="2" customFormat="1" ht="33" customHeight="1">
      <c r="A138" s="35"/>
      <c r="B138" s="36"/>
      <c r="C138" s="254" t="s">
        <v>157</v>
      </c>
      <c r="D138" s="254" t="s">
        <v>340</v>
      </c>
      <c r="E138" s="255" t="s">
        <v>6815</v>
      </c>
      <c r="F138" s="256" t="s">
        <v>6816</v>
      </c>
      <c r="G138" s="257" t="s">
        <v>674</v>
      </c>
      <c r="H138" s="258">
        <v>1</v>
      </c>
      <c r="I138" s="259"/>
      <c r="J138" s="260">
        <f t="shared" si="0"/>
        <v>0</v>
      </c>
      <c r="K138" s="256" t="s">
        <v>6783</v>
      </c>
      <c r="L138" s="261"/>
      <c r="M138" s="262" t="s">
        <v>1</v>
      </c>
      <c r="N138" s="263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531</v>
      </c>
      <c r="AT138" s="203" t="s">
        <v>340</v>
      </c>
      <c r="AU138" s="203" t="s">
        <v>255</v>
      </c>
      <c r="AY138" s="18" t="s">
        <v>239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169</v>
      </c>
      <c r="BM138" s="203" t="s">
        <v>6817</v>
      </c>
    </row>
    <row r="139" spans="1:65" s="2" customFormat="1" ht="21.75" customHeight="1">
      <c r="A139" s="35"/>
      <c r="B139" s="36"/>
      <c r="C139" s="254" t="s">
        <v>161</v>
      </c>
      <c r="D139" s="254" t="s">
        <v>340</v>
      </c>
      <c r="E139" s="255" t="s">
        <v>6818</v>
      </c>
      <c r="F139" s="256" t="s">
        <v>6819</v>
      </c>
      <c r="G139" s="257" t="s">
        <v>6820</v>
      </c>
      <c r="H139" s="258">
        <v>1</v>
      </c>
      <c r="I139" s="259"/>
      <c r="J139" s="260">
        <f t="shared" si="0"/>
        <v>0</v>
      </c>
      <c r="K139" s="256" t="s">
        <v>6783</v>
      </c>
      <c r="L139" s="261"/>
      <c r="M139" s="262" t="s">
        <v>1</v>
      </c>
      <c r="N139" s="263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531</v>
      </c>
      <c r="AT139" s="203" t="s">
        <v>340</v>
      </c>
      <c r="AU139" s="203" t="s">
        <v>255</v>
      </c>
      <c r="AY139" s="18" t="s">
        <v>239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169</v>
      </c>
      <c r="BM139" s="203" t="s">
        <v>6821</v>
      </c>
    </row>
    <row r="140" spans="1:65" s="12" customFormat="1" ht="20.85" customHeight="1">
      <c r="B140" s="176"/>
      <c r="C140" s="177"/>
      <c r="D140" s="178" t="s">
        <v>74</v>
      </c>
      <c r="E140" s="190" t="s">
        <v>6822</v>
      </c>
      <c r="F140" s="190" t="s">
        <v>6823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SUM(P141:P156)</f>
        <v>0</v>
      </c>
      <c r="Q140" s="184"/>
      <c r="R140" s="185">
        <f>SUM(R141:R156)</f>
        <v>0</v>
      </c>
      <c r="S140" s="184"/>
      <c r="T140" s="186">
        <f>SUM(T141:T156)</f>
        <v>0</v>
      </c>
      <c r="AR140" s="187" t="s">
        <v>86</v>
      </c>
      <c r="AT140" s="188" t="s">
        <v>74</v>
      </c>
      <c r="AU140" s="188" t="s">
        <v>86</v>
      </c>
      <c r="AY140" s="187" t="s">
        <v>239</v>
      </c>
      <c r="BK140" s="189">
        <f>SUM(BK141:BK156)</f>
        <v>0</v>
      </c>
    </row>
    <row r="141" spans="1:65" s="2" customFormat="1" ht="16.5" customHeight="1">
      <c r="A141" s="35"/>
      <c r="B141" s="36"/>
      <c r="C141" s="192" t="s">
        <v>164</v>
      </c>
      <c r="D141" s="192" t="s">
        <v>241</v>
      </c>
      <c r="E141" s="193" t="s">
        <v>6824</v>
      </c>
      <c r="F141" s="194" t="s">
        <v>6825</v>
      </c>
      <c r="G141" s="195" t="s">
        <v>674</v>
      </c>
      <c r="H141" s="196">
        <v>1</v>
      </c>
      <c r="I141" s="197"/>
      <c r="J141" s="198">
        <f t="shared" ref="J141:J156" si="10">ROUND(I141*H141,2)</f>
        <v>0</v>
      </c>
      <c r="K141" s="194" t="s">
        <v>6783</v>
      </c>
      <c r="L141" s="40"/>
      <c r="M141" s="199" t="s">
        <v>1</v>
      </c>
      <c r="N141" s="200" t="s">
        <v>40</v>
      </c>
      <c r="O141" s="72"/>
      <c r="P141" s="201">
        <f t="shared" ref="P141:P156" si="11">O141*H141</f>
        <v>0</v>
      </c>
      <c r="Q141" s="201">
        <v>0</v>
      </c>
      <c r="R141" s="201">
        <f t="shared" ref="R141:R156" si="12">Q141*H141</f>
        <v>0</v>
      </c>
      <c r="S141" s="201">
        <v>0</v>
      </c>
      <c r="T141" s="202">
        <f t="shared" ref="T141:T156" si="1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169</v>
      </c>
      <c r="AT141" s="203" t="s">
        <v>241</v>
      </c>
      <c r="AU141" s="203" t="s">
        <v>255</v>
      </c>
      <c r="AY141" s="18" t="s">
        <v>239</v>
      </c>
      <c r="BE141" s="204">
        <f t="shared" ref="BE141:BE156" si="14">IF(N141="základní",J141,0)</f>
        <v>0</v>
      </c>
      <c r="BF141" s="204">
        <f t="shared" ref="BF141:BF156" si="15">IF(N141="snížená",J141,0)</f>
        <v>0</v>
      </c>
      <c r="BG141" s="204">
        <f t="shared" ref="BG141:BG156" si="16">IF(N141="zákl. přenesená",J141,0)</f>
        <v>0</v>
      </c>
      <c r="BH141" s="204">
        <f t="shared" ref="BH141:BH156" si="17">IF(N141="sníž. přenesená",J141,0)</f>
        <v>0</v>
      </c>
      <c r="BI141" s="204">
        <f t="shared" ref="BI141:BI156" si="18">IF(N141="nulová",J141,0)</f>
        <v>0</v>
      </c>
      <c r="BJ141" s="18" t="s">
        <v>83</v>
      </c>
      <c r="BK141" s="204">
        <f t="shared" ref="BK141:BK156" si="19">ROUND(I141*H141,2)</f>
        <v>0</v>
      </c>
      <c r="BL141" s="18" t="s">
        <v>169</v>
      </c>
      <c r="BM141" s="203" t="s">
        <v>6826</v>
      </c>
    </row>
    <row r="142" spans="1:65" s="2" customFormat="1" ht="24.2" customHeight="1">
      <c r="A142" s="35"/>
      <c r="B142" s="36"/>
      <c r="C142" s="254" t="s">
        <v>8</v>
      </c>
      <c r="D142" s="254" t="s">
        <v>340</v>
      </c>
      <c r="E142" s="255" t="s">
        <v>6827</v>
      </c>
      <c r="F142" s="256" t="s">
        <v>6828</v>
      </c>
      <c r="G142" s="257" t="s">
        <v>674</v>
      </c>
      <c r="H142" s="258">
        <v>1</v>
      </c>
      <c r="I142" s="259"/>
      <c r="J142" s="260">
        <f t="shared" si="10"/>
        <v>0</v>
      </c>
      <c r="K142" s="256" t="s">
        <v>6783</v>
      </c>
      <c r="L142" s="261"/>
      <c r="M142" s="262" t="s">
        <v>1</v>
      </c>
      <c r="N142" s="263" t="s">
        <v>40</v>
      </c>
      <c r="O142" s="72"/>
      <c r="P142" s="201">
        <f t="shared" si="11"/>
        <v>0</v>
      </c>
      <c r="Q142" s="201">
        <v>0</v>
      </c>
      <c r="R142" s="201">
        <f t="shared" si="12"/>
        <v>0</v>
      </c>
      <c r="S142" s="201">
        <v>0</v>
      </c>
      <c r="T142" s="202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531</v>
      </c>
      <c r="AT142" s="203" t="s">
        <v>340</v>
      </c>
      <c r="AU142" s="203" t="s">
        <v>255</v>
      </c>
      <c r="AY142" s="18" t="s">
        <v>239</v>
      </c>
      <c r="BE142" s="204">
        <f t="shared" si="14"/>
        <v>0</v>
      </c>
      <c r="BF142" s="204">
        <f t="shared" si="15"/>
        <v>0</v>
      </c>
      <c r="BG142" s="204">
        <f t="shared" si="16"/>
        <v>0</v>
      </c>
      <c r="BH142" s="204">
        <f t="shared" si="17"/>
        <v>0</v>
      </c>
      <c r="BI142" s="204">
        <f t="shared" si="18"/>
        <v>0</v>
      </c>
      <c r="BJ142" s="18" t="s">
        <v>83</v>
      </c>
      <c r="BK142" s="204">
        <f t="shared" si="19"/>
        <v>0</v>
      </c>
      <c r="BL142" s="18" t="s">
        <v>169</v>
      </c>
      <c r="BM142" s="203" t="s">
        <v>6829</v>
      </c>
    </row>
    <row r="143" spans="1:65" s="2" customFormat="1" ht="16.5" customHeight="1">
      <c r="A143" s="35"/>
      <c r="B143" s="36"/>
      <c r="C143" s="192" t="s">
        <v>169</v>
      </c>
      <c r="D143" s="192" t="s">
        <v>241</v>
      </c>
      <c r="E143" s="193" t="s">
        <v>6830</v>
      </c>
      <c r="F143" s="194" t="s">
        <v>6831</v>
      </c>
      <c r="G143" s="195" t="s">
        <v>674</v>
      </c>
      <c r="H143" s="196">
        <v>1</v>
      </c>
      <c r="I143" s="197"/>
      <c r="J143" s="198">
        <f t="shared" si="10"/>
        <v>0</v>
      </c>
      <c r="K143" s="194" t="s">
        <v>6783</v>
      </c>
      <c r="L143" s="40"/>
      <c r="M143" s="199" t="s">
        <v>1</v>
      </c>
      <c r="N143" s="200" t="s">
        <v>40</v>
      </c>
      <c r="O143" s="72"/>
      <c r="P143" s="201">
        <f t="shared" si="11"/>
        <v>0</v>
      </c>
      <c r="Q143" s="201">
        <v>0</v>
      </c>
      <c r="R143" s="201">
        <f t="shared" si="12"/>
        <v>0</v>
      </c>
      <c r="S143" s="201">
        <v>0</v>
      </c>
      <c r="T143" s="202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169</v>
      </c>
      <c r="AT143" s="203" t="s">
        <v>241</v>
      </c>
      <c r="AU143" s="203" t="s">
        <v>255</v>
      </c>
      <c r="AY143" s="18" t="s">
        <v>239</v>
      </c>
      <c r="BE143" s="204">
        <f t="shared" si="14"/>
        <v>0</v>
      </c>
      <c r="BF143" s="204">
        <f t="shared" si="15"/>
        <v>0</v>
      </c>
      <c r="BG143" s="204">
        <f t="shared" si="16"/>
        <v>0</v>
      </c>
      <c r="BH143" s="204">
        <f t="shared" si="17"/>
        <v>0</v>
      </c>
      <c r="BI143" s="204">
        <f t="shared" si="18"/>
        <v>0</v>
      </c>
      <c r="BJ143" s="18" t="s">
        <v>83</v>
      </c>
      <c r="BK143" s="204">
        <f t="shared" si="19"/>
        <v>0</v>
      </c>
      <c r="BL143" s="18" t="s">
        <v>169</v>
      </c>
      <c r="BM143" s="203" t="s">
        <v>6832</v>
      </c>
    </row>
    <row r="144" spans="1:65" s="2" customFormat="1" ht="21.75" customHeight="1">
      <c r="A144" s="35"/>
      <c r="B144" s="36"/>
      <c r="C144" s="254" t="s">
        <v>172</v>
      </c>
      <c r="D144" s="254" t="s">
        <v>340</v>
      </c>
      <c r="E144" s="255" t="s">
        <v>6833</v>
      </c>
      <c r="F144" s="256" t="s">
        <v>6834</v>
      </c>
      <c r="G144" s="257" t="s">
        <v>674</v>
      </c>
      <c r="H144" s="258">
        <v>1</v>
      </c>
      <c r="I144" s="259"/>
      <c r="J144" s="260">
        <f t="shared" si="10"/>
        <v>0</v>
      </c>
      <c r="K144" s="256" t="s">
        <v>6783</v>
      </c>
      <c r="L144" s="261"/>
      <c r="M144" s="262" t="s">
        <v>1</v>
      </c>
      <c r="N144" s="263" t="s">
        <v>40</v>
      </c>
      <c r="O144" s="72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531</v>
      </c>
      <c r="AT144" s="203" t="s">
        <v>340</v>
      </c>
      <c r="AU144" s="203" t="s">
        <v>255</v>
      </c>
      <c r="AY144" s="18" t="s">
        <v>239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18" t="s">
        <v>83</v>
      </c>
      <c r="BK144" s="204">
        <f t="shared" si="19"/>
        <v>0</v>
      </c>
      <c r="BL144" s="18" t="s">
        <v>169</v>
      </c>
      <c r="BM144" s="203" t="s">
        <v>6835</v>
      </c>
    </row>
    <row r="145" spans="1:65" s="2" customFormat="1" ht="16.5" customHeight="1">
      <c r="A145" s="35"/>
      <c r="B145" s="36"/>
      <c r="C145" s="192" t="s">
        <v>394</v>
      </c>
      <c r="D145" s="192" t="s">
        <v>241</v>
      </c>
      <c r="E145" s="193" t="s">
        <v>6836</v>
      </c>
      <c r="F145" s="194" t="s">
        <v>6837</v>
      </c>
      <c r="G145" s="195" t="s">
        <v>674</v>
      </c>
      <c r="H145" s="196">
        <v>4</v>
      </c>
      <c r="I145" s="197"/>
      <c r="J145" s="198">
        <f t="shared" si="10"/>
        <v>0</v>
      </c>
      <c r="K145" s="194" t="s">
        <v>6783</v>
      </c>
      <c r="L145" s="40"/>
      <c r="M145" s="199" t="s">
        <v>1</v>
      </c>
      <c r="N145" s="200" t="s">
        <v>40</v>
      </c>
      <c r="O145" s="72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169</v>
      </c>
      <c r="AT145" s="203" t="s">
        <v>241</v>
      </c>
      <c r="AU145" s="203" t="s">
        <v>255</v>
      </c>
      <c r="AY145" s="18" t="s">
        <v>239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8" t="s">
        <v>83</v>
      </c>
      <c r="BK145" s="204">
        <f t="shared" si="19"/>
        <v>0</v>
      </c>
      <c r="BL145" s="18" t="s">
        <v>169</v>
      </c>
      <c r="BM145" s="203" t="s">
        <v>6838</v>
      </c>
    </row>
    <row r="146" spans="1:65" s="2" customFormat="1" ht="24.2" customHeight="1">
      <c r="A146" s="35"/>
      <c r="B146" s="36"/>
      <c r="C146" s="254" t="s">
        <v>396</v>
      </c>
      <c r="D146" s="254" t="s">
        <v>340</v>
      </c>
      <c r="E146" s="255" t="s">
        <v>6839</v>
      </c>
      <c r="F146" s="256" t="s">
        <v>6840</v>
      </c>
      <c r="G146" s="257" t="s">
        <v>674</v>
      </c>
      <c r="H146" s="258">
        <v>4</v>
      </c>
      <c r="I146" s="259"/>
      <c r="J146" s="260">
        <f t="shared" si="10"/>
        <v>0</v>
      </c>
      <c r="K146" s="256" t="s">
        <v>6783</v>
      </c>
      <c r="L146" s="261"/>
      <c r="M146" s="262" t="s">
        <v>1</v>
      </c>
      <c r="N146" s="263" t="s">
        <v>40</v>
      </c>
      <c r="O146" s="72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531</v>
      </c>
      <c r="AT146" s="203" t="s">
        <v>340</v>
      </c>
      <c r="AU146" s="203" t="s">
        <v>255</v>
      </c>
      <c r="AY146" s="18" t="s">
        <v>239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8" t="s">
        <v>83</v>
      </c>
      <c r="BK146" s="204">
        <f t="shared" si="19"/>
        <v>0</v>
      </c>
      <c r="BL146" s="18" t="s">
        <v>169</v>
      </c>
      <c r="BM146" s="203" t="s">
        <v>6841</v>
      </c>
    </row>
    <row r="147" spans="1:65" s="2" customFormat="1" ht="16.5" customHeight="1">
      <c r="A147" s="35"/>
      <c r="B147" s="36"/>
      <c r="C147" s="192" t="s">
        <v>401</v>
      </c>
      <c r="D147" s="192" t="s">
        <v>241</v>
      </c>
      <c r="E147" s="193" t="s">
        <v>6842</v>
      </c>
      <c r="F147" s="194" t="s">
        <v>6843</v>
      </c>
      <c r="G147" s="195" t="s">
        <v>674</v>
      </c>
      <c r="H147" s="196">
        <v>1</v>
      </c>
      <c r="I147" s="197"/>
      <c r="J147" s="198">
        <f t="shared" si="10"/>
        <v>0</v>
      </c>
      <c r="K147" s="194" t="s">
        <v>6783</v>
      </c>
      <c r="L147" s="40"/>
      <c r="M147" s="199" t="s">
        <v>1</v>
      </c>
      <c r="N147" s="200" t="s">
        <v>40</v>
      </c>
      <c r="O147" s="72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169</v>
      </c>
      <c r="AT147" s="203" t="s">
        <v>241</v>
      </c>
      <c r="AU147" s="203" t="s">
        <v>255</v>
      </c>
      <c r="AY147" s="18" t="s">
        <v>239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8" t="s">
        <v>83</v>
      </c>
      <c r="BK147" s="204">
        <f t="shared" si="19"/>
        <v>0</v>
      </c>
      <c r="BL147" s="18" t="s">
        <v>169</v>
      </c>
      <c r="BM147" s="203" t="s">
        <v>6844</v>
      </c>
    </row>
    <row r="148" spans="1:65" s="2" customFormat="1" ht="21.75" customHeight="1">
      <c r="A148" s="35"/>
      <c r="B148" s="36"/>
      <c r="C148" s="254" t="s">
        <v>7</v>
      </c>
      <c r="D148" s="254" t="s">
        <v>340</v>
      </c>
      <c r="E148" s="255" t="s">
        <v>6845</v>
      </c>
      <c r="F148" s="256" t="s">
        <v>6846</v>
      </c>
      <c r="G148" s="257" t="s">
        <v>674</v>
      </c>
      <c r="H148" s="258">
        <v>1</v>
      </c>
      <c r="I148" s="259"/>
      <c r="J148" s="260">
        <f t="shared" si="10"/>
        <v>0</v>
      </c>
      <c r="K148" s="256" t="s">
        <v>6783</v>
      </c>
      <c r="L148" s="261"/>
      <c r="M148" s="262" t="s">
        <v>1</v>
      </c>
      <c r="N148" s="263" t="s">
        <v>40</v>
      </c>
      <c r="O148" s="72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531</v>
      </c>
      <c r="AT148" s="203" t="s">
        <v>340</v>
      </c>
      <c r="AU148" s="203" t="s">
        <v>255</v>
      </c>
      <c r="AY148" s="18" t="s">
        <v>239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8" t="s">
        <v>83</v>
      </c>
      <c r="BK148" s="204">
        <f t="shared" si="19"/>
        <v>0</v>
      </c>
      <c r="BL148" s="18" t="s">
        <v>169</v>
      </c>
      <c r="BM148" s="203" t="s">
        <v>6847</v>
      </c>
    </row>
    <row r="149" spans="1:65" s="2" customFormat="1" ht="16.5" customHeight="1">
      <c r="A149" s="35"/>
      <c r="B149" s="36"/>
      <c r="C149" s="192" t="s">
        <v>426</v>
      </c>
      <c r="D149" s="192" t="s">
        <v>241</v>
      </c>
      <c r="E149" s="193" t="s">
        <v>6848</v>
      </c>
      <c r="F149" s="194" t="s">
        <v>6849</v>
      </c>
      <c r="G149" s="195" t="s">
        <v>674</v>
      </c>
      <c r="H149" s="196">
        <v>1</v>
      </c>
      <c r="I149" s="197"/>
      <c r="J149" s="198">
        <f t="shared" si="10"/>
        <v>0</v>
      </c>
      <c r="K149" s="194" t="s">
        <v>6783</v>
      </c>
      <c r="L149" s="40"/>
      <c r="M149" s="199" t="s">
        <v>1</v>
      </c>
      <c r="N149" s="200" t="s">
        <v>40</v>
      </c>
      <c r="O149" s="72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169</v>
      </c>
      <c r="AT149" s="203" t="s">
        <v>241</v>
      </c>
      <c r="AU149" s="203" t="s">
        <v>255</v>
      </c>
      <c r="AY149" s="18" t="s">
        <v>239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8" t="s">
        <v>83</v>
      </c>
      <c r="BK149" s="204">
        <f t="shared" si="19"/>
        <v>0</v>
      </c>
      <c r="BL149" s="18" t="s">
        <v>169</v>
      </c>
      <c r="BM149" s="203" t="s">
        <v>6850</v>
      </c>
    </row>
    <row r="150" spans="1:65" s="2" customFormat="1" ht="21.75" customHeight="1">
      <c r="A150" s="35"/>
      <c r="B150" s="36"/>
      <c r="C150" s="254" t="s">
        <v>441</v>
      </c>
      <c r="D150" s="254" t="s">
        <v>340</v>
      </c>
      <c r="E150" s="255" t="s">
        <v>6851</v>
      </c>
      <c r="F150" s="256" t="s">
        <v>6852</v>
      </c>
      <c r="G150" s="257" t="s">
        <v>674</v>
      </c>
      <c r="H150" s="258">
        <v>1</v>
      </c>
      <c r="I150" s="259"/>
      <c r="J150" s="260">
        <f t="shared" si="10"/>
        <v>0</v>
      </c>
      <c r="K150" s="256" t="s">
        <v>6783</v>
      </c>
      <c r="L150" s="261"/>
      <c r="M150" s="262" t="s">
        <v>1</v>
      </c>
      <c r="N150" s="263" t="s">
        <v>40</v>
      </c>
      <c r="O150" s="72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531</v>
      </c>
      <c r="AT150" s="203" t="s">
        <v>340</v>
      </c>
      <c r="AU150" s="203" t="s">
        <v>255</v>
      </c>
      <c r="AY150" s="18" t="s">
        <v>239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8" t="s">
        <v>83</v>
      </c>
      <c r="BK150" s="204">
        <f t="shared" si="19"/>
        <v>0</v>
      </c>
      <c r="BL150" s="18" t="s">
        <v>169</v>
      </c>
      <c r="BM150" s="203" t="s">
        <v>6853</v>
      </c>
    </row>
    <row r="151" spans="1:65" s="2" customFormat="1" ht="16.5" customHeight="1">
      <c r="A151" s="35"/>
      <c r="B151" s="36"/>
      <c r="C151" s="192" t="s">
        <v>454</v>
      </c>
      <c r="D151" s="192" t="s">
        <v>241</v>
      </c>
      <c r="E151" s="193" t="s">
        <v>6854</v>
      </c>
      <c r="F151" s="194" t="s">
        <v>6855</v>
      </c>
      <c r="G151" s="195" t="s">
        <v>674</v>
      </c>
      <c r="H151" s="196">
        <v>2</v>
      </c>
      <c r="I151" s="197"/>
      <c r="J151" s="198">
        <f t="shared" si="10"/>
        <v>0</v>
      </c>
      <c r="K151" s="194" t="s">
        <v>6783</v>
      </c>
      <c r="L151" s="40"/>
      <c r="M151" s="199" t="s">
        <v>1</v>
      </c>
      <c r="N151" s="200" t="s">
        <v>40</v>
      </c>
      <c r="O151" s="72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169</v>
      </c>
      <c r="AT151" s="203" t="s">
        <v>241</v>
      </c>
      <c r="AU151" s="203" t="s">
        <v>255</v>
      </c>
      <c r="AY151" s="18" t="s">
        <v>239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8" t="s">
        <v>83</v>
      </c>
      <c r="BK151" s="204">
        <f t="shared" si="19"/>
        <v>0</v>
      </c>
      <c r="BL151" s="18" t="s">
        <v>169</v>
      </c>
      <c r="BM151" s="203" t="s">
        <v>6856</v>
      </c>
    </row>
    <row r="152" spans="1:65" s="2" customFormat="1" ht="16.5" customHeight="1">
      <c r="A152" s="35"/>
      <c r="B152" s="36"/>
      <c r="C152" s="254" t="s">
        <v>459</v>
      </c>
      <c r="D152" s="254" t="s">
        <v>340</v>
      </c>
      <c r="E152" s="255" t="s">
        <v>6857</v>
      </c>
      <c r="F152" s="256" t="s">
        <v>6858</v>
      </c>
      <c r="G152" s="257" t="s">
        <v>674</v>
      </c>
      <c r="H152" s="258">
        <v>2</v>
      </c>
      <c r="I152" s="259"/>
      <c r="J152" s="260">
        <f t="shared" si="10"/>
        <v>0</v>
      </c>
      <c r="K152" s="256" t="s">
        <v>6783</v>
      </c>
      <c r="L152" s="261"/>
      <c r="M152" s="262" t="s">
        <v>1</v>
      </c>
      <c r="N152" s="263" t="s">
        <v>40</v>
      </c>
      <c r="O152" s="72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531</v>
      </c>
      <c r="AT152" s="203" t="s">
        <v>340</v>
      </c>
      <c r="AU152" s="203" t="s">
        <v>255</v>
      </c>
      <c r="AY152" s="18" t="s">
        <v>239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18" t="s">
        <v>83</v>
      </c>
      <c r="BK152" s="204">
        <f t="shared" si="19"/>
        <v>0</v>
      </c>
      <c r="BL152" s="18" t="s">
        <v>169</v>
      </c>
      <c r="BM152" s="203" t="s">
        <v>6859</v>
      </c>
    </row>
    <row r="153" spans="1:65" s="2" customFormat="1" ht="16.5" customHeight="1">
      <c r="A153" s="35"/>
      <c r="B153" s="36"/>
      <c r="C153" s="192" t="s">
        <v>475</v>
      </c>
      <c r="D153" s="192" t="s">
        <v>241</v>
      </c>
      <c r="E153" s="193" t="s">
        <v>6860</v>
      </c>
      <c r="F153" s="194" t="s">
        <v>6861</v>
      </c>
      <c r="G153" s="195" t="s">
        <v>674</v>
      </c>
      <c r="H153" s="196">
        <v>1</v>
      </c>
      <c r="I153" s="197"/>
      <c r="J153" s="198">
        <f t="shared" si="10"/>
        <v>0</v>
      </c>
      <c r="K153" s="194" t="s">
        <v>6783</v>
      </c>
      <c r="L153" s="40"/>
      <c r="M153" s="199" t="s">
        <v>1</v>
      </c>
      <c r="N153" s="200" t="s">
        <v>40</v>
      </c>
      <c r="O153" s="72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169</v>
      </c>
      <c r="AT153" s="203" t="s">
        <v>241</v>
      </c>
      <c r="AU153" s="203" t="s">
        <v>255</v>
      </c>
      <c r="AY153" s="18" t="s">
        <v>239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18" t="s">
        <v>83</v>
      </c>
      <c r="BK153" s="204">
        <f t="shared" si="19"/>
        <v>0</v>
      </c>
      <c r="BL153" s="18" t="s">
        <v>169</v>
      </c>
      <c r="BM153" s="203" t="s">
        <v>6862</v>
      </c>
    </row>
    <row r="154" spans="1:65" s="2" customFormat="1" ht="24.2" customHeight="1">
      <c r="A154" s="35"/>
      <c r="B154" s="36"/>
      <c r="C154" s="254" t="s">
        <v>488</v>
      </c>
      <c r="D154" s="254" t="s">
        <v>340</v>
      </c>
      <c r="E154" s="255" t="s">
        <v>6863</v>
      </c>
      <c r="F154" s="256" t="s">
        <v>6864</v>
      </c>
      <c r="G154" s="257" t="s">
        <v>674</v>
      </c>
      <c r="H154" s="258">
        <v>1</v>
      </c>
      <c r="I154" s="259"/>
      <c r="J154" s="260">
        <f t="shared" si="10"/>
        <v>0</v>
      </c>
      <c r="K154" s="256" t="s">
        <v>6783</v>
      </c>
      <c r="L154" s="261"/>
      <c r="M154" s="262" t="s">
        <v>1</v>
      </c>
      <c r="N154" s="263" t="s">
        <v>40</v>
      </c>
      <c r="O154" s="72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531</v>
      </c>
      <c r="AT154" s="203" t="s">
        <v>340</v>
      </c>
      <c r="AU154" s="203" t="s">
        <v>255</v>
      </c>
      <c r="AY154" s="18" t="s">
        <v>239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8" t="s">
        <v>83</v>
      </c>
      <c r="BK154" s="204">
        <f t="shared" si="19"/>
        <v>0</v>
      </c>
      <c r="BL154" s="18" t="s">
        <v>169</v>
      </c>
      <c r="BM154" s="203" t="s">
        <v>6865</v>
      </c>
    </row>
    <row r="155" spans="1:65" s="2" customFormat="1" ht="16.5" customHeight="1">
      <c r="A155" s="35"/>
      <c r="B155" s="36"/>
      <c r="C155" s="192" t="s">
        <v>493</v>
      </c>
      <c r="D155" s="192" t="s">
        <v>241</v>
      </c>
      <c r="E155" s="193" t="s">
        <v>6866</v>
      </c>
      <c r="F155" s="194" t="s">
        <v>6867</v>
      </c>
      <c r="G155" s="195" t="s">
        <v>674</v>
      </c>
      <c r="H155" s="196">
        <v>1</v>
      </c>
      <c r="I155" s="197"/>
      <c r="J155" s="198">
        <f t="shared" si="10"/>
        <v>0</v>
      </c>
      <c r="K155" s="194" t="s">
        <v>6783</v>
      </c>
      <c r="L155" s="40"/>
      <c r="M155" s="199" t="s">
        <v>1</v>
      </c>
      <c r="N155" s="200" t="s">
        <v>40</v>
      </c>
      <c r="O155" s="72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169</v>
      </c>
      <c r="AT155" s="203" t="s">
        <v>241</v>
      </c>
      <c r="AU155" s="203" t="s">
        <v>255</v>
      </c>
      <c r="AY155" s="18" t="s">
        <v>239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8" t="s">
        <v>83</v>
      </c>
      <c r="BK155" s="204">
        <f t="shared" si="19"/>
        <v>0</v>
      </c>
      <c r="BL155" s="18" t="s">
        <v>169</v>
      </c>
      <c r="BM155" s="203" t="s">
        <v>6868</v>
      </c>
    </row>
    <row r="156" spans="1:65" s="2" customFormat="1" ht="24.2" customHeight="1">
      <c r="A156" s="35"/>
      <c r="B156" s="36"/>
      <c r="C156" s="254" t="s">
        <v>501</v>
      </c>
      <c r="D156" s="254" t="s">
        <v>340</v>
      </c>
      <c r="E156" s="255" t="s">
        <v>6869</v>
      </c>
      <c r="F156" s="256" t="s">
        <v>6870</v>
      </c>
      <c r="G156" s="257" t="s">
        <v>674</v>
      </c>
      <c r="H156" s="258">
        <v>1</v>
      </c>
      <c r="I156" s="259"/>
      <c r="J156" s="260">
        <f t="shared" si="10"/>
        <v>0</v>
      </c>
      <c r="K156" s="256" t="s">
        <v>6783</v>
      </c>
      <c r="L156" s="261"/>
      <c r="M156" s="262" t="s">
        <v>1</v>
      </c>
      <c r="N156" s="263" t="s">
        <v>40</v>
      </c>
      <c r="O156" s="72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531</v>
      </c>
      <c r="AT156" s="203" t="s">
        <v>340</v>
      </c>
      <c r="AU156" s="203" t="s">
        <v>255</v>
      </c>
      <c r="AY156" s="18" t="s">
        <v>239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18" t="s">
        <v>83</v>
      </c>
      <c r="BK156" s="204">
        <f t="shared" si="19"/>
        <v>0</v>
      </c>
      <c r="BL156" s="18" t="s">
        <v>169</v>
      </c>
      <c r="BM156" s="203" t="s">
        <v>6871</v>
      </c>
    </row>
    <row r="157" spans="1:65" s="12" customFormat="1" ht="20.85" customHeight="1">
      <c r="B157" s="176"/>
      <c r="C157" s="177"/>
      <c r="D157" s="178" t="s">
        <v>74</v>
      </c>
      <c r="E157" s="190" t="s">
        <v>6872</v>
      </c>
      <c r="F157" s="190" t="s">
        <v>6873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SUM(P158:P193)</f>
        <v>0</v>
      </c>
      <c r="Q157" s="184"/>
      <c r="R157" s="185">
        <f>SUM(R158:R193)</f>
        <v>0</v>
      </c>
      <c r="S157" s="184"/>
      <c r="T157" s="186">
        <f>SUM(T158:T193)</f>
        <v>0</v>
      </c>
      <c r="AR157" s="187" t="s">
        <v>86</v>
      </c>
      <c r="AT157" s="188" t="s">
        <v>74</v>
      </c>
      <c r="AU157" s="188" t="s">
        <v>86</v>
      </c>
      <c r="AY157" s="187" t="s">
        <v>239</v>
      </c>
      <c r="BK157" s="189">
        <f>SUM(BK158:BK193)</f>
        <v>0</v>
      </c>
    </row>
    <row r="158" spans="1:65" s="2" customFormat="1" ht="16.5" customHeight="1">
      <c r="A158" s="35"/>
      <c r="B158" s="36"/>
      <c r="C158" s="192" t="s">
        <v>510</v>
      </c>
      <c r="D158" s="192" t="s">
        <v>241</v>
      </c>
      <c r="E158" s="193" t="s">
        <v>6874</v>
      </c>
      <c r="F158" s="194" t="s">
        <v>6875</v>
      </c>
      <c r="G158" s="195" t="s">
        <v>674</v>
      </c>
      <c r="H158" s="196">
        <v>1</v>
      </c>
      <c r="I158" s="197"/>
      <c r="J158" s="198">
        <f t="shared" ref="J158:J188" si="20">ROUND(I158*H158,2)</f>
        <v>0</v>
      </c>
      <c r="K158" s="194" t="s">
        <v>6783</v>
      </c>
      <c r="L158" s="40"/>
      <c r="M158" s="199" t="s">
        <v>1</v>
      </c>
      <c r="N158" s="200" t="s">
        <v>40</v>
      </c>
      <c r="O158" s="72"/>
      <c r="P158" s="201">
        <f t="shared" ref="P158:P188" si="21">O158*H158</f>
        <v>0</v>
      </c>
      <c r="Q158" s="201">
        <v>0</v>
      </c>
      <c r="R158" s="201">
        <f t="shared" ref="R158:R188" si="22">Q158*H158</f>
        <v>0</v>
      </c>
      <c r="S158" s="201">
        <v>0</v>
      </c>
      <c r="T158" s="202">
        <f t="shared" ref="T158:T188" si="2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169</v>
      </c>
      <c r="AT158" s="203" t="s">
        <v>241</v>
      </c>
      <c r="AU158" s="203" t="s">
        <v>255</v>
      </c>
      <c r="AY158" s="18" t="s">
        <v>239</v>
      </c>
      <c r="BE158" s="204">
        <f t="shared" ref="BE158:BE188" si="24">IF(N158="základní",J158,0)</f>
        <v>0</v>
      </c>
      <c r="BF158" s="204">
        <f t="shared" ref="BF158:BF188" si="25">IF(N158="snížená",J158,0)</f>
        <v>0</v>
      </c>
      <c r="BG158" s="204">
        <f t="shared" ref="BG158:BG188" si="26">IF(N158="zákl. přenesená",J158,0)</f>
        <v>0</v>
      </c>
      <c r="BH158" s="204">
        <f t="shared" ref="BH158:BH188" si="27">IF(N158="sníž. přenesená",J158,0)</f>
        <v>0</v>
      </c>
      <c r="BI158" s="204">
        <f t="shared" ref="BI158:BI188" si="28">IF(N158="nulová",J158,0)</f>
        <v>0</v>
      </c>
      <c r="BJ158" s="18" t="s">
        <v>83</v>
      </c>
      <c r="BK158" s="204">
        <f t="shared" ref="BK158:BK188" si="29">ROUND(I158*H158,2)</f>
        <v>0</v>
      </c>
      <c r="BL158" s="18" t="s">
        <v>169</v>
      </c>
      <c r="BM158" s="203" t="s">
        <v>6876</v>
      </c>
    </row>
    <row r="159" spans="1:65" s="2" customFormat="1" ht="24.2" customHeight="1">
      <c r="A159" s="35"/>
      <c r="B159" s="36"/>
      <c r="C159" s="254" t="s">
        <v>516</v>
      </c>
      <c r="D159" s="254" t="s">
        <v>340</v>
      </c>
      <c r="E159" s="255" t="s">
        <v>6877</v>
      </c>
      <c r="F159" s="256" t="s">
        <v>6878</v>
      </c>
      <c r="G159" s="257" t="s">
        <v>674</v>
      </c>
      <c r="H159" s="258">
        <v>1</v>
      </c>
      <c r="I159" s="259"/>
      <c r="J159" s="260">
        <f t="shared" si="20"/>
        <v>0</v>
      </c>
      <c r="K159" s="256" t="s">
        <v>6783</v>
      </c>
      <c r="L159" s="261"/>
      <c r="M159" s="262" t="s">
        <v>1</v>
      </c>
      <c r="N159" s="263" t="s">
        <v>40</v>
      </c>
      <c r="O159" s="72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531</v>
      </c>
      <c r="AT159" s="203" t="s">
        <v>340</v>
      </c>
      <c r="AU159" s="203" t="s">
        <v>255</v>
      </c>
      <c r="AY159" s="18" t="s">
        <v>239</v>
      </c>
      <c r="BE159" s="204">
        <f t="shared" si="24"/>
        <v>0</v>
      </c>
      <c r="BF159" s="204">
        <f t="shared" si="25"/>
        <v>0</v>
      </c>
      <c r="BG159" s="204">
        <f t="shared" si="26"/>
        <v>0</v>
      </c>
      <c r="BH159" s="204">
        <f t="shared" si="27"/>
        <v>0</v>
      </c>
      <c r="BI159" s="204">
        <f t="shared" si="28"/>
        <v>0</v>
      </c>
      <c r="BJ159" s="18" t="s">
        <v>83</v>
      </c>
      <c r="BK159" s="204">
        <f t="shared" si="29"/>
        <v>0</v>
      </c>
      <c r="BL159" s="18" t="s">
        <v>169</v>
      </c>
      <c r="BM159" s="203" t="s">
        <v>6879</v>
      </c>
    </row>
    <row r="160" spans="1:65" s="2" customFormat="1" ht="16.5" customHeight="1">
      <c r="A160" s="35"/>
      <c r="B160" s="36"/>
      <c r="C160" s="192" t="s">
        <v>531</v>
      </c>
      <c r="D160" s="192" t="s">
        <v>241</v>
      </c>
      <c r="E160" s="193" t="s">
        <v>6880</v>
      </c>
      <c r="F160" s="194" t="s">
        <v>6881</v>
      </c>
      <c r="G160" s="195" t="s">
        <v>674</v>
      </c>
      <c r="H160" s="196">
        <v>29</v>
      </c>
      <c r="I160" s="197"/>
      <c r="J160" s="198">
        <f t="shared" si="20"/>
        <v>0</v>
      </c>
      <c r="K160" s="194" t="s">
        <v>6783</v>
      </c>
      <c r="L160" s="40"/>
      <c r="M160" s="199" t="s">
        <v>1</v>
      </c>
      <c r="N160" s="200" t="s">
        <v>40</v>
      </c>
      <c r="O160" s="72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169</v>
      </c>
      <c r="AT160" s="203" t="s">
        <v>241</v>
      </c>
      <c r="AU160" s="203" t="s">
        <v>255</v>
      </c>
      <c r="AY160" s="18" t="s">
        <v>239</v>
      </c>
      <c r="BE160" s="204">
        <f t="shared" si="24"/>
        <v>0</v>
      </c>
      <c r="BF160" s="204">
        <f t="shared" si="25"/>
        <v>0</v>
      </c>
      <c r="BG160" s="204">
        <f t="shared" si="26"/>
        <v>0</v>
      </c>
      <c r="BH160" s="204">
        <f t="shared" si="27"/>
        <v>0</v>
      </c>
      <c r="BI160" s="204">
        <f t="shared" si="28"/>
        <v>0</v>
      </c>
      <c r="BJ160" s="18" t="s">
        <v>83</v>
      </c>
      <c r="BK160" s="204">
        <f t="shared" si="29"/>
        <v>0</v>
      </c>
      <c r="BL160" s="18" t="s">
        <v>169</v>
      </c>
      <c r="BM160" s="203" t="s">
        <v>6882</v>
      </c>
    </row>
    <row r="161" spans="1:65" s="2" customFormat="1" ht="24.2" customHeight="1">
      <c r="A161" s="35"/>
      <c r="B161" s="36"/>
      <c r="C161" s="254" t="s">
        <v>537</v>
      </c>
      <c r="D161" s="254" t="s">
        <v>340</v>
      </c>
      <c r="E161" s="255" t="s">
        <v>6883</v>
      </c>
      <c r="F161" s="256" t="s">
        <v>6884</v>
      </c>
      <c r="G161" s="257" t="s">
        <v>674</v>
      </c>
      <c r="H161" s="258">
        <v>29</v>
      </c>
      <c r="I161" s="259"/>
      <c r="J161" s="260">
        <f t="shared" si="20"/>
        <v>0</v>
      </c>
      <c r="K161" s="256" t="s">
        <v>6783</v>
      </c>
      <c r="L161" s="261"/>
      <c r="M161" s="262" t="s">
        <v>1</v>
      </c>
      <c r="N161" s="263" t="s">
        <v>40</v>
      </c>
      <c r="O161" s="72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531</v>
      </c>
      <c r="AT161" s="203" t="s">
        <v>340</v>
      </c>
      <c r="AU161" s="203" t="s">
        <v>255</v>
      </c>
      <c r="AY161" s="18" t="s">
        <v>239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18" t="s">
        <v>83</v>
      </c>
      <c r="BK161" s="204">
        <f t="shared" si="29"/>
        <v>0</v>
      </c>
      <c r="BL161" s="18" t="s">
        <v>169</v>
      </c>
      <c r="BM161" s="203" t="s">
        <v>6885</v>
      </c>
    </row>
    <row r="162" spans="1:65" s="2" customFormat="1" ht="16.5" customHeight="1">
      <c r="A162" s="35"/>
      <c r="B162" s="36"/>
      <c r="C162" s="192" t="s">
        <v>541</v>
      </c>
      <c r="D162" s="192" t="s">
        <v>241</v>
      </c>
      <c r="E162" s="193" t="s">
        <v>6886</v>
      </c>
      <c r="F162" s="194" t="s">
        <v>6887</v>
      </c>
      <c r="G162" s="195" t="s">
        <v>674</v>
      </c>
      <c r="H162" s="196">
        <v>37</v>
      </c>
      <c r="I162" s="197"/>
      <c r="J162" s="198">
        <f t="shared" si="20"/>
        <v>0</v>
      </c>
      <c r="K162" s="194" t="s">
        <v>6783</v>
      </c>
      <c r="L162" s="40"/>
      <c r="M162" s="199" t="s">
        <v>1</v>
      </c>
      <c r="N162" s="200" t="s">
        <v>40</v>
      </c>
      <c r="O162" s="72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169</v>
      </c>
      <c r="AT162" s="203" t="s">
        <v>241</v>
      </c>
      <c r="AU162" s="203" t="s">
        <v>255</v>
      </c>
      <c r="AY162" s="18" t="s">
        <v>239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18" t="s">
        <v>83</v>
      </c>
      <c r="BK162" s="204">
        <f t="shared" si="29"/>
        <v>0</v>
      </c>
      <c r="BL162" s="18" t="s">
        <v>169</v>
      </c>
      <c r="BM162" s="203" t="s">
        <v>6888</v>
      </c>
    </row>
    <row r="163" spans="1:65" s="2" customFormat="1" ht="24.2" customHeight="1">
      <c r="A163" s="35"/>
      <c r="B163" s="36"/>
      <c r="C163" s="254" t="s">
        <v>546</v>
      </c>
      <c r="D163" s="254" t="s">
        <v>340</v>
      </c>
      <c r="E163" s="255" t="s">
        <v>6889</v>
      </c>
      <c r="F163" s="256" t="s">
        <v>6890</v>
      </c>
      <c r="G163" s="257" t="s">
        <v>674</v>
      </c>
      <c r="H163" s="258">
        <v>37</v>
      </c>
      <c r="I163" s="259"/>
      <c r="J163" s="260">
        <f t="shared" si="20"/>
        <v>0</v>
      </c>
      <c r="K163" s="256" t="s">
        <v>6783</v>
      </c>
      <c r="L163" s="261"/>
      <c r="M163" s="262" t="s">
        <v>1</v>
      </c>
      <c r="N163" s="263" t="s">
        <v>40</v>
      </c>
      <c r="O163" s="72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531</v>
      </c>
      <c r="AT163" s="203" t="s">
        <v>340</v>
      </c>
      <c r="AU163" s="203" t="s">
        <v>255</v>
      </c>
      <c r="AY163" s="18" t="s">
        <v>239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18" t="s">
        <v>83</v>
      </c>
      <c r="BK163" s="204">
        <f t="shared" si="29"/>
        <v>0</v>
      </c>
      <c r="BL163" s="18" t="s">
        <v>169</v>
      </c>
      <c r="BM163" s="203" t="s">
        <v>6891</v>
      </c>
    </row>
    <row r="164" spans="1:65" s="2" customFormat="1" ht="16.5" customHeight="1">
      <c r="A164" s="35"/>
      <c r="B164" s="36"/>
      <c r="C164" s="192" t="s">
        <v>553</v>
      </c>
      <c r="D164" s="192" t="s">
        <v>241</v>
      </c>
      <c r="E164" s="193" t="s">
        <v>6892</v>
      </c>
      <c r="F164" s="194" t="s">
        <v>6893</v>
      </c>
      <c r="G164" s="195" t="s">
        <v>674</v>
      </c>
      <c r="H164" s="196">
        <v>9</v>
      </c>
      <c r="I164" s="197"/>
      <c r="J164" s="198">
        <f t="shared" si="20"/>
        <v>0</v>
      </c>
      <c r="K164" s="194" t="s">
        <v>6783</v>
      </c>
      <c r="L164" s="40"/>
      <c r="M164" s="199" t="s">
        <v>1</v>
      </c>
      <c r="N164" s="200" t="s">
        <v>40</v>
      </c>
      <c r="O164" s="72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169</v>
      </c>
      <c r="AT164" s="203" t="s">
        <v>241</v>
      </c>
      <c r="AU164" s="203" t="s">
        <v>255</v>
      </c>
      <c r="AY164" s="18" t="s">
        <v>239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18" t="s">
        <v>83</v>
      </c>
      <c r="BK164" s="204">
        <f t="shared" si="29"/>
        <v>0</v>
      </c>
      <c r="BL164" s="18" t="s">
        <v>169</v>
      </c>
      <c r="BM164" s="203" t="s">
        <v>6894</v>
      </c>
    </row>
    <row r="165" spans="1:65" s="2" customFormat="1" ht="24.2" customHeight="1">
      <c r="A165" s="35"/>
      <c r="B165" s="36"/>
      <c r="C165" s="254" t="s">
        <v>568</v>
      </c>
      <c r="D165" s="254" t="s">
        <v>340</v>
      </c>
      <c r="E165" s="255" t="s">
        <v>6895</v>
      </c>
      <c r="F165" s="256" t="s">
        <v>6896</v>
      </c>
      <c r="G165" s="257" t="s">
        <v>674</v>
      </c>
      <c r="H165" s="258">
        <v>9</v>
      </c>
      <c r="I165" s="259"/>
      <c r="J165" s="260">
        <f t="shared" si="20"/>
        <v>0</v>
      </c>
      <c r="K165" s="256" t="s">
        <v>6783</v>
      </c>
      <c r="L165" s="261"/>
      <c r="M165" s="262" t="s">
        <v>1</v>
      </c>
      <c r="N165" s="263" t="s">
        <v>40</v>
      </c>
      <c r="O165" s="72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531</v>
      </c>
      <c r="AT165" s="203" t="s">
        <v>340</v>
      </c>
      <c r="AU165" s="203" t="s">
        <v>255</v>
      </c>
      <c r="AY165" s="18" t="s">
        <v>239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18" t="s">
        <v>83</v>
      </c>
      <c r="BK165" s="204">
        <f t="shared" si="29"/>
        <v>0</v>
      </c>
      <c r="BL165" s="18" t="s">
        <v>169</v>
      </c>
      <c r="BM165" s="203" t="s">
        <v>6897</v>
      </c>
    </row>
    <row r="166" spans="1:65" s="2" customFormat="1" ht="16.5" customHeight="1">
      <c r="A166" s="35"/>
      <c r="B166" s="36"/>
      <c r="C166" s="192" t="s">
        <v>578</v>
      </c>
      <c r="D166" s="192" t="s">
        <v>241</v>
      </c>
      <c r="E166" s="193" t="s">
        <v>6898</v>
      </c>
      <c r="F166" s="194" t="s">
        <v>6899</v>
      </c>
      <c r="G166" s="195" t="s">
        <v>674</v>
      </c>
      <c r="H166" s="196">
        <v>4</v>
      </c>
      <c r="I166" s="197"/>
      <c r="J166" s="198">
        <f t="shared" si="20"/>
        <v>0</v>
      </c>
      <c r="K166" s="194" t="s">
        <v>6783</v>
      </c>
      <c r="L166" s="40"/>
      <c r="M166" s="199" t="s">
        <v>1</v>
      </c>
      <c r="N166" s="200" t="s">
        <v>40</v>
      </c>
      <c r="O166" s="72"/>
      <c r="P166" s="201">
        <f t="shared" si="21"/>
        <v>0</v>
      </c>
      <c r="Q166" s="201">
        <v>0</v>
      </c>
      <c r="R166" s="201">
        <f t="shared" si="22"/>
        <v>0</v>
      </c>
      <c r="S166" s="201">
        <v>0</v>
      </c>
      <c r="T166" s="202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169</v>
      </c>
      <c r="AT166" s="203" t="s">
        <v>241</v>
      </c>
      <c r="AU166" s="203" t="s">
        <v>255</v>
      </c>
      <c r="AY166" s="18" t="s">
        <v>239</v>
      </c>
      <c r="BE166" s="204">
        <f t="shared" si="24"/>
        <v>0</v>
      </c>
      <c r="BF166" s="204">
        <f t="shared" si="25"/>
        <v>0</v>
      </c>
      <c r="BG166" s="204">
        <f t="shared" si="26"/>
        <v>0</v>
      </c>
      <c r="BH166" s="204">
        <f t="shared" si="27"/>
        <v>0</v>
      </c>
      <c r="BI166" s="204">
        <f t="shared" si="28"/>
        <v>0</v>
      </c>
      <c r="BJ166" s="18" t="s">
        <v>83</v>
      </c>
      <c r="BK166" s="204">
        <f t="shared" si="29"/>
        <v>0</v>
      </c>
      <c r="BL166" s="18" t="s">
        <v>169</v>
      </c>
      <c r="BM166" s="203" t="s">
        <v>6900</v>
      </c>
    </row>
    <row r="167" spans="1:65" s="2" customFormat="1" ht="24.2" customHeight="1">
      <c r="A167" s="35"/>
      <c r="B167" s="36"/>
      <c r="C167" s="254" t="s">
        <v>590</v>
      </c>
      <c r="D167" s="254" t="s">
        <v>340</v>
      </c>
      <c r="E167" s="255" t="s">
        <v>6901</v>
      </c>
      <c r="F167" s="256" t="s">
        <v>6902</v>
      </c>
      <c r="G167" s="257" t="s">
        <v>674</v>
      </c>
      <c r="H167" s="258">
        <v>4</v>
      </c>
      <c r="I167" s="259"/>
      <c r="J167" s="260">
        <f t="shared" si="20"/>
        <v>0</v>
      </c>
      <c r="K167" s="256" t="s">
        <v>6783</v>
      </c>
      <c r="L167" s="261"/>
      <c r="M167" s="262" t="s">
        <v>1</v>
      </c>
      <c r="N167" s="263" t="s">
        <v>40</v>
      </c>
      <c r="O167" s="72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531</v>
      </c>
      <c r="AT167" s="203" t="s">
        <v>340</v>
      </c>
      <c r="AU167" s="203" t="s">
        <v>255</v>
      </c>
      <c r="AY167" s="18" t="s">
        <v>239</v>
      </c>
      <c r="BE167" s="204">
        <f t="shared" si="24"/>
        <v>0</v>
      </c>
      <c r="BF167" s="204">
        <f t="shared" si="25"/>
        <v>0</v>
      </c>
      <c r="BG167" s="204">
        <f t="shared" si="26"/>
        <v>0</v>
      </c>
      <c r="BH167" s="204">
        <f t="shared" si="27"/>
        <v>0</v>
      </c>
      <c r="BI167" s="204">
        <f t="shared" si="28"/>
        <v>0</v>
      </c>
      <c r="BJ167" s="18" t="s">
        <v>83</v>
      </c>
      <c r="BK167" s="204">
        <f t="shared" si="29"/>
        <v>0</v>
      </c>
      <c r="BL167" s="18" t="s">
        <v>169</v>
      </c>
      <c r="BM167" s="203" t="s">
        <v>6903</v>
      </c>
    </row>
    <row r="168" spans="1:65" s="2" customFormat="1" ht="16.5" customHeight="1">
      <c r="A168" s="35"/>
      <c r="B168" s="36"/>
      <c r="C168" s="192" t="s">
        <v>604</v>
      </c>
      <c r="D168" s="192" t="s">
        <v>241</v>
      </c>
      <c r="E168" s="193" t="s">
        <v>6904</v>
      </c>
      <c r="F168" s="194" t="s">
        <v>6905</v>
      </c>
      <c r="G168" s="195" t="s">
        <v>674</v>
      </c>
      <c r="H168" s="196">
        <v>7</v>
      </c>
      <c r="I168" s="197"/>
      <c r="J168" s="198">
        <f t="shared" si="20"/>
        <v>0</v>
      </c>
      <c r="K168" s="194" t="s">
        <v>6783</v>
      </c>
      <c r="L168" s="40"/>
      <c r="M168" s="199" t="s">
        <v>1</v>
      </c>
      <c r="N168" s="200" t="s">
        <v>40</v>
      </c>
      <c r="O168" s="72"/>
      <c r="P168" s="201">
        <f t="shared" si="21"/>
        <v>0</v>
      </c>
      <c r="Q168" s="201">
        <v>0</v>
      </c>
      <c r="R168" s="201">
        <f t="shared" si="22"/>
        <v>0</v>
      </c>
      <c r="S168" s="201">
        <v>0</v>
      </c>
      <c r="T168" s="202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169</v>
      </c>
      <c r="AT168" s="203" t="s">
        <v>241</v>
      </c>
      <c r="AU168" s="203" t="s">
        <v>255</v>
      </c>
      <c r="AY168" s="18" t="s">
        <v>239</v>
      </c>
      <c r="BE168" s="204">
        <f t="shared" si="24"/>
        <v>0</v>
      </c>
      <c r="BF168" s="204">
        <f t="shared" si="25"/>
        <v>0</v>
      </c>
      <c r="BG168" s="204">
        <f t="shared" si="26"/>
        <v>0</v>
      </c>
      <c r="BH168" s="204">
        <f t="shared" si="27"/>
        <v>0</v>
      </c>
      <c r="BI168" s="204">
        <f t="shared" si="28"/>
        <v>0</v>
      </c>
      <c r="BJ168" s="18" t="s">
        <v>83</v>
      </c>
      <c r="BK168" s="204">
        <f t="shared" si="29"/>
        <v>0</v>
      </c>
      <c r="BL168" s="18" t="s">
        <v>169</v>
      </c>
      <c r="BM168" s="203" t="s">
        <v>6906</v>
      </c>
    </row>
    <row r="169" spans="1:65" s="2" customFormat="1" ht="16.5" customHeight="1">
      <c r="A169" s="35"/>
      <c r="B169" s="36"/>
      <c r="C169" s="254" t="s">
        <v>611</v>
      </c>
      <c r="D169" s="254" t="s">
        <v>340</v>
      </c>
      <c r="E169" s="255" t="s">
        <v>6907</v>
      </c>
      <c r="F169" s="256" t="s">
        <v>6908</v>
      </c>
      <c r="G169" s="257" t="s">
        <v>674</v>
      </c>
      <c r="H169" s="258">
        <v>7</v>
      </c>
      <c r="I169" s="259"/>
      <c r="J169" s="260">
        <f t="shared" si="20"/>
        <v>0</v>
      </c>
      <c r="K169" s="256" t="s">
        <v>6783</v>
      </c>
      <c r="L169" s="261"/>
      <c r="M169" s="262" t="s">
        <v>1</v>
      </c>
      <c r="N169" s="263" t="s">
        <v>40</v>
      </c>
      <c r="O169" s="72"/>
      <c r="P169" s="201">
        <f t="shared" si="21"/>
        <v>0</v>
      </c>
      <c r="Q169" s="201">
        <v>0</v>
      </c>
      <c r="R169" s="201">
        <f t="shared" si="22"/>
        <v>0</v>
      </c>
      <c r="S169" s="201">
        <v>0</v>
      </c>
      <c r="T169" s="202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531</v>
      </c>
      <c r="AT169" s="203" t="s">
        <v>340</v>
      </c>
      <c r="AU169" s="203" t="s">
        <v>255</v>
      </c>
      <c r="AY169" s="18" t="s">
        <v>239</v>
      </c>
      <c r="BE169" s="204">
        <f t="shared" si="24"/>
        <v>0</v>
      </c>
      <c r="BF169" s="204">
        <f t="shared" si="25"/>
        <v>0</v>
      </c>
      <c r="BG169" s="204">
        <f t="shared" si="26"/>
        <v>0</v>
      </c>
      <c r="BH169" s="204">
        <f t="shared" si="27"/>
        <v>0</v>
      </c>
      <c r="BI169" s="204">
        <f t="shared" si="28"/>
        <v>0</v>
      </c>
      <c r="BJ169" s="18" t="s">
        <v>83</v>
      </c>
      <c r="BK169" s="204">
        <f t="shared" si="29"/>
        <v>0</v>
      </c>
      <c r="BL169" s="18" t="s">
        <v>169</v>
      </c>
      <c r="BM169" s="203" t="s">
        <v>6909</v>
      </c>
    </row>
    <row r="170" spans="1:65" s="2" customFormat="1" ht="16.5" customHeight="1">
      <c r="A170" s="35"/>
      <c r="B170" s="36"/>
      <c r="C170" s="192" t="s">
        <v>627</v>
      </c>
      <c r="D170" s="192" t="s">
        <v>241</v>
      </c>
      <c r="E170" s="193" t="s">
        <v>6910</v>
      </c>
      <c r="F170" s="194" t="s">
        <v>6911</v>
      </c>
      <c r="G170" s="195" t="s">
        <v>674</v>
      </c>
      <c r="H170" s="196">
        <v>38</v>
      </c>
      <c r="I170" s="197"/>
      <c r="J170" s="198">
        <f t="shared" si="20"/>
        <v>0</v>
      </c>
      <c r="K170" s="194" t="s">
        <v>6783</v>
      </c>
      <c r="L170" s="40"/>
      <c r="M170" s="199" t="s">
        <v>1</v>
      </c>
      <c r="N170" s="200" t="s">
        <v>40</v>
      </c>
      <c r="O170" s="72"/>
      <c r="P170" s="201">
        <f t="shared" si="21"/>
        <v>0</v>
      </c>
      <c r="Q170" s="201">
        <v>0</v>
      </c>
      <c r="R170" s="201">
        <f t="shared" si="22"/>
        <v>0</v>
      </c>
      <c r="S170" s="201">
        <v>0</v>
      </c>
      <c r="T170" s="202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169</v>
      </c>
      <c r="AT170" s="203" t="s">
        <v>241</v>
      </c>
      <c r="AU170" s="203" t="s">
        <v>255</v>
      </c>
      <c r="AY170" s="18" t="s">
        <v>239</v>
      </c>
      <c r="BE170" s="204">
        <f t="shared" si="24"/>
        <v>0</v>
      </c>
      <c r="BF170" s="204">
        <f t="shared" si="25"/>
        <v>0</v>
      </c>
      <c r="BG170" s="204">
        <f t="shared" si="26"/>
        <v>0</v>
      </c>
      <c r="BH170" s="204">
        <f t="shared" si="27"/>
        <v>0</v>
      </c>
      <c r="BI170" s="204">
        <f t="shared" si="28"/>
        <v>0</v>
      </c>
      <c r="BJ170" s="18" t="s">
        <v>83</v>
      </c>
      <c r="BK170" s="204">
        <f t="shared" si="29"/>
        <v>0</v>
      </c>
      <c r="BL170" s="18" t="s">
        <v>169</v>
      </c>
      <c r="BM170" s="203" t="s">
        <v>6912</v>
      </c>
    </row>
    <row r="171" spans="1:65" s="2" customFormat="1" ht="21.75" customHeight="1">
      <c r="A171" s="35"/>
      <c r="B171" s="36"/>
      <c r="C171" s="254" t="s">
        <v>643</v>
      </c>
      <c r="D171" s="254" t="s">
        <v>340</v>
      </c>
      <c r="E171" s="255" t="s">
        <v>6913</v>
      </c>
      <c r="F171" s="256" t="s">
        <v>6914</v>
      </c>
      <c r="G171" s="257" t="s">
        <v>674</v>
      </c>
      <c r="H171" s="258">
        <v>38</v>
      </c>
      <c r="I171" s="259"/>
      <c r="J171" s="260">
        <f t="shared" si="20"/>
        <v>0</v>
      </c>
      <c r="K171" s="256" t="s">
        <v>6783</v>
      </c>
      <c r="L171" s="261"/>
      <c r="M171" s="262" t="s">
        <v>1</v>
      </c>
      <c r="N171" s="263" t="s">
        <v>40</v>
      </c>
      <c r="O171" s="72"/>
      <c r="P171" s="201">
        <f t="shared" si="21"/>
        <v>0</v>
      </c>
      <c r="Q171" s="201">
        <v>0</v>
      </c>
      <c r="R171" s="201">
        <f t="shared" si="22"/>
        <v>0</v>
      </c>
      <c r="S171" s="201">
        <v>0</v>
      </c>
      <c r="T171" s="202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531</v>
      </c>
      <c r="AT171" s="203" t="s">
        <v>340</v>
      </c>
      <c r="AU171" s="203" t="s">
        <v>255</v>
      </c>
      <c r="AY171" s="18" t="s">
        <v>239</v>
      </c>
      <c r="BE171" s="204">
        <f t="shared" si="24"/>
        <v>0</v>
      </c>
      <c r="BF171" s="204">
        <f t="shared" si="25"/>
        <v>0</v>
      </c>
      <c r="BG171" s="204">
        <f t="shared" si="26"/>
        <v>0</v>
      </c>
      <c r="BH171" s="204">
        <f t="shared" si="27"/>
        <v>0</v>
      </c>
      <c r="BI171" s="204">
        <f t="shared" si="28"/>
        <v>0</v>
      </c>
      <c r="BJ171" s="18" t="s">
        <v>83</v>
      </c>
      <c r="BK171" s="204">
        <f t="shared" si="29"/>
        <v>0</v>
      </c>
      <c r="BL171" s="18" t="s">
        <v>169</v>
      </c>
      <c r="BM171" s="203" t="s">
        <v>6915</v>
      </c>
    </row>
    <row r="172" spans="1:65" s="2" customFormat="1" ht="16.5" customHeight="1">
      <c r="A172" s="35"/>
      <c r="B172" s="36"/>
      <c r="C172" s="192" t="s">
        <v>651</v>
      </c>
      <c r="D172" s="192" t="s">
        <v>241</v>
      </c>
      <c r="E172" s="193" t="s">
        <v>6916</v>
      </c>
      <c r="F172" s="194" t="s">
        <v>6917</v>
      </c>
      <c r="G172" s="195" t="s">
        <v>674</v>
      </c>
      <c r="H172" s="196">
        <v>6</v>
      </c>
      <c r="I172" s="197"/>
      <c r="J172" s="198">
        <f t="shared" si="20"/>
        <v>0</v>
      </c>
      <c r="K172" s="194" t="s">
        <v>6783</v>
      </c>
      <c r="L172" s="40"/>
      <c r="M172" s="199" t="s">
        <v>1</v>
      </c>
      <c r="N172" s="200" t="s">
        <v>40</v>
      </c>
      <c r="O172" s="72"/>
      <c r="P172" s="201">
        <f t="shared" si="21"/>
        <v>0</v>
      </c>
      <c r="Q172" s="201">
        <v>0</v>
      </c>
      <c r="R172" s="201">
        <f t="shared" si="22"/>
        <v>0</v>
      </c>
      <c r="S172" s="201">
        <v>0</v>
      </c>
      <c r="T172" s="202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169</v>
      </c>
      <c r="AT172" s="203" t="s">
        <v>241</v>
      </c>
      <c r="AU172" s="203" t="s">
        <v>255</v>
      </c>
      <c r="AY172" s="18" t="s">
        <v>239</v>
      </c>
      <c r="BE172" s="204">
        <f t="shared" si="24"/>
        <v>0</v>
      </c>
      <c r="BF172" s="204">
        <f t="shared" si="25"/>
        <v>0</v>
      </c>
      <c r="BG172" s="204">
        <f t="shared" si="26"/>
        <v>0</v>
      </c>
      <c r="BH172" s="204">
        <f t="shared" si="27"/>
        <v>0</v>
      </c>
      <c r="BI172" s="204">
        <f t="shared" si="28"/>
        <v>0</v>
      </c>
      <c r="BJ172" s="18" t="s">
        <v>83</v>
      </c>
      <c r="BK172" s="204">
        <f t="shared" si="29"/>
        <v>0</v>
      </c>
      <c r="BL172" s="18" t="s">
        <v>169</v>
      </c>
      <c r="BM172" s="203" t="s">
        <v>6918</v>
      </c>
    </row>
    <row r="173" spans="1:65" s="2" customFormat="1" ht="16.5" customHeight="1">
      <c r="A173" s="35"/>
      <c r="B173" s="36"/>
      <c r="C173" s="254" t="s">
        <v>655</v>
      </c>
      <c r="D173" s="254" t="s">
        <v>340</v>
      </c>
      <c r="E173" s="255" t="s">
        <v>6919</v>
      </c>
      <c r="F173" s="256" t="s">
        <v>6920</v>
      </c>
      <c r="G173" s="257" t="s">
        <v>674</v>
      </c>
      <c r="H173" s="258">
        <v>6</v>
      </c>
      <c r="I173" s="259"/>
      <c r="J173" s="260">
        <f t="shared" si="20"/>
        <v>0</v>
      </c>
      <c r="K173" s="256" t="s">
        <v>6783</v>
      </c>
      <c r="L173" s="261"/>
      <c r="M173" s="262" t="s">
        <v>1</v>
      </c>
      <c r="N173" s="263" t="s">
        <v>40</v>
      </c>
      <c r="O173" s="72"/>
      <c r="P173" s="201">
        <f t="shared" si="21"/>
        <v>0</v>
      </c>
      <c r="Q173" s="201">
        <v>0</v>
      </c>
      <c r="R173" s="201">
        <f t="shared" si="22"/>
        <v>0</v>
      </c>
      <c r="S173" s="201">
        <v>0</v>
      </c>
      <c r="T173" s="202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531</v>
      </c>
      <c r="AT173" s="203" t="s">
        <v>340</v>
      </c>
      <c r="AU173" s="203" t="s">
        <v>255</v>
      </c>
      <c r="AY173" s="18" t="s">
        <v>239</v>
      </c>
      <c r="BE173" s="204">
        <f t="shared" si="24"/>
        <v>0</v>
      </c>
      <c r="BF173" s="204">
        <f t="shared" si="25"/>
        <v>0</v>
      </c>
      <c r="BG173" s="204">
        <f t="shared" si="26"/>
        <v>0</v>
      </c>
      <c r="BH173" s="204">
        <f t="shared" si="27"/>
        <v>0</v>
      </c>
      <c r="BI173" s="204">
        <f t="shared" si="28"/>
        <v>0</v>
      </c>
      <c r="BJ173" s="18" t="s">
        <v>83</v>
      </c>
      <c r="BK173" s="204">
        <f t="shared" si="29"/>
        <v>0</v>
      </c>
      <c r="BL173" s="18" t="s">
        <v>169</v>
      </c>
      <c r="BM173" s="203" t="s">
        <v>6921</v>
      </c>
    </row>
    <row r="174" spans="1:65" s="2" customFormat="1" ht="16.5" customHeight="1">
      <c r="A174" s="35"/>
      <c r="B174" s="36"/>
      <c r="C174" s="192" t="s">
        <v>665</v>
      </c>
      <c r="D174" s="192" t="s">
        <v>241</v>
      </c>
      <c r="E174" s="193" t="s">
        <v>6922</v>
      </c>
      <c r="F174" s="194" t="s">
        <v>6923</v>
      </c>
      <c r="G174" s="195" t="s">
        <v>674</v>
      </c>
      <c r="H174" s="196">
        <v>37</v>
      </c>
      <c r="I174" s="197"/>
      <c r="J174" s="198">
        <f t="shared" si="20"/>
        <v>0</v>
      </c>
      <c r="K174" s="194" t="s">
        <v>6783</v>
      </c>
      <c r="L174" s="40"/>
      <c r="M174" s="199" t="s">
        <v>1</v>
      </c>
      <c r="N174" s="200" t="s">
        <v>40</v>
      </c>
      <c r="O174" s="72"/>
      <c r="P174" s="201">
        <f t="shared" si="21"/>
        <v>0</v>
      </c>
      <c r="Q174" s="201">
        <v>0</v>
      </c>
      <c r="R174" s="201">
        <f t="shared" si="22"/>
        <v>0</v>
      </c>
      <c r="S174" s="201">
        <v>0</v>
      </c>
      <c r="T174" s="202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169</v>
      </c>
      <c r="AT174" s="203" t="s">
        <v>241</v>
      </c>
      <c r="AU174" s="203" t="s">
        <v>255</v>
      </c>
      <c r="AY174" s="18" t="s">
        <v>239</v>
      </c>
      <c r="BE174" s="204">
        <f t="shared" si="24"/>
        <v>0</v>
      </c>
      <c r="BF174" s="204">
        <f t="shared" si="25"/>
        <v>0</v>
      </c>
      <c r="BG174" s="204">
        <f t="shared" si="26"/>
        <v>0</v>
      </c>
      <c r="BH174" s="204">
        <f t="shared" si="27"/>
        <v>0</v>
      </c>
      <c r="BI174" s="204">
        <f t="shared" si="28"/>
        <v>0</v>
      </c>
      <c r="BJ174" s="18" t="s">
        <v>83</v>
      </c>
      <c r="BK174" s="204">
        <f t="shared" si="29"/>
        <v>0</v>
      </c>
      <c r="BL174" s="18" t="s">
        <v>169</v>
      </c>
      <c r="BM174" s="203" t="s">
        <v>6924</v>
      </c>
    </row>
    <row r="175" spans="1:65" s="2" customFormat="1" ht="16.5" customHeight="1">
      <c r="A175" s="35"/>
      <c r="B175" s="36"/>
      <c r="C175" s="254" t="s">
        <v>671</v>
      </c>
      <c r="D175" s="254" t="s">
        <v>340</v>
      </c>
      <c r="E175" s="255" t="s">
        <v>6925</v>
      </c>
      <c r="F175" s="256" t="s">
        <v>6926</v>
      </c>
      <c r="G175" s="257" t="s">
        <v>674</v>
      </c>
      <c r="H175" s="258">
        <v>37</v>
      </c>
      <c r="I175" s="259"/>
      <c r="J175" s="260">
        <f t="shared" si="20"/>
        <v>0</v>
      </c>
      <c r="K175" s="256" t="s">
        <v>6783</v>
      </c>
      <c r="L175" s="261"/>
      <c r="M175" s="262" t="s">
        <v>1</v>
      </c>
      <c r="N175" s="263" t="s">
        <v>40</v>
      </c>
      <c r="O175" s="72"/>
      <c r="P175" s="201">
        <f t="shared" si="21"/>
        <v>0</v>
      </c>
      <c r="Q175" s="201">
        <v>0</v>
      </c>
      <c r="R175" s="201">
        <f t="shared" si="22"/>
        <v>0</v>
      </c>
      <c r="S175" s="201">
        <v>0</v>
      </c>
      <c r="T175" s="202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531</v>
      </c>
      <c r="AT175" s="203" t="s">
        <v>340</v>
      </c>
      <c r="AU175" s="203" t="s">
        <v>255</v>
      </c>
      <c r="AY175" s="18" t="s">
        <v>239</v>
      </c>
      <c r="BE175" s="204">
        <f t="shared" si="24"/>
        <v>0</v>
      </c>
      <c r="BF175" s="204">
        <f t="shared" si="25"/>
        <v>0</v>
      </c>
      <c r="BG175" s="204">
        <f t="shared" si="26"/>
        <v>0</v>
      </c>
      <c r="BH175" s="204">
        <f t="shared" si="27"/>
        <v>0</v>
      </c>
      <c r="BI175" s="204">
        <f t="shared" si="28"/>
        <v>0</v>
      </c>
      <c r="BJ175" s="18" t="s">
        <v>83</v>
      </c>
      <c r="BK175" s="204">
        <f t="shared" si="29"/>
        <v>0</v>
      </c>
      <c r="BL175" s="18" t="s">
        <v>169</v>
      </c>
      <c r="BM175" s="203" t="s">
        <v>6927</v>
      </c>
    </row>
    <row r="176" spans="1:65" s="2" customFormat="1" ht="16.5" customHeight="1">
      <c r="A176" s="35"/>
      <c r="B176" s="36"/>
      <c r="C176" s="192" t="s">
        <v>677</v>
      </c>
      <c r="D176" s="192" t="s">
        <v>241</v>
      </c>
      <c r="E176" s="193" t="s">
        <v>6928</v>
      </c>
      <c r="F176" s="194" t="s">
        <v>6929</v>
      </c>
      <c r="G176" s="195" t="s">
        <v>674</v>
      </c>
      <c r="H176" s="196">
        <v>10</v>
      </c>
      <c r="I176" s="197"/>
      <c r="J176" s="198">
        <f t="shared" si="20"/>
        <v>0</v>
      </c>
      <c r="K176" s="194" t="s">
        <v>6783</v>
      </c>
      <c r="L176" s="40"/>
      <c r="M176" s="199" t="s">
        <v>1</v>
      </c>
      <c r="N176" s="200" t="s">
        <v>40</v>
      </c>
      <c r="O176" s="72"/>
      <c r="P176" s="201">
        <f t="shared" si="21"/>
        <v>0</v>
      </c>
      <c r="Q176" s="201">
        <v>0</v>
      </c>
      <c r="R176" s="201">
        <f t="shared" si="22"/>
        <v>0</v>
      </c>
      <c r="S176" s="201">
        <v>0</v>
      </c>
      <c r="T176" s="202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169</v>
      </c>
      <c r="AT176" s="203" t="s">
        <v>241</v>
      </c>
      <c r="AU176" s="203" t="s">
        <v>255</v>
      </c>
      <c r="AY176" s="18" t="s">
        <v>239</v>
      </c>
      <c r="BE176" s="204">
        <f t="shared" si="24"/>
        <v>0</v>
      </c>
      <c r="BF176" s="204">
        <f t="shared" si="25"/>
        <v>0</v>
      </c>
      <c r="BG176" s="204">
        <f t="shared" si="26"/>
        <v>0</v>
      </c>
      <c r="BH176" s="204">
        <f t="shared" si="27"/>
        <v>0</v>
      </c>
      <c r="BI176" s="204">
        <f t="shared" si="28"/>
        <v>0</v>
      </c>
      <c r="BJ176" s="18" t="s">
        <v>83</v>
      </c>
      <c r="BK176" s="204">
        <f t="shared" si="29"/>
        <v>0</v>
      </c>
      <c r="BL176" s="18" t="s">
        <v>169</v>
      </c>
      <c r="BM176" s="203" t="s">
        <v>6930</v>
      </c>
    </row>
    <row r="177" spans="1:65" s="2" customFormat="1" ht="21.75" customHeight="1">
      <c r="A177" s="35"/>
      <c r="B177" s="36"/>
      <c r="C177" s="254" t="s">
        <v>682</v>
      </c>
      <c r="D177" s="254" t="s">
        <v>340</v>
      </c>
      <c r="E177" s="255" t="s">
        <v>6931</v>
      </c>
      <c r="F177" s="256" t="s">
        <v>6932</v>
      </c>
      <c r="G177" s="257" t="s">
        <v>674</v>
      </c>
      <c r="H177" s="258">
        <v>10</v>
      </c>
      <c r="I177" s="259"/>
      <c r="J177" s="260">
        <f t="shared" si="20"/>
        <v>0</v>
      </c>
      <c r="K177" s="256" t="s">
        <v>6783</v>
      </c>
      <c r="L177" s="261"/>
      <c r="M177" s="262" t="s">
        <v>1</v>
      </c>
      <c r="N177" s="263" t="s">
        <v>40</v>
      </c>
      <c r="O177" s="72"/>
      <c r="P177" s="201">
        <f t="shared" si="21"/>
        <v>0</v>
      </c>
      <c r="Q177" s="201">
        <v>0</v>
      </c>
      <c r="R177" s="201">
        <f t="shared" si="22"/>
        <v>0</v>
      </c>
      <c r="S177" s="201">
        <v>0</v>
      </c>
      <c r="T177" s="202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531</v>
      </c>
      <c r="AT177" s="203" t="s">
        <v>340</v>
      </c>
      <c r="AU177" s="203" t="s">
        <v>255</v>
      </c>
      <c r="AY177" s="18" t="s">
        <v>239</v>
      </c>
      <c r="BE177" s="204">
        <f t="shared" si="24"/>
        <v>0</v>
      </c>
      <c r="BF177" s="204">
        <f t="shared" si="25"/>
        <v>0</v>
      </c>
      <c r="BG177" s="204">
        <f t="shared" si="26"/>
        <v>0</v>
      </c>
      <c r="BH177" s="204">
        <f t="shared" si="27"/>
        <v>0</v>
      </c>
      <c r="BI177" s="204">
        <f t="shared" si="28"/>
        <v>0</v>
      </c>
      <c r="BJ177" s="18" t="s">
        <v>83</v>
      </c>
      <c r="BK177" s="204">
        <f t="shared" si="29"/>
        <v>0</v>
      </c>
      <c r="BL177" s="18" t="s">
        <v>169</v>
      </c>
      <c r="BM177" s="203" t="s">
        <v>6933</v>
      </c>
    </row>
    <row r="178" spans="1:65" s="2" customFormat="1" ht="16.5" customHeight="1">
      <c r="A178" s="35"/>
      <c r="B178" s="36"/>
      <c r="C178" s="192" t="s">
        <v>687</v>
      </c>
      <c r="D178" s="192" t="s">
        <v>241</v>
      </c>
      <c r="E178" s="193" t="s">
        <v>6934</v>
      </c>
      <c r="F178" s="194" t="s">
        <v>6935</v>
      </c>
      <c r="G178" s="195" t="s">
        <v>674</v>
      </c>
      <c r="H178" s="196">
        <v>10</v>
      </c>
      <c r="I178" s="197"/>
      <c r="J178" s="198">
        <f t="shared" si="20"/>
        <v>0</v>
      </c>
      <c r="K178" s="194" t="s">
        <v>6783</v>
      </c>
      <c r="L178" s="40"/>
      <c r="M178" s="199" t="s">
        <v>1</v>
      </c>
      <c r="N178" s="200" t="s">
        <v>40</v>
      </c>
      <c r="O178" s="72"/>
      <c r="P178" s="201">
        <f t="shared" si="21"/>
        <v>0</v>
      </c>
      <c r="Q178" s="201">
        <v>0</v>
      </c>
      <c r="R178" s="201">
        <f t="shared" si="22"/>
        <v>0</v>
      </c>
      <c r="S178" s="201">
        <v>0</v>
      </c>
      <c r="T178" s="202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169</v>
      </c>
      <c r="AT178" s="203" t="s">
        <v>241</v>
      </c>
      <c r="AU178" s="203" t="s">
        <v>255</v>
      </c>
      <c r="AY178" s="18" t="s">
        <v>239</v>
      </c>
      <c r="BE178" s="204">
        <f t="shared" si="24"/>
        <v>0</v>
      </c>
      <c r="BF178" s="204">
        <f t="shared" si="25"/>
        <v>0</v>
      </c>
      <c r="BG178" s="204">
        <f t="shared" si="26"/>
        <v>0</v>
      </c>
      <c r="BH178" s="204">
        <f t="shared" si="27"/>
        <v>0</v>
      </c>
      <c r="BI178" s="204">
        <f t="shared" si="28"/>
        <v>0</v>
      </c>
      <c r="BJ178" s="18" t="s">
        <v>83</v>
      </c>
      <c r="BK178" s="204">
        <f t="shared" si="29"/>
        <v>0</v>
      </c>
      <c r="BL178" s="18" t="s">
        <v>169</v>
      </c>
      <c r="BM178" s="203" t="s">
        <v>6936</v>
      </c>
    </row>
    <row r="179" spans="1:65" s="2" customFormat="1" ht="21.75" customHeight="1">
      <c r="A179" s="35"/>
      <c r="B179" s="36"/>
      <c r="C179" s="254" t="s">
        <v>692</v>
      </c>
      <c r="D179" s="254" t="s">
        <v>340</v>
      </c>
      <c r="E179" s="255" t="s">
        <v>6937</v>
      </c>
      <c r="F179" s="256" t="s">
        <v>6938</v>
      </c>
      <c r="G179" s="257" t="s">
        <v>674</v>
      </c>
      <c r="H179" s="258">
        <v>10</v>
      </c>
      <c r="I179" s="259"/>
      <c r="J179" s="260">
        <f t="shared" si="20"/>
        <v>0</v>
      </c>
      <c r="K179" s="256" t="s">
        <v>6783</v>
      </c>
      <c r="L179" s="261"/>
      <c r="M179" s="262" t="s">
        <v>1</v>
      </c>
      <c r="N179" s="263" t="s">
        <v>40</v>
      </c>
      <c r="O179" s="72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531</v>
      </c>
      <c r="AT179" s="203" t="s">
        <v>340</v>
      </c>
      <c r="AU179" s="203" t="s">
        <v>255</v>
      </c>
      <c r="AY179" s="18" t="s">
        <v>239</v>
      </c>
      <c r="BE179" s="204">
        <f t="shared" si="24"/>
        <v>0</v>
      </c>
      <c r="BF179" s="204">
        <f t="shared" si="25"/>
        <v>0</v>
      </c>
      <c r="BG179" s="204">
        <f t="shared" si="26"/>
        <v>0</v>
      </c>
      <c r="BH179" s="204">
        <f t="shared" si="27"/>
        <v>0</v>
      </c>
      <c r="BI179" s="204">
        <f t="shared" si="28"/>
        <v>0</v>
      </c>
      <c r="BJ179" s="18" t="s">
        <v>83</v>
      </c>
      <c r="BK179" s="204">
        <f t="shared" si="29"/>
        <v>0</v>
      </c>
      <c r="BL179" s="18" t="s">
        <v>169</v>
      </c>
      <c r="BM179" s="203" t="s">
        <v>6939</v>
      </c>
    </row>
    <row r="180" spans="1:65" s="2" customFormat="1" ht="16.5" customHeight="1">
      <c r="A180" s="35"/>
      <c r="B180" s="36"/>
      <c r="C180" s="192" t="s">
        <v>697</v>
      </c>
      <c r="D180" s="192" t="s">
        <v>241</v>
      </c>
      <c r="E180" s="193" t="s">
        <v>6940</v>
      </c>
      <c r="F180" s="194" t="s">
        <v>6941</v>
      </c>
      <c r="G180" s="195" t="s">
        <v>674</v>
      </c>
      <c r="H180" s="196">
        <v>7</v>
      </c>
      <c r="I180" s="197"/>
      <c r="J180" s="198">
        <f t="shared" si="20"/>
        <v>0</v>
      </c>
      <c r="K180" s="194" t="s">
        <v>6783</v>
      </c>
      <c r="L180" s="40"/>
      <c r="M180" s="199" t="s">
        <v>1</v>
      </c>
      <c r="N180" s="200" t="s">
        <v>40</v>
      </c>
      <c r="O180" s="72"/>
      <c r="P180" s="201">
        <f t="shared" si="21"/>
        <v>0</v>
      </c>
      <c r="Q180" s="201">
        <v>0</v>
      </c>
      <c r="R180" s="201">
        <f t="shared" si="22"/>
        <v>0</v>
      </c>
      <c r="S180" s="201">
        <v>0</v>
      </c>
      <c r="T180" s="202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169</v>
      </c>
      <c r="AT180" s="203" t="s">
        <v>241</v>
      </c>
      <c r="AU180" s="203" t="s">
        <v>255</v>
      </c>
      <c r="AY180" s="18" t="s">
        <v>239</v>
      </c>
      <c r="BE180" s="204">
        <f t="shared" si="24"/>
        <v>0</v>
      </c>
      <c r="BF180" s="204">
        <f t="shared" si="25"/>
        <v>0</v>
      </c>
      <c r="BG180" s="204">
        <f t="shared" si="26"/>
        <v>0</v>
      </c>
      <c r="BH180" s="204">
        <f t="shared" si="27"/>
        <v>0</v>
      </c>
      <c r="BI180" s="204">
        <f t="shared" si="28"/>
        <v>0</v>
      </c>
      <c r="BJ180" s="18" t="s">
        <v>83</v>
      </c>
      <c r="BK180" s="204">
        <f t="shared" si="29"/>
        <v>0</v>
      </c>
      <c r="BL180" s="18" t="s">
        <v>169</v>
      </c>
      <c r="BM180" s="203" t="s">
        <v>6942</v>
      </c>
    </row>
    <row r="181" spans="1:65" s="2" customFormat="1" ht="24.2" customHeight="1">
      <c r="A181" s="35"/>
      <c r="B181" s="36"/>
      <c r="C181" s="254" t="s">
        <v>702</v>
      </c>
      <c r="D181" s="254" t="s">
        <v>340</v>
      </c>
      <c r="E181" s="255" t="s">
        <v>6943</v>
      </c>
      <c r="F181" s="256" t="s">
        <v>6944</v>
      </c>
      <c r="G181" s="257" t="s">
        <v>674</v>
      </c>
      <c r="H181" s="258">
        <v>7</v>
      </c>
      <c r="I181" s="259"/>
      <c r="J181" s="260">
        <f t="shared" si="20"/>
        <v>0</v>
      </c>
      <c r="K181" s="256" t="s">
        <v>6783</v>
      </c>
      <c r="L181" s="261"/>
      <c r="M181" s="262" t="s">
        <v>1</v>
      </c>
      <c r="N181" s="263" t="s">
        <v>40</v>
      </c>
      <c r="O181" s="72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531</v>
      </c>
      <c r="AT181" s="203" t="s">
        <v>340</v>
      </c>
      <c r="AU181" s="203" t="s">
        <v>255</v>
      </c>
      <c r="AY181" s="18" t="s">
        <v>239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18" t="s">
        <v>83</v>
      </c>
      <c r="BK181" s="204">
        <f t="shared" si="29"/>
        <v>0</v>
      </c>
      <c r="BL181" s="18" t="s">
        <v>169</v>
      </c>
      <c r="BM181" s="203" t="s">
        <v>6945</v>
      </c>
    </row>
    <row r="182" spans="1:65" s="2" customFormat="1" ht="16.5" customHeight="1">
      <c r="A182" s="35"/>
      <c r="B182" s="36"/>
      <c r="C182" s="192" t="s">
        <v>707</v>
      </c>
      <c r="D182" s="192" t="s">
        <v>241</v>
      </c>
      <c r="E182" s="193" t="s">
        <v>6946</v>
      </c>
      <c r="F182" s="194" t="s">
        <v>6947</v>
      </c>
      <c r="G182" s="195" t="s">
        <v>674</v>
      </c>
      <c r="H182" s="196">
        <v>35</v>
      </c>
      <c r="I182" s="197"/>
      <c r="J182" s="198">
        <f t="shared" si="20"/>
        <v>0</v>
      </c>
      <c r="K182" s="194" t="s">
        <v>6783</v>
      </c>
      <c r="L182" s="40"/>
      <c r="M182" s="199" t="s">
        <v>1</v>
      </c>
      <c r="N182" s="200" t="s">
        <v>40</v>
      </c>
      <c r="O182" s="72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169</v>
      </c>
      <c r="AT182" s="203" t="s">
        <v>241</v>
      </c>
      <c r="AU182" s="203" t="s">
        <v>255</v>
      </c>
      <c r="AY182" s="18" t="s">
        <v>239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8" t="s">
        <v>83</v>
      </c>
      <c r="BK182" s="204">
        <f t="shared" si="29"/>
        <v>0</v>
      </c>
      <c r="BL182" s="18" t="s">
        <v>169</v>
      </c>
      <c r="BM182" s="203" t="s">
        <v>6948</v>
      </c>
    </row>
    <row r="183" spans="1:65" s="2" customFormat="1" ht="24.2" customHeight="1">
      <c r="A183" s="35"/>
      <c r="B183" s="36"/>
      <c r="C183" s="254" t="s">
        <v>712</v>
      </c>
      <c r="D183" s="254" t="s">
        <v>340</v>
      </c>
      <c r="E183" s="255" t="s">
        <v>6949</v>
      </c>
      <c r="F183" s="256" t="s">
        <v>6950</v>
      </c>
      <c r="G183" s="257" t="s">
        <v>674</v>
      </c>
      <c r="H183" s="258">
        <v>35</v>
      </c>
      <c r="I183" s="259"/>
      <c r="J183" s="260">
        <f t="shared" si="20"/>
        <v>0</v>
      </c>
      <c r="K183" s="256" t="s">
        <v>6783</v>
      </c>
      <c r="L183" s="261"/>
      <c r="M183" s="262" t="s">
        <v>1</v>
      </c>
      <c r="N183" s="263" t="s">
        <v>40</v>
      </c>
      <c r="O183" s="72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531</v>
      </c>
      <c r="AT183" s="203" t="s">
        <v>340</v>
      </c>
      <c r="AU183" s="203" t="s">
        <v>255</v>
      </c>
      <c r="AY183" s="18" t="s">
        <v>239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18" t="s">
        <v>83</v>
      </c>
      <c r="BK183" s="204">
        <f t="shared" si="29"/>
        <v>0</v>
      </c>
      <c r="BL183" s="18" t="s">
        <v>169</v>
      </c>
      <c r="BM183" s="203" t="s">
        <v>6951</v>
      </c>
    </row>
    <row r="184" spans="1:65" s="2" customFormat="1" ht="16.5" customHeight="1">
      <c r="A184" s="35"/>
      <c r="B184" s="36"/>
      <c r="C184" s="192" t="s">
        <v>717</v>
      </c>
      <c r="D184" s="192" t="s">
        <v>241</v>
      </c>
      <c r="E184" s="193" t="s">
        <v>6952</v>
      </c>
      <c r="F184" s="194" t="s">
        <v>6953</v>
      </c>
      <c r="G184" s="195" t="s">
        <v>674</v>
      </c>
      <c r="H184" s="196">
        <v>1</v>
      </c>
      <c r="I184" s="197"/>
      <c r="J184" s="198">
        <f t="shared" si="20"/>
        <v>0</v>
      </c>
      <c r="K184" s="194" t="s">
        <v>6783</v>
      </c>
      <c r="L184" s="40"/>
      <c r="M184" s="199" t="s">
        <v>1</v>
      </c>
      <c r="N184" s="200" t="s">
        <v>40</v>
      </c>
      <c r="O184" s="72"/>
      <c r="P184" s="201">
        <f t="shared" si="21"/>
        <v>0</v>
      </c>
      <c r="Q184" s="201">
        <v>0</v>
      </c>
      <c r="R184" s="201">
        <f t="shared" si="22"/>
        <v>0</v>
      </c>
      <c r="S184" s="201">
        <v>0</v>
      </c>
      <c r="T184" s="202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169</v>
      </c>
      <c r="AT184" s="203" t="s">
        <v>241</v>
      </c>
      <c r="AU184" s="203" t="s">
        <v>255</v>
      </c>
      <c r="AY184" s="18" t="s">
        <v>239</v>
      </c>
      <c r="BE184" s="204">
        <f t="shared" si="24"/>
        <v>0</v>
      </c>
      <c r="BF184" s="204">
        <f t="shared" si="25"/>
        <v>0</v>
      </c>
      <c r="BG184" s="204">
        <f t="shared" si="26"/>
        <v>0</v>
      </c>
      <c r="BH184" s="204">
        <f t="shared" si="27"/>
        <v>0</v>
      </c>
      <c r="BI184" s="204">
        <f t="shared" si="28"/>
        <v>0</v>
      </c>
      <c r="BJ184" s="18" t="s">
        <v>83</v>
      </c>
      <c r="BK184" s="204">
        <f t="shared" si="29"/>
        <v>0</v>
      </c>
      <c r="BL184" s="18" t="s">
        <v>169</v>
      </c>
      <c r="BM184" s="203" t="s">
        <v>6954</v>
      </c>
    </row>
    <row r="185" spans="1:65" s="2" customFormat="1" ht="24.2" customHeight="1">
      <c r="A185" s="35"/>
      <c r="B185" s="36"/>
      <c r="C185" s="254" t="s">
        <v>722</v>
      </c>
      <c r="D185" s="254" t="s">
        <v>340</v>
      </c>
      <c r="E185" s="255" t="s">
        <v>6955</v>
      </c>
      <c r="F185" s="256" t="s">
        <v>6956</v>
      </c>
      <c r="G185" s="257" t="s">
        <v>674</v>
      </c>
      <c r="H185" s="258">
        <v>1</v>
      </c>
      <c r="I185" s="259"/>
      <c r="J185" s="260">
        <f t="shared" si="20"/>
        <v>0</v>
      </c>
      <c r="K185" s="256" t="s">
        <v>6783</v>
      </c>
      <c r="L185" s="261"/>
      <c r="M185" s="262" t="s">
        <v>1</v>
      </c>
      <c r="N185" s="263" t="s">
        <v>40</v>
      </c>
      <c r="O185" s="72"/>
      <c r="P185" s="201">
        <f t="shared" si="21"/>
        <v>0</v>
      </c>
      <c r="Q185" s="201">
        <v>0</v>
      </c>
      <c r="R185" s="201">
        <f t="shared" si="22"/>
        <v>0</v>
      </c>
      <c r="S185" s="201">
        <v>0</v>
      </c>
      <c r="T185" s="202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531</v>
      </c>
      <c r="AT185" s="203" t="s">
        <v>340</v>
      </c>
      <c r="AU185" s="203" t="s">
        <v>255</v>
      </c>
      <c r="AY185" s="18" t="s">
        <v>239</v>
      </c>
      <c r="BE185" s="204">
        <f t="shared" si="24"/>
        <v>0</v>
      </c>
      <c r="BF185" s="204">
        <f t="shared" si="25"/>
        <v>0</v>
      </c>
      <c r="BG185" s="204">
        <f t="shared" si="26"/>
        <v>0</v>
      </c>
      <c r="BH185" s="204">
        <f t="shared" si="27"/>
        <v>0</v>
      </c>
      <c r="BI185" s="204">
        <f t="shared" si="28"/>
        <v>0</v>
      </c>
      <c r="BJ185" s="18" t="s">
        <v>83</v>
      </c>
      <c r="BK185" s="204">
        <f t="shared" si="29"/>
        <v>0</v>
      </c>
      <c r="BL185" s="18" t="s">
        <v>169</v>
      </c>
      <c r="BM185" s="203" t="s">
        <v>6957</v>
      </c>
    </row>
    <row r="186" spans="1:65" s="2" customFormat="1" ht="21.75" customHeight="1">
      <c r="A186" s="35"/>
      <c r="B186" s="36"/>
      <c r="C186" s="192" t="s">
        <v>727</v>
      </c>
      <c r="D186" s="192" t="s">
        <v>241</v>
      </c>
      <c r="E186" s="193" t="s">
        <v>6958</v>
      </c>
      <c r="F186" s="194" t="s">
        <v>6959</v>
      </c>
      <c r="G186" s="195" t="s">
        <v>674</v>
      </c>
      <c r="H186" s="196">
        <v>1</v>
      </c>
      <c r="I186" s="197"/>
      <c r="J186" s="198">
        <f t="shared" si="20"/>
        <v>0</v>
      </c>
      <c r="K186" s="194" t="s">
        <v>6783</v>
      </c>
      <c r="L186" s="40"/>
      <c r="M186" s="199" t="s">
        <v>1</v>
      </c>
      <c r="N186" s="200" t="s">
        <v>40</v>
      </c>
      <c r="O186" s="72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169</v>
      </c>
      <c r="AT186" s="203" t="s">
        <v>241</v>
      </c>
      <c r="AU186" s="203" t="s">
        <v>255</v>
      </c>
      <c r="AY186" s="18" t="s">
        <v>239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18" t="s">
        <v>83</v>
      </c>
      <c r="BK186" s="204">
        <f t="shared" si="29"/>
        <v>0</v>
      </c>
      <c r="BL186" s="18" t="s">
        <v>169</v>
      </c>
      <c r="BM186" s="203" t="s">
        <v>6960</v>
      </c>
    </row>
    <row r="187" spans="1:65" s="2" customFormat="1" ht="24.2" customHeight="1">
      <c r="A187" s="35"/>
      <c r="B187" s="36"/>
      <c r="C187" s="254" t="s">
        <v>737</v>
      </c>
      <c r="D187" s="254" t="s">
        <v>340</v>
      </c>
      <c r="E187" s="255" t="s">
        <v>6961</v>
      </c>
      <c r="F187" s="256" t="s">
        <v>6962</v>
      </c>
      <c r="G187" s="257" t="s">
        <v>674</v>
      </c>
      <c r="H187" s="258">
        <v>1</v>
      </c>
      <c r="I187" s="259"/>
      <c r="J187" s="260">
        <f t="shared" si="20"/>
        <v>0</v>
      </c>
      <c r="K187" s="256" t="s">
        <v>6783</v>
      </c>
      <c r="L187" s="261"/>
      <c r="M187" s="262" t="s">
        <v>1</v>
      </c>
      <c r="N187" s="263" t="s">
        <v>40</v>
      </c>
      <c r="O187" s="72"/>
      <c r="P187" s="201">
        <f t="shared" si="21"/>
        <v>0</v>
      </c>
      <c r="Q187" s="201">
        <v>0</v>
      </c>
      <c r="R187" s="201">
        <f t="shared" si="22"/>
        <v>0</v>
      </c>
      <c r="S187" s="201">
        <v>0</v>
      </c>
      <c r="T187" s="202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531</v>
      </c>
      <c r="AT187" s="203" t="s">
        <v>340</v>
      </c>
      <c r="AU187" s="203" t="s">
        <v>255</v>
      </c>
      <c r="AY187" s="18" t="s">
        <v>239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18" t="s">
        <v>83</v>
      </c>
      <c r="BK187" s="204">
        <f t="shared" si="29"/>
        <v>0</v>
      </c>
      <c r="BL187" s="18" t="s">
        <v>169</v>
      </c>
      <c r="BM187" s="203" t="s">
        <v>6963</v>
      </c>
    </row>
    <row r="188" spans="1:65" s="2" customFormat="1" ht="44.25" customHeight="1">
      <c r="A188" s="35"/>
      <c r="B188" s="36"/>
      <c r="C188" s="254" t="s">
        <v>745</v>
      </c>
      <c r="D188" s="254" t="s">
        <v>340</v>
      </c>
      <c r="E188" s="255" t="s">
        <v>6964</v>
      </c>
      <c r="F188" s="256" t="s">
        <v>6965</v>
      </c>
      <c r="G188" s="257" t="s">
        <v>674</v>
      </c>
      <c r="H188" s="258">
        <v>1</v>
      </c>
      <c r="I188" s="259"/>
      <c r="J188" s="260">
        <f t="shared" si="20"/>
        <v>0</v>
      </c>
      <c r="K188" s="256" t="s">
        <v>6783</v>
      </c>
      <c r="L188" s="261"/>
      <c r="M188" s="262" t="s">
        <v>1</v>
      </c>
      <c r="N188" s="263" t="s">
        <v>40</v>
      </c>
      <c r="O188" s="72"/>
      <c r="P188" s="201">
        <f t="shared" si="21"/>
        <v>0</v>
      </c>
      <c r="Q188" s="201">
        <v>0</v>
      </c>
      <c r="R188" s="201">
        <f t="shared" si="22"/>
        <v>0</v>
      </c>
      <c r="S188" s="201">
        <v>0</v>
      </c>
      <c r="T188" s="202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531</v>
      </c>
      <c r="AT188" s="203" t="s">
        <v>340</v>
      </c>
      <c r="AU188" s="203" t="s">
        <v>255</v>
      </c>
      <c r="AY188" s="18" t="s">
        <v>239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18" t="s">
        <v>83</v>
      </c>
      <c r="BK188" s="204">
        <f t="shared" si="29"/>
        <v>0</v>
      </c>
      <c r="BL188" s="18" t="s">
        <v>169</v>
      </c>
      <c r="BM188" s="203" t="s">
        <v>6966</v>
      </c>
    </row>
    <row r="189" spans="1:65" s="2" customFormat="1" ht="19.5">
      <c r="A189" s="35"/>
      <c r="B189" s="36"/>
      <c r="C189" s="37"/>
      <c r="D189" s="212" t="s">
        <v>741</v>
      </c>
      <c r="E189" s="37"/>
      <c r="F189" s="264" t="s">
        <v>6967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741</v>
      </c>
      <c r="AU189" s="18" t="s">
        <v>255</v>
      </c>
    </row>
    <row r="190" spans="1:65" s="2" customFormat="1" ht="16.5" customHeight="1">
      <c r="A190" s="35"/>
      <c r="B190" s="36"/>
      <c r="C190" s="192" t="s">
        <v>754</v>
      </c>
      <c r="D190" s="192" t="s">
        <v>241</v>
      </c>
      <c r="E190" s="193" t="s">
        <v>6968</v>
      </c>
      <c r="F190" s="194" t="s">
        <v>6969</v>
      </c>
      <c r="G190" s="195" t="s">
        <v>674</v>
      </c>
      <c r="H190" s="196">
        <v>1</v>
      </c>
      <c r="I190" s="197"/>
      <c r="J190" s="198">
        <f>ROUND(I190*H190,2)</f>
        <v>0</v>
      </c>
      <c r="K190" s="194" t="s">
        <v>6783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</v>
      </c>
      <c r="AT190" s="203" t="s">
        <v>241</v>
      </c>
      <c r="AU190" s="203" t="s">
        <v>255</v>
      </c>
      <c r="AY190" s="18" t="s">
        <v>239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169</v>
      </c>
      <c r="BM190" s="203" t="s">
        <v>6970</v>
      </c>
    </row>
    <row r="191" spans="1:65" s="2" customFormat="1" ht="24.2" customHeight="1">
      <c r="A191" s="35"/>
      <c r="B191" s="36"/>
      <c r="C191" s="192" t="s">
        <v>761</v>
      </c>
      <c r="D191" s="192" t="s">
        <v>241</v>
      </c>
      <c r="E191" s="193" t="s">
        <v>6971</v>
      </c>
      <c r="F191" s="194" t="s">
        <v>6972</v>
      </c>
      <c r="G191" s="195" t="s">
        <v>674</v>
      </c>
      <c r="H191" s="196">
        <v>7</v>
      </c>
      <c r="I191" s="197"/>
      <c r="J191" s="198">
        <f>ROUND(I191*H191,2)</f>
        <v>0</v>
      </c>
      <c r="K191" s="194" t="s">
        <v>6783</v>
      </c>
      <c r="L191" s="40"/>
      <c r="M191" s="199" t="s">
        <v>1</v>
      </c>
      <c r="N191" s="200" t="s">
        <v>40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169</v>
      </c>
      <c r="AT191" s="203" t="s">
        <v>241</v>
      </c>
      <c r="AU191" s="203" t="s">
        <v>255</v>
      </c>
      <c r="AY191" s="18" t="s">
        <v>239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169</v>
      </c>
      <c r="BM191" s="203" t="s">
        <v>6973</v>
      </c>
    </row>
    <row r="192" spans="1:65" s="2" customFormat="1" ht="62.65" customHeight="1">
      <c r="A192" s="35"/>
      <c r="B192" s="36"/>
      <c r="C192" s="192" t="s">
        <v>769</v>
      </c>
      <c r="D192" s="192" t="s">
        <v>241</v>
      </c>
      <c r="E192" s="193" t="s">
        <v>6974</v>
      </c>
      <c r="F192" s="194" t="s">
        <v>6975</v>
      </c>
      <c r="G192" s="195" t="s">
        <v>674</v>
      </c>
      <c r="H192" s="196">
        <v>4</v>
      </c>
      <c r="I192" s="197"/>
      <c r="J192" s="198">
        <f>ROUND(I192*H192,2)</f>
        <v>0</v>
      </c>
      <c r="K192" s="194" t="s">
        <v>6783</v>
      </c>
      <c r="L192" s="40"/>
      <c r="M192" s="199" t="s">
        <v>1</v>
      </c>
      <c r="N192" s="200" t="s">
        <v>40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169</v>
      </c>
      <c r="AT192" s="203" t="s">
        <v>241</v>
      </c>
      <c r="AU192" s="203" t="s">
        <v>255</v>
      </c>
      <c r="AY192" s="18" t="s">
        <v>239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169</v>
      </c>
      <c r="BM192" s="203" t="s">
        <v>6976</v>
      </c>
    </row>
    <row r="193" spans="1:65" s="2" customFormat="1" ht="49.15" customHeight="1">
      <c r="A193" s="35"/>
      <c r="B193" s="36"/>
      <c r="C193" s="192" t="s">
        <v>780</v>
      </c>
      <c r="D193" s="192" t="s">
        <v>241</v>
      </c>
      <c r="E193" s="193" t="s">
        <v>6977</v>
      </c>
      <c r="F193" s="194" t="s">
        <v>6978</v>
      </c>
      <c r="G193" s="195" t="s">
        <v>6979</v>
      </c>
      <c r="H193" s="196">
        <v>1</v>
      </c>
      <c r="I193" s="197"/>
      <c r="J193" s="198">
        <f>ROUND(I193*H193,2)</f>
        <v>0</v>
      </c>
      <c r="K193" s="194" t="s">
        <v>6783</v>
      </c>
      <c r="L193" s="40"/>
      <c r="M193" s="199" t="s">
        <v>1</v>
      </c>
      <c r="N193" s="200" t="s">
        <v>40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169</v>
      </c>
      <c r="AT193" s="203" t="s">
        <v>241</v>
      </c>
      <c r="AU193" s="203" t="s">
        <v>255</v>
      </c>
      <c r="AY193" s="18" t="s">
        <v>239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169</v>
      </c>
      <c r="BM193" s="203" t="s">
        <v>6980</v>
      </c>
    </row>
    <row r="194" spans="1:65" s="12" customFormat="1" ht="22.9" customHeight="1">
      <c r="B194" s="176"/>
      <c r="C194" s="177"/>
      <c r="D194" s="178" t="s">
        <v>74</v>
      </c>
      <c r="E194" s="190" t="s">
        <v>5012</v>
      </c>
      <c r="F194" s="190" t="s">
        <v>6981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SUM(P195:P213)</f>
        <v>0</v>
      </c>
      <c r="Q194" s="184"/>
      <c r="R194" s="185">
        <f>SUM(R195:R213)</f>
        <v>0</v>
      </c>
      <c r="S194" s="184"/>
      <c r="T194" s="186">
        <f>SUM(T195:T213)</f>
        <v>0</v>
      </c>
      <c r="AR194" s="187" t="s">
        <v>86</v>
      </c>
      <c r="AT194" s="188" t="s">
        <v>74</v>
      </c>
      <c r="AU194" s="188" t="s">
        <v>83</v>
      </c>
      <c r="AY194" s="187" t="s">
        <v>239</v>
      </c>
      <c r="BK194" s="189">
        <f>SUM(BK195:BK213)</f>
        <v>0</v>
      </c>
    </row>
    <row r="195" spans="1:65" s="2" customFormat="1" ht="21.75" customHeight="1">
      <c r="A195" s="35"/>
      <c r="B195" s="36"/>
      <c r="C195" s="192" t="s">
        <v>786</v>
      </c>
      <c r="D195" s="192" t="s">
        <v>241</v>
      </c>
      <c r="E195" s="193" t="s">
        <v>6982</v>
      </c>
      <c r="F195" s="194" t="s">
        <v>6983</v>
      </c>
      <c r="G195" s="195" t="s">
        <v>674</v>
      </c>
      <c r="H195" s="196">
        <v>1</v>
      </c>
      <c r="I195" s="197"/>
      <c r="J195" s="198">
        <f t="shared" ref="J195:J213" si="30">ROUND(I195*H195,2)</f>
        <v>0</v>
      </c>
      <c r="K195" s="194" t="s">
        <v>6783</v>
      </c>
      <c r="L195" s="40"/>
      <c r="M195" s="199" t="s">
        <v>1</v>
      </c>
      <c r="N195" s="200" t="s">
        <v>40</v>
      </c>
      <c r="O195" s="72"/>
      <c r="P195" s="201">
        <f t="shared" ref="P195:P213" si="31">O195*H195</f>
        <v>0</v>
      </c>
      <c r="Q195" s="201">
        <v>0</v>
      </c>
      <c r="R195" s="201">
        <f t="shared" ref="R195:R213" si="32">Q195*H195</f>
        <v>0</v>
      </c>
      <c r="S195" s="201">
        <v>0</v>
      </c>
      <c r="T195" s="202">
        <f t="shared" ref="T195:T213" si="33"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169</v>
      </c>
      <c r="AT195" s="203" t="s">
        <v>241</v>
      </c>
      <c r="AU195" s="203" t="s">
        <v>86</v>
      </c>
      <c r="AY195" s="18" t="s">
        <v>239</v>
      </c>
      <c r="BE195" s="204">
        <f t="shared" ref="BE195:BE213" si="34">IF(N195="základní",J195,0)</f>
        <v>0</v>
      </c>
      <c r="BF195" s="204">
        <f t="shared" ref="BF195:BF213" si="35">IF(N195="snížená",J195,0)</f>
        <v>0</v>
      </c>
      <c r="BG195" s="204">
        <f t="shared" ref="BG195:BG213" si="36">IF(N195="zákl. přenesená",J195,0)</f>
        <v>0</v>
      </c>
      <c r="BH195" s="204">
        <f t="shared" ref="BH195:BH213" si="37">IF(N195="sníž. přenesená",J195,0)</f>
        <v>0</v>
      </c>
      <c r="BI195" s="204">
        <f t="shared" ref="BI195:BI213" si="38">IF(N195="nulová",J195,0)</f>
        <v>0</v>
      </c>
      <c r="BJ195" s="18" t="s">
        <v>83</v>
      </c>
      <c r="BK195" s="204">
        <f t="shared" ref="BK195:BK213" si="39">ROUND(I195*H195,2)</f>
        <v>0</v>
      </c>
      <c r="BL195" s="18" t="s">
        <v>169</v>
      </c>
      <c r="BM195" s="203" t="s">
        <v>6984</v>
      </c>
    </row>
    <row r="196" spans="1:65" s="2" customFormat="1" ht="55.5" customHeight="1">
      <c r="A196" s="35"/>
      <c r="B196" s="36"/>
      <c r="C196" s="254" t="s">
        <v>793</v>
      </c>
      <c r="D196" s="254" t="s">
        <v>340</v>
      </c>
      <c r="E196" s="255" t="s">
        <v>6985</v>
      </c>
      <c r="F196" s="256" t="s">
        <v>6986</v>
      </c>
      <c r="G196" s="257" t="s">
        <v>674</v>
      </c>
      <c r="H196" s="258">
        <v>1</v>
      </c>
      <c r="I196" s="259"/>
      <c r="J196" s="260">
        <f t="shared" si="30"/>
        <v>0</v>
      </c>
      <c r="K196" s="256" t="s">
        <v>6783</v>
      </c>
      <c r="L196" s="261"/>
      <c r="M196" s="262" t="s">
        <v>1</v>
      </c>
      <c r="N196" s="263" t="s">
        <v>40</v>
      </c>
      <c r="O196" s="72"/>
      <c r="P196" s="201">
        <f t="shared" si="31"/>
        <v>0</v>
      </c>
      <c r="Q196" s="201">
        <v>0</v>
      </c>
      <c r="R196" s="201">
        <f t="shared" si="32"/>
        <v>0</v>
      </c>
      <c r="S196" s="201">
        <v>0</v>
      </c>
      <c r="T196" s="202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531</v>
      </c>
      <c r="AT196" s="203" t="s">
        <v>340</v>
      </c>
      <c r="AU196" s="203" t="s">
        <v>86</v>
      </c>
      <c r="AY196" s="18" t="s">
        <v>239</v>
      </c>
      <c r="BE196" s="204">
        <f t="shared" si="34"/>
        <v>0</v>
      </c>
      <c r="BF196" s="204">
        <f t="shared" si="35"/>
        <v>0</v>
      </c>
      <c r="BG196" s="204">
        <f t="shared" si="36"/>
        <v>0</v>
      </c>
      <c r="BH196" s="204">
        <f t="shared" si="37"/>
        <v>0</v>
      </c>
      <c r="BI196" s="204">
        <f t="shared" si="38"/>
        <v>0</v>
      </c>
      <c r="BJ196" s="18" t="s">
        <v>83</v>
      </c>
      <c r="BK196" s="204">
        <f t="shared" si="39"/>
        <v>0</v>
      </c>
      <c r="BL196" s="18" t="s">
        <v>169</v>
      </c>
      <c r="BM196" s="203" t="s">
        <v>6987</v>
      </c>
    </row>
    <row r="197" spans="1:65" s="2" customFormat="1" ht="44.25" customHeight="1">
      <c r="A197" s="35"/>
      <c r="B197" s="36"/>
      <c r="C197" s="192" t="s">
        <v>910</v>
      </c>
      <c r="D197" s="192" t="s">
        <v>241</v>
      </c>
      <c r="E197" s="193" t="s">
        <v>6988</v>
      </c>
      <c r="F197" s="194" t="s">
        <v>6989</v>
      </c>
      <c r="G197" s="195" t="s">
        <v>519</v>
      </c>
      <c r="H197" s="196">
        <v>2</v>
      </c>
      <c r="I197" s="197"/>
      <c r="J197" s="198">
        <f t="shared" si="30"/>
        <v>0</v>
      </c>
      <c r="K197" s="194" t="s">
        <v>6783</v>
      </c>
      <c r="L197" s="40"/>
      <c r="M197" s="199" t="s">
        <v>1</v>
      </c>
      <c r="N197" s="200" t="s">
        <v>40</v>
      </c>
      <c r="O197" s="72"/>
      <c r="P197" s="201">
        <f t="shared" si="31"/>
        <v>0</v>
      </c>
      <c r="Q197" s="201">
        <v>0</v>
      </c>
      <c r="R197" s="201">
        <f t="shared" si="32"/>
        <v>0</v>
      </c>
      <c r="S197" s="201">
        <v>0</v>
      </c>
      <c r="T197" s="202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169</v>
      </c>
      <c r="AT197" s="203" t="s">
        <v>241</v>
      </c>
      <c r="AU197" s="203" t="s">
        <v>86</v>
      </c>
      <c r="AY197" s="18" t="s">
        <v>239</v>
      </c>
      <c r="BE197" s="204">
        <f t="shared" si="34"/>
        <v>0</v>
      </c>
      <c r="BF197" s="204">
        <f t="shared" si="35"/>
        <v>0</v>
      </c>
      <c r="BG197" s="204">
        <f t="shared" si="36"/>
        <v>0</v>
      </c>
      <c r="BH197" s="204">
        <f t="shared" si="37"/>
        <v>0</v>
      </c>
      <c r="BI197" s="204">
        <f t="shared" si="38"/>
        <v>0</v>
      </c>
      <c r="BJ197" s="18" t="s">
        <v>83</v>
      </c>
      <c r="BK197" s="204">
        <f t="shared" si="39"/>
        <v>0</v>
      </c>
      <c r="BL197" s="18" t="s">
        <v>169</v>
      </c>
      <c r="BM197" s="203" t="s">
        <v>6990</v>
      </c>
    </row>
    <row r="198" spans="1:65" s="2" customFormat="1" ht="44.25" customHeight="1">
      <c r="A198" s="35"/>
      <c r="B198" s="36"/>
      <c r="C198" s="254" t="s">
        <v>918</v>
      </c>
      <c r="D198" s="254" t="s">
        <v>340</v>
      </c>
      <c r="E198" s="255" t="s">
        <v>6991</v>
      </c>
      <c r="F198" s="256" t="s">
        <v>6992</v>
      </c>
      <c r="G198" s="257" t="s">
        <v>519</v>
      </c>
      <c r="H198" s="258">
        <v>2</v>
      </c>
      <c r="I198" s="259"/>
      <c r="J198" s="260">
        <f t="shared" si="30"/>
        <v>0</v>
      </c>
      <c r="K198" s="256" t="s">
        <v>6783</v>
      </c>
      <c r="L198" s="261"/>
      <c r="M198" s="262" t="s">
        <v>1</v>
      </c>
      <c r="N198" s="263" t="s">
        <v>40</v>
      </c>
      <c r="O198" s="72"/>
      <c r="P198" s="201">
        <f t="shared" si="31"/>
        <v>0</v>
      </c>
      <c r="Q198" s="201">
        <v>0</v>
      </c>
      <c r="R198" s="201">
        <f t="shared" si="32"/>
        <v>0</v>
      </c>
      <c r="S198" s="201">
        <v>0</v>
      </c>
      <c r="T198" s="202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531</v>
      </c>
      <c r="AT198" s="203" t="s">
        <v>340</v>
      </c>
      <c r="AU198" s="203" t="s">
        <v>86</v>
      </c>
      <c r="AY198" s="18" t="s">
        <v>239</v>
      </c>
      <c r="BE198" s="204">
        <f t="shared" si="34"/>
        <v>0</v>
      </c>
      <c r="BF198" s="204">
        <f t="shared" si="35"/>
        <v>0</v>
      </c>
      <c r="BG198" s="204">
        <f t="shared" si="36"/>
        <v>0</v>
      </c>
      <c r="BH198" s="204">
        <f t="shared" si="37"/>
        <v>0</v>
      </c>
      <c r="BI198" s="204">
        <f t="shared" si="38"/>
        <v>0</v>
      </c>
      <c r="BJ198" s="18" t="s">
        <v>83</v>
      </c>
      <c r="BK198" s="204">
        <f t="shared" si="39"/>
        <v>0</v>
      </c>
      <c r="BL198" s="18" t="s">
        <v>169</v>
      </c>
      <c r="BM198" s="203" t="s">
        <v>6993</v>
      </c>
    </row>
    <row r="199" spans="1:65" s="2" customFormat="1" ht="44.25" customHeight="1">
      <c r="A199" s="35"/>
      <c r="B199" s="36"/>
      <c r="C199" s="192" t="s">
        <v>925</v>
      </c>
      <c r="D199" s="192" t="s">
        <v>241</v>
      </c>
      <c r="E199" s="193" t="s">
        <v>6994</v>
      </c>
      <c r="F199" s="194" t="s">
        <v>6995</v>
      </c>
      <c r="G199" s="195" t="s">
        <v>519</v>
      </c>
      <c r="H199" s="196">
        <v>1</v>
      </c>
      <c r="I199" s="197"/>
      <c r="J199" s="198">
        <f t="shared" si="30"/>
        <v>0</v>
      </c>
      <c r="K199" s="194" t="s">
        <v>6783</v>
      </c>
      <c r="L199" s="40"/>
      <c r="M199" s="199" t="s">
        <v>1</v>
      </c>
      <c r="N199" s="200" t="s">
        <v>40</v>
      </c>
      <c r="O199" s="72"/>
      <c r="P199" s="201">
        <f t="shared" si="31"/>
        <v>0</v>
      </c>
      <c r="Q199" s="201">
        <v>0</v>
      </c>
      <c r="R199" s="201">
        <f t="shared" si="32"/>
        <v>0</v>
      </c>
      <c r="S199" s="201">
        <v>0</v>
      </c>
      <c r="T199" s="202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169</v>
      </c>
      <c r="AT199" s="203" t="s">
        <v>241</v>
      </c>
      <c r="AU199" s="203" t="s">
        <v>86</v>
      </c>
      <c r="AY199" s="18" t="s">
        <v>239</v>
      </c>
      <c r="BE199" s="204">
        <f t="shared" si="34"/>
        <v>0</v>
      </c>
      <c r="BF199" s="204">
        <f t="shared" si="35"/>
        <v>0</v>
      </c>
      <c r="BG199" s="204">
        <f t="shared" si="36"/>
        <v>0</v>
      </c>
      <c r="BH199" s="204">
        <f t="shared" si="37"/>
        <v>0</v>
      </c>
      <c r="BI199" s="204">
        <f t="shared" si="38"/>
        <v>0</v>
      </c>
      <c r="BJ199" s="18" t="s">
        <v>83</v>
      </c>
      <c r="BK199" s="204">
        <f t="shared" si="39"/>
        <v>0</v>
      </c>
      <c r="BL199" s="18" t="s">
        <v>169</v>
      </c>
      <c r="BM199" s="203" t="s">
        <v>6996</v>
      </c>
    </row>
    <row r="200" spans="1:65" s="2" customFormat="1" ht="44.25" customHeight="1">
      <c r="A200" s="35"/>
      <c r="B200" s="36"/>
      <c r="C200" s="254" t="s">
        <v>976</v>
      </c>
      <c r="D200" s="254" t="s">
        <v>340</v>
      </c>
      <c r="E200" s="255" t="s">
        <v>6997</v>
      </c>
      <c r="F200" s="256" t="s">
        <v>6998</v>
      </c>
      <c r="G200" s="257" t="s">
        <v>519</v>
      </c>
      <c r="H200" s="258">
        <v>1</v>
      </c>
      <c r="I200" s="259"/>
      <c r="J200" s="260">
        <f t="shared" si="30"/>
        <v>0</v>
      </c>
      <c r="K200" s="256" t="s">
        <v>6783</v>
      </c>
      <c r="L200" s="261"/>
      <c r="M200" s="262" t="s">
        <v>1</v>
      </c>
      <c r="N200" s="263" t="s">
        <v>40</v>
      </c>
      <c r="O200" s="72"/>
      <c r="P200" s="201">
        <f t="shared" si="31"/>
        <v>0</v>
      </c>
      <c r="Q200" s="201">
        <v>0</v>
      </c>
      <c r="R200" s="201">
        <f t="shared" si="32"/>
        <v>0</v>
      </c>
      <c r="S200" s="201">
        <v>0</v>
      </c>
      <c r="T200" s="202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531</v>
      </c>
      <c r="AT200" s="203" t="s">
        <v>340</v>
      </c>
      <c r="AU200" s="203" t="s">
        <v>86</v>
      </c>
      <c r="AY200" s="18" t="s">
        <v>239</v>
      </c>
      <c r="BE200" s="204">
        <f t="shared" si="34"/>
        <v>0</v>
      </c>
      <c r="BF200" s="204">
        <f t="shared" si="35"/>
        <v>0</v>
      </c>
      <c r="BG200" s="204">
        <f t="shared" si="36"/>
        <v>0</v>
      </c>
      <c r="BH200" s="204">
        <f t="shared" si="37"/>
        <v>0</v>
      </c>
      <c r="BI200" s="204">
        <f t="shared" si="38"/>
        <v>0</v>
      </c>
      <c r="BJ200" s="18" t="s">
        <v>83</v>
      </c>
      <c r="BK200" s="204">
        <f t="shared" si="39"/>
        <v>0</v>
      </c>
      <c r="BL200" s="18" t="s">
        <v>169</v>
      </c>
      <c r="BM200" s="203" t="s">
        <v>6999</v>
      </c>
    </row>
    <row r="201" spans="1:65" s="2" customFormat="1" ht="37.9" customHeight="1">
      <c r="A201" s="35"/>
      <c r="B201" s="36"/>
      <c r="C201" s="192" t="s">
        <v>984</v>
      </c>
      <c r="D201" s="192" t="s">
        <v>241</v>
      </c>
      <c r="E201" s="193" t="s">
        <v>7000</v>
      </c>
      <c r="F201" s="194" t="s">
        <v>7001</v>
      </c>
      <c r="G201" s="195" t="s">
        <v>6979</v>
      </c>
      <c r="H201" s="196">
        <v>1</v>
      </c>
      <c r="I201" s="197"/>
      <c r="J201" s="198">
        <f t="shared" si="30"/>
        <v>0</v>
      </c>
      <c r="K201" s="194" t="s">
        <v>6783</v>
      </c>
      <c r="L201" s="40"/>
      <c r="M201" s="199" t="s">
        <v>1</v>
      </c>
      <c r="N201" s="200" t="s">
        <v>40</v>
      </c>
      <c r="O201" s="72"/>
      <c r="P201" s="201">
        <f t="shared" si="31"/>
        <v>0</v>
      </c>
      <c r="Q201" s="201">
        <v>0</v>
      </c>
      <c r="R201" s="201">
        <f t="shared" si="32"/>
        <v>0</v>
      </c>
      <c r="S201" s="201">
        <v>0</v>
      </c>
      <c r="T201" s="202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169</v>
      </c>
      <c r="AT201" s="203" t="s">
        <v>241</v>
      </c>
      <c r="AU201" s="203" t="s">
        <v>86</v>
      </c>
      <c r="AY201" s="18" t="s">
        <v>239</v>
      </c>
      <c r="BE201" s="204">
        <f t="shared" si="34"/>
        <v>0</v>
      </c>
      <c r="BF201" s="204">
        <f t="shared" si="35"/>
        <v>0</v>
      </c>
      <c r="BG201" s="204">
        <f t="shared" si="36"/>
        <v>0</v>
      </c>
      <c r="BH201" s="204">
        <f t="shared" si="37"/>
        <v>0</v>
      </c>
      <c r="BI201" s="204">
        <f t="shared" si="38"/>
        <v>0</v>
      </c>
      <c r="BJ201" s="18" t="s">
        <v>83</v>
      </c>
      <c r="BK201" s="204">
        <f t="shared" si="39"/>
        <v>0</v>
      </c>
      <c r="BL201" s="18" t="s">
        <v>169</v>
      </c>
      <c r="BM201" s="203" t="s">
        <v>7002</v>
      </c>
    </row>
    <row r="202" spans="1:65" s="2" customFormat="1" ht="16.5" customHeight="1">
      <c r="A202" s="35"/>
      <c r="B202" s="36"/>
      <c r="C202" s="192" t="s">
        <v>799</v>
      </c>
      <c r="D202" s="192" t="s">
        <v>241</v>
      </c>
      <c r="E202" s="193" t="s">
        <v>7003</v>
      </c>
      <c r="F202" s="194" t="s">
        <v>7004</v>
      </c>
      <c r="G202" s="195" t="s">
        <v>674</v>
      </c>
      <c r="H202" s="196">
        <v>1</v>
      </c>
      <c r="I202" s="197"/>
      <c r="J202" s="198">
        <f t="shared" si="30"/>
        <v>0</v>
      </c>
      <c r="K202" s="194" t="s">
        <v>6783</v>
      </c>
      <c r="L202" s="40"/>
      <c r="M202" s="199" t="s">
        <v>1</v>
      </c>
      <c r="N202" s="200" t="s">
        <v>40</v>
      </c>
      <c r="O202" s="72"/>
      <c r="P202" s="201">
        <f t="shared" si="31"/>
        <v>0</v>
      </c>
      <c r="Q202" s="201">
        <v>0</v>
      </c>
      <c r="R202" s="201">
        <f t="shared" si="32"/>
        <v>0</v>
      </c>
      <c r="S202" s="201">
        <v>0</v>
      </c>
      <c r="T202" s="202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169</v>
      </c>
      <c r="AT202" s="203" t="s">
        <v>241</v>
      </c>
      <c r="AU202" s="203" t="s">
        <v>86</v>
      </c>
      <c r="AY202" s="18" t="s">
        <v>239</v>
      </c>
      <c r="BE202" s="204">
        <f t="shared" si="34"/>
        <v>0</v>
      </c>
      <c r="BF202" s="204">
        <f t="shared" si="35"/>
        <v>0</v>
      </c>
      <c r="BG202" s="204">
        <f t="shared" si="36"/>
        <v>0</v>
      </c>
      <c r="BH202" s="204">
        <f t="shared" si="37"/>
        <v>0</v>
      </c>
      <c r="BI202" s="204">
        <f t="shared" si="38"/>
        <v>0</v>
      </c>
      <c r="BJ202" s="18" t="s">
        <v>83</v>
      </c>
      <c r="BK202" s="204">
        <f t="shared" si="39"/>
        <v>0</v>
      </c>
      <c r="BL202" s="18" t="s">
        <v>169</v>
      </c>
      <c r="BM202" s="203" t="s">
        <v>7005</v>
      </c>
    </row>
    <row r="203" spans="1:65" s="2" customFormat="1" ht="21.75" customHeight="1">
      <c r="A203" s="35"/>
      <c r="B203" s="36"/>
      <c r="C203" s="254" t="s">
        <v>804</v>
      </c>
      <c r="D203" s="254" t="s">
        <v>340</v>
      </c>
      <c r="E203" s="255" t="s">
        <v>7006</v>
      </c>
      <c r="F203" s="256" t="s">
        <v>7007</v>
      </c>
      <c r="G203" s="257" t="s">
        <v>674</v>
      </c>
      <c r="H203" s="258">
        <v>1</v>
      </c>
      <c r="I203" s="259"/>
      <c r="J203" s="260">
        <f t="shared" si="30"/>
        <v>0</v>
      </c>
      <c r="K203" s="256" t="s">
        <v>6783</v>
      </c>
      <c r="L203" s="261"/>
      <c r="M203" s="262" t="s">
        <v>1</v>
      </c>
      <c r="N203" s="263" t="s">
        <v>40</v>
      </c>
      <c r="O203" s="72"/>
      <c r="P203" s="201">
        <f t="shared" si="31"/>
        <v>0</v>
      </c>
      <c r="Q203" s="201">
        <v>0</v>
      </c>
      <c r="R203" s="201">
        <f t="shared" si="32"/>
        <v>0</v>
      </c>
      <c r="S203" s="201">
        <v>0</v>
      </c>
      <c r="T203" s="202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531</v>
      </c>
      <c r="AT203" s="203" t="s">
        <v>340</v>
      </c>
      <c r="AU203" s="203" t="s">
        <v>86</v>
      </c>
      <c r="AY203" s="18" t="s">
        <v>239</v>
      </c>
      <c r="BE203" s="204">
        <f t="shared" si="34"/>
        <v>0</v>
      </c>
      <c r="BF203" s="204">
        <f t="shared" si="35"/>
        <v>0</v>
      </c>
      <c r="BG203" s="204">
        <f t="shared" si="36"/>
        <v>0</v>
      </c>
      <c r="BH203" s="204">
        <f t="shared" si="37"/>
        <v>0</v>
      </c>
      <c r="BI203" s="204">
        <f t="shared" si="38"/>
        <v>0</v>
      </c>
      <c r="BJ203" s="18" t="s">
        <v>83</v>
      </c>
      <c r="BK203" s="204">
        <f t="shared" si="39"/>
        <v>0</v>
      </c>
      <c r="BL203" s="18" t="s">
        <v>169</v>
      </c>
      <c r="BM203" s="203" t="s">
        <v>7008</v>
      </c>
    </row>
    <row r="204" spans="1:65" s="2" customFormat="1" ht="16.5" customHeight="1">
      <c r="A204" s="35"/>
      <c r="B204" s="36"/>
      <c r="C204" s="192" t="s">
        <v>811</v>
      </c>
      <c r="D204" s="192" t="s">
        <v>241</v>
      </c>
      <c r="E204" s="193" t="s">
        <v>7009</v>
      </c>
      <c r="F204" s="194" t="s">
        <v>7010</v>
      </c>
      <c r="G204" s="195" t="s">
        <v>674</v>
      </c>
      <c r="H204" s="196">
        <v>1</v>
      </c>
      <c r="I204" s="197"/>
      <c r="J204" s="198">
        <f t="shared" si="30"/>
        <v>0</v>
      </c>
      <c r="K204" s="194" t="s">
        <v>6783</v>
      </c>
      <c r="L204" s="40"/>
      <c r="M204" s="199" t="s">
        <v>1</v>
      </c>
      <c r="N204" s="200" t="s">
        <v>40</v>
      </c>
      <c r="O204" s="72"/>
      <c r="P204" s="201">
        <f t="shared" si="31"/>
        <v>0</v>
      </c>
      <c r="Q204" s="201">
        <v>0</v>
      </c>
      <c r="R204" s="201">
        <f t="shared" si="32"/>
        <v>0</v>
      </c>
      <c r="S204" s="201">
        <v>0</v>
      </c>
      <c r="T204" s="202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169</v>
      </c>
      <c r="AT204" s="203" t="s">
        <v>241</v>
      </c>
      <c r="AU204" s="203" t="s">
        <v>86</v>
      </c>
      <c r="AY204" s="18" t="s">
        <v>239</v>
      </c>
      <c r="BE204" s="204">
        <f t="shared" si="34"/>
        <v>0</v>
      </c>
      <c r="BF204" s="204">
        <f t="shared" si="35"/>
        <v>0</v>
      </c>
      <c r="BG204" s="204">
        <f t="shared" si="36"/>
        <v>0</v>
      </c>
      <c r="BH204" s="204">
        <f t="shared" si="37"/>
        <v>0</v>
      </c>
      <c r="BI204" s="204">
        <f t="shared" si="38"/>
        <v>0</v>
      </c>
      <c r="BJ204" s="18" t="s">
        <v>83</v>
      </c>
      <c r="BK204" s="204">
        <f t="shared" si="39"/>
        <v>0</v>
      </c>
      <c r="BL204" s="18" t="s">
        <v>169</v>
      </c>
      <c r="BM204" s="203" t="s">
        <v>7011</v>
      </c>
    </row>
    <row r="205" spans="1:65" s="2" customFormat="1" ht="21.75" customHeight="1">
      <c r="A205" s="35"/>
      <c r="B205" s="36"/>
      <c r="C205" s="254" t="s">
        <v>766</v>
      </c>
      <c r="D205" s="254" t="s">
        <v>340</v>
      </c>
      <c r="E205" s="255" t="s">
        <v>7012</v>
      </c>
      <c r="F205" s="256" t="s">
        <v>7013</v>
      </c>
      <c r="G205" s="257" t="s">
        <v>674</v>
      </c>
      <c r="H205" s="258">
        <v>1</v>
      </c>
      <c r="I205" s="259"/>
      <c r="J205" s="260">
        <f t="shared" si="30"/>
        <v>0</v>
      </c>
      <c r="K205" s="256" t="s">
        <v>6783</v>
      </c>
      <c r="L205" s="261"/>
      <c r="M205" s="262" t="s">
        <v>1</v>
      </c>
      <c r="N205" s="263" t="s">
        <v>40</v>
      </c>
      <c r="O205" s="72"/>
      <c r="P205" s="201">
        <f t="shared" si="31"/>
        <v>0</v>
      </c>
      <c r="Q205" s="201">
        <v>0</v>
      </c>
      <c r="R205" s="201">
        <f t="shared" si="32"/>
        <v>0</v>
      </c>
      <c r="S205" s="201">
        <v>0</v>
      </c>
      <c r="T205" s="202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531</v>
      </c>
      <c r="AT205" s="203" t="s">
        <v>340</v>
      </c>
      <c r="AU205" s="203" t="s">
        <v>86</v>
      </c>
      <c r="AY205" s="18" t="s">
        <v>239</v>
      </c>
      <c r="BE205" s="204">
        <f t="shared" si="34"/>
        <v>0</v>
      </c>
      <c r="BF205" s="204">
        <f t="shared" si="35"/>
        <v>0</v>
      </c>
      <c r="BG205" s="204">
        <f t="shared" si="36"/>
        <v>0</v>
      </c>
      <c r="BH205" s="204">
        <f t="shared" si="37"/>
        <v>0</v>
      </c>
      <c r="BI205" s="204">
        <f t="shared" si="38"/>
        <v>0</v>
      </c>
      <c r="BJ205" s="18" t="s">
        <v>83</v>
      </c>
      <c r="BK205" s="204">
        <f t="shared" si="39"/>
        <v>0</v>
      </c>
      <c r="BL205" s="18" t="s">
        <v>169</v>
      </c>
      <c r="BM205" s="203" t="s">
        <v>7014</v>
      </c>
    </row>
    <row r="206" spans="1:65" s="2" customFormat="1" ht="16.5" customHeight="1">
      <c r="A206" s="35"/>
      <c r="B206" s="36"/>
      <c r="C206" s="192" t="s">
        <v>827</v>
      </c>
      <c r="D206" s="192" t="s">
        <v>241</v>
      </c>
      <c r="E206" s="193" t="s">
        <v>7015</v>
      </c>
      <c r="F206" s="194" t="s">
        <v>7016</v>
      </c>
      <c r="G206" s="195" t="s">
        <v>674</v>
      </c>
      <c r="H206" s="196">
        <v>1</v>
      </c>
      <c r="I206" s="197"/>
      <c r="J206" s="198">
        <f t="shared" si="30"/>
        <v>0</v>
      </c>
      <c r="K206" s="194" t="s">
        <v>6783</v>
      </c>
      <c r="L206" s="40"/>
      <c r="M206" s="199" t="s">
        <v>1</v>
      </c>
      <c r="N206" s="200" t="s">
        <v>40</v>
      </c>
      <c r="O206" s="72"/>
      <c r="P206" s="201">
        <f t="shared" si="31"/>
        <v>0</v>
      </c>
      <c r="Q206" s="201">
        <v>0</v>
      </c>
      <c r="R206" s="201">
        <f t="shared" si="32"/>
        <v>0</v>
      </c>
      <c r="S206" s="201">
        <v>0</v>
      </c>
      <c r="T206" s="202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169</v>
      </c>
      <c r="AT206" s="203" t="s">
        <v>241</v>
      </c>
      <c r="AU206" s="203" t="s">
        <v>86</v>
      </c>
      <c r="AY206" s="18" t="s">
        <v>239</v>
      </c>
      <c r="BE206" s="204">
        <f t="shared" si="34"/>
        <v>0</v>
      </c>
      <c r="BF206" s="204">
        <f t="shared" si="35"/>
        <v>0</v>
      </c>
      <c r="BG206" s="204">
        <f t="shared" si="36"/>
        <v>0</v>
      </c>
      <c r="BH206" s="204">
        <f t="shared" si="37"/>
        <v>0</v>
      </c>
      <c r="BI206" s="204">
        <f t="shared" si="38"/>
        <v>0</v>
      </c>
      <c r="BJ206" s="18" t="s">
        <v>83</v>
      </c>
      <c r="BK206" s="204">
        <f t="shared" si="39"/>
        <v>0</v>
      </c>
      <c r="BL206" s="18" t="s">
        <v>169</v>
      </c>
      <c r="BM206" s="203" t="s">
        <v>7017</v>
      </c>
    </row>
    <row r="207" spans="1:65" s="2" customFormat="1" ht="21.75" customHeight="1">
      <c r="A207" s="35"/>
      <c r="B207" s="36"/>
      <c r="C207" s="254" t="s">
        <v>843</v>
      </c>
      <c r="D207" s="254" t="s">
        <v>340</v>
      </c>
      <c r="E207" s="255" t="s">
        <v>7018</v>
      </c>
      <c r="F207" s="256" t="s">
        <v>7019</v>
      </c>
      <c r="G207" s="257" t="s">
        <v>674</v>
      </c>
      <c r="H207" s="258">
        <v>1</v>
      </c>
      <c r="I207" s="259"/>
      <c r="J207" s="260">
        <f t="shared" si="30"/>
        <v>0</v>
      </c>
      <c r="K207" s="256" t="s">
        <v>6783</v>
      </c>
      <c r="L207" s="261"/>
      <c r="M207" s="262" t="s">
        <v>1</v>
      </c>
      <c r="N207" s="263" t="s">
        <v>40</v>
      </c>
      <c r="O207" s="72"/>
      <c r="P207" s="201">
        <f t="shared" si="31"/>
        <v>0</v>
      </c>
      <c r="Q207" s="201">
        <v>0</v>
      </c>
      <c r="R207" s="201">
        <f t="shared" si="32"/>
        <v>0</v>
      </c>
      <c r="S207" s="201">
        <v>0</v>
      </c>
      <c r="T207" s="202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531</v>
      </c>
      <c r="AT207" s="203" t="s">
        <v>340</v>
      </c>
      <c r="AU207" s="203" t="s">
        <v>86</v>
      </c>
      <c r="AY207" s="18" t="s">
        <v>239</v>
      </c>
      <c r="BE207" s="204">
        <f t="shared" si="34"/>
        <v>0</v>
      </c>
      <c r="BF207" s="204">
        <f t="shared" si="35"/>
        <v>0</v>
      </c>
      <c r="BG207" s="204">
        <f t="shared" si="36"/>
        <v>0</v>
      </c>
      <c r="BH207" s="204">
        <f t="shared" si="37"/>
        <v>0</v>
      </c>
      <c r="BI207" s="204">
        <f t="shared" si="38"/>
        <v>0</v>
      </c>
      <c r="BJ207" s="18" t="s">
        <v>83</v>
      </c>
      <c r="BK207" s="204">
        <f t="shared" si="39"/>
        <v>0</v>
      </c>
      <c r="BL207" s="18" t="s">
        <v>169</v>
      </c>
      <c r="BM207" s="203" t="s">
        <v>7020</v>
      </c>
    </row>
    <row r="208" spans="1:65" s="2" customFormat="1" ht="16.5" customHeight="1">
      <c r="A208" s="35"/>
      <c r="B208" s="36"/>
      <c r="C208" s="192" t="s">
        <v>853</v>
      </c>
      <c r="D208" s="192" t="s">
        <v>241</v>
      </c>
      <c r="E208" s="193" t="s">
        <v>7021</v>
      </c>
      <c r="F208" s="194" t="s">
        <v>7022</v>
      </c>
      <c r="G208" s="195" t="s">
        <v>674</v>
      </c>
      <c r="H208" s="196">
        <v>2</v>
      </c>
      <c r="I208" s="197"/>
      <c r="J208" s="198">
        <f t="shared" si="30"/>
        <v>0</v>
      </c>
      <c r="K208" s="194" t="s">
        <v>6783</v>
      </c>
      <c r="L208" s="40"/>
      <c r="M208" s="199" t="s">
        <v>1</v>
      </c>
      <c r="N208" s="200" t="s">
        <v>40</v>
      </c>
      <c r="O208" s="72"/>
      <c r="P208" s="201">
        <f t="shared" si="31"/>
        <v>0</v>
      </c>
      <c r="Q208" s="201">
        <v>0</v>
      </c>
      <c r="R208" s="201">
        <f t="shared" si="32"/>
        <v>0</v>
      </c>
      <c r="S208" s="201">
        <v>0</v>
      </c>
      <c r="T208" s="202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169</v>
      </c>
      <c r="AT208" s="203" t="s">
        <v>241</v>
      </c>
      <c r="AU208" s="203" t="s">
        <v>86</v>
      </c>
      <c r="AY208" s="18" t="s">
        <v>239</v>
      </c>
      <c r="BE208" s="204">
        <f t="shared" si="34"/>
        <v>0</v>
      </c>
      <c r="BF208" s="204">
        <f t="shared" si="35"/>
        <v>0</v>
      </c>
      <c r="BG208" s="204">
        <f t="shared" si="36"/>
        <v>0</v>
      </c>
      <c r="BH208" s="204">
        <f t="shared" si="37"/>
        <v>0</v>
      </c>
      <c r="BI208" s="204">
        <f t="shared" si="38"/>
        <v>0</v>
      </c>
      <c r="BJ208" s="18" t="s">
        <v>83</v>
      </c>
      <c r="BK208" s="204">
        <f t="shared" si="39"/>
        <v>0</v>
      </c>
      <c r="BL208" s="18" t="s">
        <v>169</v>
      </c>
      <c r="BM208" s="203" t="s">
        <v>7023</v>
      </c>
    </row>
    <row r="209" spans="1:65" s="2" customFormat="1" ht="24.2" customHeight="1">
      <c r="A209" s="35"/>
      <c r="B209" s="36"/>
      <c r="C209" s="254" t="s">
        <v>858</v>
      </c>
      <c r="D209" s="254" t="s">
        <v>340</v>
      </c>
      <c r="E209" s="255" t="s">
        <v>7024</v>
      </c>
      <c r="F209" s="256" t="s">
        <v>7025</v>
      </c>
      <c r="G209" s="257" t="s">
        <v>674</v>
      </c>
      <c r="H209" s="258">
        <v>2</v>
      </c>
      <c r="I209" s="259"/>
      <c r="J209" s="260">
        <f t="shared" si="30"/>
        <v>0</v>
      </c>
      <c r="K209" s="256" t="s">
        <v>6783</v>
      </c>
      <c r="L209" s="261"/>
      <c r="M209" s="262" t="s">
        <v>1</v>
      </c>
      <c r="N209" s="263" t="s">
        <v>40</v>
      </c>
      <c r="O209" s="72"/>
      <c r="P209" s="201">
        <f t="shared" si="31"/>
        <v>0</v>
      </c>
      <c r="Q209" s="201">
        <v>0</v>
      </c>
      <c r="R209" s="201">
        <f t="shared" si="32"/>
        <v>0</v>
      </c>
      <c r="S209" s="201">
        <v>0</v>
      </c>
      <c r="T209" s="202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531</v>
      </c>
      <c r="AT209" s="203" t="s">
        <v>340</v>
      </c>
      <c r="AU209" s="203" t="s">
        <v>86</v>
      </c>
      <c r="AY209" s="18" t="s">
        <v>239</v>
      </c>
      <c r="BE209" s="204">
        <f t="shared" si="34"/>
        <v>0</v>
      </c>
      <c r="BF209" s="204">
        <f t="shared" si="35"/>
        <v>0</v>
      </c>
      <c r="BG209" s="204">
        <f t="shared" si="36"/>
        <v>0</v>
      </c>
      <c r="BH209" s="204">
        <f t="shared" si="37"/>
        <v>0</v>
      </c>
      <c r="BI209" s="204">
        <f t="shared" si="38"/>
        <v>0</v>
      </c>
      <c r="BJ209" s="18" t="s">
        <v>83</v>
      </c>
      <c r="BK209" s="204">
        <f t="shared" si="39"/>
        <v>0</v>
      </c>
      <c r="BL209" s="18" t="s">
        <v>169</v>
      </c>
      <c r="BM209" s="203" t="s">
        <v>7026</v>
      </c>
    </row>
    <row r="210" spans="1:65" s="2" customFormat="1" ht="16.5" customHeight="1">
      <c r="A210" s="35"/>
      <c r="B210" s="36"/>
      <c r="C210" s="192" t="s">
        <v>875</v>
      </c>
      <c r="D210" s="192" t="s">
        <v>241</v>
      </c>
      <c r="E210" s="193" t="s">
        <v>7027</v>
      </c>
      <c r="F210" s="194" t="s">
        <v>7028</v>
      </c>
      <c r="G210" s="195" t="s">
        <v>674</v>
      </c>
      <c r="H210" s="196">
        <v>1</v>
      </c>
      <c r="I210" s="197"/>
      <c r="J210" s="198">
        <f t="shared" si="30"/>
        <v>0</v>
      </c>
      <c r="K210" s="194" t="s">
        <v>6783</v>
      </c>
      <c r="L210" s="40"/>
      <c r="M210" s="199" t="s">
        <v>1</v>
      </c>
      <c r="N210" s="200" t="s">
        <v>40</v>
      </c>
      <c r="O210" s="72"/>
      <c r="P210" s="201">
        <f t="shared" si="31"/>
        <v>0</v>
      </c>
      <c r="Q210" s="201">
        <v>0</v>
      </c>
      <c r="R210" s="201">
        <f t="shared" si="32"/>
        <v>0</v>
      </c>
      <c r="S210" s="201">
        <v>0</v>
      </c>
      <c r="T210" s="202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169</v>
      </c>
      <c r="AT210" s="203" t="s">
        <v>241</v>
      </c>
      <c r="AU210" s="203" t="s">
        <v>86</v>
      </c>
      <c r="AY210" s="18" t="s">
        <v>239</v>
      </c>
      <c r="BE210" s="204">
        <f t="shared" si="34"/>
        <v>0</v>
      </c>
      <c r="BF210" s="204">
        <f t="shared" si="35"/>
        <v>0</v>
      </c>
      <c r="BG210" s="204">
        <f t="shared" si="36"/>
        <v>0</v>
      </c>
      <c r="BH210" s="204">
        <f t="shared" si="37"/>
        <v>0</v>
      </c>
      <c r="BI210" s="204">
        <f t="shared" si="38"/>
        <v>0</v>
      </c>
      <c r="BJ210" s="18" t="s">
        <v>83</v>
      </c>
      <c r="BK210" s="204">
        <f t="shared" si="39"/>
        <v>0</v>
      </c>
      <c r="BL210" s="18" t="s">
        <v>169</v>
      </c>
      <c r="BM210" s="203" t="s">
        <v>7029</v>
      </c>
    </row>
    <row r="211" spans="1:65" s="2" customFormat="1" ht="24.2" customHeight="1">
      <c r="A211" s="35"/>
      <c r="B211" s="36"/>
      <c r="C211" s="254" t="s">
        <v>886</v>
      </c>
      <c r="D211" s="254" t="s">
        <v>340</v>
      </c>
      <c r="E211" s="255" t="s">
        <v>7030</v>
      </c>
      <c r="F211" s="256" t="s">
        <v>7031</v>
      </c>
      <c r="G211" s="257" t="s">
        <v>674</v>
      </c>
      <c r="H211" s="258">
        <v>1</v>
      </c>
      <c r="I211" s="259"/>
      <c r="J211" s="260">
        <f t="shared" si="30"/>
        <v>0</v>
      </c>
      <c r="K211" s="256" t="s">
        <v>6783</v>
      </c>
      <c r="L211" s="261"/>
      <c r="M211" s="262" t="s">
        <v>1</v>
      </c>
      <c r="N211" s="263" t="s">
        <v>40</v>
      </c>
      <c r="O211" s="72"/>
      <c r="P211" s="201">
        <f t="shared" si="31"/>
        <v>0</v>
      </c>
      <c r="Q211" s="201">
        <v>0</v>
      </c>
      <c r="R211" s="201">
        <f t="shared" si="32"/>
        <v>0</v>
      </c>
      <c r="S211" s="201">
        <v>0</v>
      </c>
      <c r="T211" s="202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531</v>
      </c>
      <c r="AT211" s="203" t="s">
        <v>340</v>
      </c>
      <c r="AU211" s="203" t="s">
        <v>86</v>
      </c>
      <c r="AY211" s="18" t="s">
        <v>239</v>
      </c>
      <c r="BE211" s="204">
        <f t="shared" si="34"/>
        <v>0</v>
      </c>
      <c r="BF211" s="204">
        <f t="shared" si="35"/>
        <v>0</v>
      </c>
      <c r="BG211" s="204">
        <f t="shared" si="36"/>
        <v>0</v>
      </c>
      <c r="BH211" s="204">
        <f t="shared" si="37"/>
        <v>0</v>
      </c>
      <c r="BI211" s="204">
        <f t="shared" si="38"/>
        <v>0</v>
      </c>
      <c r="BJ211" s="18" t="s">
        <v>83</v>
      </c>
      <c r="BK211" s="204">
        <f t="shared" si="39"/>
        <v>0</v>
      </c>
      <c r="BL211" s="18" t="s">
        <v>169</v>
      </c>
      <c r="BM211" s="203" t="s">
        <v>7032</v>
      </c>
    </row>
    <row r="212" spans="1:65" s="2" customFormat="1" ht="16.5" customHeight="1">
      <c r="A212" s="35"/>
      <c r="B212" s="36"/>
      <c r="C212" s="192" t="s">
        <v>894</v>
      </c>
      <c r="D212" s="192" t="s">
        <v>241</v>
      </c>
      <c r="E212" s="193" t="s">
        <v>7033</v>
      </c>
      <c r="F212" s="194" t="s">
        <v>7034</v>
      </c>
      <c r="G212" s="195" t="s">
        <v>674</v>
      </c>
      <c r="H212" s="196">
        <v>1</v>
      </c>
      <c r="I212" s="197"/>
      <c r="J212" s="198">
        <f t="shared" si="30"/>
        <v>0</v>
      </c>
      <c r="K212" s="194" t="s">
        <v>6783</v>
      </c>
      <c r="L212" s="40"/>
      <c r="M212" s="199" t="s">
        <v>1</v>
      </c>
      <c r="N212" s="200" t="s">
        <v>40</v>
      </c>
      <c r="O212" s="72"/>
      <c r="P212" s="201">
        <f t="shared" si="31"/>
        <v>0</v>
      </c>
      <c r="Q212" s="201">
        <v>0</v>
      </c>
      <c r="R212" s="201">
        <f t="shared" si="32"/>
        <v>0</v>
      </c>
      <c r="S212" s="201">
        <v>0</v>
      </c>
      <c r="T212" s="202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169</v>
      </c>
      <c r="AT212" s="203" t="s">
        <v>241</v>
      </c>
      <c r="AU212" s="203" t="s">
        <v>86</v>
      </c>
      <c r="AY212" s="18" t="s">
        <v>239</v>
      </c>
      <c r="BE212" s="204">
        <f t="shared" si="34"/>
        <v>0</v>
      </c>
      <c r="BF212" s="204">
        <f t="shared" si="35"/>
        <v>0</v>
      </c>
      <c r="BG212" s="204">
        <f t="shared" si="36"/>
        <v>0</v>
      </c>
      <c r="BH212" s="204">
        <f t="shared" si="37"/>
        <v>0</v>
      </c>
      <c r="BI212" s="204">
        <f t="shared" si="38"/>
        <v>0</v>
      </c>
      <c r="BJ212" s="18" t="s">
        <v>83</v>
      </c>
      <c r="BK212" s="204">
        <f t="shared" si="39"/>
        <v>0</v>
      </c>
      <c r="BL212" s="18" t="s">
        <v>169</v>
      </c>
      <c r="BM212" s="203" t="s">
        <v>7035</v>
      </c>
    </row>
    <row r="213" spans="1:65" s="2" customFormat="1" ht="24.2" customHeight="1">
      <c r="A213" s="35"/>
      <c r="B213" s="36"/>
      <c r="C213" s="254" t="s">
        <v>903</v>
      </c>
      <c r="D213" s="254" t="s">
        <v>340</v>
      </c>
      <c r="E213" s="255" t="s">
        <v>7036</v>
      </c>
      <c r="F213" s="256" t="s">
        <v>7037</v>
      </c>
      <c r="G213" s="257" t="s">
        <v>674</v>
      </c>
      <c r="H213" s="258">
        <v>1</v>
      </c>
      <c r="I213" s="259"/>
      <c r="J213" s="260">
        <f t="shared" si="30"/>
        <v>0</v>
      </c>
      <c r="K213" s="256" t="s">
        <v>6783</v>
      </c>
      <c r="L213" s="261"/>
      <c r="M213" s="262" t="s">
        <v>1</v>
      </c>
      <c r="N213" s="263" t="s">
        <v>40</v>
      </c>
      <c r="O213" s="72"/>
      <c r="P213" s="201">
        <f t="shared" si="31"/>
        <v>0</v>
      </c>
      <c r="Q213" s="201">
        <v>0</v>
      </c>
      <c r="R213" s="201">
        <f t="shared" si="32"/>
        <v>0</v>
      </c>
      <c r="S213" s="201">
        <v>0</v>
      </c>
      <c r="T213" s="202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531</v>
      </c>
      <c r="AT213" s="203" t="s">
        <v>340</v>
      </c>
      <c r="AU213" s="203" t="s">
        <v>86</v>
      </c>
      <c r="AY213" s="18" t="s">
        <v>239</v>
      </c>
      <c r="BE213" s="204">
        <f t="shared" si="34"/>
        <v>0</v>
      </c>
      <c r="BF213" s="204">
        <f t="shared" si="35"/>
        <v>0</v>
      </c>
      <c r="BG213" s="204">
        <f t="shared" si="36"/>
        <v>0</v>
      </c>
      <c r="BH213" s="204">
        <f t="shared" si="37"/>
        <v>0</v>
      </c>
      <c r="BI213" s="204">
        <f t="shared" si="38"/>
        <v>0</v>
      </c>
      <c r="BJ213" s="18" t="s">
        <v>83</v>
      </c>
      <c r="BK213" s="204">
        <f t="shared" si="39"/>
        <v>0</v>
      </c>
      <c r="BL213" s="18" t="s">
        <v>169</v>
      </c>
      <c r="BM213" s="203" t="s">
        <v>7038</v>
      </c>
    </row>
    <row r="214" spans="1:65" s="12" customFormat="1" ht="25.9" customHeight="1">
      <c r="B214" s="176"/>
      <c r="C214" s="177"/>
      <c r="D214" s="178" t="s">
        <v>74</v>
      </c>
      <c r="E214" s="179" t="s">
        <v>5591</v>
      </c>
      <c r="F214" s="179" t="s">
        <v>134</v>
      </c>
      <c r="G214" s="177"/>
      <c r="H214" s="177"/>
      <c r="I214" s="180"/>
      <c r="J214" s="181">
        <f>BK214</f>
        <v>0</v>
      </c>
      <c r="K214" s="177"/>
      <c r="L214" s="182"/>
      <c r="M214" s="183"/>
      <c r="N214" s="184"/>
      <c r="O214" s="184"/>
      <c r="P214" s="185">
        <f>SUM(P215:P216)</f>
        <v>0</v>
      </c>
      <c r="Q214" s="184"/>
      <c r="R214" s="185">
        <f>SUM(R215:R216)</f>
        <v>0</v>
      </c>
      <c r="S214" s="184"/>
      <c r="T214" s="186">
        <f>SUM(T215:T216)</f>
        <v>0</v>
      </c>
      <c r="AR214" s="187" t="s">
        <v>246</v>
      </c>
      <c r="AT214" s="188" t="s">
        <v>74</v>
      </c>
      <c r="AU214" s="188" t="s">
        <v>75</v>
      </c>
      <c r="AY214" s="187" t="s">
        <v>239</v>
      </c>
      <c r="BK214" s="189">
        <f>SUM(BK215:BK216)</f>
        <v>0</v>
      </c>
    </row>
    <row r="215" spans="1:65" s="2" customFormat="1" ht="16.5" customHeight="1">
      <c r="A215" s="35"/>
      <c r="B215" s="36"/>
      <c r="C215" s="192" t="s">
        <v>998</v>
      </c>
      <c r="D215" s="192" t="s">
        <v>241</v>
      </c>
      <c r="E215" s="193" t="s">
        <v>7039</v>
      </c>
      <c r="F215" s="194" t="s">
        <v>7040</v>
      </c>
      <c r="G215" s="195" t="s">
        <v>1610</v>
      </c>
      <c r="H215" s="196">
        <v>1</v>
      </c>
      <c r="I215" s="197"/>
      <c r="J215" s="198">
        <f>ROUND(I215*H215,2)</f>
        <v>0</v>
      </c>
      <c r="K215" s="194" t="s">
        <v>6783</v>
      </c>
      <c r="L215" s="40"/>
      <c r="M215" s="199" t="s">
        <v>1</v>
      </c>
      <c r="N215" s="200" t="s">
        <v>40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5594</v>
      </c>
      <c r="AT215" s="203" t="s">
        <v>241</v>
      </c>
      <c r="AU215" s="203" t="s">
        <v>83</v>
      </c>
      <c r="AY215" s="18" t="s">
        <v>239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5594</v>
      </c>
      <c r="BM215" s="203" t="s">
        <v>7041</v>
      </c>
    </row>
    <row r="216" spans="1:65" s="2" customFormat="1" ht="16.5" customHeight="1">
      <c r="A216" s="35"/>
      <c r="B216" s="36"/>
      <c r="C216" s="192" t="s">
        <v>1010</v>
      </c>
      <c r="D216" s="192" t="s">
        <v>241</v>
      </c>
      <c r="E216" s="193" t="s">
        <v>7042</v>
      </c>
      <c r="F216" s="194" t="s">
        <v>7043</v>
      </c>
      <c r="G216" s="195" t="s">
        <v>1610</v>
      </c>
      <c r="H216" s="196">
        <v>1</v>
      </c>
      <c r="I216" s="197"/>
      <c r="J216" s="198">
        <f>ROUND(I216*H216,2)</f>
        <v>0</v>
      </c>
      <c r="K216" s="194" t="s">
        <v>6783</v>
      </c>
      <c r="L216" s="40"/>
      <c r="M216" s="269" t="s">
        <v>1</v>
      </c>
      <c r="N216" s="270" t="s">
        <v>40</v>
      </c>
      <c r="O216" s="267"/>
      <c r="P216" s="271">
        <f>O216*H216</f>
        <v>0</v>
      </c>
      <c r="Q216" s="271">
        <v>0</v>
      </c>
      <c r="R216" s="271">
        <f>Q216*H216</f>
        <v>0</v>
      </c>
      <c r="S216" s="271">
        <v>0</v>
      </c>
      <c r="T216" s="27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5594</v>
      </c>
      <c r="AT216" s="203" t="s">
        <v>241</v>
      </c>
      <c r="AU216" s="203" t="s">
        <v>83</v>
      </c>
      <c r="AY216" s="18" t="s">
        <v>239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5594</v>
      </c>
      <c r="BM216" s="203" t="s">
        <v>7044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uOKs+FKlIXNNeoGRgCB3u+3GqRoTEnNxQj3Vfsx8cM1iLRNhJ+224U5Te4CZDqXwKlC+oMK5q+Ddek81qzu55A==" saltValue="vuRuAUib1SQSKZDaEhrKrR3Xb9QC2OZcs9t3Kx3D+6k3ChFhdyL37v5ORJTu1/WHbXVQaKb5NZ2l3eDz9JMz5w==" spinCount="100000" sheet="1" objects="1" scenarios="1" formatColumns="0" formatRows="0" autoFilter="0"/>
  <autoFilter ref="C122:K216" xr:uid="{00000000-0009-0000-0000-00001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3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150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7045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6771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7046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ROUND((SUM(BE130:BE332)),  2)</f>
        <v>0</v>
      </c>
      <c r="G33" s="35"/>
      <c r="H33" s="35"/>
      <c r="I33" s="131">
        <v>0.21</v>
      </c>
      <c r="J33" s="130">
        <f>ROUND(((SUM(BE130:BE332))*I33),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ROUND((SUM(BF130:BF332)),  2)</f>
        <v>0</v>
      </c>
      <c r="G34" s="35"/>
      <c r="H34" s="35"/>
      <c r="I34" s="131">
        <v>0.15</v>
      </c>
      <c r="J34" s="130">
        <f>ROUND(((SUM(BF130:BF332))*I34),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ROUND((SUM(BG130:BG332)),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ROUND((SUM(BH130:BH332)),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ROUND((SUM(BI130:BI332)),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09 - SO 253 - Silnoproudá elektroinstalace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203</v>
      </c>
      <c r="E97" s="157"/>
      <c r="F97" s="157"/>
      <c r="G97" s="157"/>
      <c r="H97" s="157"/>
      <c r="I97" s="157"/>
      <c r="J97" s="158">
        <f>J131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7047</v>
      </c>
      <c r="E98" s="162"/>
      <c r="F98" s="162"/>
      <c r="G98" s="162"/>
      <c r="H98" s="162"/>
      <c r="I98" s="162"/>
      <c r="J98" s="163">
        <f>J132</f>
        <v>0</v>
      </c>
      <c r="K98" s="105"/>
      <c r="L98" s="164"/>
    </row>
    <row r="99" spans="1:31" s="10" customFormat="1" ht="14.85" customHeight="1">
      <c r="B99" s="160"/>
      <c r="C99" s="105"/>
      <c r="D99" s="161" t="s">
        <v>7048</v>
      </c>
      <c r="E99" s="162"/>
      <c r="F99" s="162"/>
      <c r="G99" s="162"/>
      <c r="H99" s="162"/>
      <c r="I99" s="162"/>
      <c r="J99" s="163">
        <f>J135</f>
        <v>0</v>
      </c>
      <c r="K99" s="105"/>
      <c r="L99" s="164"/>
    </row>
    <row r="100" spans="1:31" s="10" customFormat="1" ht="14.85" customHeight="1">
      <c r="B100" s="160"/>
      <c r="C100" s="105"/>
      <c r="D100" s="161" t="s">
        <v>7049</v>
      </c>
      <c r="E100" s="162"/>
      <c r="F100" s="162"/>
      <c r="G100" s="162"/>
      <c r="H100" s="162"/>
      <c r="I100" s="162"/>
      <c r="J100" s="163">
        <f>J139</f>
        <v>0</v>
      </c>
      <c r="K100" s="105"/>
      <c r="L100" s="164"/>
    </row>
    <row r="101" spans="1:31" s="10" customFormat="1" ht="14.85" customHeight="1">
      <c r="B101" s="160"/>
      <c r="C101" s="105"/>
      <c r="D101" s="161" t="s">
        <v>7050</v>
      </c>
      <c r="E101" s="162"/>
      <c r="F101" s="162"/>
      <c r="G101" s="162"/>
      <c r="H101" s="162"/>
      <c r="I101" s="162"/>
      <c r="J101" s="163">
        <f>J142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7051</v>
      </c>
      <c r="E102" s="162"/>
      <c r="F102" s="162"/>
      <c r="G102" s="162"/>
      <c r="H102" s="162"/>
      <c r="I102" s="162"/>
      <c r="J102" s="163">
        <f>J146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7052</v>
      </c>
      <c r="E103" s="162"/>
      <c r="F103" s="162"/>
      <c r="G103" s="162"/>
      <c r="H103" s="162"/>
      <c r="I103" s="162"/>
      <c r="J103" s="163">
        <f>J153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7053</v>
      </c>
      <c r="E104" s="162"/>
      <c r="F104" s="162"/>
      <c r="G104" s="162"/>
      <c r="H104" s="162"/>
      <c r="I104" s="162"/>
      <c r="J104" s="163">
        <f>J168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7054</v>
      </c>
      <c r="E105" s="162"/>
      <c r="F105" s="162"/>
      <c r="G105" s="162"/>
      <c r="H105" s="162"/>
      <c r="I105" s="162"/>
      <c r="J105" s="163">
        <f>J233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7055</v>
      </c>
      <c r="E106" s="162"/>
      <c r="F106" s="162"/>
      <c r="G106" s="162"/>
      <c r="H106" s="162"/>
      <c r="I106" s="162"/>
      <c r="J106" s="163">
        <f>J274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7056</v>
      </c>
      <c r="E107" s="162"/>
      <c r="F107" s="162"/>
      <c r="G107" s="162"/>
      <c r="H107" s="162"/>
      <c r="I107" s="162"/>
      <c r="J107" s="163">
        <f>J283</f>
        <v>0</v>
      </c>
      <c r="K107" s="105"/>
      <c r="L107" s="164"/>
    </row>
    <row r="108" spans="1:31" s="10" customFormat="1" ht="19.899999999999999" customHeight="1">
      <c r="B108" s="160"/>
      <c r="C108" s="105"/>
      <c r="D108" s="161" t="s">
        <v>7057</v>
      </c>
      <c r="E108" s="162"/>
      <c r="F108" s="162"/>
      <c r="G108" s="162"/>
      <c r="H108" s="162"/>
      <c r="I108" s="162"/>
      <c r="J108" s="163">
        <f>J302</f>
        <v>0</v>
      </c>
      <c r="K108" s="105"/>
      <c r="L108" s="164"/>
    </row>
    <row r="109" spans="1:31" s="10" customFormat="1" ht="19.899999999999999" customHeight="1">
      <c r="B109" s="160"/>
      <c r="C109" s="105"/>
      <c r="D109" s="161" t="s">
        <v>7058</v>
      </c>
      <c r="E109" s="162"/>
      <c r="F109" s="162"/>
      <c r="G109" s="162"/>
      <c r="H109" s="162"/>
      <c r="I109" s="162"/>
      <c r="J109" s="163">
        <f>J313</f>
        <v>0</v>
      </c>
      <c r="K109" s="105"/>
      <c r="L109" s="164"/>
    </row>
    <row r="110" spans="1:31" s="10" customFormat="1" ht="19.899999999999999" customHeight="1">
      <c r="B110" s="160"/>
      <c r="C110" s="105"/>
      <c r="D110" s="161" t="s">
        <v>7059</v>
      </c>
      <c r="E110" s="162"/>
      <c r="F110" s="162"/>
      <c r="G110" s="162"/>
      <c r="H110" s="162"/>
      <c r="I110" s="162"/>
      <c r="J110" s="163">
        <f>J325</f>
        <v>0</v>
      </c>
      <c r="K110" s="105"/>
      <c r="L110" s="164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224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9" t="str">
        <f>E7</f>
        <v>Areál IZS Ostrov - stanice JSDH - revize 2022</v>
      </c>
      <c r="F120" s="330"/>
      <c r="G120" s="330"/>
      <c r="H120" s="330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176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4" t="str">
        <f>E9</f>
        <v>09 - SO 253 - Silnoproudá elektroinstalace</v>
      </c>
      <c r="F122" s="331"/>
      <c r="G122" s="331"/>
      <c r="H122" s="33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30" t="s">
        <v>22</v>
      </c>
      <c r="J124" s="67">
        <f>IF(J12="","",J12)</f>
        <v>44764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23</v>
      </c>
      <c r="D126" s="37"/>
      <c r="E126" s="37"/>
      <c r="F126" s="28" t="str">
        <f>E15</f>
        <v>Město Ostrov</v>
      </c>
      <c r="G126" s="37"/>
      <c r="H126" s="37"/>
      <c r="I126" s="30" t="s">
        <v>29</v>
      </c>
      <c r="J126" s="33" t="str">
        <f>E21</f>
        <v>BPO spol. s r.o. Ostrov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30" t="s">
        <v>32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225</v>
      </c>
      <c r="D129" s="168" t="s">
        <v>60</v>
      </c>
      <c r="E129" s="168" t="s">
        <v>56</v>
      </c>
      <c r="F129" s="168" t="s">
        <v>57</v>
      </c>
      <c r="G129" s="168" t="s">
        <v>226</v>
      </c>
      <c r="H129" s="168" t="s">
        <v>227</v>
      </c>
      <c r="I129" s="168" t="s">
        <v>228</v>
      </c>
      <c r="J129" s="168" t="s">
        <v>185</v>
      </c>
      <c r="K129" s="169" t="s">
        <v>229</v>
      </c>
      <c r="L129" s="170"/>
      <c r="M129" s="76" t="s">
        <v>1</v>
      </c>
      <c r="N129" s="77" t="s">
        <v>39</v>
      </c>
      <c r="O129" s="77" t="s">
        <v>230</v>
      </c>
      <c r="P129" s="77" t="s">
        <v>231</v>
      </c>
      <c r="Q129" s="77" t="s">
        <v>232</v>
      </c>
      <c r="R129" s="77" t="s">
        <v>233</v>
      </c>
      <c r="S129" s="77" t="s">
        <v>234</v>
      </c>
      <c r="T129" s="78" t="s">
        <v>235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5"/>
      <c r="B130" s="36"/>
      <c r="C130" s="83" t="s">
        <v>236</v>
      </c>
      <c r="D130" s="37"/>
      <c r="E130" s="37"/>
      <c r="F130" s="37"/>
      <c r="G130" s="37"/>
      <c r="H130" s="37"/>
      <c r="I130" s="37"/>
      <c r="J130" s="171">
        <f>BK130</f>
        <v>0</v>
      </c>
      <c r="K130" s="37"/>
      <c r="L130" s="40"/>
      <c r="M130" s="79"/>
      <c r="N130" s="172"/>
      <c r="O130" s="80"/>
      <c r="P130" s="173">
        <f>P131</f>
        <v>0</v>
      </c>
      <c r="Q130" s="80"/>
      <c r="R130" s="173">
        <f>R131</f>
        <v>0</v>
      </c>
      <c r="S130" s="80"/>
      <c r="T130" s="174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74</v>
      </c>
      <c r="AU130" s="18" t="s">
        <v>187</v>
      </c>
      <c r="BK130" s="175">
        <f>BK131</f>
        <v>0</v>
      </c>
    </row>
    <row r="131" spans="1:65" s="12" customFormat="1" ht="25.9" customHeight="1">
      <c r="B131" s="176"/>
      <c r="C131" s="177"/>
      <c r="D131" s="178" t="s">
        <v>74</v>
      </c>
      <c r="E131" s="179" t="s">
        <v>1815</v>
      </c>
      <c r="F131" s="179" t="s">
        <v>1816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P132+P146+P153+P168+P233+P274+P283+P302+P313+P325</f>
        <v>0</v>
      </c>
      <c r="Q131" s="184"/>
      <c r="R131" s="185">
        <f>R132+R146+R153+R168+R233+R274+R283+R302+R313+R325</f>
        <v>0</v>
      </c>
      <c r="S131" s="184"/>
      <c r="T131" s="186">
        <f>T132+T146+T153+T168+T233+T274+T283+T302+T313+T325</f>
        <v>0</v>
      </c>
      <c r="AR131" s="187" t="s">
        <v>86</v>
      </c>
      <c r="AT131" s="188" t="s">
        <v>74</v>
      </c>
      <c r="AU131" s="188" t="s">
        <v>75</v>
      </c>
      <c r="AY131" s="187" t="s">
        <v>239</v>
      </c>
      <c r="BK131" s="189">
        <f>BK132+BK146+BK153+BK168+BK233+BK274+BK283+BK302+BK313+BK325</f>
        <v>0</v>
      </c>
    </row>
    <row r="132" spans="1:65" s="12" customFormat="1" ht="22.9" customHeight="1">
      <c r="B132" s="176"/>
      <c r="C132" s="177"/>
      <c r="D132" s="178" t="s">
        <v>74</v>
      </c>
      <c r="E132" s="190" t="s">
        <v>7060</v>
      </c>
      <c r="F132" s="190" t="s">
        <v>7061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P133+P134+P135+P139+P142</f>
        <v>0</v>
      </c>
      <c r="Q132" s="184"/>
      <c r="R132" s="185">
        <f>R133+R134+R135+R139+R142</f>
        <v>0</v>
      </c>
      <c r="S132" s="184"/>
      <c r="T132" s="186">
        <f>T133+T134+T135+T139+T142</f>
        <v>0</v>
      </c>
      <c r="AR132" s="187" t="s">
        <v>86</v>
      </c>
      <c r="AT132" s="188" t="s">
        <v>74</v>
      </c>
      <c r="AU132" s="188" t="s">
        <v>83</v>
      </c>
      <c r="AY132" s="187" t="s">
        <v>239</v>
      </c>
      <c r="BK132" s="189">
        <f>BK133+BK134+BK135+BK139+BK142</f>
        <v>0</v>
      </c>
    </row>
    <row r="133" spans="1:65" s="2" customFormat="1" ht="24.2" customHeight="1">
      <c r="A133" s="35"/>
      <c r="B133" s="36"/>
      <c r="C133" s="192" t="s">
        <v>83</v>
      </c>
      <c r="D133" s="192" t="s">
        <v>241</v>
      </c>
      <c r="E133" s="193" t="s">
        <v>7062</v>
      </c>
      <c r="F133" s="194" t="s">
        <v>7063</v>
      </c>
      <c r="G133" s="195" t="s">
        <v>4749</v>
      </c>
      <c r="H133" s="196">
        <v>30</v>
      </c>
      <c r="I133" s="197"/>
      <c r="J133" s="198">
        <f>ROUND(I133*H133,2)</f>
        <v>0</v>
      </c>
      <c r="K133" s="194" t="s">
        <v>6783</v>
      </c>
      <c r="L133" s="40"/>
      <c r="M133" s="199" t="s">
        <v>1</v>
      </c>
      <c r="N133" s="200" t="s">
        <v>40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169</v>
      </c>
      <c r="AT133" s="203" t="s">
        <v>241</v>
      </c>
      <c r="AU133" s="203" t="s">
        <v>86</v>
      </c>
      <c r="AY133" s="18" t="s">
        <v>239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169</v>
      </c>
      <c r="BM133" s="203" t="s">
        <v>7064</v>
      </c>
    </row>
    <row r="134" spans="1:65" s="2" customFormat="1" ht="24.2" customHeight="1">
      <c r="A134" s="35"/>
      <c r="B134" s="36"/>
      <c r="C134" s="254" t="s">
        <v>86</v>
      </c>
      <c r="D134" s="254" t="s">
        <v>340</v>
      </c>
      <c r="E134" s="255" t="s">
        <v>7065</v>
      </c>
      <c r="F134" s="256" t="s">
        <v>7066</v>
      </c>
      <c r="G134" s="257" t="s">
        <v>1610</v>
      </c>
      <c r="H134" s="258">
        <v>1</v>
      </c>
      <c r="I134" s="259"/>
      <c r="J134" s="260">
        <f>ROUND(I134*H134,2)</f>
        <v>0</v>
      </c>
      <c r="K134" s="256" t="s">
        <v>6783</v>
      </c>
      <c r="L134" s="261"/>
      <c r="M134" s="262" t="s">
        <v>1</v>
      </c>
      <c r="N134" s="263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86</v>
      </c>
      <c r="AY134" s="18" t="s">
        <v>239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7067</v>
      </c>
    </row>
    <row r="135" spans="1:65" s="12" customFormat="1" ht="20.85" customHeight="1">
      <c r="B135" s="176"/>
      <c r="C135" s="177"/>
      <c r="D135" s="178" t="s">
        <v>74</v>
      </c>
      <c r="E135" s="190" t="s">
        <v>7068</v>
      </c>
      <c r="F135" s="190" t="s">
        <v>7069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SUM(P136:P138)</f>
        <v>0</v>
      </c>
      <c r="Q135" s="184"/>
      <c r="R135" s="185">
        <f>SUM(R136:R138)</f>
        <v>0</v>
      </c>
      <c r="S135" s="184"/>
      <c r="T135" s="186">
        <f>SUM(T136:T138)</f>
        <v>0</v>
      </c>
      <c r="AR135" s="187" t="s">
        <v>86</v>
      </c>
      <c r="AT135" s="188" t="s">
        <v>74</v>
      </c>
      <c r="AU135" s="188" t="s">
        <v>86</v>
      </c>
      <c r="AY135" s="187" t="s">
        <v>239</v>
      </c>
      <c r="BK135" s="189">
        <f>SUM(BK136:BK138)</f>
        <v>0</v>
      </c>
    </row>
    <row r="136" spans="1:65" s="2" customFormat="1" ht="44.25" customHeight="1">
      <c r="A136" s="35"/>
      <c r="B136" s="36"/>
      <c r="C136" s="254" t="s">
        <v>255</v>
      </c>
      <c r="D136" s="254" t="s">
        <v>340</v>
      </c>
      <c r="E136" s="255" t="s">
        <v>7070</v>
      </c>
      <c r="F136" s="256" t="s">
        <v>7071</v>
      </c>
      <c r="G136" s="257" t="s">
        <v>674</v>
      </c>
      <c r="H136" s="258">
        <v>1</v>
      </c>
      <c r="I136" s="259"/>
      <c r="J136" s="260">
        <f>ROUND(I136*H136,2)</f>
        <v>0</v>
      </c>
      <c r="K136" s="256" t="s">
        <v>6783</v>
      </c>
      <c r="L136" s="261"/>
      <c r="M136" s="262" t="s">
        <v>1</v>
      </c>
      <c r="N136" s="263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531</v>
      </c>
      <c r="AT136" s="203" t="s">
        <v>340</v>
      </c>
      <c r="AU136" s="203" t="s">
        <v>255</v>
      </c>
      <c r="AY136" s="18" t="s">
        <v>239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169</v>
      </c>
      <c r="BM136" s="203" t="s">
        <v>7072</v>
      </c>
    </row>
    <row r="137" spans="1:65" s="2" customFormat="1" ht="24.2" customHeight="1">
      <c r="A137" s="35"/>
      <c r="B137" s="36"/>
      <c r="C137" s="192" t="s">
        <v>246</v>
      </c>
      <c r="D137" s="192" t="s">
        <v>241</v>
      </c>
      <c r="E137" s="193" t="s">
        <v>7073</v>
      </c>
      <c r="F137" s="194" t="s">
        <v>7074</v>
      </c>
      <c r="G137" s="195" t="s">
        <v>4749</v>
      </c>
      <c r="H137" s="196">
        <v>12</v>
      </c>
      <c r="I137" s="197"/>
      <c r="J137" s="198">
        <f>ROUND(I137*H137,2)</f>
        <v>0</v>
      </c>
      <c r="K137" s="194" t="s">
        <v>6783</v>
      </c>
      <c r="L137" s="40"/>
      <c r="M137" s="199" t="s">
        <v>1</v>
      </c>
      <c r="N137" s="200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169</v>
      </c>
      <c r="AT137" s="203" t="s">
        <v>241</v>
      </c>
      <c r="AU137" s="203" t="s">
        <v>255</v>
      </c>
      <c r="AY137" s="18" t="s">
        <v>239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169</v>
      </c>
      <c r="BM137" s="203" t="s">
        <v>7075</v>
      </c>
    </row>
    <row r="138" spans="1:65" s="2" customFormat="1" ht="24.2" customHeight="1">
      <c r="A138" s="35"/>
      <c r="B138" s="36"/>
      <c r="C138" s="254" t="s">
        <v>288</v>
      </c>
      <c r="D138" s="254" t="s">
        <v>340</v>
      </c>
      <c r="E138" s="255" t="s">
        <v>7076</v>
      </c>
      <c r="F138" s="256" t="s">
        <v>7077</v>
      </c>
      <c r="G138" s="257" t="s">
        <v>674</v>
      </c>
      <c r="H138" s="258">
        <v>1</v>
      </c>
      <c r="I138" s="259"/>
      <c r="J138" s="260">
        <f>ROUND(I138*H138,2)</f>
        <v>0</v>
      </c>
      <c r="K138" s="256" t="s">
        <v>6783</v>
      </c>
      <c r="L138" s="261"/>
      <c r="M138" s="262" t="s">
        <v>1</v>
      </c>
      <c r="N138" s="263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531</v>
      </c>
      <c r="AT138" s="203" t="s">
        <v>340</v>
      </c>
      <c r="AU138" s="203" t="s">
        <v>255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7078</v>
      </c>
    </row>
    <row r="139" spans="1:65" s="12" customFormat="1" ht="20.85" customHeight="1">
      <c r="B139" s="176"/>
      <c r="C139" s="177"/>
      <c r="D139" s="178" t="s">
        <v>74</v>
      </c>
      <c r="E139" s="190" t="s">
        <v>7079</v>
      </c>
      <c r="F139" s="190" t="s">
        <v>7080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SUM(P140:P141)</f>
        <v>0</v>
      </c>
      <c r="Q139" s="184"/>
      <c r="R139" s="185">
        <f>SUM(R140:R141)</f>
        <v>0</v>
      </c>
      <c r="S139" s="184"/>
      <c r="T139" s="186">
        <f>SUM(T140:T141)</f>
        <v>0</v>
      </c>
      <c r="AR139" s="187" t="s">
        <v>86</v>
      </c>
      <c r="AT139" s="188" t="s">
        <v>74</v>
      </c>
      <c r="AU139" s="188" t="s">
        <v>86</v>
      </c>
      <c r="AY139" s="187" t="s">
        <v>239</v>
      </c>
      <c r="BK139" s="189">
        <f>SUM(BK140:BK141)</f>
        <v>0</v>
      </c>
    </row>
    <row r="140" spans="1:65" s="2" customFormat="1" ht="24.2" customHeight="1">
      <c r="A140" s="35"/>
      <c r="B140" s="36"/>
      <c r="C140" s="254" t="s">
        <v>299</v>
      </c>
      <c r="D140" s="254" t="s">
        <v>340</v>
      </c>
      <c r="E140" s="255" t="s">
        <v>7081</v>
      </c>
      <c r="F140" s="256" t="s">
        <v>7082</v>
      </c>
      <c r="G140" s="257" t="s">
        <v>674</v>
      </c>
      <c r="H140" s="258">
        <v>1</v>
      </c>
      <c r="I140" s="259"/>
      <c r="J140" s="260">
        <f>ROUND(I140*H140,2)</f>
        <v>0</v>
      </c>
      <c r="K140" s="256" t="s">
        <v>6783</v>
      </c>
      <c r="L140" s="261"/>
      <c r="M140" s="262" t="s">
        <v>1</v>
      </c>
      <c r="N140" s="263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531</v>
      </c>
      <c r="AT140" s="203" t="s">
        <v>340</v>
      </c>
      <c r="AU140" s="203" t="s">
        <v>255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7083</v>
      </c>
    </row>
    <row r="141" spans="1:65" s="2" customFormat="1" ht="24.2" customHeight="1">
      <c r="A141" s="35"/>
      <c r="B141" s="36"/>
      <c r="C141" s="192" t="s">
        <v>309</v>
      </c>
      <c r="D141" s="192" t="s">
        <v>241</v>
      </c>
      <c r="E141" s="193" t="s">
        <v>7084</v>
      </c>
      <c r="F141" s="194" t="s">
        <v>7085</v>
      </c>
      <c r="G141" s="195" t="s">
        <v>4749</v>
      </c>
      <c r="H141" s="196">
        <v>8</v>
      </c>
      <c r="I141" s="197"/>
      <c r="J141" s="198">
        <f>ROUND(I141*H141,2)</f>
        <v>0</v>
      </c>
      <c r="K141" s="194" t="s">
        <v>6783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169</v>
      </c>
      <c r="AT141" s="203" t="s">
        <v>241</v>
      </c>
      <c r="AU141" s="203" t="s">
        <v>255</v>
      </c>
      <c r="AY141" s="18" t="s">
        <v>239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169</v>
      </c>
      <c r="BM141" s="203" t="s">
        <v>7086</v>
      </c>
    </row>
    <row r="142" spans="1:65" s="12" customFormat="1" ht="20.85" customHeight="1">
      <c r="B142" s="176"/>
      <c r="C142" s="177"/>
      <c r="D142" s="178" t="s">
        <v>74</v>
      </c>
      <c r="E142" s="190" t="s">
        <v>7087</v>
      </c>
      <c r="F142" s="190" t="s">
        <v>7088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SUM(P143:P145)</f>
        <v>0</v>
      </c>
      <c r="Q142" s="184"/>
      <c r="R142" s="185">
        <f>SUM(R143:R145)</f>
        <v>0</v>
      </c>
      <c r="S142" s="184"/>
      <c r="T142" s="186">
        <f>SUM(T143:T145)</f>
        <v>0</v>
      </c>
      <c r="AR142" s="187" t="s">
        <v>86</v>
      </c>
      <c r="AT142" s="188" t="s">
        <v>74</v>
      </c>
      <c r="AU142" s="188" t="s">
        <v>86</v>
      </c>
      <c r="AY142" s="187" t="s">
        <v>239</v>
      </c>
      <c r="BK142" s="189">
        <f>SUM(BK143:BK145)</f>
        <v>0</v>
      </c>
    </row>
    <row r="143" spans="1:65" s="2" customFormat="1" ht="24.2" customHeight="1">
      <c r="A143" s="35"/>
      <c r="B143" s="36"/>
      <c r="C143" s="254" t="s">
        <v>319</v>
      </c>
      <c r="D143" s="254" t="s">
        <v>340</v>
      </c>
      <c r="E143" s="255" t="s">
        <v>7089</v>
      </c>
      <c r="F143" s="256" t="s">
        <v>7090</v>
      </c>
      <c r="G143" s="257" t="s">
        <v>674</v>
      </c>
      <c r="H143" s="258">
        <v>1</v>
      </c>
      <c r="I143" s="259"/>
      <c r="J143" s="260">
        <f>ROUND(I143*H143,2)</f>
        <v>0</v>
      </c>
      <c r="K143" s="256" t="s">
        <v>6783</v>
      </c>
      <c r="L143" s="261"/>
      <c r="M143" s="262" t="s">
        <v>1</v>
      </c>
      <c r="N143" s="263" t="s">
        <v>40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531</v>
      </c>
      <c r="AT143" s="203" t="s">
        <v>340</v>
      </c>
      <c r="AU143" s="203" t="s">
        <v>255</v>
      </c>
      <c r="AY143" s="18" t="s">
        <v>239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169</v>
      </c>
      <c r="BM143" s="203" t="s">
        <v>7091</v>
      </c>
    </row>
    <row r="144" spans="1:65" s="2" customFormat="1" ht="24.2" customHeight="1">
      <c r="A144" s="35"/>
      <c r="B144" s="36"/>
      <c r="C144" s="192" t="s">
        <v>327</v>
      </c>
      <c r="D144" s="192" t="s">
        <v>241</v>
      </c>
      <c r="E144" s="193" t="s">
        <v>7092</v>
      </c>
      <c r="F144" s="194" t="s">
        <v>7093</v>
      </c>
      <c r="G144" s="195" t="s">
        <v>4749</v>
      </c>
      <c r="H144" s="196">
        <v>8</v>
      </c>
      <c r="I144" s="197"/>
      <c r="J144" s="198">
        <f>ROUND(I144*H144,2)</f>
        <v>0</v>
      </c>
      <c r="K144" s="194" t="s">
        <v>6783</v>
      </c>
      <c r="L144" s="40"/>
      <c r="M144" s="199" t="s">
        <v>1</v>
      </c>
      <c r="N144" s="200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169</v>
      </c>
      <c r="AT144" s="203" t="s">
        <v>241</v>
      </c>
      <c r="AU144" s="203" t="s">
        <v>255</v>
      </c>
      <c r="AY144" s="18" t="s">
        <v>239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169</v>
      </c>
      <c r="BM144" s="203" t="s">
        <v>7094</v>
      </c>
    </row>
    <row r="145" spans="1:65" s="2" customFormat="1" ht="16.5" customHeight="1">
      <c r="A145" s="35"/>
      <c r="B145" s="36"/>
      <c r="C145" s="192" t="s">
        <v>151</v>
      </c>
      <c r="D145" s="192" t="s">
        <v>241</v>
      </c>
      <c r="E145" s="193" t="s">
        <v>7095</v>
      </c>
      <c r="F145" s="194" t="s">
        <v>7096</v>
      </c>
      <c r="G145" s="195" t="s">
        <v>4749</v>
      </c>
      <c r="H145" s="196">
        <v>8</v>
      </c>
      <c r="I145" s="197"/>
      <c r="J145" s="198">
        <f>ROUND(I145*H145,2)</f>
        <v>0</v>
      </c>
      <c r="K145" s="194" t="s">
        <v>6783</v>
      </c>
      <c r="L145" s="40"/>
      <c r="M145" s="199" t="s">
        <v>1</v>
      </c>
      <c r="N145" s="200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169</v>
      </c>
      <c r="AT145" s="203" t="s">
        <v>241</v>
      </c>
      <c r="AU145" s="203" t="s">
        <v>255</v>
      </c>
      <c r="AY145" s="18" t="s">
        <v>239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169</v>
      </c>
      <c r="BM145" s="203" t="s">
        <v>7097</v>
      </c>
    </row>
    <row r="146" spans="1:65" s="12" customFormat="1" ht="22.9" customHeight="1">
      <c r="B146" s="176"/>
      <c r="C146" s="177"/>
      <c r="D146" s="178" t="s">
        <v>74</v>
      </c>
      <c r="E146" s="190" t="s">
        <v>7098</v>
      </c>
      <c r="F146" s="190" t="s">
        <v>7099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SUM(P147:P152)</f>
        <v>0</v>
      </c>
      <c r="Q146" s="184"/>
      <c r="R146" s="185">
        <f>SUM(R147:R152)</f>
        <v>0</v>
      </c>
      <c r="S146" s="184"/>
      <c r="T146" s="186">
        <f>SUM(T147:T152)</f>
        <v>0</v>
      </c>
      <c r="AR146" s="187" t="s">
        <v>86</v>
      </c>
      <c r="AT146" s="188" t="s">
        <v>74</v>
      </c>
      <c r="AU146" s="188" t="s">
        <v>83</v>
      </c>
      <c r="AY146" s="187" t="s">
        <v>239</v>
      </c>
      <c r="BK146" s="189">
        <f>SUM(BK147:BK152)</f>
        <v>0</v>
      </c>
    </row>
    <row r="147" spans="1:65" s="2" customFormat="1" ht="37.9" customHeight="1">
      <c r="A147" s="35"/>
      <c r="B147" s="36"/>
      <c r="C147" s="254" t="s">
        <v>154</v>
      </c>
      <c r="D147" s="254" t="s">
        <v>340</v>
      </c>
      <c r="E147" s="255" t="s">
        <v>7100</v>
      </c>
      <c r="F147" s="256" t="s">
        <v>7101</v>
      </c>
      <c r="G147" s="257" t="s">
        <v>674</v>
      </c>
      <c r="H147" s="258">
        <v>1</v>
      </c>
      <c r="I147" s="259"/>
      <c r="J147" s="260">
        <f t="shared" ref="J147:J152" si="0">ROUND(I147*H147,2)</f>
        <v>0</v>
      </c>
      <c r="K147" s="256" t="s">
        <v>6783</v>
      </c>
      <c r="L147" s="261"/>
      <c r="M147" s="262" t="s">
        <v>1</v>
      </c>
      <c r="N147" s="263" t="s">
        <v>40</v>
      </c>
      <c r="O147" s="72"/>
      <c r="P147" s="201">
        <f t="shared" ref="P147:P152" si="1">O147*H147</f>
        <v>0</v>
      </c>
      <c r="Q147" s="201">
        <v>0</v>
      </c>
      <c r="R147" s="201">
        <f t="shared" ref="R147:R152" si="2">Q147*H147</f>
        <v>0</v>
      </c>
      <c r="S147" s="201">
        <v>0</v>
      </c>
      <c r="T147" s="202">
        <f t="shared" ref="T147:T152" si="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531</v>
      </c>
      <c r="AT147" s="203" t="s">
        <v>340</v>
      </c>
      <c r="AU147" s="203" t="s">
        <v>86</v>
      </c>
      <c r="AY147" s="18" t="s">
        <v>239</v>
      </c>
      <c r="BE147" s="204">
        <f t="shared" ref="BE147:BE152" si="4">IF(N147="základní",J147,0)</f>
        <v>0</v>
      </c>
      <c r="BF147" s="204">
        <f t="shared" ref="BF147:BF152" si="5">IF(N147="snížená",J147,0)</f>
        <v>0</v>
      </c>
      <c r="BG147" s="204">
        <f t="shared" ref="BG147:BG152" si="6">IF(N147="zákl. přenesená",J147,0)</f>
        <v>0</v>
      </c>
      <c r="BH147" s="204">
        <f t="shared" ref="BH147:BH152" si="7">IF(N147="sníž. přenesená",J147,0)</f>
        <v>0</v>
      </c>
      <c r="BI147" s="204">
        <f t="shared" ref="BI147:BI152" si="8">IF(N147="nulová",J147,0)</f>
        <v>0</v>
      </c>
      <c r="BJ147" s="18" t="s">
        <v>83</v>
      </c>
      <c r="BK147" s="204">
        <f t="shared" ref="BK147:BK152" si="9">ROUND(I147*H147,2)</f>
        <v>0</v>
      </c>
      <c r="BL147" s="18" t="s">
        <v>169</v>
      </c>
      <c r="BM147" s="203" t="s">
        <v>7102</v>
      </c>
    </row>
    <row r="148" spans="1:65" s="2" customFormat="1" ht="24.2" customHeight="1">
      <c r="A148" s="35"/>
      <c r="B148" s="36"/>
      <c r="C148" s="192" t="s">
        <v>157</v>
      </c>
      <c r="D148" s="192" t="s">
        <v>241</v>
      </c>
      <c r="E148" s="193" t="s">
        <v>7103</v>
      </c>
      <c r="F148" s="194" t="s">
        <v>7104</v>
      </c>
      <c r="G148" s="195" t="s">
        <v>1610</v>
      </c>
      <c r="H148" s="196">
        <v>1</v>
      </c>
      <c r="I148" s="197"/>
      <c r="J148" s="198">
        <f t="shared" si="0"/>
        <v>0</v>
      </c>
      <c r="K148" s="194" t="s">
        <v>6783</v>
      </c>
      <c r="L148" s="40"/>
      <c r="M148" s="199" t="s">
        <v>1</v>
      </c>
      <c r="N148" s="200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169</v>
      </c>
      <c r="AT148" s="203" t="s">
        <v>241</v>
      </c>
      <c r="AU148" s="203" t="s">
        <v>86</v>
      </c>
      <c r="AY148" s="18" t="s">
        <v>239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169</v>
      </c>
      <c r="BM148" s="203" t="s">
        <v>7105</v>
      </c>
    </row>
    <row r="149" spans="1:65" s="2" customFormat="1" ht="24.2" customHeight="1">
      <c r="A149" s="35"/>
      <c r="B149" s="36"/>
      <c r="C149" s="192" t="s">
        <v>161</v>
      </c>
      <c r="D149" s="192" t="s">
        <v>241</v>
      </c>
      <c r="E149" s="193" t="s">
        <v>7106</v>
      </c>
      <c r="F149" s="194" t="s">
        <v>7107</v>
      </c>
      <c r="G149" s="195" t="s">
        <v>1610</v>
      </c>
      <c r="H149" s="196">
        <v>1</v>
      </c>
      <c r="I149" s="197"/>
      <c r="J149" s="198">
        <f t="shared" si="0"/>
        <v>0</v>
      </c>
      <c r="K149" s="194" t="s">
        <v>6783</v>
      </c>
      <c r="L149" s="40"/>
      <c r="M149" s="199" t="s">
        <v>1</v>
      </c>
      <c r="N149" s="200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169</v>
      </c>
      <c r="AT149" s="203" t="s">
        <v>241</v>
      </c>
      <c r="AU149" s="203" t="s">
        <v>86</v>
      </c>
      <c r="AY149" s="18" t="s">
        <v>239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169</v>
      </c>
      <c r="BM149" s="203" t="s">
        <v>7108</v>
      </c>
    </row>
    <row r="150" spans="1:65" s="2" customFormat="1" ht="16.5" customHeight="1">
      <c r="A150" s="35"/>
      <c r="B150" s="36"/>
      <c r="C150" s="192" t="s">
        <v>164</v>
      </c>
      <c r="D150" s="192" t="s">
        <v>241</v>
      </c>
      <c r="E150" s="193" t="s">
        <v>7109</v>
      </c>
      <c r="F150" s="194" t="s">
        <v>7110</v>
      </c>
      <c r="G150" s="195" t="s">
        <v>4749</v>
      </c>
      <c r="H150" s="196">
        <v>4</v>
      </c>
      <c r="I150" s="197"/>
      <c r="J150" s="198">
        <f t="shared" si="0"/>
        <v>0</v>
      </c>
      <c r="K150" s="194" t="s">
        <v>6783</v>
      </c>
      <c r="L150" s="40"/>
      <c r="M150" s="199" t="s">
        <v>1</v>
      </c>
      <c r="N150" s="200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169</v>
      </c>
      <c r="AT150" s="203" t="s">
        <v>241</v>
      </c>
      <c r="AU150" s="203" t="s">
        <v>86</v>
      </c>
      <c r="AY150" s="18" t="s">
        <v>239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169</v>
      </c>
      <c r="BM150" s="203" t="s">
        <v>7111</v>
      </c>
    </row>
    <row r="151" spans="1:65" s="2" customFormat="1" ht="33" customHeight="1">
      <c r="A151" s="35"/>
      <c r="B151" s="36"/>
      <c r="C151" s="254" t="s">
        <v>8</v>
      </c>
      <c r="D151" s="254" t="s">
        <v>340</v>
      </c>
      <c r="E151" s="255" t="s">
        <v>7112</v>
      </c>
      <c r="F151" s="256" t="s">
        <v>7113</v>
      </c>
      <c r="G151" s="257" t="s">
        <v>1610</v>
      </c>
      <c r="H151" s="258">
        <v>1</v>
      </c>
      <c r="I151" s="259"/>
      <c r="J151" s="260">
        <f t="shared" si="0"/>
        <v>0</v>
      </c>
      <c r="K151" s="256" t="s">
        <v>6783</v>
      </c>
      <c r="L151" s="261"/>
      <c r="M151" s="262" t="s">
        <v>1</v>
      </c>
      <c r="N151" s="263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531</v>
      </c>
      <c r="AT151" s="203" t="s">
        <v>340</v>
      </c>
      <c r="AU151" s="203" t="s">
        <v>86</v>
      </c>
      <c r="AY151" s="18" t="s">
        <v>239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169</v>
      </c>
      <c r="BM151" s="203" t="s">
        <v>7114</v>
      </c>
    </row>
    <row r="152" spans="1:65" s="2" customFormat="1" ht="24.2" customHeight="1">
      <c r="A152" s="35"/>
      <c r="B152" s="36"/>
      <c r="C152" s="192" t="s">
        <v>169</v>
      </c>
      <c r="D152" s="192" t="s">
        <v>241</v>
      </c>
      <c r="E152" s="193" t="s">
        <v>7115</v>
      </c>
      <c r="F152" s="194" t="s">
        <v>7116</v>
      </c>
      <c r="G152" s="195" t="s">
        <v>4749</v>
      </c>
      <c r="H152" s="196">
        <v>3</v>
      </c>
      <c r="I152" s="197"/>
      <c r="J152" s="198">
        <f t="shared" si="0"/>
        <v>0</v>
      </c>
      <c r="K152" s="194" t="s">
        <v>6783</v>
      </c>
      <c r="L152" s="40"/>
      <c r="M152" s="199" t="s">
        <v>1</v>
      </c>
      <c r="N152" s="200" t="s">
        <v>40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169</v>
      </c>
      <c r="AT152" s="203" t="s">
        <v>241</v>
      </c>
      <c r="AU152" s="203" t="s">
        <v>86</v>
      </c>
      <c r="AY152" s="18" t="s">
        <v>239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169</v>
      </c>
      <c r="BM152" s="203" t="s">
        <v>7117</v>
      </c>
    </row>
    <row r="153" spans="1:65" s="12" customFormat="1" ht="22.9" customHeight="1">
      <c r="B153" s="176"/>
      <c r="C153" s="177"/>
      <c r="D153" s="178" t="s">
        <v>74</v>
      </c>
      <c r="E153" s="190" t="s">
        <v>7118</v>
      </c>
      <c r="F153" s="190" t="s">
        <v>7119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SUM(P154:P167)</f>
        <v>0</v>
      </c>
      <c r="Q153" s="184"/>
      <c r="R153" s="185">
        <f>SUM(R154:R167)</f>
        <v>0</v>
      </c>
      <c r="S153" s="184"/>
      <c r="T153" s="186">
        <f>SUM(T154:T167)</f>
        <v>0</v>
      </c>
      <c r="AR153" s="187" t="s">
        <v>86</v>
      </c>
      <c r="AT153" s="188" t="s">
        <v>74</v>
      </c>
      <c r="AU153" s="188" t="s">
        <v>83</v>
      </c>
      <c r="AY153" s="187" t="s">
        <v>239</v>
      </c>
      <c r="BK153" s="189">
        <f>SUM(BK154:BK167)</f>
        <v>0</v>
      </c>
    </row>
    <row r="154" spans="1:65" s="2" customFormat="1" ht="24.2" customHeight="1">
      <c r="A154" s="35"/>
      <c r="B154" s="36"/>
      <c r="C154" s="254" t="s">
        <v>172</v>
      </c>
      <c r="D154" s="254" t="s">
        <v>340</v>
      </c>
      <c r="E154" s="255" t="s">
        <v>7120</v>
      </c>
      <c r="F154" s="256" t="s">
        <v>7121</v>
      </c>
      <c r="G154" s="257" t="s">
        <v>674</v>
      </c>
      <c r="H154" s="258">
        <v>49</v>
      </c>
      <c r="I154" s="259"/>
      <c r="J154" s="260">
        <f t="shared" ref="J154:J163" si="10">ROUND(I154*H154,2)</f>
        <v>0</v>
      </c>
      <c r="K154" s="256" t="s">
        <v>6783</v>
      </c>
      <c r="L154" s="261"/>
      <c r="M154" s="262" t="s">
        <v>1</v>
      </c>
      <c r="N154" s="263" t="s">
        <v>40</v>
      </c>
      <c r="O154" s="72"/>
      <c r="P154" s="201">
        <f t="shared" ref="P154:P163" si="11">O154*H154</f>
        <v>0</v>
      </c>
      <c r="Q154" s="201">
        <v>0</v>
      </c>
      <c r="R154" s="201">
        <f t="shared" ref="R154:R163" si="12">Q154*H154</f>
        <v>0</v>
      </c>
      <c r="S154" s="201">
        <v>0</v>
      </c>
      <c r="T154" s="202">
        <f t="shared" ref="T154:T163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531</v>
      </c>
      <c r="AT154" s="203" t="s">
        <v>340</v>
      </c>
      <c r="AU154" s="203" t="s">
        <v>86</v>
      </c>
      <c r="AY154" s="18" t="s">
        <v>239</v>
      </c>
      <c r="BE154" s="204">
        <f t="shared" ref="BE154:BE163" si="14">IF(N154="základní",J154,0)</f>
        <v>0</v>
      </c>
      <c r="BF154" s="204">
        <f t="shared" ref="BF154:BF163" si="15">IF(N154="snížená",J154,0)</f>
        <v>0</v>
      </c>
      <c r="BG154" s="204">
        <f t="shared" ref="BG154:BG163" si="16">IF(N154="zákl. přenesená",J154,0)</f>
        <v>0</v>
      </c>
      <c r="BH154" s="204">
        <f t="shared" ref="BH154:BH163" si="17">IF(N154="sníž. přenesená",J154,0)</f>
        <v>0</v>
      </c>
      <c r="BI154" s="204">
        <f t="shared" ref="BI154:BI163" si="18">IF(N154="nulová",J154,0)</f>
        <v>0</v>
      </c>
      <c r="BJ154" s="18" t="s">
        <v>83</v>
      </c>
      <c r="BK154" s="204">
        <f t="shared" ref="BK154:BK163" si="19">ROUND(I154*H154,2)</f>
        <v>0</v>
      </c>
      <c r="BL154" s="18" t="s">
        <v>169</v>
      </c>
      <c r="BM154" s="203" t="s">
        <v>7122</v>
      </c>
    </row>
    <row r="155" spans="1:65" s="2" customFormat="1" ht="24.2" customHeight="1">
      <c r="A155" s="35"/>
      <c r="B155" s="36"/>
      <c r="C155" s="254" t="s">
        <v>394</v>
      </c>
      <c r="D155" s="254" t="s">
        <v>340</v>
      </c>
      <c r="E155" s="255" t="s">
        <v>7123</v>
      </c>
      <c r="F155" s="256" t="s">
        <v>7124</v>
      </c>
      <c r="G155" s="257" t="s">
        <v>674</v>
      </c>
      <c r="H155" s="258">
        <v>8</v>
      </c>
      <c r="I155" s="259"/>
      <c r="J155" s="260">
        <f t="shared" si="10"/>
        <v>0</v>
      </c>
      <c r="K155" s="256" t="s">
        <v>6783</v>
      </c>
      <c r="L155" s="261"/>
      <c r="M155" s="262" t="s">
        <v>1</v>
      </c>
      <c r="N155" s="263" t="s">
        <v>40</v>
      </c>
      <c r="O155" s="72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531</v>
      </c>
      <c r="AT155" s="203" t="s">
        <v>340</v>
      </c>
      <c r="AU155" s="203" t="s">
        <v>86</v>
      </c>
      <c r="AY155" s="18" t="s">
        <v>239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8" t="s">
        <v>83</v>
      </c>
      <c r="BK155" s="204">
        <f t="shared" si="19"/>
        <v>0</v>
      </c>
      <c r="BL155" s="18" t="s">
        <v>169</v>
      </c>
      <c r="BM155" s="203" t="s">
        <v>7125</v>
      </c>
    </row>
    <row r="156" spans="1:65" s="2" customFormat="1" ht="24.2" customHeight="1">
      <c r="A156" s="35"/>
      <c r="B156" s="36"/>
      <c r="C156" s="254" t="s">
        <v>396</v>
      </c>
      <c r="D156" s="254" t="s">
        <v>340</v>
      </c>
      <c r="E156" s="255" t="s">
        <v>7126</v>
      </c>
      <c r="F156" s="256" t="s">
        <v>7127</v>
      </c>
      <c r="G156" s="257" t="s">
        <v>674</v>
      </c>
      <c r="H156" s="258">
        <v>4</v>
      </c>
      <c r="I156" s="259"/>
      <c r="J156" s="260">
        <f t="shared" si="10"/>
        <v>0</v>
      </c>
      <c r="K156" s="256" t="s">
        <v>6783</v>
      </c>
      <c r="L156" s="261"/>
      <c r="M156" s="262" t="s">
        <v>1</v>
      </c>
      <c r="N156" s="263" t="s">
        <v>40</v>
      </c>
      <c r="O156" s="72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531</v>
      </c>
      <c r="AT156" s="203" t="s">
        <v>340</v>
      </c>
      <c r="AU156" s="203" t="s">
        <v>86</v>
      </c>
      <c r="AY156" s="18" t="s">
        <v>239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18" t="s">
        <v>83</v>
      </c>
      <c r="BK156" s="204">
        <f t="shared" si="19"/>
        <v>0</v>
      </c>
      <c r="BL156" s="18" t="s">
        <v>169</v>
      </c>
      <c r="BM156" s="203" t="s">
        <v>7128</v>
      </c>
    </row>
    <row r="157" spans="1:65" s="2" customFormat="1" ht="24.2" customHeight="1">
      <c r="A157" s="35"/>
      <c r="B157" s="36"/>
      <c r="C157" s="254" t="s">
        <v>401</v>
      </c>
      <c r="D157" s="254" t="s">
        <v>340</v>
      </c>
      <c r="E157" s="255" t="s">
        <v>7129</v>
      </c>
      <c r="F157" s="256" t="s">
        <v>7130</v>
      </c>
      <c r="G157" s="257" t="s">
        <v>674</v>
      </c>
      <c r="H157" s="258">
        <v>14</v>
      </c>
      <c r="I157" s="259"/>
      <c r="J157" s="260">
        <f t="shared" si="10"/>
        <v>0</v>
      </c>
      <c r="K157" s="256" t="s">
        <v>6783</v>
      </c>
      <c r="L157" s="261"/>
      <c r="M157" s="262" t="s">
        <v>1</v>
      </c>
      <c r="N157" s="263" t="s">
        <v>40</v>
      </c>
      <c r="O157" s="72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531</v>
      </c>
      <c r="AT157" s="203" t="s">
        <v>340</v>
      </c>
      <c r="AU157" s="203" t="s">
        <v>86</v>
      </c>
      <c r="AY157" s="18" t="s">
        <v>239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18" t="s">
        <v>83</v>
      </c>
      <c r="BK157" s="204">
        <f t="shared" si="19"/>
        <v>0</v>
      </c>
      <c r="BL157" s="18" t="s">
        <v>169</v>
      </c>
      <c r="BM157" s="203" t="s">
        <v>7131</v>
      </c>
    </row>
    <row r="158" spans="1:65" s="2" customFormat="1" ht="24.2" customHeight="1">
      <c r="A158" s="35"/>
      <c r="B158" s="36"/>
      <c r="C158" s="254" t="s">
        <v>7</v>
      </c>
      <c r="D158" s="254" t="s">
        <v>340</v>
      </c>
      <c r="E158" s="255" t="s">
        <v>7132</v>
      </c>
      <c r="F158" s="256" t="s">
        <v>7133</v>
      </c>
      <c r="G158" s="257" t="s">
        <v>674</v>
      </c>
      <c r="H158" s="258">
        <v>41</v>
      </c>
      <c r="I158" s="259"/>
      <c r="J158" s="260">
        <f t="shared" si="10"/>
        <v>0</v>
      </c>
      <c r="K158" s="256" t="s">
        <v>6783</v>
      </c>
      <c r="L158" s="261"/>
      <c r="M158" s="262" t="s">
        <v>1</v>
      </c>
      <c r="N158" s="263" t="s">
        <v>40</v>
      </c>
      <c r="O158" s="72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531</v>
      </c>
      <c r="AT158" s="203" t="s">
        <v>340</v>
      </c>
      <c r="AU158" s="203" t="s">
        <v>86</v>
      </c>
      <c r="AY158" s="18" t="s">
        <v>239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18" t="s">
        <v>83</v>
      </c>
      <c r="BK158" s="204">
        <f t="shared" si="19"/>
        <v>0</v>
      </c>
      <c r="BL158" s="18" t="s">
        <v>169</v>
      </c>
      <c r="BM158" s="203" t="s">
        <v>7134</v>
      </c>
    </row>
    <row r="159" spans="1:65" s="2" customFormat="1" ht="24.2" customHeight="1">
      <c r="A159" s="35"/>
      <c r="B159" s="36"/>
      <c r="C159" s="254" t="s">
        <v>426</v>
      </c>
      <c r="D159" s="254" t="s">
        <v>340</v>
      </c>
      <c r="E159" s="255" t="s">
        <v>7135</v>
      </c>
      <c r="F159" s="256" t="s">
        <v>7136</v>
      </c>
      <c r="G159" s="257" t="s">
        <v>674</v>
      </c>
      <c r="H159" s="258">
        <v>14</v>
      </c>
      <c r="I159" s="259"/>
      <c r="J159" s="260">
        <f t="shared" si="10"/>
        <v>0</v>
      </c>
      <c r="K159" s="256" t="s">
        <v>6783</v>
      </c>
      <c r="L159" s="261"/>
      <c r="M159" s="262" t="s">
        <v>1</v>
      </c>
      <c r="N159" s="263" t="s">
        <v>40</v>
      </c>
      <c r="O159" s="72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531</v>
      </c>
      <c r="AT159" s="203" t="s">
        <v>340</v>
      </c>
      <c r="AU159" s="203" t="s">
        <v>86</v>
      </c>
      <c r="AY159" s="18" t="s">
        <v>239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18" t="s">
        <v>83</v>
      </c>
      <c r="BK159" s="204">
        <f t="shared" si="19"/>
        <v>0</v>
      </c>
      <c r="BL159" s="18" t="s">
        <v>169</v>
      </c>
      <c r="BM159" s="203" t="s">
        <v>7137</v>
      </c>
    </row>
    <row r="160" spans="1:65" s="2" customFormat="1" ht="24.2" customHeight="1">
      <c r="A160" s="35"/>
      <c r="B160" s="36"/>
      <c r="C160" s="254" t="s">
        <v>441</v>
      </c>
      <c r="D160" s="254" t="s">
        <v>340</v>
      </c>
      <c r="E160" s="255" t="s">
        <v>7138</v>
      </c>
      <c r="F160" s="256" t="s">
        <v>7139</v>
      </c>
      <c r="G160" s="257" t="s">
        <v>674</v>
      </c>
      <c r="H160" s="258">
        <v>20</v>
      </c>
      <c r="I160" s="259"/>
      <c r="J160" s="260">
        <f t="shared" si="10"/>
        <v>0</v>
      </c>
      <c r="K160" s="256" t="s">
        <v>6783</v>
      </c>
      <c r="L160" s="261"/>
      <c r="M160" s="262" t="s">
        <v>1</v>
      </c>
      <c r="N160" s="263" t="s">
        <v>40</v>
      </c>
      <c r="O160" s="72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531</v>
      </c>
      <c r="AT160" s="203" t="s">
        <v>340</v>
      </c>
      <c r="AU160" s="203" t="s">
        <v>86</v>
      </c>
      <c r="AY160" s="18" t="s">
        <v>239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18" t="s">
        <v>83</v>
      </c>
      <c r="BK160" s="204">
        <f t="shared" si="19"/>
        <v>0</v>
      </c>
      <c r="BL160" s="18" t="s">
        <v>169</v>
      </c>
      <c r="BM160" s="203" t="s">
        <v>7140</v>
      </c>
    </row>
    <row r="161" spans="1:65" s="2" customFormat="1" ht="24.2" customHeight="1">
      <c r="A161" s="35"/>
      <c r="B161" s="36"/>
      <c r="C161" s="254" t="s">
        <v>454</v>
      </c>
      <c r="D161" s="254" t="s">
        <v>340</v>
      </c>
      <c r="E161" s="255" t="s">
        <v>7141</v>
      </c>
      <c r="F161" s="256" t="s">
        <v>7142</v>
      </c>
      <c r="G161" s="257" t="s">
        <v>674</v>
      </c>
      <c r="H161" s="258">
        <v>20</v>
      </c>
      <c r="I161" s="259"/>
      <c r="J161" s="260">
        <f t="shared" si="10"/>
        <v>0</v>
      </c>
      <c r="K161" s="256" t="s">
        <v>6783</v>
      </c>
      <c r="L161" s="261"/>
      <c r="M161" s="262" t="s">
        <v>1</v>
      </c>
      <c r="N161" s="263" t="s">
        <v>40</v>
      </c>
      <c r="O161" s="72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531</v>
      </c>
      <c r="AT161" s="203" t="s">
        <v>340</v>
      </c>
      <c r="AU161" s="203" t="s">
        <v>86</v>
      </c>
      <c r="AY161" s="18" t="s">
        <v>239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8" t="s">
        <v>83</v>
      </c>
      <c r="BK161" s="204">
        <f t="shared" si="19"/>
        <v>0</v>
      </c>
      <c r="BL161" s="18" t="s">
        <v>169</v>
      </c>
      <c r="BM161" s="203" t="s">
        <v>7143</v>
      </c>
    </row>
    <row r="162" spans="1:65" s="2" customFormat="1" ht="24.2" customHeight="1">
      <c r="A162" s="35"/>
      <c r="B162" s="36"/>
      <c r="C162" s="254" t="s">
        <v>459</v>
      </c>
      <c r="D162" s="254" t="s">
        <v>340</v>
      </c>
      <c r="E162" s="255" t="s">
        <v>7144</v>
      </c>
      <c r="F162" s="256" t="s">
        <v>7145</v>
      </c>
      <c r="G162" s="257" t="s">
        <v>674</v>
      </c>
      <c r="H162" s="258">
        <v>21</v>
      </c>
      <c r="I162" s="259"/>
      <c r="J162" s="260">
        <f t="shared" si="10"/>
        <v>0</v>
      </c>
      <c r="K162" s="256" t="s">
        <v>6783</v>
      </c>
      <c r="L162" s="261"/>
      <c r="M162" s="262" t="s">
        <v>1</v>
      </c>
      <c r="N162" s="263" t="s">
        <v>40</v>
      </c>
      <c r="O162" s="72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531</v>
      </c>
      <c r="AT162" s="203" t="s">
        <v>340</v>
      </c>
      <c r="AU162" s="203" t="s">
        <v>86</v>
      </c>
      <c r="AY162" s="18" t="s">
        <v>239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8" t="s">
        <v>83</v>
      </c>
      <c r="BK162" s="204">
        <f t="shared" si="19"/>
        <v>0</v>
      </c>
      <c r="BL162" s="18" t="s">
        <v>169</v>
      </c>
      <c r="BM162" s="203" t="s">
        <v>7146</v>
      </c>
    </row>
    <row r="163" spans="1:65" s="2" customFormat="1" ht="16.5" customHeight="1">
      <c r="A163" s="35"/>
      <c r="B163" s="36"/>
      <c r="C163" s="192" t="s">
        <v>475</v>
      </c>
      <c r="D163" s="192" t="s">
        <v>241</v>
      </c>
      <c r="E163" s="193" t="s">
        <v>7147</v>
      </c>
      <c r="F163" s="194" t="s">
        <v>7148</v>
      </c>
      <c r="G163" s="195" t="s">
        <v>674</v>
      </c>
      <c r="H163" s="196">
        <v>191</v>
      </c>
      <c r="I163" s="197"/>
      <c r="J163" s="198">
        <f t="shared" si="10"/>
        <v>0</v>
      </c>
      <c r="K163" s="194" t="s">
        <v>6783</v>
      </c>
      <c r="L163" s="40"/>
      <c r="M163" s="199" t="s">
        <v>1</v>
      </c>
      <c r="N163" s="200" t="s">
        <v>40</v>
      </c>
      <c r="O163" s="72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169</v>
      </c>
      <c r="AT163" s="203" t="s">
        <v>241</v>
      </c>
      <c r="AU163" s="203" t="s">
        <v>86</v>
      </c>
      <c r="AY163" s="18" t="s">
        <v>239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8" t="s">
        <v>83</v>
      </c>
      <c r="BK163" s="204">
        <f t="shared" si="19"/>
        <v>0</v>
      </c>
      <c r="BL163" s="18" t="s">
        <v>169</v>
      </c>
      <c r="BM163" s="203" t="s">
        <v>7149</v>
      </c>
    </row>
    <row r="164" spans="1:65" s="14" customFormat="1" ht="11.25">
      <c r="B164" s="221"/>
      <c r="C164" s="222"/>
      <c r="D164" s="212" t="s">
        <v>250</v>
      </c>
      <c r="E164" s="223" t="s">
        <v>1</v>
      </c>
      <c r="F164" s="224" t="s">
        <v>7150</v>
      </c>
      <c r="G164" s="222"/>
      <c r="H164" s="225">
        <v>191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250</v>
      </c>
      <c r="AU164" s="231" t="s">
        <v>86</v>
      </c>
      <c r="AV164" s="14" t="s">
        <v>86</v>
      </c>
      <c r="AW164" s="14" t="s">
        <v>31</v>
      </c>
      <c r="AX164" s="14" t="s">
        <v>75</v>
      </c>
      <c r="AY164" s="231" t="s">
        <v>239</v>
      </c>
    </row>
    <row r="165" spans="1:65" s="16" customFormat="1" ht="11.25">
      <c r="B165" s="243"/>
      <c r="C165" s="244"/>
      <c r="D165" s="212" t="s">
        <v>250</v>
      </c>
      <c r="E165" s="245" t="s">
        <v>1</v>
      </c>
      <c r="F165" s="246" t="s">
        <v>264</v>
      </c>
      <c r="G165" s="244"/>
      <c r="H165" s="247">
        <v>191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250</v>
      </c>
      <c r="AU165" s="253" t="s">
        <v>86</v>
      </c>
      <c r="AV165" s="16" t="s">
        <v>246</v>
      </c>
      <c r="AW165" s="16" t="s">
        <v>31</v>
      </c>
      <c r="AX165" s="16" t="s">
        <v>83</v>
      </c>
      <c r="AY165" s="253" t="s">
        <v>239</v>
      </c>
    </row>
    <row r="166" spans="1:65" s="2" customFormat="1" ht="16.5" customHeight="1">
      <c r="A166" s="35"/>
      <c r="B166" s="36"/>
      <c r="C166" s="192" t="s">
        <v>488</v>
      </c>
      <c r="D166" s="192" t="s">
        <v>241</v>
      </c>
      <c r="E166" s="193" t="s">
        <v>7151</v>
      </c>
      <c r="F166" s="194" t="s">
        <v>7152</v>
      </c>
      <c r="G166" s="195" t="s">
        <v>674</v>
      </c>
      <c r="H166" s="196">
        <v>68</v>
      </c>
      <c r="I166" s="197"/>
      <c r="J166" s="198">
        <f>ROUND(I166*H166,2)</f>
        <v>0</v>
      </c>
      <c r="K166" s="194" t="s">
        <v>6783</v>
      </c>
      <c r="L166" s="40"/>
      <c r="M166" s="199" t="s">
        <v>1</v>
      </c>
      <c r="N166" s="200" t="s">
        <v>40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169</v>
      </c>
      <c r="AT166" s="203" t="s">
        <v>241</v>
      </c>
      <c r="AU166" s="203" t="s">
        <v>86</v>
      </c>
      <c r="AY166" s="18" t="s">
        <v>239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169</v>
      </c>
      <c r="BM166" s="203" t="s">
        <v>7153</v>
      </c>
    </row>
    <row r="167" spans="1:65" s="2" customFormat="1" ht="16.5" customHeight="1">
      <c r="A167" s="35"/>
      <c r="B167" s="36"/>
      <c r="C167" s="192" t="s">
        <v>493</v>
      </c>
      <c r="D167" s="192" t="s">
        <v>241</v>
      </c>
      <c r="E167" s="193" t="s">
        <v>7154</v>
      </c>
      <c r="F167" s="194" t="s">
        <v>7155</v>
      </c>
      <c r="G167" s="195" t="s">
        <v>674</v>
      </c>
      <c r="H167" s="196">
        <v>123</v>
      </c>
      <c r="I167" s="197"/>
      <c r="J167" s="198">
        <f>ROUND(I167*H167,2)</f>
        <v>0</v>
      </c>
      <c r="K167" s="194" t="s">
        <v>6783</v>
      </c>
      <c r="L167" s="40"/>
      <c r="M167" s="199" t="s">
        <v>1</v>
      </c>
      <c r="N167" s="200" t="s">
        <v>40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169</v>
      </c>
      <c r="AT167" s="203" t="s">
        <v>241</v>
      </c>
      <c r="AU167" s="203" t="s">
        <v>86</v>
      </c>
      <c r="AY167" s="18" t="s">
        <v>239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169</v>
      </c>
      <c r="BM167" s="203" t="s">
        <v>7156</v>
      </c>
    </row>
    <row r="168" spans="1:65" s="12" customFormat="1" ht="22.9" customHeight="1">
      <c r="B168" s="176"/>
      <c r="C168" s="177"/>
      <c r="D168" s="178" t="s">
        <v>74</v>
      </c>
      <c r="E168" s="190" t="s">
        <v>7157</v>
      </c>
      <c r="F168" s="190" t="s">
        <v>7158</v>
      </c>
      <c r="G168" s="177"/>
      <c r="H168" s="177"/>
      <c r="I168" s="180"/>
      <c r="J168" s="191">
        <f>BK168</f>
        <v>0</v>
      </c>
      <c r="K168" s="177"/>
      <c r="L168" s="182"/>
      <c r="M168" s="183"/>
      <c r="N168" s="184"/>
      <c r="O168" s="184"/>
      <c r="P168" s="185">
        <f>SUM(P169:P232)</f>
        <v>0</v>
      </c>
      <c r="Q168" s="184"/>
      <c r="R168" s="185">
        <f>SUM(R169:R232)</f>
        <v>0</v>
      </c>
      <c r="S168" s="184"/>
      <c r="T168" s="186">
        <f>SUM(T169:T232)</f>
        <v>0</v>
      </c>
      <c r="AR168" s="187" t="s">
        <v>86</v>
      </c>
      <c r="AT168" s="188" t="s">
        <v>74</v>
      </c>
      <c r="AU168" s="188" t="s">
        <v>83</v>
      </c>
      <c r="AY168" s="187" t="s">
        <v>239</v>
      </c>
      <c r="BK168" s="189">
        <f>SUM(BK169:BK232)</f>
        <v>0</v>
      </c>
    </row>
    <row r="169" spans="1:65" s="2" customFormat="1" ht="16.5" customHeight="1">
      <c r="A169" s="35"/>
      <c r="B169" s="36"/>
      <c r="C169" s="254" t="s">
        <v>501</v>
      </c>
      <c r="D169" s="254" t="s">
        <v>340</v>
      </c>
      <c r="E169" s="255" t="s">
        <v>7159</v>
      </c>
      <c r="F169" s="256" t="s">
        <v>7160</v>
      </c>
      <c r="G169" s="257" t="s">
        <v>674</v>
      </c>
      <c r="H169" s="258">
        <v>20</v>
      </c>
      <c r="I169" s="259"/>
      <c r="J169" s="260">
        <f t="shared" ref="J169:J200" si="20">ROUND(I169*H169,2)</f>
        <v>0</v>
      </c>
      <c r="K169" s="256" t="s">
        <v>6783</v>
      </c>
      <c r="L169" s="261"/>
      <c r="M169" s="262" t="s">
        <v>1</v>
      </c>
      <c r="N169" s="263" t="s">
        <v>40</v>
      </c>
      <c r="O169" s="72"/>
      <c r="P169" s="201">
        <f t="shared" ref="P169:P200" si="21">O169*H169</f>
        <v>0</v>
      </c>
      <c r="Q169" s="201">
        <v>0</v>
      </c>
      <c r="R169" s="201">
        <f t="shared" ref="R169:R200" si="22">Q169*H169</f>
        <v>0</v>
      </c>
      <c r="S169" s="201">
        <v>0</v>
      </c>
      <c r="T169" s="202">
        <f t="shared" ref="T169:T200" si="2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531</v>
      </c>
      <c r="AT169" s="203" t="s">
        <v>340</v>
      </c>
      <c r="AU169" s="203" t="s">
        <v>86</v>
      </c>
      <c r="AY169" s="18" t="s">
        <v>239</v>
      </c>
      <c r="BE169" s="204">
        <f t="shared" ref="BE169:BE200" si="24">IF(N169="základní",J169,0)</f>
        <v>0</v>
      </c>
      <c r="BF169" s="204">
        <f t="shared" ref="BF169:BF200" si="25">IF(N169="snížená",J169,0)</f>
        <v>0</v>
      </c>
      <c r="BG169" s="204">
        <f t="shared" ref="BG169:BG200" si="26">IF(N169="zákl. přenesená",J169,0)</f>
        <v>0</v>
      </c>
      <c r="BH169" s="204">
        <f t="shared" ref="BH169:BH200" si="27">IF(N169="sníž. přenesená",J169,0)</f>
        <v>0</v>
      </c>
      <c r="BI169" s="204">
        <f t="shared" ref="BI169:BI200" si="28">IF(N169="nulová",J169,0)</f>
        <v>0</v>
      </c>
      <c r="BJ169" s="18" t="s">
        <v>83</v>
      </c>
      <c r="BK169" s="204">
        <f t="shared" ref="BK169:BK200" si="29">ROUND(I169*H169,2)</f>
        <v>0</v>
      </c>
      <c r="BL169" s="18" t="s">
        <v>169</v>
      </c>
      <c r="BM169" s="203" t="s">
        <v>7161</v>
      </c>
    </row>
    <row r="170" spans="1:65" s="2" customFormat="1" ht="16.5" customHeight="1">
      <c r="A170" s="35"/>
      <c r="B170" s="36"/>
      <c r="C170" s="192" t="s">
        <v>510</v>
      </c>
      <c r="D170" s="192" t="s">
        <v>241</v>
      </c>
      <c r="E170" s="193" t="s">
        <v>7162</v>
      </c>
      <c r="F170" s="194" t="s">
        <v>7163</v>
      </c>
      <c r="G170" s="195" t="s">
        <v>674</v>
      </c>
      <c r="H170" s="196">
        <v>20</v>
      </c>
      <c r="I170" s="197"/>
      <c r="J170" s="198">
        <f t="shared" si="20"/>
        <v>0</v>
      </c>
      <c r="K170" s="194" t="s">
        <v>6783</v>
      </c>
      <c r="L170" s="40"/>
      <c r="M170" s="199" t="s">
        <v>1</v>
      </c>
      <c r="N170" s="200" t="s">
        <v>40</v>
      </c>
      <c r="O170" s="72"/>
      <c r="P170" s="201">
        <f t="shared" si="21"/>
        <v>0</v>
      </c>
      <c r="Q170" s="201">
        <v>0</v>
      </c>
      <c r="R170" s="201">
        <f t="shared" si="22"/>
        <v>0</v>
      </c>
      <c r="S170" s="201">
        <v>0</v>
      </c>
      <c r="T170" s="202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169</v>
      </c>
      <c r="AT170" s="203" t="s">
        <v>241</v>
      </c>
      <c r="AU170" s="203" t="s">
        <v>86</v>
      </c>
      <c r="AY170" s="18" t="s">
        <v>239</v>
      </c>
      <c r="BE170" s="204">
        <f t="shared" si="24"/>
        <v>0</v>
      </c>
      <c r="BF170" s="204">
        <f t="shared" si="25"/>
        <v>0</v>
      </c>
      <c r="BG170" s="204">
        <f t="shared" si="26"/>
        <v>0</v>
      </c>
      <c r="BH170" s="204">
        <f t="shared" si="27"/>
        <v>0</v>
      </c>
      <c r="BI170" s="204">
        <f t="shared" si="28"/>
        <v>0</v>
      </c>
      <c r="BJ170" s="18" t="s">
        <v>83</v>
      </c>
      <c r="BK170" s="204">
        <f t="shared" si="29"/>
        <v>0</v>
      </c>
      <c r="BL170" s="18" t="s">
        <v>169</v>
      </c>
      <c r="BM170" s="203" t="s">
        <v>7164</v>
      </c>
    </row>
    <row r="171" spans="1:65" s="2" customFormat="1" ht="21.75" customHeight="1">
      <c r="A171" s="35"/>
      <c r="B171" s="36"/>
      <c r="C171" s="254" t="s">
        <v>516</v>
      </c>
      <c r="D171" s="254" t="s">
        <v>340</v>
      </c>
      <c r="E171" s="255" t="s">
        <v>7165</v>
      </c>
      <c r="F171" s="256" t="s">
        <v>7166</v>
      </c>
      <c r="G171" s="257" t="s">
        <v>674</v>
      </c>
      <c r="H171" s="258">
        <v>1</v>
      </c>
      <c r="I171" s="259"/>
      <c r="J171" s="260">
        <f t="shared" si="20"/>
        <v>0</v>
      </c>
      <c r="K171" s="256" t="s">
        <v>6783</v>
      </c>
      <c r="L171" s="261"/>
      <c r="M171" s="262" t="s">
        <v>1</v>
      </c>
      <c r="N171" s="263" t="s">
        <v>40</v>
      </c>
      <c r="O171" s="72"/>
      <c r="P171" s="201">
        <f t="shared" si="21"/>
        <v>0</v>
      </c>
      <c r="Q171" s="201">
        <v>0</v>
      </c>
      <c r="R171" s="201">
        <f t="shared" si="22"/>
        <v>0</v>
      </c>
      <c r="S171" s="201">
        <v>0</v>
      </c>
      <c r="T171" s="202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531</v>
      </c>
      <c r="AT171" s="203" t="s">
        <v>340</v>
      </c>
      <c r="AU171" s="203" t="s">
        <v>86</v>
      </c>
      <c r="AY171" s="18" t="s">
        <v>239</v>
      </c>
      <c r="BE171" s="204">
        <f t="shared" si="24"/>
        <v>0</v>
      </c>
      <c r="BF171" s="204">
        <f t="shared" si="25"/>
        <v>0</v>
      </c>
      <c r="BG171" s="204">
        <f t="shared" si="26"/>
        <v>0</v>
      </c>
      <c r="BH171" s="204">
        <f t="shared" si="27"/>
        <v>0</v>
      </c>
      <c r="BI171" s="204">
        <f t="shared" si="28"/>
        <v>0</v>
      </c>
      <c r="BJ171" s="18" t="s">
        <v>83</v>
      </c>
      <c r="BK171" s="204">
        <f t="shared" si="29"/>
        <v>0</v>
      </c>
      <c r="BL171" s="18" t="s">
        <v>169</v>
      </c>
      <c r="BM171" s="203" t="s">
        <v>7167</v>
      </c>
    </row>
    <row r="172" spans="1:65" s="2" customFormat="1" ht="16.5" customHeight="1">
      <c r="A172" s="35"/>
      <c r="B172" s="36"/>
      <c r="C172" s="192" t="s">
        <v>531</v>
      </c>
      <c r="D172" s="192" t="s">
        <v>241</v>
      </c>
      <c r="E172" s="193" t="s">
        <v>7168</v>
      </c>
      <c r="F172" s="194" t="s">
        <v>7169</v>
      </c>
      <c r="G172" s="195" t="s">
        <v>674</v>
      </c>
      <c r="H172" s="196">
        <v>1</v>
      </c>
      <c r="I172" s="197"/>
      <c r="J172" s="198">
        <f t="shared" si="20"/>
        <v>0</v>
      </c>
      <c r="K172" s="194" t="s">
        <v>6783</v>
      </c>
      <c r="L172" s="40"/>
      <c r="M172" s="199" t="s">
        <v>1</v>
      </c>
      <c r="N172" s="200" t="s">
        <v>40</v>
      </c>
      <c r="O172" s="72"/>
      <c r="P172" s="201">
        <f t="shared" si="21"/>
        <v>0</v>
      </c>
      <c r="Q172" s="201">
        <v>0</v>
      </c>
      <c r="R172" s="201">
        <f t="shared" si="22"/>
        <v>0</v>
      </c>
      <c r="S172" s="201">
        <v>0</v>
      </c>
      <c r="T172" s="202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169</v>
      </c>
      <c r="AT172" s="203" t="s">
        <v>241</v>
      </c>
      <c r="AU172" s="203" t="s">
        <v>86</v>
      </c>
      <c r="AY172" s="18" t="s">
        <v>239</v>
      </c>
      <c r="BE172" s="204">
        <f t="shared" si="24"/>
        <v>0</v>
      </c>
      <c r="BF172" s="204">
        <f t="shared" si="25"/>
        <v>0</v>
      </c>
      <c r="BG172" s="204">
        <f t="shared" si="26"/>
        <v>0</v>
      </c>
      <c r="BH172" s="204">
        <f t="shared" si="27"/>
        <v>0</v>
      </c>
      <c r="BI172" s="204">
        <f t="shared" si="28"/>
        <v>0</v>
      </c>
      <c r="BJ172" s="18" t="s">
        <v>83</v>
      </c>
      <c r="BK172" s="204">
        <f t="shared" si="29"/>
        <v>0</v>
      </c>
      <c r="BL172" s="18" t="s">
        <v>169</v>
      </c>
      <c r="BM172" s="203" t="s">
        <v>7170</v>
      </c>
    </row>
    <row r="173" spans="1:65" s="2" customFormat="1" ht="16.5" customHeight="1">
      <c r="A173" s="35"/>
      <c r="B173" s="36"/>
      <c r="C173" s="254" t="s">
        <v>537</v>
      </c>
      <c r="D173" s="254" t="s">
        <v>340</v>
      </c>
      <c r="E173" s="255" t="s">
        <v>7171</v>
      </c>
      <c r="F173" s="256" t="s">
        <v>7172</v>
      </c>
      <c r="G173" s="257" t="s">
        <v>674</v>
      </c>
      <c r="H173" s="258">
        <v>44</v>
      </c>
      <c r="I173" s="259"/>
      <c r="J173" s="260">
        <f t="shared" si="20"/>
        <v>0</v>
      </c>
      <c r="K173" s="256" t="s">
        <v>6783</v>
      </c>
      <c r="L173" s="261"/>
      <c r="M173" s="262" t="s">
        <v>1</v>
      </c>
      <c r="N173" s="263" t="s">
        <v>40</v>
      </c>
      <c r="O173" s="72"/>
      <c r="P173" s="201">
        <f t="shared" si="21"/>
        <v>0</v>
      </c>
      <c r="Q173" s="201">
        <v>0</v>
      </c>
      <c r="R173" s="201">
        <f t="shared" si="22"/>
        <v>0</v>
      </c>
      <c r="S173" s="201">
        <v>0</v>
      </c>
      <c r="T173" s="202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531</v>
      </c>
      <c r="AT173" s="203" t="s">
        <v>340</v>
      </c>
      <c r="AU173" s="203" t="s">
        <v>86</v>
      </c>
      <c r="AY173" s="18" t="s">
        <v>239</v>
      </c>
      <c r="BE173" s="204">
        <f t="shared" si="24"/>
        <v>0</v>
      </c>
      <c r="BF173" s="204">
        <f t="shared" si="25"/>
        <v>0</v>
      </c>
      <c r="BG173" s="204">
        <f t="shared" si="26"/>
        <v>0</v>
      </c>
      <c r="BH173" s="204">
        <f t="shared" si="27"/>
        <v>0</v>
      </c>
      <c r="BI173" s="204">
        <f t="shared" si="28"/>
        <v>0</v>
      </c>
      <c r="BJ173" s="18" t="s">
        <v>83</v>
      </c>
      <c r="BK173" s="204">
        <f t="shared" si="29"/>
        <v>0</v>
      </c>
      <c r="BL173" s="18" t="s">
        <v>169</v>
      </c>
      <c r="BM173" s="203" t="s">
        <v>7173</v>
      </c>
    </row>
    <row r="174" spans="1:65" s="2" customFormat="1" ht="16.5" customHeight="1">
      <c r="A174" s="35"/>
      <c r="B174" s="36"/>
      <c r="C174" s="192" t="s">
        <v>541</v>
      </c>
      <c r="D174" s="192" t="s">
        <v>241</v>
      </c>
      <c r="E174" s="193" t="s">
        <v>7174</v>
      </c>
      <c r="F174" s="194" t="s">
        <v>7175</v>
      </c>
      <c r="G174" s="195" t="s">
        <v>674</v>
      </c>
      <c r="H174" s="196">
        <v>44</v>
      </c>
      <c r="I174" s="197"/>
      <c r="J174" s="198">
        <f t="shared" si="20"/>
        <v>0</v>
      </c>
      <c r="K174" s="194" t="s">
        <v>6783</v>
      </c>
      <c r="L174" s="40"/>
      <c r="M174" s="199" t="s">
        <v>1</v>
      </c>
      <c r="N174" s="200" t="s">
        <v>40</v>
      </c>
      <c r="O174" s="72"/>
      <c r="P174" s="201">
        <f t="shared" si="21"/>
        <v>0</v>
      </c>
      <c r="Q174" s="201">
        <v>0</v>
      </c>
      <c r="R174" s="201">
        <f t="shared" si="22"/>
        <v>0</v>
      </c>
      <c r="S174" s="201">
        <v>0</v>
      </c>
      <c r="T174" s="202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169</v>
      </c>
      <c r="AT174" s="203" t="s">
        <v>241</v>
      </c>
      <c r="AU174" s="203" t="s">
        <v>86</v>
      </c>
      <c r="AY174" s="18" t="s">
        <v>239</v>
      </c>
      <c r="BE174" s="204">
        <f t="shared" si="24"/>
        <v>0</v>
      </c>
      <c r="BF174" s="204">
        <f t="shared" si="25"/>
        <v>0</v>
      </c>
      <c r="BG174" s="204">
        <f t="shared" si="26"/>
        <v>0</v>
      </c>
      <c r="BH174" s="204">
        <f t="shared" si="27"/>
        <v>0</v>
      </c>
      <c r="BI174" s="204">
        <f t="shared" si="28"/>
        <v>0</v>
      </c>
      <c r="BJ174" s="18" t="s">
        <v>83</v>
      </c>
      <c r="BK174" s="204">
        <f t="shared" si="29"/>
        <v>0</v>
      </c>
      <c r="BL174" s="18" t="s">
        <v>169</v>
      </c>
      <c r="BM174" s="203" t="s">
        <v>7176</v>
      </c>
    </row>
    <row r="175" spans="1:65" s="2" customFormat="1" ht="16.5" customHeight="1">
      <c r="A175" s="35"/>
      <c r="B175" s="36"/>
      <c r="C175" s="254" t="s">
        <v>546</v>
      </c>
      <c r="D175" s="254" t="s">
        <v>340</v>
      </c>
      <c r="E175" s="255" t="s">
        <v>7177</v>
      </c>
      <c r="F175" s="256" t="s">
        <v>7178</v>
      </c>
      <c r="G175" s="257" t="s">
        <v>674</v>
      </c>
      <c r="H175" s="258">
        <v>6</v>
      </c>
      <c r="I175" s="259"/>
      <c r="J175" s="260">
        <f t="shared" si="20"/>
        <v>0</v>
      </c>
      <c r="K175" s="256" t="s">
        <v>6783</v>
      </c>
      <c r="L175" s="261"/>
      <c r="M175" s="262" t="s">
        <v>1</v>
      </c>
      <c r="N175" s="263" t="s">
        <v>40</v>
      </c>
      <c r="O175" s="72"/>
      <c r="P175" s="201">
        <f t="shared" si="21"/>
        <v>0</v>
      </c>
      <c r="Q175" s="201">
        <v>0</v>
      </c>
      <c r="R175" s="201">
        <f t="shared" si="22"/>
        <v>0</v>
      </c>
      <c r="S175" s="201">
        <v>0</v>
      </c>
      <c r="T175" s="202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531</v>
      </c>
      <c r="AT175" s="203" t="s">
        <v>340</v>
      </c>
      <c r="AU175" s="203" t="s">
        <v>86</v>
      </c>
      <c r="AY175" s="18" t="s">
        <v>239</v>
      </c>
      <c r="BE175" s="204">
        <f t="shared" si="24"/>
        <v>0</v>
      </c>
      <c r="BF175" s="204">
        <f t="shared" si="25"/>
        <v>0</v>
      </c>
      <c r="BG175" s="204">
        <f t="shared" si="26"/>
        <v>0</v>
      </c>
      <c r="BH175" s="204">
        <f t="shared" si="27"/>
        <v>0</v>
      </c>
      <c r="BI175" s="204">
        <f t="shared" si="28"/>
        <v>0</v>
      </c>
      <c r="BJ175" s="18" t="s">
        <v>83</v>
      </c>
      <c r="BK175" s="204">
        <f t="shared" si="29"/>
        <v>0</v>
      </c>
      <c r="BL175" s="18" t="s">
        <v>169</v>
      </c>
      <c r="BM175" s="203" t="s">
        <v>7179</v>
      </c>
    </row>
    <row r="176" spans="1:65" s="2" customFormat="1" ht="16.5" customHeight="1">
      <c r="A176" s="35"/>
      <c r="B176" s="36"/>
      <c r="C176" s="192" t="s">
        <v>553</v>
      </c>
      <c r="D176" s="192" t="s">
        <v>241</v>
      </c>
      <c r="E176" s="193" t="s">
        <v>7180</v>
      </c>
      <c r="F176" s="194" t="s">
        <v>7181</v>
      </c>
      <c r="G176" s="195" t="s">
        <v>674</v>
      </c>
      <c r="H176" s="196">
        <v>6</v>
      </c>
      <c r="I176" s="197"/>
      <c r="J176" s="198">
        <f t="shared" si="20"/>
        <v>0</v>
      </c>
      <c r="K176" s="194" t="s">
        <v>6783</v>
      </c>
      <c r="L176" s="40"/>
      <c r="M176" s="199" t="s">
        <v>1</v>
      </c>
      <c r="N176" s="200" t="s">
        <v>40</v>
      </c>
      <c r="O176" s="72"/>
      <c r="P176" s="201">
        <f t="shared" si="21"/>
        <v>0</v>
      </c>
      <c r="Q176" s="201">
        <v>0</v>
      </c>
      <c r="R176" s="201">
        <f t="shared" si="22"/>
        <v>0</v>
      </c>
      <c r="S176" s="201">
        <v>0</v>
      </c>
      <c r="T176" s="202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169</v>
      </c>
      <c r="AT176" s="203" t="s">
        <v>241</v>
      </c>
      <c r="AU176" s="203" t="s">
        <v>86</v>
      </c>
      <c r="AY176" s="18" t="s">
        <v>239</v>
      </c>
      <c r="BE176" s="204">
        <f t="shared" si="24"/>
        <v>0</v>
      </c>
      <c r="BF176" s="204">
        <f t="shared" si="25"/>
        <v>0</v>
      </c>
      <c r="BG176" s="204">
        <f t="shared" si="26"/>
        <v>0</v>
      </c>
      <c r="BH176" s="204">
        <f t="shared" si="27"/>
        <v>0</v>
      </c>
      <c r="BI176" s="204">
        <f t="shared" si="28"/>
        <v>0</v>
      </c>
      <c r="BJ176" s="18" t="s">
        <v>83</v>
      </c>
      <c r="BK176" s="204">
        <f t="shared" si="29"/>
        <v>0</v>
      </c>
      <c r="BL176" s="18" t="s">
        <v>169</v>
      </c>
      <c r="BM176" s="203" t="s">
        <v>7182</v>
      </c>
    </row>
    <row r="177" spans="1:65" s="2" customFormat="1" ht="16.5" customHeight="1">
      <c r="A177" s="35"/>
      <c r="B177" s="36"/>
      <c r="C177" s="254" t="s">
        <v>568</v>
      </c>
      <c r="D177" s="254" t="s">
        <v>340</v>
      </c>
      <c r="E177" s="255" t="s">
        <v>7183</v>
      </c>
      <c r="F177" s="256" t="s">
        <v>7184</v>
      </c>
      <c r="G177" s="257" t="s">
        <v>674</v>
      </c>
      <c r="H177" s="258">
        <v>4</v>
      </c>
      <c r="I177" s="259"/>
      <c r="J177" s="260">
        <f t="shared" si="20"/>
        <v>0</v>
      </c>
      <c r="K177" s="256" t="s">
        <v>6783</v>
      </c>
      <c r="L177" s="261"/>
      <c r="M177" s="262" t="s">
        <v>1</v>
      </c>
      <c r="N177" s="263" t="s">
        <v>40</v>
      </c>
      <c r="O177" s="72"/>
      <c r="P177" s="201">
        <f t="shared" si="21"/>
        <v>0</v>
      </c>
      <c r="Q177" s="201">
        <v>0</v>
      </c>
      <c r="R177" s="201">
        <f t="shared" si="22"/>
        <v>0</v>
      </c>
      <c r="S177" s="201">
        <v>0</v>
      </c>
      <c r="T177" s="202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531</v>
      </c>
      <c r="AT177" s="203" t="s">
        <v>340</v>
      </c>
      <c r="AU177" s="203" t="s">
        <v>86</v>
      </c>
      <c r="AY177" s="18" t="s">
        <v>239</v>
      </c>
      <c r="BE177" s="204">
        <f t="shared" si="24"/>
        <v>0</v>
      </c>
      <c r="BF177" s="204">
        <f t="shared" si="25"/>
        <v>0</v>
      </c>
      <c r="BG177" s="204">
        <f t="shared" si="26"/>
        <v>0</v>
      </c>
      <c r="BH177" s="204">
        <f t="shared" si="27"/>
        <v>0</v>
      </c>
      <c r="BI177" s="204">
        <f t="shared" si="28"/>
        <v>0</v>
      </c>
      <c r="BJ177" s="18" t="s">
        <v>83</v>
      </c>
      <c r="BK177" s="204">
        <f t="shared" si="29"/>
        <v>0</v>
      </c>
      <c r="BL177" s="18" t="s">
        <v>169</v>
      </c>
      <c r="BM177" s="203" t="s">
        <v>7185</v>
      </c>
    </row>
    <row r="178" spans="1:65" s="2" customFormat="1" ht="16.5" customHeight="1">
      <c r="A178" s="35"/>
      <c r="B178" s="36"/>
      <c r="C178" s="192" t="s">
        <v>578</v>
      </c>
      <c r="D178" s="192" t="s">
        <v>241</v>
      </c>
      <c r="E178" s="193" t="s">
        <v>7186</v>
      </c>
      <c r="F178" s="194" t="s">
        <v>7187</v>
      </c>
      <c r="G178" s="195" t="s">
        <v>674</v>
      </c>
      <c r="H178" s="196">
        <v>4</v>
      </c>
      <c r="I178" s="197"/>
      <c r="J178" s="198">
        <f t="shared" si="20"/>
        <v>0</v>
      </c>
      <c r="K178" s="194" t="s">
        <v>6783</v>
      </c>
      <c r="L178" s="40"/>
      <c r="M178" s="199" t="s">
        <v>1</v>
      </c>
      <c r="N178" s="200" t="s">
        <v>40</v>
      </c>
      <c r="O178" s="72"/>
      <c r="P178" s="201">
        <f t="shared" si="21"/>
        <v>0</v>
      </c>
      <c r="Q178" s="201">
        <v>0</v>
      </c>
      <c r="R178" s="201">
        <f t="shared" si="22"/>
        <v>0</v>
      </c>
      <c r="S178" s="201">
        <v>0</v>
      </c>
      <c r="T178" s="202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169</v>
      </c>
      <c r="AT178" s="203" t="s">
        <v>241</v>
      </c>
      <c r="AU178" s="203" t="s">
        <v>86</v>
      </c>
      <c r="AY178" s="18" t="s">
        <v>239</v>
      </c>
      <c r="BE178" s="204">
        <f t="shared" si="24"/>
        <v>0</v>
      </c>
      <c r="BF178" s="204">
        <f t="shared" si="25"/>
        <v>0</v>
      </c>
      <c r="BG178" s="204">
        <f t="shared" si="26"/>
        <v>0</v>
      </c>
      <c r="BH178" s="204">
        <f t="shared" si="27"/>
        <v>0</v>
      </c>
      <c r="BI178" s="204">
        <f t="shared" si="28"/>
        <v>0</v>
      </c>
      <c r="BJ178" s="18" t="s">
        <v>83</v>
      </c>
      <c r="BK178" s="204">
        <f t="shared" si="29"/>
        <v>0</v>
      </c>
      <c r="BL178" s="18" t="s">
        <v>169</v>
      </c>
      <c r="BM178" s="203" t="s">
        <v>7188</v>
      </c>
    </row>
    <row r="179" spans="1:65" s="2" customFormat="1" ht="16.5" customHeight="1">
      <c r="A179" s="35"/>
      <c r="B179" s="36"/>
      <c r="C179" s="254" t="s">
        <v>590</v>
      </c>
      <c r="D179" s="254" t="s">
        <v>340</v>
      </c>
      <c r="E179" s="255" t="s">
        <v>7189</v>
      </c>
      <c r="F179" s="256" t="s">
        <v>7190</v>
      </c>
      <c r="G179" s="257" t="s">
        <v>674</v>
      </c>
      <c r="H179" s="258">
        <v>4</v>
      </c>
      <c r="I179" s="259"/>
      <c r="J179" s="260">
        <f t="shared" si="20"/>
        <v>0</v>
      </c>
      <c r="K179" s="256" t="s">
        <v>6783</v>
      </c>
      <c r="L179" s="261"/>
      <c r="M179" s="262" t="s">
        <v>1</v>
      </c>
      <c r="N179" s="263" t="s">
        <v>40</v>
      </c>
      <c r="O179" s="72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531</v>
      </c>
      <c r="AT179" s="203" t="s">
        <v>340</v>
      </c>
      <c r="AU179" s="203" t="s">
        <v>86</v>
      </c>
      <c r="AY179" s="18" t="s">
        <v>239</v>
      </c>
      <c r="BE179" s="204">
        <f t="shared" si="24"/>
        <v>0</v>
      </c>
      <c r="BF179" s="204">
        <f t="shared" si="25"/>
        <v>0</v>
      </c>
      <c r="BG179" s="204">
        <f t="shared" si="26"/>
        <v>0</v>
      </c>
      <c r="BH179" s="204">
        <f t="shared" si="27"/>
        <v>0</v>
      </c>
      <c r="BI179" s="204">
        <f t="shared" si="28"/>
        <v>0</v>
      </c>
      <c r="BJ179" s="18" t="s">
        <v>83</v>
      </c>
      <c r="BK179" s="204">
        <f t="shared" si="29"/>
        <v>0</v>
      </c>
      <c r="BL179" s="18" t="s">
        <v>169</v>
      </c>
      <c r="BM179" s="203" t="s">
        <v>7191</v>
      </c>
    </row>
    <row r="180" spans="1:65" s="2" customFormat="1" ht="16.5" customHeight="1">
      <c r="A180" s="35"/>
      <c r="B180" s="36"/>
      <c r="C180" s="192" t="s">
        <v>604</v>
      </c>
      <c r="D180" s="192" t="s">
        <v>241</v>
      </c>
      <c r="E180" s="193" t="s">
        <v>7192</v>
      </c>
      <c r="F180" s="194" t="s">
        <v>7193</v>
      </c>
      <c r="G180" s="195" t="s">
        <v>674</v>
      </c>
      <c r="H180" s="196">
        <v>4</v>
      </c>
      <c r="I180" s="197"/>
      <c r="J180" s="198">
        <f t="shared" si="20"/>
        <v>0</v>
      </c>
      <c r="K180" s="194" t="s">
        <v>6783</v>
      </c>
      <c r="L180" s="40"/>
      <c r="M180" s="199" t="s">
        <v>1</v>
      </c>
      <c r="N180" s="200" t="s">
        <v>40</v>
      </c>
      <c r="O180" s="72"/>
      <c r="P180" s="201">
        <f t="shared" si="21"/>
        <v>0</v>
      </c>
      <c r="Q180" s="201">
        <v>0</v>
      </c>
      <c r="R180" s="201">
        <f t="shared" si="22"/>
        <v>0</v>
      </c>
      <c r="S180" s="201">
        <v>0</v>
      </c>
      <c r="T180" s="202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169</v>
      </c>
      <c r="AT180" s="203" t="s">
        <v>241</v>
      </c>
      <c r="AU180" s="203" t="s">
        <v>86</v>
      </c>
      <c r="AY180" s="18" t="s">
        <v>239</v>
      </c>
      <c r="BE180" s="204">
        <f t="shared" si="24"/>
        <v>0</v>
      </c>
      <c r="BF180" s="204">
        <f t="shared" si="25"/>
        <v>0</v>
      </c>
      <c r="BG180" s="204">
        <f t="shared" si="26"/>
        <v>0</v>
      </c>
      <c r="BH180" s="204">
        <f t="shared" si="27"/>
        <v>0</v>
      </c>
      <c r="BI180" s="204">
        <f t="shared" si="28"/>
        <v>0</v>
      </c>
      <c r="BJ180" s="18" t="s">
        <v>83</v>
      </c>
      <c r="BK180" s="204">
        <f t="shared" si="29"/>
        <v>0</v>
      </c>
      <c r="BL180" s="18" t="s">
        <v>169</v>
      </c>
      <c r="BM180" s="203" t="s">
        <v>7194</v>
      </c>
    </row>
    <row r="181" spans="1:65" s="2" customFormat="1" ht="16.5" customHeight="1">
      <c r="A181" s="35"/>
      <c r="B181" s="36"/>
      <c r="C181" s="254" t="s">
        <v>611</v>
      </c>
      <c r="D181" s="254" t="s">
        <v>340</v>
      </c>
      <c r="E181" s="255" t="s">
        <v>7195</v>
      </c>
      <c r="F181" s="256" t="s">
        <v>7196</v>
      </c>
      <c r="G181" s="257" t="s">
        <v>674</v>
      </c>
      <c r="H181" s="258">
        <v>250</v>
      </c>
      <c r="I181" s="259"/>
      <c r="J181" s="260">
        <f t="shared" si="20"/>
        <v>0</v>
      </c>
      <c r="K181" s="256" t="s">
        <v>6783</v>
      </c>
      <c r="L181" s="261"/>
      <c r="M181" s="262" t="s">
        <v>1</v>
      </c>
      <c r="N181" s="263" t="s">
        <v>40</v>
      </c>
      <c r="O181" s="72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531</v>
      </c>
      <c r="AT181" s="203" t="s">
        <v>340</v>
      </c>
      <c r="AU181" s="203" t="s">
        <v>86</v>
      </c>
      <c r="AY181" s="18" t="s">
        <v>239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18" t="s">
        <v>83</v>
      </c>
      <c r="BK181" s="204">
        <f t="shared" si="29"/>
        <v>0</v>
      </c>
      <c r="BL181" s="18" t="s">
        <v>169</v>
      </c>
      <c r="BM181" s="203" t="s">
        <v>7197</v>
      </c>
    </row>
    <row r="182" spans="1:65" s="2" customFormat="1" ht="16.5" customHeight="1">
      <c r="A182" s="35"/>
      <c r="B182" s="36"/>
      <c r="C182" s="192" t="s">
        <v>627</v>
      </c>
      <c r="D182" s="192" t="s">
        <v>241</v>
      </c>
      <c r="E182" s="193" t="s">
        <v>7198</v>
      </c>
      <c r="F182" s="194" t="s">
        <v>7199</v>
      </c>
      <c r="G182" s="195" t="s">
        <v>674</v>
      </c>
      <c r="H182" s="196">
        <v>250</v>
      </c>
      <c r="I182" s="197"/>
      <c r="J182" s="198">
        <f t="shared" si="20"/>
        <v>0</v>
      </c>
      <c r="K182" s="194" t="s">
        <v>6783</v>
      </c>
      <c r="L182" s="40"/>
      <c r="M182" s="199" t="s">
        <v>1</v>
      </c>
      <c r="N182" s="200" t="s">
        <v>40</v>
      </c>
      <c r="O182" s="72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169</v>
      </c>
      <c r="AT182" s="203" t="s">
        <v>241</v>
      </c>
      <c r="AU182" s="203" t="s">
        <v>86</v>
      </c>
      <c r="AY182" s="18" t="s">
        <v>239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8" t="s">
        <v>83</v>
      </c>
      <c r="BK182" s="204">
        <f t="shared" si="29"/>
        <v>0</v>
      </c>
      <c r="BL182" s="18" t="s">
        <v>169</v>
      </c>
      <c r="BM182" s="203" t="s">
        <v>7200</v>
      </c>
    </row>
    <row r="183" spans="1:65" s="2" customFormat="1" ht="16.5" customHeight="1">
      <c r="A183" s="35"/>
      <c r="B183" s="36"/>
      <c r="C183" s="254" t="s">
        <v>643</v>
      </c>
      <c r="D183" s="254" t="s">
        <v>340</v>
      </c>
      <c r="E183" s="255" t="s">
        <v>7201</v>
      </c>
      <c r="F183" s="256" t="s">
        <v>7202</v>
      </c>
      <c r="G183" s="257" t="s">
        <v>674</v>
      </c>
      <c r="H183" s="258">
        <v>10</v>
      </c>
      <c r="I183" s="259"/>
      <c r="J183" s="260">
        <f t="shared" si="20"/>
        <v>0</v>
      </c>
      <c r="K183" s="256" t="s">
        <v>6783</v>
      </c>
      <c r="L183" s="261"/>
      <c r="M183" s="262" t="s">
        <v>1</v>
      </c>
      <c r="N183" s="263" t="s">
        <v>40</v>
      </c>
      <c r="O183" s="72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531</v>
      </c>
      <c r="AT183" s="203" t="s">
        <v>340</v>
      </c>
      <c r="AU183" s="203" t="s">
        <v>86</v>
      </c>
      <c r="AY183" s="18" t="s">
        <v>239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18" t="s">
        <v>83</v>
      </c>
      <c r="BK183" s="204">
        <f t="shared" si="29"/>
        <v>0</v>
      </c>
      <c r="BL183" s="18" t="s">
        <v>169</v>
      </c>
      <c r="BM183" s="203" t="s">
        <v>7203</v>
      </c>
    </row>
    <row r="184" spans="1:65" s="2" customFormat="1" ht="16.5" customHeight="1">
      <c r="A184" s="35"/>
      <c r="B184" s="36"/>
      <c r="C184" s="192" t="s">
        <v>651</v>
      </c>
      <c r="D184" s="192" t="s">
        <v>241</v>
      </c>
      <c r="E184" s="193" t="s">
        <v>7204</v>
      </c>
      <c r="F184" s="194" t="s">
        <v>7205</v>
      </c>
      <c r="G184" s="195" t="s">
        <v>674</v>
      </c>
      <c r="H184" s="196">
        <v>10</v>
      </c>
      <c r="I184" s="197"/>
      <c r="J184" s="198">
        <f t="shared" si="20"/>
        <v>0</v>
      </c>
      <c r="K184" s="194" t="s">
        <v>6783</v>
      </c>
      <c r="L184" s="40"/>
      <c r="M184" s="199" t="s">
        <v>1</v>
      </c>
      <c r="N184" s="200" t="s">
        <v>40</v>
      </c>
      <c r="O184" s="72"/>
      <c r="P184" s="201">
        <f t="shared" si="21"/>
        <v>0</v>
      </c>
      <c r="Q184" s="201">
        <v>0</v>
      </c>
      <c r="R184" s="201">
        <f t="shared" si="22"/>
        <v>0</v>
      </c>
      <c r="S184" s="201">
        <v>0</v>
      </c>
      <c r="T184" s="202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169</v>
      </c>
      <c r="AT184" s="203" t="s">
        <v>241</v>
      </c>
      <c r="AU184" s="203" t="s">
        <v>86</v>
      </c>
      <c r="AY184" s="18" t="s">
        <v>239</v>
      </c>
      <c r="BE184" s="204">
        <f t="shared" si="24"/>
        <v>0</v>
      </c>
      <c r="BF184" s="204">
        <f t="shared" si="25"/>
        <v>0</v>
      </c>
      <c r="BG184" s="204">
        <f t="shared" si="26"/>
        <v>0</v>
      </c>
      <c r="BH184" s="204">
        <f t="shared" si="27"/>
        <v>0</v>
      </c>
      <c r="BI184" s="204">
        <f t="shared" si="28"/>
        <v>0</v>
      </c>
      <c r="BJ184" s="18" t="s">
        <v>83</v>
      </c>
      <c r="BK184" s="204">
        <f t="shared" si="29"/>
        <v>0</v>
      </c>
      <c r="BL184" s="18" t="s">
        <v>169</v>
      </c>
      <c r="BM184" s="203" t="s">
        <v>7206</v>
      </c>
    </row>
    <row r="185" spans="1:65" s="2" customFormat="1" ht="16.5" customHeight="1">
      <c r="A185" s="35"/>
      <c r="B185" s="36"/>
      <c r="C185" s="254" t="s">
        <v>655</v>
      </c>
      <c r="D185" s="254" t="s">
        <v>340</v>
      </c>
      <c r="E185" s="255" t="s">
        <v>7207</v>
      </c>
      <c r="F185" s="256" t="s">
        <v>7208</v>
      </c>
      <c r="G185" s="257" t="s">
        <v>674</v>
      </c>
      <c r="H185" s="258">
        <v>2</v>
      </c>
      <c r="I185" s="259"/>
      <c r="J185" s="260">
        <f t="shared" si="20"/>
        <v>0</v>
      </c>
      <c r="K185" s="256" t="s">
        <v>6783</v>
      </c>
      <c r="L185" s="261"/>
      <c r="M185" s="262" t="s">
        <v>1</v>
      </c>
      <c r="N185" s="263" t="s">
        <v>40</v>
      </c>
      <c r="O185" s="72"/>
      <c r="P185" s="201">
        <f t="shared" si="21"/>
        <v>0</v>
      </c>
      <c r="Q185" s="201">
        <v>0</v>
      </c>
      <c r="R185" s="201">
        <f t="shared" si="22"/>
        <v>0</v>
      </c>
      <c r="S185" s="201">
        <v>0</v>
      </c>
      <c r="T185" s="202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531</v>
      </c>
      <c r="AT185" s="203" t="s">
        <v>340</v>
      </c>
      <c r="AU185" s="203" t="s">
        <v>86</v>
      </c>
      <c r="AY185" s="18" t="s">
        <v>239</v>
      </c>
      <c r="BE185" s="204">
        <f t="shared" si="24"/>
        <v>0</v>
      </c>
      <c r="BF185" s="204">
        <f t="shared" si="25"/>
        <v>0</v>
      </c>
      <c r="BG185" s="204">
        <f t="shared" si="26"/>
        <v>0</v>
      </c>
      <c r="BH185" s="204">
        <f t="shared" si="27"/>
        <v>0</v>
      </c>
      <c r="BI185" s="204">
        <f t="shared" si="28"/>
        <v>0</v>
      </c>
      <c r="BJ185" s="18" t="s">
        <v>83</v>
      </c>
      <c r="BK185" s="204">
        <f t="shared" si="29"/>
        <v>0</v>
      </c>
      <c r="BL185" s="18" t="s">
        <v>169</v>
      </c>
      <c r="BM185" s="203" t="s">
        <v>7209</v>
      </c>
    </row>
    <row r="186" spans="1:65" s="2" customFormat="1" ht="16.5" customHeight="1">
      <c r="A186" s="35"/>
      <c r="B186" s="36"/>
      <c r="C186" s="192" t="s">
        <v>665</v>
      </c>
      <c r="D186" s="192" t="s">
        <v>241</v>
      </c>
      <c r="E186" s="193" t="s">
        <v>7210</v>
      </c>
      <c r="F186" s="194" t="s">
        <v>7211</v>
      </c>
      <c r="G186" s="195" t="s">
        <v>674</v>
      </c>
      <c r="H186" s="196">
        <v>2</v>
      </c>
      <c r="I186" s="197"/>
      <c r="J186" s="198">
        <f t="shared" si="20"/>
        <v>0</v>
      </c>
      <c r="K186" s="194" t="s">
        <v>6783</v>
      </c>
      <c r="L186" s="40"/>
      <c r="M186" s="199" t="s">
        <v>1</v>
      </c>
      <c r="N186" s="200" t="s">
        <v>40</v>
      </c>
      <c r="O186" s="72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169</v>
      </c>
      <c r="AT186" s="203" t="s">
        <v>241</v>
      </c>
      <c r="AU186" s="203" t="s">
        <v>86</v>
      </c>
      <c r="AY186" s="18" t="s">
        <v>239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18" t="s">
        <v>83</v>
      </c>
      <c r="BK186" s="204">
        <f t="shared" si="29"/>
        <v>0</v>
      </c>
      <c r="BL186" s="18" t="s">
        <v>169</v>
      </c>
      <c r="BM186" s="203" t="s">
        <v>7212</v>
      </c>
    </row>
    <row r="187" spans="1:65" s="2" customFormat="1" ht="16.5" customHeight="1">
      <c r="A187" s="35"/>
      <c r="B187" s="36"/>
      <c r="C187" s="254" t="s">
        <v>671</v>
      </c>
      <c r="D187" s="254" t="s">
        <v>340</v>
      </c>
      <c r="E187" s="255" t="s">
        <v>7213</v>
      </c>
      <c r="F187" s="256" t="s">
        <v>7214</v>
      </c>
      <c r="G187" s="257" t="s">
        <v>674</v>
      </c>
      <c r="H187" s="258">
        <v>130</v>
      </c>
      <c r="I187" s="259"/>
      <c r="J187" s="260">
        <f t="shared" si="20"/>
        <v>0</v>
      </c>
      <c r="K187" s="256" t="s">
        <v>6783</v>
      </c>
      <c r="L187" s="261"/>
      <c r="M187" s="262" t="s">
        <v>1</v>
      </c>
      <c r="N187" s="263" t="s">
        <v>40</v>
      </c>
      <c r="O187" s="72"/>
      <c r="P187" s="201">
        <f t="shared" si="21"/>
        <v>0</v>
      </c>
      <c r="Q187" s="201">
        <v>0</v>
      </c>
      <c r="R187" s="201">
        <f t="shared" si="22"/>
        <v>0</v>
      </c>
      <c r="S187" s="201">
        <v>0</v>
      </c>
      <c r="T187" s="202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531</v>
      </c>
      <c r="AT187" s="203" t="s">
        <v>340</v>
      </c>
      <c r="AU187" s="203" t="s">
        <v>86</v>
      </c>
      <c r="AY187" s="18" t="s">
        <v>239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18" t="s">
        <v>83</v>
      </c>
      <c r="BK187" s="204">
        <f t="shared" si="29"/>
        <v>0</v>
      </c>
      <c r="BL187" s="18" t="s">
        <v>169</v>
      </c>
      <c r="BM187" s="203" t="s">
        <v>7215</v>
      </c>
    </row>
    <row r="188" spans="1:65" s="2" customFormat="1" ht="16.5" customHeight="1">
      <c r="A188" s="35"/>
      <c r="B188" s="36"/>
      <c r="C188" s="192" t="s">
        <v>677</v>
      </c>
      <c r="D188" s="192" t="s">
        <v>241</v>
      </c>
      <c r="E188" s="193" t="s">
        <v>7216</v>
      </c>
      <c r="F188" s="194" t="s">
        <v>7217</v>
      </c>
      <c r="G188" s="195" t="s">
        <v>674</v>
      </c>
      <c r="H188" s="196">
        <v>130</v>
      </c>
      <c r="I188" s="197"/>
      <c r="J188" s="198">
        <f t="shared" si="20"/>
        <v>0</v>
      </c>
      <c r="K188" s="194" t="s">
        <v>6783</v>
      </c>
      <c r="L188" s="40"/>
      <c r="M188" s="199" t="s">
        <v>1</v>
      </c>
      <c r="N188" s="200" t="s">
        <v>40</v>
      </c>
      <c r="O188" s="72"/>
      <c r="P188" s="201">
        <f t="shared" si="21"/>
        <v>0</v>
      </c>
      <c r="Q188" s="201">
        <v>0</v>
      </c>
      <c r="R188" s="201">
        <f t="shared" si="22"/>
        <v>0</v>
      </c>
      <c r="S188" s="201">
        <v>0</v>
      </c>
      <c r="T188" s="202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169</v>
      </c>
      <c r="AT188" s="203" t="s">
        <v>241</v>
      </c>
      <c r="AU188" s="203" t="s">
        <v>86</v>
      </c>
      <c r="AY188" s="18" t="s">
        <v>239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18" t="s">
        <v>83</v>
      </c>
      <c r="BK188" s="204">
        <f t="shared" si="29"/>
        <v>0</v>
      </c>
      <c r="BL188" s="18" t="s">
        <v>169</v>
      </c>
      <c r="BM188" s="203" t="s">
        <v>7218</v>
      </c>
    </row>
    <row r="189" spans="1:65" s="2" customFormat="1" ht="24.2" customHeight="1">
      <c r="A189" s="35"/>
      <c r="B189" s="36"/>
      <c r="C189" s="254" t="s">
        <v>682</v>
      </c>
      <c r="D189" s="254" t="s">
        <v>340</v>
      </c>
      <c r="E189" s="255" t="s">
        <v>7219</v>
      </c>
      <c r="F189" s="256" t="s">
        <v>7220</v>
      </c>
      <c r="G189" s="257" t="s">
        <v>674</v>
      </c>
      <c r="H189" s="258">
        <v>15</v>
      </c>
      <c r="I189" s="259"/>
      <c r="J189" s="260">
        <f t="shared" si="20"/>
        <v>0</v>
      </c>
      <c r="K189" s="256" t="s">
        <v>6783</v>
      </c>
      <c r="L189" s="261"/>
      <c r="M189" s="262" t="s">
        <v>1</v>
      </c>
      <c r="N189" s="263" t="s">
        <v>40</v>
      </c>
      <c r="O189" s="72"/>
      <c r="P189" s="201">
        <f t="shared" si="21"/>
        <v>0</v>
      </c>
      <c r="Q189" s="201">
        <v>0</v>
      </c>
      <c r="R189" s="201">
        <f t="shared" si="22"/>
        <v>0</v>
      </c>
      <c r="S189" s="201">
        <v>0</v>
      </c>
      <c r="T189" s="202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531</v>
      </c>
      <c r="AT189" s="203" t="s">
        <v>340</v>
      </c>
      <c r="AU189" s="203" t="s">
        <v>86</v>
      </c>
      <c r="AY189" s="18" t="s">
        <v>239</v>
      </c>
      <c r="BE189" s="204">
        <f t="shared" si="24"/>
        <v>0</v>
      </c>
      <c r="BF189" s="204">
        <f t="shared" si="25"/>
        <v>0</v>
      </c>
      <c r="BG189" s="204">
        <f t="shared" si="26"/>
        <v>0</v>
      </c>
      <c r="BH189" s="204">
        <f t="shared" si="27"/>
        <v>0</v>
      </c>
      <c r="BI189" s="204">
        <f t="shared" si="28"/>
        <v>0</v>
      </c>
      <c r="BJ189" s="18" t="s">
        <v>83</v>
      </c>
      <c r="BK189" s="204">
        <f t="shared" si="29"/>
        <v>0</v>
      </c>
      <c r="BL189" s="18" t="s">
        <v>169</v>
      </c>
      <c r="BM189" s="203" t="s">
        <v>7221</v>
      </c>
    </row>
    <row r="190" spans="1:65" s="2" customFormat="1" ht="16.5" customHeight="1">
      <c r="A190" s="35"/>
      <c r="B190" s="36"/>
      <c r="C190" s="192" t="s">
        <v>687</v>
      </c>
      <c r="D190" s="192" t="s">
        <v>241</v>
      </c>
      <c r="E190" s="193" t="s">
        <v>7222</v>
      </c>
      <c r="F190" s="194" t="s">
        <v>7223</v>
      </c>
      <c r="G190" s="195" t="s">
        <v>674</v>
      </c>
      <c r="H190" s="196">
        <v>15</v>
      </c>
      <c r="I190" s="197"/>
      <c r="J190" s="198">
        <f t="shared" si="20"/>
        <v>0</v>
      </c>
      <c r="K190" s="194" t="s">
        <v>6783</v>
      </c>
      <c r="L190" s="40"/>
      <c r="M190" s="199" t="s">
        <v>1</v>
      </c>
      <c r="N190" s="200" t="s">
        <v>40</v>
      </c>
      <c r="O190" s="72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</v>
      </c>
      <c r="AT190" s="203" t="s">
        <v>241</v>
      </c>
      <c r="AU190" s="203" t="s">
        <v>86</v>
      </c>
      <c r="AY190" s="18" t="s">
        <v>239</v>
      </c>
      <c r="BE190" s="204">
        <f t="shared" si="24"/>
        <v>0</v>
      </c>
      <c r="BF190" s="204">
        <f t="shared" si="25"/>
        <v>0</v>
      </c>
      <c r="BG190" s="204">
        <f t="shared" si="26"/>
        <v>0</v>
      </c>
      <c r="BH190" s="204">
        <f t="shared" si="27"/>
        <v>0</v>
      </c>
      <c r="BI190" s="204">
        <f t="shared" si="28"/>
        <v>0</v>
      </c>
      <c r="BJ190" s="18" t="s">
        <v>83</v>
      </c>
      <c r="BK190" s="204">
        <f t="shared" si="29"/>
        <v>0</v>
      </c>
      <c r="BL190" s="18" t="s">
        <v>169</v>
      </c>
      <c r="BM190" s="203" t="s">
        <v>7224</v>
      </c>
    </row>
    <row r="191" spans="1:65" s="2" customFormat="1" ht="24.2" customHeight="1">
      <c r="A191" s="35"/>
      <c r="B191" s="36"/>
      <c r="C191" s="254" t="s">
        <v>692</v>
      </c>
      <c r="D191" s="254" t="s">
        <v>340</v>
      </c>
      <c r="E191" s="255" t="s">
        <v>7225</v>
      </c>
      <c r="F191" s="256" t="s">
        <v>7226</v>
      </c>
      <c r="G191" s="257" t="s">
        <v>674</v>
      </c>
      <c r="H191" s="258">
        <v>30</v>
      </c>
      <c r="I191" s="259"/>
      <c r="J191" s="260">
        <f t="shared" si="20"/>
        <v>0</v>
      </c>
      <c r="K191" s="256" t="s">
        <v>6783</v>
      </c>
      <c r="L191" s="261"/>
      <c r="M191" s="262" t="s">
        <v>1</v>
      </c>
      <c r="N191" s="263" t="s">
        <v>40</v>
      </c>
      <c r="O191" s="72"/>
      <c r="P191" s="201">
        <f t="shared" si="21"/>
        <v>0</v>
      </c>
      <c r="Q191" s="201">
        <v>0</v>
      </c>
      <c r="R191" s="201">
        <f t="shared" si="22"/>
        <v>0</v>
      </c>
      <c r="S191" s="201">
        <v>0</v>
      </c>
      <c r="T191" s="202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531</v>
      </c>
      <c r="AT191" s="203" t="s">
        <v>340</v>
      </c>
      <c r="AU191" s="203" t="s">
        <v>86</v>
      </c>
      <c r="AY191" s="18" t="s">
        <v>239</v>
      </c>
      <c r="BE191" s="204">
        <f t="shared" si="24"/>
        <v>0</v>
      </c>
      <c r="BF191" s="204">
        <f t="shared" si="25"/>
        <v>0</v>
      </c>
      <c r="BG191" s="204">
        <f t="shared" si="26"/>
        <v>0</v>
      </c>
      <c r="BH191" s="204">
        <f t="shared" si="27"/>
        <v>0</v>
      </c>
      <c r="BI191" s="204">
        <f t="shared" si="28"/>
        <v>0</v>
      </c>
      <c r="BJ191" s="18" t="s">
        <v>83</v>
      </c>
      <c r="BK191" s="204">
        <f t="shared" si="29"/>
        <v>0</v>
      </c>
      <c r="BL191" s="18" t="s">
        <v>169</v>
      </c>
      <c r="BM191" s="203" t="s">
        <v>7227</v>
      </c>
    </row>
    <row r="192" spans="1:65" s="2" customFormat="1" ht="21.75" customHeight="1">
      <c r="A192" s="35"/>
      <c r="B192" s="36"/>
      <c r="C192" s="192" t="s">
        <v>697</v>
      </c>
      <c r="D192" s="192" t="s">
        <v>241</v>
      </c>
      <c r="E192" s="193" t="s">
        <v>7228</v>
      </c>
      <c r="F192" s="194" t="s">
        <v>7229</v>
      </c>
      <c r="G192" s="195" t="s">
        <v>674</v>
      </c>
      <c r="H192" s="196">
        <v>30</v>
      </c>
      <c r="I192" s="197"/>
      <c r="J192" s="198">
        <f t="shared" si="20"/>
        <v>0</v>
      </c>
      <c r="K192" s="194" t="s">
        <v>6783</v>
      </c>
      <c r="L192" s="40"/>
      <c r="M192" s="199" t="s">
        <v>1</v>
      </c>
      <c r="N192" s="200" t="s">
        <v>40</v>
      </c>
      <c r="O192" s="72"/>
      <c r="P192" s="201">
        <f t="shared" si="21"/>
        <v>0</v>
      </c>
      <c r="Q192" s="201">
        <v>0</v>
      </c>
      <c r="R192" s="201">
        <f t="shared" si="22"/>
        <v>0</v>
      </c>
      <c r="S192" s="201">
        <v>0</v>
      </c>
      <c r="T192" s="202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169</v>
      </c>
      <c r="AT192" s="203" t="s">
        <v>241</v>
      </c>
      <c r="AU192" s="203" t="s">
        <v>86</v>
      </c>
      <c r="AY192" s="18" t="s">
        <v>239</v>
      </c>
      <c r="BE192" s="204">
        <f t="shared" si="24"/>
        <v>0</v>
      </c>
      <c r="BF192" s="204">
        <f t="shared" si="25"/>
        <v>0</v>
      </c>
      <c r="BG192" s="204">
        <f t="shared" si="26"/>
        <v>0</v>
      </c>
      <c r="BH192" s="204">
        <f t="shared" si="27"/>
        <v>0</v>
      </c>
      <c r="BI192" s="204">
        <f t="shared" si="28"/>
        <v>0</v>
      </c>
      <c r="BJ192" s="18" t="s">
        <v>83</v>
      </c>
      <c r="BK192" s="204">
        <f t="shared" si="29"/>
        <v>0</v>
      </c>
      <c r="BL192" s="18" t="s">
        <v>169</v>
      </c>
      <c r="BM192" s="203" t="s">
        <v>7230</v>
      </c>
    </row>
    <row r="193" spans="1:65" s="2" customFormat="1" ht="16.5" customHeight="1">
      <c r="A193" s="35"/>
      <c r="B193" s="36"/>
      <c r="C193" s="254" t="s">
        <v>702</v>
      </c>
      <c r="D193" s="254" t="s">
        <v>340</v>
      </c>
      <c r="E193" s="255" t="s">
        <v>7231</v>
      </c>
      <c r="F193" s="256" t="s">
        <v>7232</v>
      </c>
      <c r="G193" s="257" t="s">
        <v>674</v>
      </c>
      <c r="H193" s="258">
        <v>32</v>
      </c>
      <c r="I193" s="259"/>
      <c r="J193" s="260">
        <f t="shared" si="20"/>
        <v>0</v>
      </c>
      <c r="K193" s="256" t="s">
        <v>6783</v>
      </c>
      <c r="L193" s="261"/>
      <c r="M193" s="262" t="s">
        <v>1</v>
      </c>
      <c r="N193" s="263" t="s">
        <v>40</v>
      </c>
      <c r="O193" s="72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531</v>
      </c>
      <c r="AT193" s="203" t="s">
        <v>340</v>
      </c>
      <c r="AU193" s="203" t="s">
        <v>86</v>
      </c>
      <c r="AY193" s="18" t="s">
        <v>239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8" t="s">
        <v>83</v>
      </c>
      <c r="BK193" s="204">
        <f t="shared" si="29"/>
        <v>0</v>
      </c>
      <c r="BL193" s="18" t="s">
        <v>169</v>
      </c>
      <c r="BM193" s="203" t="s">
        <v>7233</v>
      </c>
    </row>
    <row r="194" spans="1:65" s="2" customFormat="1" ht="16.5" customHeight="1">
      <c r="A194" s="35"/>
      <c r="B194" s="36"/>
      <c r="C194" s="192" t="s">
        <v>707</v>
      </c>
      <c r="D194" s="192" t="s">
        <v>241</v>
      </c>
      <c r="E194" s="193" t="s">
        <v>7234</v>
      </c>
      <c r="F194" s="194" t="s">
        <v>7235</v>
      </c>
      <c r="G194" s="195" t="s">
        <v>674</v>
      </c>
      <c r="H194" s="196">
        <v>32</v>
      </c>
      <c r="I194" s="197"/>
      <c r="J194" s="198">
        <f t="shared" si="20"/>
        <v>0</v>
      </c>
      <c r="K194" s="194" t="s">
        <v>6783</v>
      </c>
      <c r="L194" s="40"/>
      <c r="M194" s="199" t="s">
        <v>1</v>
      </c>
      <c r="N194" s="200" t="s">
        <v>40</v>
      </c>
      <c r="O194" s="72"/>
      <c r="P194" s="201">
        <f t="shared" si="21"/>
        <v>0</v>
      </c>
      <c r="Q194" s="201">
        <v>0</v>
      </c>
      <c r="R194" s="201">
        <f t="shared" si="22"/>
        <v>0</v>
      </c>
      <c r="S194" s="201">
        <v>0</v>
      </c>
      <c r="T194" s="202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169</v>
      </c>
      <c r="AT194" s="203" t="s">
        <v>241</v>
      </c>
      <c r="AU194" s="203" t="s">
        <v>86</v>
      </c>
      <c r="AY194" s="18" t="s">
        <v>239</v>
      </c>
      <c r="BE194" s="204">
        <f t="shared" si="24"/>
        <v>0</v>
      </c>
      <c r="BF194" s="204">
        <f t="shared" si="25"/>
        <v>0</v>
      </c>
      <c r="BG194" s="204">
        <f t="shared" si="26"/>
        <v>0</v>
      </c>
      <c r="BH194" s="204">
        <f t="shared" si="27"/>
        <v>0</v>
      </c>
      <c r="BI194" s="204">
        <f t="shared" si="28"/>
        <v>0</v>
      </c>
      <c r="BJ194" s="18" t="s">
        <v>83</v>
      </c>
      <c r="BK194" s="204">
        <f t="shared" si="29"/>
        <v>0</v>
      </c>
      <c r="BL194" s="18" t="s">
        <v>169</v>
      </c>
      <c r="BM194" s="203" t="s">
        <v>7236</v>
      </c>
    </row>
    <row r="195" spans="1:65" s="2" customFormat="1" ht="16.5" customHeight="1">
      <c r="A195" s="35"/>
      <c r="B195" s="36"/>
      <c r="C195" s="254" t="s">
        <v>712</v>
      </c>
      <c r="D195" s="254" t="s">
        <v>340</v>
      </c>
      <c r="E195" s="255" t="s">
        <v>7237</v>
      </c>
      <c r="F195" s="256" t="s">
        <v>7238</v>
      </c>
      <c r="G195" s="257" t="s">
        <v>674</v>
      </c>
      <c r="H195" s="258">
        <v>280</v>
      </c>
      <c r="I195" s="259"/>
      <c r="J195" s="260">
        <f t="shared" si="20"/>
        <v>0</v>
      </c>
      <c r="K195" s="256" t="s">
        <v>6783</v>
      </c>
      <c r="L195" s="261"/>
      <c r="M195" s="262" t="s">
        <v>1</v>
      </c>
      <c r="N195" s="263" t="s">
        <v>40</v>
      </c>
      <c r="O195" s="72"/>
      <c r="P195" s="201">
        <f t="shared" si="21"/>
        <v>0</v>
      </c>
      <c r="Q195" s="201">
        <v>0</v>
      </c>
      <c r="R195" s="201">
        <f t="shared" si="22"/>
        <v>0</v>
      </c>
      <c r="S195" s="201">
        <v>0</v>
      </c>
      <c r="T195" s="202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531</v>
      </c>
      <c r="AT195" s="203" t="s">
        <v>340</v>
      </c>
      <c r="AU195" s="203" t="s">
        <v>86</v>
      </c>
      <c r="AY195" s="18" t="s">
        <v>239</v>
      </c>
      <c r="BE195" s="204">
        <f t="shared" si="24"/>
        <v>0</v>
      </c>
      <c r="BF195" s="204">
        <f t="shared" si="25"/>
        <v>0</v>
      </c>
      <c r="BG195" s="204">
        <f t="shared" si="26"/>
        <v>0</v>
      </c>
      <c r="BH195" s="204">
        <f t="shared" si="27"/>
        <v>0</v>
      </c>
      <c r="BI195" s="204">
        <f t="shared" si="28"/>
        <v>0</v>
      </c>
      <c r="BJ195" s="18" t="s">
        <v>83</v>
      </c>
      <c r="BK195" s="204">
        <f t="shared" si="29"/>
        <v>0</v>
      </c>
      <c r="BL195" s="18" t="s">
        <v>169</v>
      </c>
      <c r="BM195" s="203" t="s">
        <v>7239</v>
      </c>
    </row>
    <row r="196" spans="1:65" s="2" customFormat="1" ht="16.5" customHeight="1">
      <c r="A196" s="35"/>
      <c r="B196" s="36"/>
      <c r="C196" s="192" t="s">
        <v>717</v>
      </c>
      <c r="D196" s="192" t="s">
        <v>241</v>
      </c>
      <c r="E196" s="193" t="s">
        <v>7240</v>
      </c>
      <c r="F196" s="194" t="s">
        <v>7241</v>
      </c>
      <c r="G196" s="195" t="s">
        <v>674</v>
      </c>
      <c r="H196" s="196">
        <v>280</v>
      </c>
      <c r="I196" s="197"/>
      <c r="J196" s="198">
        <f t="shared" si="20"/>
        <v>0</v>
      </c>
      <c r="K196" s="194" t="s">
        <v>6783</v>
      </c>
      <c r="L196" s="40"/>
      <c r="M196" s="199" t="s">
        <v>1</v>
      </c>
      <c r="N196" s="200" t="s">
        <v>40</v>
      </c>
      <c r="O196" s="72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169</v>
      </c>
      <c r="AT196" s="203" t="s">
        <v>241</v>
      </c>
      <c r="AU196" s="203" t="s">
        <v>86</v>
      </c>
      <c r="AY196" s="18" t="s">
        <v>239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8" t="s">
        <v>83</v>
      </c>
      <c r="BK196" s="204">
        <f t="shared" si="29"/>
        <v>0</v>
      </c>
      <c r="BL196" s="18" t="s">
        <v>169</v>
      </c>
      <c r="BM196" s="203" t="s">
        <v>7242</v>
      </c>
    </row>
    <row r="197" spans="1:65" s="2" customFormat="1" ht="16.5" customHeight="1">
      <c r="A197" s="35"/>
      <c r="B197" s="36"/>
      <c r="C197" s="254" t="s">
        <v>722</v>
      </c>
      <c r="D197" s="254" t="s">
        <v>340</v>
      </c>
      <c r="E197" s="255" t="s">
        <v>7243</v>
      </c>
      <c r="F197" s="256" t="s">
        <v>7244</v>
      </c>
      <c r="G197" s="257" t="s">
        <v>674</v>
      </c>
      <c r="H197" s="258">
        <v>30</v>
      </c>
      <c r="I197" s="259"/>
      <c r="J197" s="260">
        <f t="shared" si="20"/>
        <v>0</v>
      </c>
      <c r="K197" s="256" t="s">
        <v>6783</v>
      </c>
      <c r="L197" s="261"/>
      <c r="M197" s="262" t="s">
        <v>1</v>
      </c>
      <c r="N197" s="263" t="s">
        <v>40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531</v>
      </c>
      <c r="AT197" s="203" t="s">
        <v>340</v>
      </c>
      <c r="AU197" s="203" t="s">
        <v>86</v>
      </c>
      <c r="AY197" s="18" t="s">
        <v>239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83</v>
      </c>
      <c r="BK197" s="204">
        <f t="shared" si="29"/>
        <v>0</v>
      </c>
      <c r="BL197" s="18" t="s">
        <v>169</v>
      </c>
      <c r="BM197" s="203" t="s">
        <v>7245</v>
      </c>
    </row>
    <row r="198" spans="1:65" s="2" customFormat="1" ht="16.5" customHeight="1">
      <c r="A198" s="35"/>
      <c r="B198" s="36"/>
      <c r="C198" s="192" t="s">
        <v>727</v>
      </c>
      <c r="D198" s="192" t="s">
        <v>241</v>
      </c>
      <c r="E198" s="193" t="s">
        <v>7246</v>
      </c>
      <c r="F198" s="194" t="s">
        <v>7247</v>
      </c>
      <c r="G198" s="195" t="s">
        <v>674</v>
      </c>
      <c r="H198" s="196">
        <v>30</v>
      </c>
      <c r="I198" s="197"/>
      <c r="J198" s="198">
        <f t="shared" si="20"/>
        <v>0</v>
      </c>
      <c r="K198" s="194" t="s">
        <v>6783</v>
      </c>
      <c r="L198" s="40"/>
      <c r="M198" s="199" t="s">
        <v>1</v>
      </c>
      <c r="N198" s="200" t="s">
        <v>40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169</v>
      </c>
      <c r="AT198" s="203" t="s">
        <v>241</v>
      </c>
      <c r="AU198" s="203" t="s">
        <v>86</v>
      </c>
      <c r="AY198" s="18" t="s">
        <v>239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169</v>
      </c>
      <c r="BM198" s="203" t="s">
        <v>7248</v>
      </c>
    </row>
    <row r="199" spans="1:65" s="2" customFormat="1" ht="16.5" customHeight="1">
      <c r="A199" s="35"/>
      <c r="B199" s="36"/>
      <c r="C199" s="254" t="s">
        <v>737</v>
      </c>
      <c r="D199" s="254" t="s">
        <v>340</v>
      </c>
      <c r="E199" s="255" t="s">
        <v>7249</v>
      </c>
      <c r="F199" s="256" t="s">
        <v>7250</v>
      </c>
      <c r="G199" s="257" t="s">
        <v>674</v>
      </c>
      <c r="H199" s="258">
        <v>5</v>
      </c>
      <c r="I199" s="259"/>
      <c r="J199" s="260">
        <f t="shared" si="20"/>
        <v>0</v>
      </c>
      <c r="K199" s="256" t="s">
        <v>6783</v>
      </c>
      <c r="L199" s="261"/>
      <c r="M199" s="262" t="s">
        <v>1</v>
      </c>
      <c r="N199" s="263" t="s">
        <v>40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531</v>
      </c>
      <c r="AT199" s="203" t="s">
        <v>340</v>
      </c>
      <c r="AU199" s="203" t="s">
        <v>86</v>
      </c>
      <c r="AY199" s="18" t="s">
        <v>239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169</v>
      </c>
      <c r="BM199" s="203" t="s">
        <v>7251</v>
      </c>
    </row>
    <row r="200" spans="1:65" s="2" customFormat="1" ht="16.5" customHeight="1">
      <c r="A200" s="35"/>
      <c r="B200" s="36"/>
      <c r="C200" s="192" t="s">
        <v>745</v>
      </c>
      <c r="D200" s="192" t="s">
        <v>241</v>
      </c>
      <c r="E200" s="193" t="s">
        <v>7252</v>
      </c>
      <c r="F200" s="194" t="s">
        <v>7253</v>
      </c>
      <c r="G200" s="195" t="s">
        <v>674</v>
      </c>
      <c r="H200" s="196">
        <v>5</v>
      </c>
      <c r="I200" s="197"/>
      <c r="J200" s="198">
        <f t="shared" si="20"/>
        <v>0</v>
      </c>
      <c r="K200" s="194" t="s">
        <v>6783</v>
      </c>
      <c r="L200" s="40"/>
      <c r="M200" s="199" t="s">
        <v>1</v>
      </c>
      <c r="N200" s="200" t="s">
        <v>40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169</v>
      </c>
      <c r="AT200" s="203" t="s">
        <v>241</v>
      </c>
      <c r="AU200" s="203" t="s">
        <v>86</v>
      </c>
      <c r="AY200" s="18" t="s">
        <v>239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83</v>
      </c>
      <c r="BK200" s="204">
        <f t="shared" si="29"/>
        <v>0</v>
      </c>
      <c r="BL200" s="18" t="s">
        <v>169</v>
      </c>
      <c r="BM200" s="203" t="s">
        <v>7254</v>
      </c>
    </row>
    <row r="201" spans="1:65" s="2" customFormat="1" ht="24.2" customHeight="1">
      <c r="A201" s="35"/>
      <c r="B201" s="36"/>
      <c r="C201" s="254" t="s">
        <v>754</v>
      </c>
      <c r="D201" s="254" t="s">
        <v>340</v>
      </c>
      <c r="E201" s="255" t="s">
        <v>7255</v>
      </c>
      <c r="F201" s="256" t="s">
        <v>7256</v>
      </c>
      <c r="G201" s="257" t="s">
        <v>674</v>
      </c>
      <c r="H201" s="258">
        <v>3</v>
      </c>
      <c r="I201" s="259"/>
      <c r="J201" s="260">
        <f t="shared" ref="J201:J232" si="30">ROUND(I201*H201,2)</f>
        <v>0</v>
      </c>
      <c r="K201" s="256" t="s">
        <v>6783</v>
      </c>
      <c r="L201" s="261"/>
      <c r="M201" s="262" t="s">
        <v>1</v>
      </c>
      <c r="N201" s="263" t="s">
        <v>40</v>
      </c>
      <c r="O201" s="72"/>
      <c r="P201" s="201">
        <f t="shared" ref="P201:P232" si="31">O201*H201</f>
        <v>0</v>
      </c>
      <c r="Q201" s="201">
        <v>0</v>
      </c>
      <c r="R201" s="201">
        <f t="shared" ref="R201:R232" si="32">Q201*H201</f>
        <v>0</v>
      </c>
      <c r="S201" s="201">
        <v>0</v>
      </c>
      <c r="T201" s="202">
        <f t="shared" ref="T201:T232" si="33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531</v>
      </c>
      <c r="AT201" s="203" t="s">
        <v>340</v>
      </c>
      <c r="AU201" s="203" t="s">
        <v>86</v>
      </c>
      <c r="AY201" s="18" t="s">
        <v>239</v>
      </c>
      <c r="BE201" s="204">
        <f t="shared" ref="BE201:BE232" si="34">IF(N201="základní",J201,0)</f>
        <v>0</v>
      </c>
      <c r="BF201" s="204">
        <f t="shared" ref="BF201:BF232" si="35">IF(N201="snížená",J201,0)</f>
        <v>0</v>
      </c>
      <c r="BG201" s="204">
        <f t="shared" ref="BG201:BG232" si="36">IF(N201="zákl. přenesená",J201,0)</f>
        <v>0</v>
      </c>
      <c r="BH201" s="204">
        <f t="shared" ref="BH201:BH232" si="37">IF(N201="sníž. přenesená",J201,0)</f>
        <v>0</v>
      </c>
      <c r="BI201" s="204">
        <f t="shared" ref="BI201:BI232" si="38">IF(N201="nulová",J201,0)</f>
        <v>0</v>
      </c>
      <c r="BJ201" s="18" t="s">
        <v>83</v>
      </c>
      <c r="BK201" s="204">
        <f t="shared" ref="BK201:BK232" si="39">ROUND(I201*H201,2)</f>
        <v>0</v>
      </c>
      <c r="BL201" s="18" t="s">
        <v>169</v>
      </c>
      <c r="BM201" s="203" t="s">
        <v>7257</v>
      </c>
    </row>
    <row r="202" spans="1:65" s="2" customFormat="1" ht="24.2" customHeight="1">
      <c r="A202" s="35"/>
      <c r="B202" s="36"/>
      <c r="C202" s="192" t="s">
        <v>761</v>
      </c>
      <c r="D202" s="192" t="s">
        <v>241</v>
      </c>
      <c r="E202" s="193" t="s">
        <v>7258</v>
      </c>
      <c r="F202" s="194" t="s">
        <v>7259</v>
      </c>
      <c r="G202" s="195" t="s">
        <v>674</v>
      </c>
      <c r="H202" s="196">
        <v>3</v>
      </c>
      <c r="I202" s="197"/>
      <c r="J202" s="198">
        <f t="shared" si="30"/>
        <v>0</v>
      </c>
      <c r="K202" s="194" t="s">
        <v>6783</v>
      </c>
      <c r="L202" s="40"/>
      <c r="M202" s="199" t="s">
        <v>1</v>
      </c>
      <c r="N202" s="200" t="s">
        <v>40</v>
      </c>
      <c r="O202" s="72"/>
      <c r="P202" s="201">
        <f t="shared" si="31"/>
        <v>0</v>
      </c>
      <c r="Q202" s="201">
        <v>0</v>
      </c>
      <c r="R202" s="201">
        <f t="shared" si="32"/>
        <v>0</v>
      </c>
      <c r="S202" s="201">
        <v>0</v>
      </c>
      <c r="T202" s="202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169</v>
      </c>
      <c r="AT202" s="203" t="s">
        <v>241</v>
      </c>
      <c r="AU202" s="203" t="s">
        <v>86</v>
      </c>
      <c r="AY202" s="18" t="s">
        <v>239</v>
      </c>
      <c r="BE202" s="204">
        <f t="shared" si="34"/>
        <v>0</v>
      </c>
      <c r="BF202" s="204">
        <f t="shared" si="35"/>
        <v>0</v>
      </c>
      <c r="BG202" s="204">
        <f t="shared" si="36"/>
        <v>0</v>
      </c>
      <c r="BH202" s="204">
        <f t="shared" si="37"/>
        <v>0</v>
      </c>
      <c r="BI202" s="204">
        <f t="shared" si="38"/>
        <v>0</v>
      </c>
      <c r="BJ202" s="18" t="s">
        <v>83</v>
      </c>
      <c r="BK202" s="204">
        <f t="shared" si="39"/>
        <v>0</v>
      </c>
      <c r="BL202" s="18" t="s">
        <v>169</v>
      </c>
      <c r="BM202" s="203" t="s">
        <v>7260</v>
      </c>
    </row>
    <row r="203" spans="1:65" s="2" customFormat="1" ht="24.2" customHeight="1">
      <c r="A203" s="35"/>
      <c r="B203" s="36"/>
      <c r="C203" s="254" t="s">
        <v>769</v>
      </c>
      <c r="D203" s="254" t="s">
        <v>340</v>
      </c>
      <c r="E203" s="255" t="s">
        <v>7261</v>
      </c>
      <c r="F203" s="256" t="s">
        <v>7262</v>
      </c>
      <c r="G203" s="257" t="s">
        <v>674</v>
      </c>
      <c r="H203" s="258">
        <v>3</v>
      </c>
      <c r="I203" s="259"/>
      <c r="J203" s="260">
        <f t="shared" si="30"/>
        <v>0</v>
      </c>
      <c r="K203" s="256" t="s">
        <v>6783</v>
      </c>
      <c r="L203" s="261"/>
      <c r="M203" s="262" t="s">
        <v>1</v>
      </c>
      <c r="N203" s="263" t="s">
        <v>40</v>
      </c>
      <c r="O203" s="72"/>
      <c r="P203" s="201">
        <f t="shared" si="31"/>
        <v>0</v>
      </c>
      <c r="Q203" s="201">
        <v>0</v>
      </c>
      <c r="R203" s="201">
        <f t="shared" si="32"/>
        <v>0</v>
      </c>
      <c r="S203" s="201">
        <v>0</v>
      </c>
      <c r="T203" s="202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531</v>
      </c>
      <c r="AT203" s="203" t="s">
        <v>340</v>
      </c>
      <c r="AU203" s="203" t="s">
        <v>86</v>
      </c>
      <c r="AY203" s="18" t="s">
        <v>239</v>
      </c>
      <c r="BE203" s="204">
        <f t="shared" si="34"/>
        <v>0</v>
      </c>
      <c r="BF203" s="204">
        <f t="shared" si="35"/>
        <v>0</v>
      </c>
      <c r="BG203" s="204">
        <f t="shared" si="36"/>
        <v>0</v>
      </c>
      <c r="BH203" s="204">
        <f t="shared" si="37"/>
        <v>0</v>
      </c>
      <c r="BI203" s="204">
        <f t="shared" si="38"/>
        <v>0</v>
      </c>
      <c r="BJ203" s="18" t="s">
        <v>83</v>
      </c>
      <c r="BK203" s="204">
        <f t="shared" si="39"/>
        <v>0</v>
      </c>
      <c r="BL203" s="18" t="s">
        <v>169</v>
      </c>
      <c r="BM203" s="203" t="s">
        <v>7263</v>
      </c>
    </row>
    <row r="204" spans="1:65" s="2" customFormat="1" ht="16.5" customHeight="1">
      <c r="A204" s="35"/>
      <c r="B204" s="36"/>
      <c r="C204" s="192" t="s">
        <v>780</v>
      </c>
      <c r="D204" s="192" t="s">
        <v>241</v>
      </c>
      <c r="E204" s="193" t="s">
        <v>7264</v>
      </c>
      <c r="F204" s="194" t="s">
        <v>7265</v>
      </c>
      <c r="G204" s="195" t="s">
        <v>674</v>
      </c>
      <c r="H204" s="196">
        <v>3</v>
      </c>
      <c r="I204" s="197"/>
      <c r="J204" s="198">
        <f t="shared" si="30"/>
        <v>0</v>
      </c>
      <c r="K204" s="194" t="s">
        <v>6783</v>
      </c>
      <c r="L204" s="40"/>
      <c r="M204" s="199" t="s">
        <v>1</v>
      </c>
      <c r="N204" s="200" t="s">
        <v>40</v>
      </c>
      <c r="O204" s="72"/>
      <c r="P204" s="201">
        <f t="shared" si="31"/>
        <v>0</v>
      </c>
      <c r="Q204" s="201">
        <v>0</v>
      </c>
      <c r="R204" s="201">
        <f t="shared" si="32"/>
        <v>0</v>
      </c>
      <c r="S204" s="201">
        <v>0</v>
      </c>
      <c r="T204" s="202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169</v>
      </c>
      <c r="AT204" s="203" t="s">
        <v>241</v>
      </c>
      <c r="AU204" s="203" t="s">
        <v>86</v>
      </c>
      <c r="AY204" s="18" t="s">
        <v>239</v>
      </c>
      <c r="BE204" s="204">
        <f t="shared" si="34"/>
        <v>0</v>
      </c>
      <c r="BF204" s="204">
        <f t="shared" si="35"/>
        <v>0</v>
      </c>
      <c r="BG204" s="204">
        <f t="shared" si="36"/>
        <v>0</v>
      </c>
      <c r="BH204" s="204">
        <f t="shared" si="37"/>
        <v>0</v>
      </c>
      <c r="BI204" s="204">
        <f t="shared" si="38"/>
        <v>0</v>
      </c>
      <c r="BJ204" s="18" t="s">
        <v>83</v>
      </c>
      <c r="BK204" s="204">
        <f t="shared" si="39"/>
        <v>0</v>
      </c>
      <c r="BL204" s="18" t="s">
        <v>169</v>
      </c>
      <c r="BM204" s="203" t="s">
        <v>7266</v>
      </c>
    </row>
    <row r="205" spans="1:65" s="2" customFormat="1" ht="21.75" customHeight="1">
      <c r="A205" s="35"/>
      <c r="B205" s="36"/>
      <c r="C205" s="254" t="s">
        <v>786</v>
      </c>
      <c r="D205" s="254" t="s">
        <v>340</v>
      </c>
      <c r="E205" s="255" t="s">
        <v>7267</v>
      </c>
      <c r="F205" s="256" t="s">
        <v>7268</v>
      </c>
      <c r="G205" s="257" t="s">
        <v>519</v>
      </c>
      <c r="H205" s="258">
        <v>40</v>
      </c>
      <c r="I205" s="259"/>
      <c r="J205" s="260">
        <f t="shared" si="30"/>
        <v>0</v>
      </c>
      <c r="K205" s="256" t="s">
        <v>6783</v>
      </c>
      <c r="L205" s="261"/>
      <c r="M205" s="262" t="s">
        <v>1</v>
      </c>
      <c r="N205" s="263" t="s">
        <v>40</v>
      </c>
      <c r="O205" s="72"/>
      <c r="P205" s="201">
        <f t="shared" si="31"/>
        <v>0</v>
      </c>
      <c r="Q205" s="201">
        <v>0</v>
      </c>
      <c r="R205" s="201">
        <f t="shared" si="32"/>
        <v>0</v>
      </c>
      <c r="S205" s="201">
        <v>0</v>
      </c>
      <c r="T205" s="202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531</v>
      </c>
      <c r="AT205" s="203" t="s">
        <v>340</v>
      </c>
      <c r="AU205" s="203" t="s">
        <v>86</v>
      </c>
      <c r="AY205" s="18" t="s">
        <v>239</v>
      </c>
      <c r="BE205" s="204">
        <f t="shared" si="34"/>
        <v>0</v>
      </c>
      <c r="BF205" s="204">
        <f t="shared" si="35"/>
        <v>0</v>
      </c>
      <c r="BG205" s="204">
        <f t="shared" si="36"/>
        <v>0</v>
      </c>
      <c r="BH205" s="204">
        <f t="shared" si="37"/>
        <v>0</v>
      </c>
      <c r="BI205" s="204">
        <f t="shared" si="38"/>
        <v>0</v>
      </c>
      <c r="BJ205" s="18" t="s">
        <v>83</v>
      </c>
      <c r="BK205" s="204">
        <f t="shared" si="39"/>
        <v>0</v>
      </c>
      <c r="BL205" s="18" t="s">
        <v>169</v>
      </c>
      <c r="BM205" s="203" t="s">
        <v>7269</v>
      </c>
    </row>
    <row r="206" spans="1:65" s="2" customFormat="1" ht="16.5" customHeight="1">
      <c r="A206" s="35"/>
      <c r="B206" s="36"/>
      <c r="C206" s="192" t="s">
        <v>793</v>
      </c>
      <c r="D206" s="192" t="s">
        <v>241</v>
      </c>
      <c r="E206" s="193" t="s">
        <v>7270</v>
      </c>
      <c r="F206" s="194" t="s">
        <v>7271</v>
      </c>
      <c r="G206" s="195" t="s">
        <v>519</v>
      </c>
      <c r="H206" s="196">
        <v>40</v>
      </c>
      <c r="I206" s="197"/>
      <c r="J206" s="198">
        <f t="shared" si="30"/>
        <v>0</v>
      </c>
      <c r="K206" s="194" t="s">
        <v>6783</v>
      </c>
      <c r="L206" s="40"/>
      <c r="M206" s="199" t="s">
        <v>1</v>
      </c>
      <c r="N206" s="200" t="s">
        <v>40</v>
      </c>
      <c r="O206" s="72"/>
      <c r="P206" s="201">
        <f t="shared" si="31"/>
        <v>0</v>
      </c>
      <c r="Q206" s="201">
        <v>0</v>
      </c>
      <c r="R206" s="201">
        <f t="shared" si="32"/>
        <v>0</v>
      </c>
      <c r="S206" s="201">
        <v>0</v>
      </c>
      <c r="T206" s="202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169</v>
      </c>
      <c r="AT206" s="203" t="s">
        <v>241</v>
      </c>
      <c r="AU206" s="203" t="s">
        <v>86</v>
      </c>
      <c r="AY206" s="18" t="s">
        <v>239</v>
      </c>
      <c r="BE206" s="204">
        <f t="shared" si="34"/>
        <v>0</v>
      </c>
      <c r="BF206" s="204">
        <f t="shared" si="35"/>
        <v>0</v>
      </c>
      <c r="BG206" s="204">
        <f t="shared" si="36"/>
        <v>0</v>
      </c>
      <c r="BH206" s="204">
        <f t="shared" si="37"/>
        <v>0</v>
      </c>
      <c r="BI206" s="204">
        <f t="shared" si="38"/>
        <v>0</v>
      </c>
      <c r="BJ206" s="18" t="s">
        <v>83</v>
      </c>
      <c r="BK206" s="204">
        <f t="shared" si="39"/>
        <v>0</v>
      </c>
      <c r="BL206" s="18" t="s">
        <v>169</v>
      </c>
      <c r="BM206" s="203" t="s">
        <v>7272</v>
      </c>
    </row>
    <row r="207" spans="1:65" s="2" customFormat="1" ht="16.5" customHeight="1">
      <c r="A207" s="35"/>
      <c r="B207" s="36"/>
      <c r="C207" s="254" t="s">
        <v>799</v>
      </c>
      <c r="D207" s="254" t="s">
        <v>340</v>
      </c>
      <c r="E207" s="255" t="s">
        <v>7273</v>
      </c>
      <c r="F207" s="256" t="s">
        <v>7274</v>
      </c>
      <c r="G207" s="257" t="s">
        <v>519</v>
      </c>
      <c r="H207" s="258">
        <v>40</v>
      </c>
      <c r="I207" s="259"/>
      <c r="J207" s="260">
        <f t="shared" si="30"/>
        <v>0</v>
      </c>
      <c r="K207" s="256" t="s">
        <v>6783</v>
      </c>
      <c r="L207" s="261"/>
      <c r="M207" s="262" t="s">
        <v>1</v>
      </c>
      <c r="N207" s="263" t="s">
        <v>40</v>
      </c>
      <c r="O207" s="72"/>
      <c r="P207" s="201">
        <f t="shared" si="31"/>
        <v>0</v>
      </c>
      <c r="Q207" s="201">
        <v>0</v>
      </c>
      <c r="R207" s="201">
        <f t="shared" si="32"/>
        <v>0</v>
      </c>
      <c r="S207" s="201">
        <v>0</v>
      </c>
      <c r="T207" s="202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531</v>
      </c>
      <c r="AT207" s="203" t="s">
        <v>340</v>
      </c>
      <c r="AU207" s="203" t="s">
        <v>86</v>
      </c>
      <c r="AY207" s="18" t="s">
        <v>239</v>
      </c>
      <c r="BE207" s="204">
        <f t="shared" si="34"/>
        <v>0</v>
      </c>
      <c r="BF207" s="204">
        <f t="shared" si="35"/>
        <v>0</v>
      </c>
      <c r="BG207" s="204">
        <f t="shared" si="36"/>
        <v>0</v>
      </c>
      <c r="BH207" s="204">
        <f t="shared" si="37"/>
        <v>0</v>
      </c>
      <c r="BI207" s="204">
        <f t="shared" si="38"/>
        <v>0</v>
      </c>
      <c r="BJ207" s="18" t="s">
        <v>83</v>
      </c>
      <c r="BK207" s="204">
        <f t="shared" si="39"/>
        <v>0</v>
      </c>
      <c r="BL207" s="18" t="s">
        <v>169</v>
      </c>
      <c r="BM207" s="203" t="s">
        <v>7275</v>
      </c>
    </row>
    <row r="208" spans="1:65" s="2" customFormat="1" ht="16.5" customHeight="1">
      <c r="A208" s="35"/>
      <c r="B208" s="36"/>
      <c r="C208" s="192" t="s">
        <v>804</v>
      </c>
      <c r="D208" s="192" t="s">
        <v>241</v>
      </c>
      <c r="E208" s="193" t="s">
        <v>7276</v>
      </c>
      <c r="F208" s="194" t="s">
        <v>7277</v>
      </c>
      <c r="G208" s="195" t="s">
        <v>519</v>
      </c>
      <c r="H208" s="196">
        <v>40</v>
      </c>
      <c r="I208" s="197"/>
      <c r="J208" s="198">
        <f t="shared" si="30"/>
        <v>0</v>
      </c>
      <c r="K208" s="194" t="s">
        <v>6783</v>
      </c>
      <c r="L208" s="40"/>
      <c r="M208" s="199" t="s">
        <v>1</v>
      </c>
      <c r="N208" s="200" t="s">
        <v>40</v>
      </c>
      <c r="O208" s="72"/>
      <c r="P208" s="201">
        <f t="shared" si="31"/>
        <v>0</v>
      </c>
      <c r="Q208" s="201">
        <v>0</v>
      </c>
      <c r="R208" s="201">
        <f t="shared" si="32"/>
        <v>0</v>
      </c>
      <c r="S208" s="201">
        <v>0</v>
      </c>
      <c r="T208" s="202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169</v>
      </c>
      <c r="AT208" s="203" t="s">
        <v>241</v>
      </c>
      <c r="AU208" s="203" t="s">
        <v>86</v>
      </c>
      <c r="AY208" s="18" t="s">
        <v>239</v>
      </c>
      <c r="BE208" s="204">
        <f t="shared" si="34"/>
        <v>0</v>
      </c>
      <c r="BF208" s="204">
        <f t="shared" si="35"/>
        <v>0</v>
      </c>
      <c r="BG208" s="204">
        <f t="shared" si="36"/>
        <v>0</v>
      </c>
      <c r="BH208" s="204">
        <f t="shared" si="37"/>
        <v>0</v>
      </c>
      <c r="BI208" s="204">
        <f t="shared" si="38"/>
        <v>0</v>
      </c>
      <c r="BJ208" s="18" t="s">
        <v>83</v>
      </c>
      <c r="BK208" s="204">
        <f t="shared" si="39"/>
        <v>0</v>
      </c>
      <c r="BL208" s="18" t="s">
        <v>169</v>
      </c>
      <c r="BM208" s="203" t="s">
        <v>7278</v>
      </c>
    </row>
    <row r="209" spans="1:65" s="2" customFormat="1" ht="16.5" customHeight="1">
      <c r="A209" s="35"/>
      <c r="B209" s="36"/>
      <c r="C209" s="254" t="s">
        <v>811</v>
      </c>
      <c r="D209" s="254" t="s">
        <v>340</v>
      </c>
      <c r="E209" s="255" t="s">
        <v>7279</v>
      </c>
      <c r="F209" s="256" t="s">
        <v>7280</v>
      </c>
      <c r="G209" s="257" t="s">
        <v>519</v>
      </c>
      <c r="H209" s="258">
        <v>5</v>
      </c>
      <c r="I209" s="259"/>
      <c r="J209" s="260">
        <f t="shared" si="30"/>
        <v>0</v>
      </c>
      <c r="K209" s="256" t="s">
        <v>6783</v>
      </c>
      <c r="L209" s="261"/>
      <c r="M209" s="262" t="s">
        <v>1</v>
      </c>
      <c r="N209" s="263" t="s">
        <v>40</v>
      </c>
      <c r="O209" s="72"/>
      <c r="P209" s="201">
        <f t="shared" si="31"/>
        <v>0</v>
      </c>
      <c r="Q209" s="201">
        <v>0</v>
      </c>
      <c r="R209" s="201">
        <f t="shared" si="32"/>
        <v>0</v>
      </c>
      <c r="S209" s="201">
        <v>0</v>
      </c>
      <c r="T209" s="202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531</v>
      </c>
      <c r="AT209" s="203" t="s">
        <v>340</v>
      </c>
      <c r="AU209" s="203" t="s">
        <v>86</v>
      </c>
      <c r="AY209" s="18" t="s">
        <v>239</v>
      </c>
      <c r="BE209" s="204">
        <f t="shared" si="34"/>
        <v>0</v>
      </c>
      <c r="BF209" s="204">
        <f t="shared" si="35"/>
        <v>0</v>
      </c>
      <c r="BG209" s="204">
        <f t="shared" si="36"/>
        <v>0</v>
      </c>
      <c r="BH209" s="204">
        <f t="shared" si="37"/>
        <v>0</v>
      </c>
      <c r="BI209" s="204">
        <f t="shared" si="38"/>
        <v>0</v>
      </c>
      <c r="BJ209" s="18" t="s">
        <v>83</v>
      </c>
      <c r="BK209" s="204">
        <f t="shared" si="39"/>
        <v>0</v>
      </c>
      <c r="BL209" s="18" t="s">
        <v>169</v>
      </c>
      <c r="BM209" s="203" t="s">
        <v>7281</v>
      </c>
    </row>
    <row r="210" spans="1:65" s="2" customFormat="1" ht="16.5" customHeight="1">
      <c r="A210" s="35"/>
      <c r="B210" s="36"/>
      <c r="C210" s="192" t="s">
        <v>766</v>
      </c>
      <c r="D210" s="192" t="s">
        <v>241</v>
      </c>
      <c r="E210" s="193" t="s">
        <v>7282</v>
      </c>
      <c r="F210" s="194" t="s">
        <v>7283</v>
      </c>
      <c r="G210" s="195" t="s">
        <v>519</v>
      </c>
      <c r="H210" s="196">
        <v>5</v>
      </c>
      <c r="I210" s="197"/>
      <c r="J210" s="198">
        <f t="shared" si="30"/>
        <v>0</v>
      </c>
      <c r="K210" s="194" t="s">
        <v>6783</v>
      </c>
      <c r="L210" s="40"/>
      <c r="M210" s="199" t="s">
        <v>1</v>
      </c>
      <c r="N210" s="200" t="s">
        <v>40</v>
      </c>
      <c r="O210" s="72"/>
      <c r="P210" s="201">
        <f t="shared" si="31"/>
        <v>0</v>
      </c>
      <c r="Q210" s="201">
        <v>0</v>
      </c>
      <c r="R210" s="201">
        <f t="shared" si="32"/>
        <v>0</v>
      </c>
      <c r="S210" s="201">
        <v>0</v>
      </c>
      <c r="T210" s="202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169</v>
      </c>
      <c r="AT210" s="203" t="s">
        <v>241</v>
      </c>
      <c r="AU210" s="203" t="s">
        <v>86</v>
      </c>
      <c r="AY210" s="18" t="s">
        <v>239</v>
      </c>
      <c r="BE210" s="204">
        <f t="shared" si="34"/>
        <v>0</v>
      </c>
      <c r="BF210" s="204">
        <f t="shared" si="35"/>
        <v>0</v>
      </c>
      <c r="BG210" s="204">
        <f t="shared" si="36"/>
        <v>0</v>
      </c>
      <c r="BH210" s="204">
        <f t="shared" si="37"/>
        <v>0</v>
      </c>
      <c r="BI210" s="204">
        <f t="shared" si="38"/>
        <v>0</v>
      </c>
      <c r="BJ210" s="18" t="s">
        <v>83</v>
      </c>
      <c r="BK210" s="204">
        <f t="shared" si="39"/>
        <v>0</v>
      </c>
      <c r="BL210" s="18" t="s">
        <v>169</v>
      </c>
      <c r="BM210" s="203" t="s">
        <v>7284</v>
      </c>
    </row>
    <row r="211" spans="1:65" s="2" customFormat="1" ht="16.5" customHeight="1">
      <c r="A211" s="35"/>
      <c r="B211" s="36"/>
      <c r="C211" s="254" t="s">
        <v>827</v>
      </c>
      <c r="D211" s="254" t="s">
        <v>340</v>
      </c>
      <c r="E211" s="255" t="s">
        <v>7285</v>
      </c>
      <c r="F211" s="256" t="s">
        <v>7286</v>
      </c>
      <c r="G211" s="257" t="s">
        <v>519</v>
      </c>
      <c r="H211" s="258">
        <v>25</v>
      </c>
      <c r="I211" s="259"/>
      <c r="J211" s="260">
        <f t="shared" si="30"/>
        <v>0</v>
      </c>
      <c r="K211" s="256" t="s">
        <v>6783</v>
      </c>
      <c r="L211" s="261"/>
      <c r="M211" s="262" t="s">
        <v>1</v>
      </c>
      <c r="N211" s="263" t="s">
        <v>40</v>
      </c>
      <c r="O211" s="72"/>
      <c r="P211" s="201">
        <f t="shared" si="31"/>
        <v>0</v>
      </c>
      <c r="Q211" s="201">
        <v>0</v>
      </c>
      <c r="R211" s="201">
        <f t="shared" si="32"/>
        <v>0</v>
      </c>
      <c r="S211" s="201">
        <v>0</v>
      </c>
      <c r="T211" s="202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531</v>
      </c>
      <c r="AT211" s="203" t="s">
        <v>340</v>
      </c>
      <c r="AU211" s="203" t="s">
        <v>86</v>
      </c>
      <c r="AY211" s="18" t="s">
        <v>239</v>
      </c>
      <c r="BE211" s="204">
        <f t="shared" si="34"/>
        <v>0</v>
      </c>
      <c r="BF211" s="204">
        <f t="shared" si="35"/>
        <v>0</v>
      </c>
      <c r="BG211" s="204">
        <f t="shared" si="36"/>
        <v>0</v>
      </c>
      <c r="BH211" s="204">
        <f t="shared" si="37"/>
        <v>0</v>
      </c>
      <c r="BI211" s="204">
        <f t="shared" si="38"/>
        <v>0</v>
      </c>
      <c r="BJ211" s="18" t="s">
        <v>83</v>
      </c>
      <c r="BK211" s="204">
        <f t="shared" si="39"/>
        <v>0</v>
      </c>
      <c r="BL211" s="18" t="s">
        <v>169</v>
      </c>
      <c r="BM211" s="203" t="s">
        <v>7287</v>
      </c>
    </row>
    <row r="212" spans="1:65" s="2" customFormat="1" ht="16.5" customHeight="1">
      <c r="A212" s="35"/>
      <c r="B212" s="36"/>
      <c r="C212" s="192" t="s">
        <v>843</v>
      </c>
      <c r="D212" s="192" t="s">
        <v>241</v>
      </c>
      <c r="E212" s="193" t="s">
        <v>7288</v>
      </c>
      <c r="F212" s="194" t="s">
        <v>7289</v>
      </c>
      <c r="G212" s="195" t="s">
        <v>519</v>
      </c>
      <c r="H212" s="196">
        <v>25</v>
      </c>
      <c r="I212" s="197"/>
      <c r="J212" s="198">
        <f t="shared" si="30"/>
        <v>0</v>
      </c>
      <c r="K212" s="194" t="s">
        <v>6783</v>
      </c>
      <c r="L212" s="40"/>
      <c r="M212" s="199" t="s">
        <v>1</v>
      </c>
      <c r="N212" s="200" t="s">
        <v>40</v>
      </c>
      <c r="O212" s="72"/>
      <c r="P212" s="201">
        <f t="shared" si="31"/>
        <v>0</v>
      </c>
      <c r="Q212" s="201">
        <v>0</v>
      </c>
      <c r="R212" s="201">
        <f t="shared" si="32"/>
        <v>0</v>
      </c>
      <c r="S212" s="201">
        <v>0</v>
      </c>
      <c r="T212" s="202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169</v>
      </c>
      <c r="AT212" s="203" t="s">
        <v>241</v>
      </c>
      <c r="AU212" s="203" t="s">
        <v>86</v>
      </c>
      <c r="AY212" s="18" t="s">
        <v>239</v>
      </c>
      <c r="BE212" s="204">
        <f t="shared" si="34"/>
        <v>0</v>
      </c>
      <c r="BF212" s="204">
        <f t="shared" si="35"/>
        <v>0</v>
      </c>
      <c r="BG212" s="204">
        <f t="shared" si="36"/>
        <v>0</v>
      </c>
      <c r="BH212" s="204">
        <f t="shared" si="37"/>
        <v>0</v>
      </c>
      <c r="BI212" s="204">
        <f t="shared" si="38"/>
        <v>0</v>
      </c>
      <c r="BJ212" s="18" t="s">
        <v>83</v>
      </c>
      <c r="BK212" s="204">
        <f t="shared" si="39"/>
        <v>0</v>
      </c>
      <c r="BL212" s="18" t="s">
        <v>169</v>
      </c>
      <c r="BM212" s="203" t="s">
        <v>7290</v>
      </c>
    </row>
    <row r="213" spans="1:65" s="2" customFormat="1" ht="16.5" customHeight="1">
      <c r="A213" s="35"/>
      <c r="B213" s="36"/>
      <c r="C213" s="254" t="s">
        <v>853</v>
      </c>
      <c r="D213" s="254" t="s">
        <v>340</v>
      </c>
      <c r="E213" s="255" t="s">
        <v>7291</v>
      </c>
      <c r="F213" s="256" t="s">
        <v>7292</v>
      </c>
      <c r="G213" s="257" t="s">
        <v>519</v>
      </c>
      <c r="H213" s="258">
        <v>15</v>
      </c>
      <c r="I213" s="259"/>
      <c r="J213" s="260">
        <f t="shared" si="30"/>
        <v>0</v>
      </c>
      <c r="K213" s="256" t="s">
        <v>6783</v>
      </c>
      <c r="L213" s="261"/>
      <c r="M213" s="262" t="s">
        <v>1</v>
      </c>
      <c r="N213" s="263" t="s">
        <v>40</v>
      </c>
      <c r="O213" s="72"/>
      <c r="P213" s="201">
        <f t="shared" si="31"/>
        <v>0</v>
      </c>
      <c r="Q213" s="201">
        <v>0</v>
      </c>
      <c r="R213" s="201">
        <f t="shared" si="32"/>
        <v>0</v>
      </c>
      <c r="S213" s="201">
        <v>0</v>
      </c>
      <c r="T213" s="202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531</v>
      </c>
      <c r="AT213" s="203" t="s">
        <v>340</v>
      </c>
      <c r="AU213" s="203" t="s">
        <v>86</v>
      </c>
      <c r="AY213" s="18" t="s">
        <v>239</v>
      </c>
      <c r="BE213" s="204">
        <f t="shared" si="34"/>
        <v>0</v>
      </c>
      <c r="BF213" s="204">
        <f t="shared" si="35"/>
        <v>0</v>
      </c>
      <c r="BG213" s="204">
        <f t="shared" si="36"/>
        <v>0</v>
      </c>
      <c r="BH213" s="204">
        <f t="shared" si="37"/>
        <v>0</v>
      </c>
      <c r="BI213" s="204">
        <f t="shared" si="38"/>
        <v>0</v>
      </c>
      <c r="BJ213" s="18" t="s">
        <v>83</v>
      </c>
      <c r="BK213" s="204">
        <f t="shared" si="39"/>
        <v>0</v>
      </c>
      <c r="BL213" s="18" t="s">
        <v>169</v>
      </c>
      <c r="BM213" s="203" t="s">
        <v>7293</v>
      </c>
    </row>
    <row r="214" spans="1:65" s="2" customFormat="1" ht="16.5" customHeight="1">
      <c r="A214" s="35"/>
      <c r="B214" s="36"/>
      <c r="C214" s="192" t="s">
        <v>858</v>
      </c>
      <c r="D214" s="192" t="s">
        <v>241</v>
      </c>
      <c r="E214" s="193" t="s">
        <v>7294</v>
      </c>
      <c r="F214" s="194" t="s">
        <v>7295</v>
      </c>
      <c r="G214" s="195" t="s">
        <v>519</v>
      </c>
      <c r="H214" s="196">
        <v>15</v>
      </c>
      <c r="I214" s="197"/>
      <c r="J214" s="198">
        <f t="shared" si="30"/>
        <v>0</v>
      </c>
      <c r="K214" s="194" t="s">
        <v>6783</v>
      </c>
      <c r="L214" s="40"/>
      <c r="M214" s="199" t="s">
        <v>1</v>
      </c>
      <c r="N214" s="200" t="s">
        <v>40</v>
      </c>
      <c r="O214" s="72"/>
      <c r="P214" s="201">
        <f t="shared" si="31"/>
        <v>0</v>
      </c>
      <c r="Q214" s="201">
        <v>0</v>
      </c>
      <c r="R214" s="201">
        <f t="shared" si="32"/>
        <v>0</v>
      </c>
      <c r="S214" s="201">
        <v>0</v>
      </c>
      <c r="T214" s="202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169</v>
      </c>
      <c r="AT214" s="203" t="s">
        <v>241</v>
      </c>
      <c r="AU214" s="203" t="s">
        <v>86</v>
      </c>
      <c r="AY214" s="18" t="s">
        <v>239</v>
      </c>
      <c r="BE214" s="204">
        <f t="shared" si="34"/>
        <v>0</v>
      </c>
      <c r="BF214" s="204">
        <f t="shared" si="35"/>
        <v>0</v>
      </c>
      <c r="BG214" s="204">
        <f t="shared" si="36"/>
        <v>0</v>
      </c>
      <c r="BH214" s="204">
        <f t="shared" si="37"/>
        <v>0</v>
      </c>
      <c r="BI214" s="204">
        <f t="shared" si="38"/>
        <v>0</v>
      </c>
      <c r="BJ214" s="18" t="s">
        <v>83</v>
      </c>
      <c r="BK214" s="204">
        <f t="shared" si="39"/>
        <v>0</v>
      </c>
      <c r="BL214" s="18" t="s">
        <v>169</v>
      </c>
      <c r="BM214" s="203" t="s">
        <v>7296</v>
      </c>
    </row>
    <row r="215" spans="1:65" s="2" customFormat="1" ht="21.75" customHeight="1">
      <c r="A215" s="35"/>
      <c r="B215" s="36"/>
      <c r="C215" s="254" t="s">
        <v>875</v>
      </c>
      <c r="D215" s="254" t="s">
        <v>340</v>
      </c>
      <c r="E215" s="255" t="s">
        <v>7297</v>
      </c>
      <c r="F215" s="256" t="s">
        <v>7298</v>
      </c>
      <c r="G215" s="257" t="s">
        <v>372</v>
      </c>
      <c r="H215" s="258">
        <v>3</v>
      </c>
      <c r="I215" s="259"/>
      <c r="J215" s="260">
        <f t="shared" si="30"/>
        <v>0</v>
      </c>
      <c r="K215" s="256" t="s">
        <v>6783</v>
      </c>
      <c r="L215" s="261"/>
      <c r="M215" s="262" t="s">
        <v>1</v>
      </c>
      <c r="N215" s="263" t="s">
        <v>40</v>
      </c>
      <c r="O215" s="72"/>
      <c r="P215" s="201">
        <f t="shared" si="31"/>
        <v>0</v>
      </c>
      <c r="Q215" s="201">
        <v>0</v>
      </c>
      <c r="R215" s="201">
        <f t="shared" si="32"/>
        <v>0</v>
      </c>
      <c r="S215" s="201">
        <v>0</v>
      </c>
      <c r="T215" s="202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531</v>
      </c>
      <c r="AT215" s="203" t="s">
        <v>340</v>
      </c>
      <c r="AU215" s="203" t="s">
        <v>86</v>
      </c>
      <c r="AY215" s="18" t="s">
        <v>239</v>
      </c>
      <c r="BE215" s="204">
        <f t="shared" si="34"/>
        <v>0</v>
      </c>
      <c r="BF215" s="204">
        <f t="shared" si="35"/>
        <v>0</v>
      </c>
      <c r="BG215" s="204">
        <f t="shared" si="36"/>
        <v>0</v>
      </c>
      <c r="BH215" s="204">
        <f t="shared" si="37"/>
        <v>0</v>
      </c>
      <c r="BI215" s="204">
        <f t="shared" si="38"/>
        <v>0</v>
      </c>
      <c r="BJ215" s="18" t="s">
        <v>83</v>
      </c>
      <c r="BK215" s="204">
        <f t="shared" si="39"/>
        <v>0</v>
      </c>
      <c r="BL215" s="18" t="s">
        <v>169</v>
      </c>
      <c r="BM215" s="203" t="s">
        <v>7299</v>
      </c>
    </row>
    <row r="216" spans="1:65" s="2" customFormat="1" ht="16.5" customHeight="1">
      <c r="A216" s="35"/>
      <c r="B216" s="36"/>
      <c r="C216" s="192" t="s">
        <v>886</v>
      </c>
      <c r="D216" s="192" t="s">
        <v>241</v>
      </c>
      <c r="E216" s="193" t="s">
        <v>7300</v>
      </c>
      <c r="F216" s="194" t="s">
        <v>7301</v>
      </c>
      <c r="G216" s="195" t="s">
        <v>372</v>
      </c>
      <c r="H216" s="196">
        <v>3</v>
      </c>
      <c r="I216" s="197"/>
      <c r="J216" s="198">
        <f t="shared" si="30"/>
        <v>0</v>
      </c>
      <c r="K216" s="194" t="s">
        <v>6783</v>
      </c>
      <c r="L216" s="40"/>
      <c r="M216" s="199" t="s">
        <v>1</v>
      </c>
      <c r="N216" s="200" t="s">
        <v>40</v>
      </c>
      <c r="O216" s="72"/>
      <c r="P216" s="201">
        <f t="shared" si="31"/>
        <v>0</v>
      </c>
      <c r="Q216" s="201">
        <v>0</v>
      </c>
      <c r="R216" s="201">
        <f t="shared" si="32"/>
        <v>0</v>
      </c>
      <c r="S216" s="201">
        <v>0</v>
      </c>
      <c r="T216" s="202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169</v>
      </c>
      <c r="AT216" s="203" t="s">
        <v>241</v>
      </c>
      <c r="AU216" s="203" t="s">
        <v>86</v>
      </c>
      <c r="AY216" s="18" t="s">
        <v>239</v>
      </c>
      <c r="BE216" s="204">
        <f t="shared" si="34"/>
        <v>0</v>
      </c>
      <c r="BF216" s="204">
        <f t="shared" si="35"/>
        <v>0</v>
      </c>
      <c r="BG216" s="204">
        <f t="shared" si="36"/>
        <v>0</v>
      </c>
      <c r="BH216" s="204">
        <f t="shared" si="37"/>
        <v>0</v>
      </c>
      <c r="BI216" s="204">
        <f t="shared" si="38"/>
        <v>0</v>
      </c>
      <c r="BJ216" s="18" t="s">
        <v>83</v>
      </c>
      <c r="BK216" s="204">
        <f t="shared" si="39"/>
        <v>0</v>
      </c>
      <c r="BL216" s="18" t="s">
        <v>169</v>
      </c>
      <c r="BM216" s="203" t="s">
        <v>7302</v>
      </c>
    </row>
    <row r="217" spans="1:65" s="2" customFormat="1" ht="16.5" customHeight="1">
      <c r="A217" s="35"/>
      <c r="B217" s="36"/>
      <c r="C217" s="254" t="s">
        <v>894</v>
      </c>
      <c r="D217" s="254" t="s">
        <v>340</v>
      </c>
      <c r="E217" s="255" t="s">
        <v>7303</v>
      </c>
      <c r="F217" s="256" t="s">
        <v>7304</v>
      </c>
      <c r="G217" s="257" t="s">
        <v>674</v>
      </c>
      <c r="H217" s="258">
        <v>50</v>
      </c>
      <c r="I217" s="259"/>
      <c r="J217" s="260">
        <f t="shared" si="30"/>
        <v>0</v>
      </c>
      <c r="K217" s="256" t="s">
        <v>6783</v>
      </c>
      <c r="L217" s="261"/>
      <c r="M217" s="262" t="s">
        <v>1</v>
      </c>
      <c r="N217" s="263" t="s">
        <v>40</v>
      </c>
      <c r="O217" s="72"/>
      <c r="P217" s="201">
        <f t="shared" si="31"/>
        <v>0</v>
      </c>
      <c r="Q217" s="201">
        <v>0</v>
      </c>
      <c r="R217" s="201">
        <f t="shared" si="32"/>
        <v>0</v>
      </c>
      <c r="S217" s="201">
        <v>0</v>
      </c>
      <c r="T217" s="202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531</v>
      </c>
      <c r="AT217" s="203" t="s">
        <v>340</v>
      </c>
      <c r="AU217" s="203" t="s">
        <v>86</v>
      </c>
      <c r="AY217" s="18" t="s">
        <v>239</v>
      </c>
      <c r="BE217" s="204">
        <f t="shared" si="34"/>
        <v>0</v>
      </c>
      <c r="BF217" s="204">
        <f t="shared" si="35"/>
        <v>0</v>
      </c>
      <c r="BG217" s="204">
        <f t="shared" si="36"/>
        <v>0</v>
      </c>
      <c r="BH217" s="204">
        <f t="shared" si="37"/>
        <v>0</v>
      </c>
      <c r="BI217" s="204">
        <f t="shared" si="38"/>
        <v>0</v>
      </c>
      <c r="BJ217" s="18" t="s">
        <v>83</v>
      </c>
      <c r="BK217" s="204">
        <f t="shared" si="39"/>
        <v>0</v>
      </c>
      <c r="BL217" s="18" t="s">
        <v>169</v>
      </c>
      <c r="BM217" s="203" t="s">
        <v>7305</v>
      </c>
    </row>
    <row r="218" spans="1:65" s="2" customFormat="1" ht="16.5" customHeight="1">
      <c r="A218" s="35"/>
      <c r="B218" s="36"/>
      <c r="C218" s="192" t="s">
        <v>903</v>
      </c>
      <c r="D218" s="192" t="s">
        <v>241</v>
      </c>
      <c r="E218" s="193" t="s">
        <v>7306</v>
      </c>
      <c r="F218" s="194" t="s">
        <v>7307</v>
      </c>
      <c r="G218" s="195" t="s">
        <v>674</v>
      </c>
      <c r="H218" s="196">
        <v>50</v>
      </c>
      <c r="I218" s="197"/>
      <c r="J218" s="198">
        <f t="shared" si="30"/>
        <v>0</v>
      </c>
      <c r="K218" s="194" t="s">
        <v>6783</v>
      </c>
      <c r="L218" s="40"/>
      <c r="M218" s="199" t="s">
        <v>1</v>
      </c>
      <c r="N218" s="200" t="s">
        <v>40</v>
      </c>
      <c r="O218" s="72"/>
      <c r="P218" s="201">
        <f t="shared" si="31"/>
        <v>0</v>
      </c>
      <c r="Q218" s="201">
        <v>0</v>
      </c>
      <c r="R218" s="201">
        <f t="shared" si="32"/>
        <v>0</v>
      </c>
      <c r="S218" s="201">
        <v>0</v>
      </c>
      <c r="T218" s="202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169</v>
      </c>
      <c r="AT218" s="203" t="s">
        <v>241</v>
      </c>
      <c r="AU218" s="203" t="s">
        <v>86</v>
      </c>
      <c r="AY218" s="18" t="s">
        <v>239</v>
      </c>
      <c r="BE218" s="204">
        <f t="shared" si="34"/>
        <v>0</v>
      </c>
      <c r="BF218" s="204">
        <f t="shared" si="35"/>
        <v>0</v>
      </c>
      <c r="BG218" s="204">
        <f t="shared" si="36"/>
        <v>0</v>
      </c>
      <c r="BH218" s="204">
        <f t="shared" si="37"/>
        <v>0</v>
      </c>
      <c r="BI218" s="204">
        <f t="shared" si="38"/>
        <v>0</v>
      </c>
      <c r="BJ218" s="18" t="s">
        <v>83</v>
      </c>
      <c r="BK218" s="204">
        <f t="shared" si="39"/>
        <v>0</v>
      </c>
      <c r="BL218" s="18" t="s">
        <v>169</v>
      </c>
      <c r="BM218" s="203" t="s">
        <v>7308</v>
      </c>
    </row>
    <row r="219" spans="1:65" s="2" customFormat="1" ht="16.5" customHeight="1">
      <c r="A219" s="35"/>
      <c r="B219" s="36"/>
      <c r="C219" s="254" t="s">
        <v>910</v>
      </c>
      <c r="D219" s="254" t="s">
        <v>340</v>
      </c>
      <c r="E219" s="255" t="s">
        <v>7309</v>
      </c>
      <c r="F219" s="256" t="s">
        <v>7310</v>
      </c>
      <c r="G219" s="257" t="s">
        <v>674</v>
      </c>
      <c r="H219" s="258">
        <v>60</v>
      </c>
      <c r="I219" s="259"/>
      <c r="J219" s="260">
        <f t="shared" si="30"/>
        <v>0</v>
      </c>
      <c r="K219" s="256" t="s">
        <v>6783</v>
      </c>
      <c r="L219" s="261"/>
      <c r="M219" s="262" t="s">
        <v>1</v>
      </c>
      <c r="N219" s="263" t="s">
        <v>40</v>
      </c>
      <c r="O219" s="72"/>
      <c r="P219" s="201">
        <f t="shared" si="31"/>
        <v>0</v>
      </c>
      <c r="Q219" s="201">
        <v>0</v>
      </c>
      <c r="R219" s="201">
        <f t="shared" si="32"/>
        <v>0</v>
      </c>
      <c r="S219" s="201">
        <v>0</v>
      </c>
      <c r="T219" s="202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531</v>
      </c>
      <c r="AT219" s="203" t="s">
        <v>340</v>
      </c>
      <c r="AU219" s="203" t="s">
        <v>86</v>
      </c>
      <c r="AY219" s="18" t="s">
        <v>239</v>
      </c>
      <c r="BE219" s="204">
        <f t="shared" si="34"/>
        <v>0</v>
      </c>
      <c r="BF219" s="204">
        <f t="shared" si="35"/>
        <v>0</v>
      </c>
      <c r="BG219" s="204">
        <f t="shared" si="36"/>
        <v>0</v>
      </c>
      <c r="BH219" s="204">
        <f t="shared" si="37"/>
        <v>0</v>
      </c>
      <c r="BI219" s="204">
        <f t="shared" si="38"/>
        <v>0</v>
      </c>
      <c r="BJ219" s="18" t="s">
        <v>83</v>
      </c>
      <c r="BK219" s="204">
        <f t="shared" si="39"/>
        <v>0</v>
      </c>
      <c r="BL219" s="18" t="s">
        <v>169</v>
      </c>
      <c r="BM219" s="203" t="s">
        <v>7311</v>
      </c>
    </row>
    <row r="220" spans="1:65" s="2" customFormat="1" ht="16.5" customHeight="1">
      <c r="A220" s="35"/>
      <c r="B220" s="36"/>
      <c r="C220" s="192" t="s">
        <v>918</v>
      </c>
      <c r="D220" s="192" t="s">
        <v>241</v>
      </c>
      <c r="E220" s="193" t="s">
        <v>7312</v>
      </c>
      <c r="F220" s="194" t="s">
        <v>7313</v>
      </c>
      <c r="G220" s="195" t="s">
        <v>674</v>
      </c>
      <c r="H220" s="196">
        <v>60</v>
      </c>
      <c r="I220" s="197"/>
      <c r="J220" s="198">
        <f t="shared" si="30"/>
        <v>0</v>
      </c>
      <c r="K220" s="194" t="s">
        <v>6783</v>
      </c>
      <c r="L220" s="40"/>
      <c r="M220" s="199" t="s">
        <v>1</v>
      </c>
      <c r="N220" s="200" t="s">
        <v>40</v>
      </c>
      <c r="O220" s="72"/>
      <c r="P220" s="201">
        <f t="shared" si="31"/>
        <v>0</v>
      </c>
      <c r="Q220" s="201">
        <v>0</v>
      </c>
      <c r="R220" s="201">
        <f t="shared" si="32"/>
        <v>0</v>
      </c>
      <c r="S220" s="201">
        <v>0</v>
      </c>
      <c r="T220" s="202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169</v>
      </c>
      <c r="AT220" s="203" t="s">
        <v>241</v>
      </c>
      <c r="AU220" s="203" t="s">
        <v>86</v>
      </c>
      <c r="AY220" s="18" t="s">
        <v>239</v>
      </c>
      <c r="BE220" s="204">
        <f t="shared" si="34"/>
        <v>0</v>
      </c>
      <c r="BF220" s="204">
        <f t="shared" si="35"/>
        <v>0</v>
      </c>
      <c r="BG220" s="204">
        <f t="shared" si="36"/>
        <v>0</v>
      </c>
      <c r="BH220" s="204">
        <f t="shared" si="37"/>
        <v>0</v>
      </c>
      <c r="BI220" s="204">
        <f t="shared" si="38"/>
        <v>0</v>
      </c>
      <c r="BJ220" s="18" t="s">
        <v>83</v>
      </c>
      <c r="BK220" s="204">
        <f t="shared" si="39"/>
        <v>0</v>
      </c>
      <c r="BL220" s="18" t="s">
        <v>169</v>
      </c>
      <c r="BM220" s="203" t="s">
        <v>7314</v>
      </c>
    </row>
    <row r="221" spans="1:65" s="2" customFormat="1" ht="16.5" customHeight="1">
      <c r="A221" s="35"/>
      <c r="B221" s="36"/>
      <c r="C221" s="192" t="s">
        <v>925</v>
      </c>
      <c r="D221" s="192" t="s">
        <v>241</v>
      </c>
      <c r="E221" s="193" t="s">
        <v>7315</v>
      </c>
      <c r="F221" s="194" t="s">
        <v>7316</v>
      </c>
      <c r="G221" s="195" t="s">
        <v>674</v>
      </c>
      <c r="H221" s="196">
        <v>25</v>
      </c>
      <c r="I221" s="197"/>
      <c r="J221" s="198">
        <f t="shared" si="30"/>
        <v>0</v>
      </c>
      <c r="K221" s="194" t="s">
        <v>6783</v>
      </c>
      <c r="L221" s="40"/>
      <c r="M221" s="199" t="s">
        <v>1</v>
      </c>
      <c r="N221" s="200" t="s">
        <v>40</v>
      </c>
      <c r="O221" s="72"/>
      <c r="P221" s="201">
        <f t="shared" si="31"/>
        <v>0</v>
      </c>
      <c r="Q221" s="201">
        <v>0</v>
      </c>
      <c r="R221" s="201">
        <f t="shared" si="32"/>
        <v>0</v>
      </c>
      <c r="S221" s="201">
        <v>0</v>
      </c>
      <c r="T221" s="202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169</v>
      </c>
      <c r="AT221" s="203" t="s">
        <v>241</v>
      </c>
      <c r="AU221" s="203" t="s">
        <v>86</v>
      </c>
      <c r="AY221" s="18" t="s">
        <v>239</v>
      </c>
      <c r="BE221" s="204">
        <f t="shared" si="34"/>
        <v>0</v>
      </c>
      <c r="BF221" s="204">
        <f t="shared" si="35"/>
        <v>0</v>
      </c>
      <c r="BG221" s="204">
        <f t="shared" si="36"/>
        <v>0</v>
      </c>
      <c r="BH221" s="204">
        <f t="shared" si="37"/>
        <v>0</v>
      </c>
      <c r="BI221" s="204">
        <f t="shared" si="38"/>
        <v>0</v>
      </c>
      <c r="BJ221" s="18" t="s">
        <v>83</v>
      </c>
      <c r="BK221" s="204">
        <f t="shared" si="39"/>
        <v>0</v>
      </c>
      <c r="BL221" s="18" t="s">
        <v>169</v>
      </c>
      <c r="BM221" s="203" t="s">
        <v>7317</v>
      </c>
    </row>
    <row r="222" spans="1:65" s="2" customFormat="1" ht="16.5" customHeight="1">
      <c r="A222" s="35"/>
      <c r="B222" s="36"/>
      <c r="C222" s="192" t="s">
        <v>976</v>
      </c>
      <c r="D222" s="192" t="s">
        <v>241</v>
      </c>
      <c r="E222" s="193" t="s">
        <v>7318</v>
      </c>
      <c r="F222" s="194" t="s">
        <v>7319</v>
      </c>
      <c r="G222" s="195" t="s">
        <v>674</v>
      </c>
      <c r="H222" s="196">
        <v>3</v>
      </c>
      <c r="I222" s="197"/>
      <c r="J222" s="198">
        <f t="shared" si="30"/>
        <v>0</v>
      </c>
      <c r="K222" s="194" t="s">
        <v>6783</v>
      </c>
      <c r="L222" s="40"/>
      <c r="M222" s="199" t="s">
        <v>1</v>
      </c>
      <c r="N222" s="200" t="s">
        <v>40</v>
      </c>
      <c r="O222" s="72"/>
      <c r="P222" s="201">
        <f t="shared" si="31"/>
        <v>0</v>
      </c>
      <c r="Q222" s="201">
        <v>0</v>
      </c>
      <c r="R222" s="201">
        <f t="shared" si="32"/>
        <v>0</v>
      </c>
      <c r="S222" s="201">
        <v>0</v>
      </c>
      <c r="T222" s="202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169</v>
      </c>
      <c r="AT222" s="203" t="s">
        <v>241</v>
      </c>
      <c r="AU222" s="203" t="s">
        <v>86</v>
      </c>
      <c r="AY222" s="18" t="s">
        <v>239</v>
      </c>
      <c r="BE222" s="204">
        <f t="shared" si="34"/>
        <v>0</v>
      </c>
      <c r="BF222" s="204">
        <f t="shared" si="35"/>
        <v>0</v>
      </c>
      <c r="BG222" s="204">
        <f t="shared" si="36"/>
        <v>0</v>
      </c>
      <c r="BH222" s="204">
        <f t="shared" si="37"/>
        <v>0</v>
      </c>
      <c r="BI222" s="204">
        <f t="shared" si="38"/>
        <v>0</v>
      </c>
      <c r="BJ222" s="18" t="s">
        <v>83</v>
      </c>
      <c r="BK222" s="204">
        <f t="shared" si="39"/>
        <v>0</v>
      </c>
      <c r="BL222" s="18" t="s">
        <v>169</v>
      </c>
      <c r="BM222" s="203" t="s">
        <v>7320</v>
      </c>
    </row>
    <row r="223" spans="1:65" s="2" customFormat="1" ht="16.5" customHeight="1">
      <c r="A223" s="35"/>
      <c r="B223" s="36"/>
      <c r="C223" s="254" t="s">
        <v>984</v>
      </c>
      <c r="D223" s="254" t="s">
        <v>340</v>
      </c>
      <c r="E223" s="255" t="s">
        <v>7321</v>
      </c>
      <c r="F223" s="256" t="s">
        <v>7322</v>
      </c>
      <c r="G223" s="257" t="s">
        <v>674</v>
      </c>
      <c r="H223" s="258">
        <v>120</v>
      </c>
      <c r="I223" s="259"/>
      <c r="J223" s="260">
        <f t="shared" si="30"/>
        <v>0</v>
      </c>
      <c r="K223" s="256" t="s">
        <v>6783</v>
      </c>
      <c r="L223" s="261"/>
      <c r="M223" s="262" t="s">
        <v>1</v>
      </c>
      <c r="N223" s="263" t="s">
        <v>40</v>
      </c>
      <c r="O223" s="72"/>
      <c r="P223" s="201">
        <f t="shared" si="31"/>
        <v>0</v>
      </c>
      <c r="Q223" s="201">
        <v>0</v>
      </c>
      <c r="R223" s="201">
        <f t="shared" si="32"/>
        <v>0</v>
      </c>
      <c r="S223" s="201">
        <v>0</v>
      </c>
      <c r="T223" s="202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531</v>
      </c>
      <c r="AT223" s="203" t="s">
        <v>340</v>
      </c>
      <c r="AU223" s="203" t="s">
        <v>86</v>
      </c>
      <c r="AY223" s="18" t="s">
        <v>239</v>
      </c>
      <c r="BE223" s="204">
        <f t="shared" si="34"/>
        <v>0</v>
      </c>
      <c r="BF223" s="204">
        <f t="shared" si="35"/>
        <v>0</v>
      </c>
      <c r="BG223" s="204">
        <f t="shared" si="36"/>
        <v>0</v>
      </c>
      <c r="BH223" s="204">
        <f t="shared" si="37"/>
        <v>0</v>
      </c>
      <c r="BI223" s="204">
        <f t="shared" si="38"/>
        <v>0</v>
      </c>
      <c r="BJ223" s="18" t="s">
        <v>83</v>
      </c>
      <c r="BK223" s="204">
        <f t="shared" si="39"/>
        <v>0</v>
      </c>
      <c r="BL223" s="18" t="s">
        <v>169</v>
      </c>
      <c r="BM223" s="203" t="s">
        <v>7323</v>
      </c>
    </row>
    <row r="224" spans="1:65" s="2" customFormat="1" ht="16.5" customHeight="1">
      <c r="A224" s="35"/>
      <c r="B224" s="36"/>
      <c r="C224" s="192" t="s">
        <v>998</v>
      </c>
      <c r="D224" s="192" t="s">
        <v>241</v>
      </c>
      <c r="E224" s="193" t="s">
        <v>7324</v>
      </c>
      <c r="F224" s="194" t="s">
        <v>7325</v>
      </c>
      <c r="G224" s="195" t="s">
        <v>674</v>
      </c>
      <c r="H224" s="196">
        <v>120</v>
      </c>
      <c r="I224" s="197"/>
      <c r="J224" s="198">
        <f t="shared" si="30"/>
        <v>0</v>
      </c>
      <c r="K224" s="194" t="s">
        <v>6783</v>
      </c>
      <c r="L224" s="40"/>
      <c r="M224" s="199" t="s">
        <v>1</v>
      </c>
      <c r="N224" s="200" t="s">
        <v>40</v>
      </c>
      <c r="O224" s="72"/>
      <c r="P224" s="201">
        <f t="shared" si="31"/>
        <v>0</v>
      </c>
      <c r="Q224" s="201">
        <v>0</v>
      </c>
      <c r="R224" s="201">
        <f t="shared" si="32"/>
        <v>0</v>
      </c>
      <c r="S224" s="201">
        <v>0</v>
      </c>
      <c r="T224" s="202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169</v>
      </c>
      <c r="AT224" s="203" t="s">
        <v>241</v>
      </c>
      <c r="AU224" s="203" t="s">
        <v>86</v>
      </c>
      <c r="AY224" s="18" t="s">
        <v>239</v>
      </c>
      <c r="BE224" s="204">
        <f t="shared" si="34"/>
        <v>0</v>
      </c>
      <c r="BF224" s="204">
        <f t="shared" si="35"/>
        <v>0</v>
      </c>
      <c r="BG224" s="204">
        <f t="shared" si="36"/>
        <v>0</v>
      </c>
      <c r="BH224" s="204">
        <f t="shared" si="37"/>
        <v>0</v>
      </c>
      <c r="BI224" s="204">
        <f t="shared" si="38"/>
        <v>0</v>
      </c>
      <c r="BJ224" s="18" t="s">
        <v>83</v>
      </c>
      <c r="BK224" s="204">
        <f t="shared" si="39"/>
        <v>0</v>
      </c>
      <c r="BL224" s="18" t="s">
        <v>169</v>
      </c>
      <c r="BM224" s="203" t="s">
        <v>7326</v>
      </c>
    </row>
    <row r="225" spans="1:65" s="2" customFormat="1" ht="16.5" customHeight="1">
      <c r="A225" s="35"/>
      <c r="B225" s="36"/>
      <c r="C225" s="254" t="s">
        <v>1010</v>
      </c>
      <c r="D225" s="254" t="s">
        <v>340</v>
      </c>
      <c r="E225" s="255" t="s">
        <v>7327</v>
      </c>
      <c r="F225" s="256" t="s">
        <v>7328</v>
      </c>
      <c r="G225" s="257" t="s">
        <v>674</v>
      </c>
      <c r="H225" s="258">
        <v>40</v>
      </c>
      <c r="I225" s="259"/>
      <c r="J225" s="260">
        <f t="shared" si="30"/>
        <v>0</v>
      </c>
      <c r="K225" s="256" t="s">
        <v>6783</v>
      </c>
      <c r="L225" s="261"/>
      <c r="M225" s="262" t="s">
        <v>1</v>
      </c>
      <c r="N225" s="263" t="s">
        <v>40</v>
      </c>
      <c r="O225" s="72"/>
      <c r="P225" s="201">
        <f t="shared" si="31"/>
        <v>0</v>
      </c>
      <c r="Q225" s="201">
        <v>0</v>
      </c>
      <c r="R225" s="201">
        <f t="shared" si="32"/>
        <v>0</v>
      </c>
      <c r="S225" s="201">
        <v>0</v>
      </c>
      <c r="T225" s="202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531</v>
      </c>
      <c r="AT225" s="203" t="s">
        <v>340</v>
      </c>
      <c r="AU225" s="203" t="s">
        <v>86</v>
      </c>
      <c r="AY225" s="18" t="s">
        <v>239</v>
      </c>
      <c r="BE225" s="204">
        <f t="shared" si="34"/>
        <v>0</v>
      </c>
      <c r="BF225" s="204">
        <f t="shared" si="35"/>
        <v>0</v>
      </c>
      <c r="BG225" s="204">
        <f t="shared" si="36"/>
        <v>0</v>
      </c>
      <c r="BH225" s="204">
        <f t="shared" si="37"/>
        <v>0</v>
      </c>
      <c r="BI225" s="204">
        <f t="shared" si="38"/>
        <v>0</v>
      </c>
      <c r="BJ225" s="18" t="s">
        <v>83</v>
      </c>
      <c r="BK225" s="204">
        <f t="shared" si="39"/>
        <v>0</v>
      </c>
      <c r="BL225" s="18" t="s">
        <v>169</v>
      </c>
      <c r="BM225" s="203" t="s">
        <v>7329</v>
      </c>
    </row>
    <row r="226" spans="1:65" s="2" customFormat="1" ht="16.5" customHeight="1">
      <c r="A226" s="35"/>
      <c r="B226" s="36"/>
      <c r="C226" s="192" t="s">
        <v>1015</v>
      </c>
      <c r="D226" s="192" t="s">
        <v>241</v>
      </c>
      <c r="E226" s="193" t="s">
        <v>7330</v>
      </c>
      <c r="F226" s="194" t="s">
        <v>7331</v>
      </c>
      <c r="G226" s="195" t="s">
        <v>674</v>
      </c>
      <c r="H226" s="196">
        <v>40</v>
      </c>
      <c r="I226" s="197"/>
      <c r="J226" s="198">
        <f t="shared" si="30"/>
        <v>0</v>
      </c>
      <c r="K226" s="194" t="s">
        <v>6783</v>
      </c>
      <c r="L226" s="40"/>
      <c r="M226" s="199" t="s">
        <v>1</v>
      </c>
      <c r="N226" s="200" t="s">
        <v>40</v>
      </c>
      <c r="O226" s="72"/>
      <c r="P226" s="201">
        <f t="shared" si="31"/>
        <v>0</v>
      </c>
      <c r="Q226" s="201">
        <v>0</v>
      </c>
      <c r="R226" s="201">
        <f t="shared" si="32"/>
        <v>0</v>
      </c>
      <c r="S226" s="201">
        <v>0</v>
      </c>
      <c r="T226" s="202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169</v>
      </c>
      <c r="AT226" s="203" t="s">
        <v>241</v>
      </c>
      <c r="AU226" s="203" t="s">
        <v>86</v>
      </c>
      <c r="AY226" s="18" t="s">
        <v>239</v>
      </c>
      <c r="BE226" s="204">
        <f t="shared" si="34"/>
        <v>0</v>
      </c>
      <c r="BF226" s="204">
        <f t="shared" si="35"/>
        <v>0</v>
      </c>
      <c r="BG226" s="204">
        <f t="shared" si="36"/>
        <v>0</v>
      </c>
      <c r="BH226" s="204">
        <f t="shared" si="37"/>
        <v>0</v>
      </c>
      <c r="BI226" s="204">
        <f t="shared" si="38"/>
        <v>0</v>
      </c>
      <c r="BJ226" s="18" t="s">
        <v>83</v>
      </c>
      <c r="BK226" s="204">
        <f t="shared" si="39"/>
        <v>0</v>
      </c>
      <c r="BL226" s="18" t="s">
        <v>169</v>
      </c>
      <c r="BM226" s="203" t="s">
        <v>7332</v>
      </c>
    </row>
    <row r="227" spans="1:65" s="2" customFormat="1" ht="16.5" customHeight="1">
      <c r="A227" s="35"/>
      <c r="B227" s="36"/>
      <c r="C227" s="254" t="s">
        <v>1023</v>
      </c>
      <c r="D227" s="254" t="s">
        <v>340</v>
      </c>
      <c r="E227" s="255" t="s">
        <v>7333</v>
      </c>
      <c r="F227" s="256" t="s">
        <v>7334</v>
      </c>
      <c r="G227" s="257" t="s">
        <v>674</v>
      </c>
      <c r="H227" s="258">
        <v>45</v>
      </c>
      <c r="I227" s="259"/>
      <c r="J227" s="260">
        <f t="shared" si="30"/>
        <v>0</v>
      </c>
      <c r="K227" s="256" t="s">
        <v>6783</v>
      </c>
      <c r="L227" s="261"/>
      <c r="M227" s="262" t="s">
        <v>1</v>
      </c>
      <c r="N227" s="263" t="s">
        <v>40</v>
      </c>
      <c r="O227" s="72"/>
      <c r="P227" s="201">
        <f t="shared" si="31"/>
        <v>0</v>
      </c>
      <c r="Q227" s="201">
        <v>0</v>
      </c>
      <c r="R227" s="201">
        <f t="shared" si="32"/>
        <v>0</v>
      </c>
      <c r="S227" s="201">
        <v>0</v>
      </c>
      <c r="T227" s="202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531</v>
      </c>
      <c r="AT227" s="203" t="s">
        <v>340</v>
      </c>
      <c r="AU227" s="203" t="s">
        <v>86</v>
      </c>
      <c r="AY227" s="18" t="s">
        <v>239</v>
      </c>
      <c r="BE227" s="204">
        <f t="shared" si="34"/>
        <v>0</v>
      </c>
      <c r="BF227" s="204">
        <f t="shared" si="35"/>
        <v>0</v>
      </c>
      <c r="BG227" s="204">
        <f t="shared" si="36"/>
        <v>0</v>
      </c>
      <c r="BH227" s="204">
        <f t="shared" si="37"/>
        <v>0</v>
      </c>
      <c r="BI227" s="204">
        <f t="shared" si="38"/>
        <v>0</v>
      </c>
      <c r="BJ227" s="18" t="s">
        <v>83</v>
      </c>
      <c r="BK227" s="204">
        <f t="shared" si="39"/>
        <v>0</v>
      </c>
      <c r="BL227" s="18" t="s">
        <v>169</v>
      </c>
      <c r="BM227" s="203" t="s">
        <v>7335</v>
      </c>
    </row>
    <row r="228" spans="1:65" s="2" customFormat="1" ht="16.5" customHeight="1">
      <c r="A228" s="35"/>
      <c r="B228" s="36"/>
      <c r="C228" s="192" t="s">
        <v>1027</v>
      </c>
      <c r="D228" s="192" t="s">
        <v>241</v>
      </c>
      <c r="E228" s="193" t="s">
        <v>7336</v>
      </c>
      <c r="F228" s="194" t="s">
        <v>7337</v>
      </c>
      <c r="G228" s="195" t="s">
        <v>674</v>
      </c>
      <c r="H228" s="196">
        <v>45</v>
      </c>
      <c r="I228" s="197"/>
      <c r="J228" s="198">
        <f t="shared" si="30"/>
        <v>0</v>
      </c>
      <c r="K228" s="194" t="s">
        <v>6783</v>
      </c>
      <c r="L228" s="40"/>
      <c r="M228" s="199" t="s">
        <v>1</v>
      </c>
      <c r="N228" s="200" t="s">
        <v>40</v>
      </c>
      <c r="O228" s="72"/>
      <c r="P228" s="201">
        <f t="shared" si="31"/>
        <v>0</v>
      </c>
      <c r="Q228" s="201">
        <v>0</v>
      </c>
      <c r="R228" s="201">
        <f t="shared" si="32"/>
        <v>0</v>
      </c>
      <c r="S228" s="201">
        <v>0</v>
      </c>
      <c r="T228" s="202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169</v>
      </c>
      <c r="AT228" s="203" t="s">
        <v>241</v>
      </c>
      <c r="AU228" s="203" t="s">
        <v>86</v>
      </c>
      <c r="AY228" s="18" t="s">
        <v>239</v>
      </c>
      <c r="BE228" s="204">
        <f t="shared" si="34"/>
        <v>0</v>
      </c>
      <c r="BF228" s="204">
        <f t="shared" si="35"/>
        <v>0</v>
      </c>
      <c r="BG228" s="204">
        <f t="shared" si="36"/>
        <v>0</v>
      </c>
      <c r="BH228" s="204">
        <f t="shared" si="37"/>
        <v>0</v>
      </c>
      <c r="BI228" s="204">
        <f t="shared" si="38"/>
        <v>0</v>
      </c>
      <c r="BJ228" s="18" t="s">
        <v>83</v>
      </c>
      <c r="BK228" s="204">
        <f t="shared" si="39"/>
        <v>0</v>
      </c>
      <c r="BL228" s="18" t="s">
        <v>169</v>
      </c>
      <c r="BM228" s="203" t="s">
        <v>7338</v>
      </c>
    </row>
    <row r="229" spans="1:65" s="2" customFormat="1" ht="16.5" customHeight="1">
      <c r="A229" s="35"/>
      <c r="B229" s="36"/>
      <c r="C229" s="254" t="s">
        <v>1034</v>
      </c>
      <c r="D229" s="254" t="s">
        <v>340</v>
      </c>
      <c r="E229" s="255" t="s">
        <v>7339</v>
      </c>
      <c r="F229" s="256" t="s">
        <v>7340</v>
      </c>
      <c r="G229" s="257" t="s">
        <v>674</v>
      </c>
      <c r="H229" s="258">
        <v>25</v>
      </c>
      <c r="I229" s="259"/>
      <c r="J229" s="260">
        <f t="shared" si="30"/>
        <v>0</v>
      </c>
      <c r="K229" s="256" t="s">
        <v>6783</v>
      </c>
      <c r="L229" s="261"/>
      <c r="M229" s="262" t="s">
        <v>1</v>
      </c>
      <c r="N229" s="263" t="s">
        <v>40</v>
      </c>
      <c r="O229" s="72"/>
      <c r="P229" s="201">
        <f t="shared" si="31"/>
        <v>0</v>
      </c>
      <c r="Q229" s="201">
        <v>0</v>
      </c>
      <c r="R229" s="201">
        <f t="shared" si="32"/>
        <v>0</v>
      </c>
      <c r="S229" s="201">
        <v>0</v>
      </c>
      <c r="T229" s="202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531</v>
      </c>
      <c r="AT229" s="203" t="s">
        <v>340</v>
      </c>
      <c r="AU229" s="203" t="s">
        <v>86</v>
      </c>
      <c r="AY229" s="18" t="s">
        <v>239</v>
      </c>
      <c r="BE229" s="204">
        <f t="shared" si="34"/>
        <v>0</v>
      </c>
      <c r="BF229" s="204">
        <f t="shared" si="35"/>
        <v>0</v>
      </c>
      <c r="BG229" s="204">
        <f t="shared" si="36"/>
        <v>0</v>
      </c>
      <c r="BH229" s="204">
        <f t="shared" si="37"/>
        <v>0</v>
      </c>
      <c r="BI229" s="204">
        <f t="shared" si="38"/>
        <v>0</v>
      </c>
      <c r="BJ229" s="18" t="s">
        <v>83</v>
      </c>
      <c r="BK229" s="204">
        <f t="shared" si="39"/>
        <v>0</v>
      </c>
      <c r="BL229" s="18" t="s">
        <v>169</v>
      </c>
      <c r="BM229" s="203" t="s">
        <v>7341</v>
      </c>
    </row>
    <row r="230" spans="1:65" s="2" customFormat="1" ht="16.5" customHeight="1">
      <c r="A230" s="35"/>
      <c r="B230" s="36"/>
      <c r="C230" s="192" t="s">
        <v>1045</v>
      </c>
      <c r="D230" s="192" t="s">
        <v>241</v>
      </c>
      <c r="E230" s="193" t="s">
        <v>7342</v>
      </c>
      <c r="F230" s="194" t="s">
        <v>7343</v>
      </c>
      <c r="G230" s="195" t="s">
        <v>674</v>
      </c>
      <c r="H230" s="196">
        <v>25</v>
      </c>
      <c r="I230" s="197"/>
      <c r="J230" s="198">
        <f t="shared" si="30"/>
        <v>0</v>
      </c>
      <c r="K230" s="194" t="s">
        <v>6783</v>
      </c>
      <c r="L230" s="40"/>
      <c r="M230" s="199" t="s">
        <v>1</v>
      </c>
      <c r="N230" s="200" t="s">
        <v>40</v>
      </c>
      <c r="O230" s="72"/>
      <c r="P230" s="201">
        <f t="shared" si="31"/>
        <v>0</v>
      </c>
      <c r="Q230" s="201">
        <v>0</v>
      </c>
      <c r="R230" s="201">
        <f t="shared" si="32"/>
        <v>0</v>
      </c>
      <c r="S230" s="201">
        <v>0</v>
      </c>
      <c r="T230" s="202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169</v>
      </c>
      <c r="AT230" s="203" t="s">
        <v>241</v>
      </c>
      <c r="AU230" s="203" t="s">
        <v>86</v>
      </c>
      <c r="AY230" s="18" t="s">
        <v>239</v>
      </c>
      <c r="BE230" s="204">
        <f t="shared" si="34"/>
        <v>0</v>
      </c>
      <c r="BF230" s="204">
        <f t="shared" si="35"/>
        <v>0</v>
      </c>
      <c r="BG230" s="204">
        <f t="shared" si="36"/>
        <v>0</v>
      </c>
      <c r="BH230" s="204">
        <f t="shared" si="37"/>
        <v>0</v>
      </c>
      <c r="BI230" s="204">
        <f t="shared" si="38"/>
        <v>0</v>
      </c>
      <c r="BJ230" s="18" t="s">
        <v>83</v>
      </c>
      <c r="BK230" s="204">
        <f t="shared" si="39"/>
        <v>0</v>
      </c>
      <c r="BL230" s="18" t="s">
        <v>169</v>
      </c>
      <c r="BM230" s="203" t="s">
        <v>7344</v>
      </c>
    </row>
    <row r="231" spans="1:65" s="2" customFormat="1" ht="16.5" customHeight="1">
      <c r="A231" s="35"/>
      <c r="B231" s="36"/>
      <c r="C231" s="254" t="s">
        <v>1053</v>
      </c>
      <c r="D231" s="254" t="s">
        <v>340</v>
      </c>
      <c r="E231" s="255" t="s">
        <v>7345</v>
      </c>
      <c r="F231" s="256" t="s">
        <v>7346</v>
      </c>
      <c r="G231" s="257" t="s">
        <v>674</v>
      </c>
      <c r="H231" s="258">
        <v>20</v>
      </c>
      <c r="I231" s="259"/>
      <c r="J231" s="260">
        <f t="shared" si="30"/>
        <v>0</v>
      </c>
      <c r="K231" s="256" t="s">
        <v>6783</v>
      </c>
      <c r="L231" s="261"/>
      <c r="M231" s="262" t="s">
        <v>1</v>
      </c>
      <c r="N231" s="263" t="s">
        <v>40</v>
      </c>
      <c r="O231" s="72"/>
      <c r="P231" s="201">
        <f t="shared" si="31"/>
        <v>0</v>
      </c>
      <c r="Q231" s="201">
        <v>0</v>
      </c>
      <c r="R231" s="201">
        <f t="shared" si="32"/>
        <v>0</v>
      </c>
      <c r="S231" s="201">
        <v>0</v>
      </c>
      <c r="T231" s="202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531</v>
      </c>
      <c r="AT231" s="203" t="s">
        <v>340</v>
      </c>
      <c r="AU231" s="203" t="s">
        <v>86</v>
      </c>
      <c r="AY231" s="18" t="s">
        <v>239</v>
      </c>
      <c r="BE231" s="204">
        <f t="shared" si="34"/>
        <v>0</v>
      </c>
      <c r="BF231" s="204">
        <f t="shared" si="35"/>
        <v>0</v>
      </c>
      <c r="BG231" s="204">
        <f t="shared" si="36"/>
        <v>0</v>
      </c>
      <c r="BH231" s="204">
        <f t="shared" si="37"/>
        <v>0</v>
      </c>
      <c r="BI231" s="204">
        <f t="shared" si="38"/>
        <v>0</v>
      </c>
      <c r="BJ231" s="18" t="s">
        <v>83</v>
      </c>
      <c r="BK231" s="204">
        <f t="shared" si="39"/>
        <v>0</v>
      </c>
      <c r="BL231" s="18" t="s">
        <v>169</v>
      </c>
      <c r="BM231" s="203" t="s">
        <v>7347</v>
      </c>
    </row>
    <row r="232" spans="1:65" s="2" customFormat="1" ht="16.5" customHeight="1">
      <c r="A232" s="35"/>
      <c r="B232" s="36"/>
      <c r="C232" s="192" t="s">
        <v>1059</v>
      </c>
      <c r="D232" s="192" t="s">
        <v>241</v>
      </c>
      <c r="E232" s="193" t="s">
        <v>7348</v>
      </c>
      <c r="F232" s="194" t="s">
        <v>7349</v>
      </c>
      <c r="G232" s="195" t="s">
        <v>674</v>
      </c>
      <c r="H232" s="196">
        <v>20</v>
      </c>
      <c r="I232" s="197"/>
      <c r="J232" s="198">
        <f t="shared" si="30"/>
        <v>0</v>
      </c>
      <c r="K232" s="194" t="s">
        <v>6783</v>
      </c>
      <c r="L232" s="40"/>
      <c r="M232" s="199" t="s">
        <v>1</v>
      </c>
      <c r="N232" s="200" t="s">
        <v>40</v>
      </c>
      <c r="O232" s="72"/>
      <c r="P232" s="201">
        <f t="shared" si="31"/>
        <v>0</v>
      </c>
      <c r="Q232" s="201">
        <v>0</v>
      </c>
      <c r="R232" s="201">
        <f t="shared" si="32"/>
        <v>0</v>
      </c>
      <c r="S232" s="201">
        <v>0</v>
      </c>
      <c r="T232" s="202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169</v>
      </c>
      <c r="AT232" s="203" t="s">
        <v>241</v>
      </c>
      <c r="AU232" s="203" t="s">
        <v>86</v>
      </c>
      <c r="AY232" s="18" t="s">
        <v>239</v>
      </c>
      <c r="BE232" s="204">
        <f t="shared" si="34"/>
        <v>0</v>
      </c>
      <c r="BF232" s="204">
        <f t="shared" si="35"/>
        <v>0</v>
      </c>
      <c r="BG232" s="204">
        <f t="shared" si="36"/>
        <v>0</v>
      </c>
      <c r="BH232" s="204">
        <f t="shared" si="37"/>
        <v>0</v>
      </c>
      <c r="BI232" s="204">
        <f t="shared" si="38"/>
        <v>0</v>
      </c>
      <c r="BJ232" s="18" t="s">
        <v>83</v>
      </c>
      <c r="BK232" s="204">
        <f t="shared" si="39"/>
        <v>0</v>
      </c>
      <c r="BL232" s="18" t="s">
        <v>169</v>
      </c>
      <c r="BM232" s="203" t="s">
        <v>7350</v>
      </c>
    </row>
    <row r="233" spans="1:65" s="12" customFormat="1" ht="22.9" customHeight="1">
      <c r="B233" s="176"/>
      <c r="C233" s="177"/>
      <c r="D233" s="178" t="s">
        <v>74</v>
      </c>
      <c r="E233" s="190" t="s">
        <v>7351</v>
      </c>
      <c r="F233" s="190" t="s">
        <v>7352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SUM(P234:P273)</f>
        <v>0</v>
      </c>
      <c r="Q233" s="184"/>
      <c r="R233" s="185">
        <f>SUM(R234:R273)</f>
        <v>0</v>
      </c>
      <c r="S233" s="184"/>
      <c r="T233" s="186">
        <f>SUM(T234:T273)</f>
        <v>0</v>
      </c>
      <c r="AR233" s="187" t="s">
        <v>86</v>
      </c>
      <c r="AT233" s="188" t="s">
        <v>74</v>
      </c>
      <c r="AU233" s="188" t="s">
        <v>83</v>
      </c>
      <c r="AY233" s="187" t="s">
        <v>239</v>
      </c>
      <c r="BK233" s="189">
        <f>SUM(BK234:BK273)</f>
        <v>0</v>
      </c>
    </row>
    <row r="234" spans="1:65" s="2" customFormat="1" ht="16.5" customHeight="1">
      <c r="A234" s="35"/>
      <c r="B234" s="36"/>
      <c r="C234" s="254" t="s">
        <v>1081</v>
      </c>
      <c r="D234" s="254" t="s">
        <v>340</v>
      </c>
      <c r="E234" s="255" t="s">
        <v>7353</v>
      </c>
      <c r="F234" s="256" t="s">
        <v>7354</v>
      </c>
      <c r="G234" s="257" t="s">
        <v>519</v>
      </c>
      <c r="H234" s="258">
        <v>120</v>
      </c>
      <c r="I234" s="259"/>
      <c r="J234" s="260">
        <f t="shared" ref="J234:J273" si="40">ROUND(I234*H234,2)</f>
        <v>0</v>
      </c>
      <c r="K234" s="256" t="s">
        <v>6783</v>
      </c>
      <c r="L234" s="261"/>
      <c r="M234" s="262" t="s">
        <v>1</v>
      </c>
      <c r="N234" s="263" t="s">
        <v>40</v>
      </c>
      <c r="O234" s="72"/>
      <c r="P234" s="201">
        <f t="shared" ref="P234:P273" si="41">O234*H234</f>
        <v>0</v>
      </c>
      <c r="Q234" s="201">
        <v>0</v>
      </c>
      <c r="R234" s="201">
        <f t="shared" ref="R234:R273" si="42">Q234*H234</f>
        <v>0</v>
      </c>
      <c r="S234" s="201">
        <v>0</v>
      </c>
      <c r="T234" s="202">
        <f t="shared" ref="T234:T273" si="43"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531</v>
      </c>
      <c r="AT234" s="203" t="s">
        <v>340</v>
      </c>
      <c r="AU234" s="203" t="s">
        <v>86</v>
      </c>
      <c r="AY234" s="18" t="s">
        <v>239</v>
      </c>
      <c r="BE234" s="204">
        <f t="shared" ref="BE234:BE273" si="44">IF(N234="základní",J234,0)</f>
        <v>0</v>
      </c>
      <c r="BF234" s="204">
        <f t="shared" ref="BF234:BF273" si="45">IF(N234="snížená",J234,0)</f>
        <v>0</v>
      </c>
      <c r="BG234" s="204">
        <f t="shared" ref="BG234:BG273" si="46">IF(N234="zákl. přenesená",J234,0)</f>
        <v>0</v>
      </c>
      <c r="BH234" s="204">
        <f t="shared" ref="BH234:BH273" si="47">IF(N234="sníž. přenesená",J234,0)</f>
        <v>0</v>
      </c>
      <c r="BI234" s="204">
        <f t="shared" ref="BI234:BI273" si="48">IF(N234="nulová",J234,0)</f>
        <v>0</v>
      </c>
      <c r="BJ234" s="18" t="s">
        <v>83</v>
      </c>
      <c r="BK234" s="204">
        <f t="shared" ref="BK234:BK273" si="49">ROUND(I234*H234,2)</f>
        <v>0</v>
      </c>
      <c r="BL234" s="18" t="s">
        <v>169</v>
      </c>
      <c r="BM234" s="203" t="s">
        <v>7355</v>
      </c>
    </row>
    <row r="235" spans="1:65" s="2" customFormat="1" ht="16.5" customHeight="1">
      <c r="A235" s="35"/>
      <c r="B235" s="36"/>
      <c r="C235" s="192" t="s">
        <v>1087</v>
      </c>
      <c r="D235" s="192" t="s">
        <v>241</v>
      </c>
      <c r="E235" s="193" t="s">
        <v>7356</v>
      </c>
      <c r="F235" s="194" t="s">
        <v>7357</v>
      </c>
      <c r="G235" s="195" t="s">
        <v>519</v>
      </c>
      <c r="H235" s="196">
        <v>120</v>
      </c>
      <c r="I235" s="197"/>
      <c r="J235" s="198">
        <f t="shared" si="40"/>
        <v>0</v>
      </c>
      <c r="K235" s="194" t="s">
        <v>6783</v>
      </c>
      <c r="L235" s="40"/>
      <c r="M235" s="199" t="s">
        <v>1</v>
      </c>
      <c r="N235" s="200" t="s">
        <v>40</v>
      </c>
      <c r="O235" s="72"/>
      <c r="P235" s="201">
        <f t="shared" si="41"/>
        <v>0</v>
      </c>
      <c r="Q235" s="201">
        <v>0</v>
      </c>
      <c r="R235" s="201">
        <f t="shared" si="42"/>
        <v>0</v>
      </c>
      <c r="S235" s="201">
        <v>0</v>
      </c>
      <c r="T235" s="202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169</v>
      </c>
      <c r="AT235" s="203" t="s">
        <v>241</v>
      </c>
      <c r="AU235" s="203" t="s">
        <v>86</v>
      </c>
      <c r="AY235" s="18" t="s">
        <v>239</v>
      </c>
      <c r="BE235" s="204">
        <f t="shared" si="44"/>
        <v>0</v>
      </c>
      <c r="BF235" s="204">
        <f t="shared" si="45"/>
        <v>0</v>
      </c>
      <c r="BG235" s="204">
        <f t="shared" si="46"/>
        <v>0</v>
      </c>
      <c r="BH235" s="204">
        <f t="shared" si="47"/>
        <v>0</v>
      </c>
      <c r="BI235" s="204">
        <f t="shared" si="48"/>
        <v>0</v>
      </c>
      <c r="BJ235" s="18" t="s">
        <v>83</v>
      </c>
      <c r="BK235" s="204">
        <f t="shared" si="49"/>
        <v>0</v>
      </c>
      <c r="BL235" s="18" t="s">
        <v>169</v>
      </c>
      <c r="BM235" s="203" t="s">
        <v>7358</v>
      </c>
    </row>
    <row r="236" spans="1:65" s="2" customFormat="1" ht="16.5" customHeight="1">
      <c r="A236" s="35"/>
      <c r="B236" s="36"/>
      <c r="C236" s="254" t="s">
        <v>1093</v>
      </c>
      <c r="D236" s="254" t="s">
        <v>340</v>
      </c>
      <c r="E236" s="255" t="s">
        <v>7359</v>
      </c>
      <c r="F236" s="256" t="s">
        <v>7360</v>
      </c>
      <c r="G236" s="257" t="s">
        <v>519</v>
      </c>
      <c r="H236" s="258">
        <v>2900</v>
      </c>
      <c r="I236" s="259"/>
      <c r="J236" s="260">
        <f t="shared" si="40"/>
        <v>0</v>
      </c>
      <c r="K236" s="256" t="s">
        <v>6783</v>
      </c>
      <c r="L236" s="261"/>
      <c r="M236" s="262" t="s">
        <v>1</v>
      </c>
      <c r="N236" s="263" t="s">
        <v>40</v>
      </c>
      <c r="O236" s="72"/>
      <c r="P236" s="201">
        <f t="shared" si="41"/>
        <v>0</v>
      </c>
      <c r="Q236" s="201">
        <v>0</v>
      </c>
      <c r="R236" s="201">
        <f t="shared" si="42"/>
        <v>0</v>
      </c>
      <c r="S236" s="201">
        <v>0</v>
      </c>
      <c r="T236" s="202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531</v>
      </c>
      <c r="AT236" s="203" t="s">
        <v>340</v>
      </c>
      <c r="AU236" s="203" t="s">
        <v>86</v>
      </c>
      <c r="AY236" s="18" t="s">
        <v>239</v>
      </c>
      <c r="BE236" s="204">
        <f t="shared" si="44"/>
        <v>0</v>
      </c>
      <c r="BF236" s="204">
        <f t="shared" si="45"/>
        <v>0</v>
      </c>
      <c r="BG236" s="204">
        <f t="shared" si="46"/>
        <v>0</v>
      </c>
      <c r="BH236" s="204">
        <f t="shared" si="47"/>
        <v>0</v>
      </c>
      <c r="BI236" s="204">
        <f t="shared" si="48"/>
        <v>0</v>
      </c>
      <c r="BJ236" s="18" t="s">
        <v>83</v>
      </c>
      <c r="BK236" s="204">
        <f t="shared" si="49"/>
        <v>0</v>
      </c>
      <c r="BL236" s="18" t="s">
        <v>169</v>
      </c>
      <c r="BM236" s="203" t="s">
        <v>7361</v>
      </c>
    </row>
    <row r="237" spans="1:65" s="2" customFormat="1" ht="16.5" customHeight="1">
      <c r="A237" s="35"/>
      <c r="B237" s="36"/>
      <c r="C237" s="192" t="s">
        <v>1113</v>
      </c>
      <c r="D237" s="192" t="s">
        <v>241</v>
      </c>
      <c r="E237" s="193" t="s">
        <v>7362</v>
      </c>
      <c r="F237" s="194" t="s">
        <v>7363</v>
      </c>
      <c r="G237" s="195" t="s">
        <v>519</v>
      </c>
      <c r="H237" s="196">
        <v>2900</v>
      </c>
      <c r="I237" s="197"/>
      <c r="J237" s="198">
        <f t="shared" si="40"/>
        <v>0</v>
      </c>
      <c r="K237" s="194" t="s">
        <v>6783</v>
      </c>
      <c r="L237" s="40"/>
      <c r="M237" s="199" t="s">
        <v>1</v>
      </c>
      <c r="N237" s="200" t="s">
        <v>40</v>
      </c>
      <c r="O237" s="72"/>
      <c r="P237" s="201">
        <f t="shared" si="41"/>
        <v>0</v>
      </c>
      <c r="Q237" s="201">
        <v>0</v>
      </c>
      <c r="R237" s="201">
        <f t="shared" si="42"/>
        <v>0</v>
      </c>
      <c r="S237" s="201">
        <v>0</v>
      </c>
      <c r="T237" s="202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169</v>
      </c>
      <c r="AT237" s="203" t="s">
        <v>241</v>
      </c>
      <c r="AU237" s="203" t="s">
        <v>86</v>
      </c>
      <c r="AY237" s="18" t="s">
        <v>239</v>
      </c>
      <c r="BE237" s="204">
        <f t="shared" si="44"/>
        <v>0</v>
      </c>
      <c r="BF237" s="204">
        <f t="shared" si="45"/>
        <v>0</v>
      </c>
      <c r="BG237" s="204">
        <f t="shared" si="46"/>
        <v>0</v>
      </c>
      <c r="BH237" s="204">
        <f t="shared" si="47"/>
        <v>0</v>
      </c>
      <c r="BI237" s="204">
        <f t="shared" si="48"/>
        <v>0</v>
      </c>
      <c r="BJ237" s="18" t="s">
        <v>83</v>
      </c>
      <c r="BK237" s="204">
        <f t="shared" si="49"/>
        <v>0</v>
      </c>
      <c r="BL237" s="18" t="s">
        <v>169</v>
      </c>
      <c r="BM237" s="203" t="s">
        <v>7364</v>
      </c>
    </row>
    <row r="238" spans="1:65" s="2" customFormat="1" ht="16.5" customHeight="1">
      <c r="A238" s="35"/>
      <c r="B238" s="36"/>
      <c r="C238" s="254" t="s">
        <v>1119</v>
      </c>
      <c r="D238" s="254" t="s">
        <v>340</v>
      </c>
      <c r="E238" s="255" t="s">
        <v>7365</v>
      </c>
      <c r="F238" s="256" t="s">
        <v>7366</v>
      </c>
      <c r="G238" s="257" t="s">
        <v>519</v>
      </c>
      <c r="H238" s="258">
        <v>120</v>
      </c>
      <c r="I238" s="259"/>
      <c r="J238" s="260">
        <f t="shared" si="40"/>
        <v>0</v>
      </c>
      <c r="K238" s="256" t="s">
        <v>6783</v>
      </c>
      <c r="L238" s="261"/>
      <c r="M238" s="262" t="s">
        <v>1</v>
      </c>
      <c r="N238" s="263" t="s">
        <v>40</v>
      </c>
      <c r="O238" s="72"/>
      <c r="P238" s="201">
        <f t="shared" si="41"/>
        <v>0</v>
      </c>
      <c r="Q238" s="201">
        <v>0</v>
      </c>
      <c r="R238" s="201">
        <f t="shared" si="42"/>
        <v>0</v>
      </c>
      <c r="S238" s="201">
        <v>0</v>
      </c>
      <c r="T238" s="202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531</v>
      </c>
      <c r="AT238" s="203" t="s">
        <v>340</v>
      </c>
      <c r="AU238" s="203" t="s">
        <v>86</v>
      </c>
      <c r="AY238" s="18" t="s">
        <v>239</v>
      </c>
      <c r="BE238" s="204">
        <f t="shared" si="44"/>
        <v>0</v>
      </c>
      <c r="BF238" s="204">
        <f t="shared" si="45"/>
        <v>0</v>
      </c>
      <c r="BG238" s="204">
        <f t="shared" si="46"/>
        <v>0</v>
      </c>
      <c r="BH238" s="204">
        <f t="shared" si="47"/>
        <v>0</v>
      </c>
      <c r="BI238" s="204">
        <f t="shared" si="48"/>
        <v>0</v>
      </c>
      <c r="BJ238" s="18" t="s">
        <v>83</v>
      </c>
      <c r="BK238" s="204">
        <f t="shared" si="49"/>
        <v>0</v>
      </c>
      <c r="BL238" s="18" t="s">
        <v>169</v>
      </c>
      <c r="BM238" s="203" t="s">
        <v>7367</v>
      </c>
    </row>
    <row r="239" spans="1:65" s="2" customFormat="1" ht="16.5" customHeight="1">
      <c r="A239" s="35"/>
      <c r="B239" s="36"/>
      <c r="C239" s="192" t="s">
        <v>1125</v>
      </c>
      <c r="D239" s="192" t="s">
        <v>241</v>
      </c>
      <c r="E239" s="193" t="s">
        <v>7368</v>
      </c>
      <c r="F239" s="194" t="s">
        <v>7369</v>
      </c>
      <c r="G239" s="195" t="s">
        <v>519</v>
      </c>
      <c r="H239" s="196">
        <v>120</v>
      </c>
      <c r="I239" s="197"/>
      <c r="J239" s="198">
        <f t="shared" si="40"/>
        <v>0</v>
      </c>
      <c r="K239" s="194" t="s">
        <v>6783</v>
      </c>
      <c r="L239" s="40"/>
      <c r="M239" s="199" t="s">
        <v>1</v>
      </c>
      <c r="N239" s="200" t="s">
        <v>40</v>
      </c>
      <c r="O239" s="72"/>
      <c r="P239" s="201">
        <f t="shared" si="41"/>
        <v>0</v>
      </c>
      <c r="Q239" s="201">
        <v>0</v>
      </c>
      <c r="R239" s="201">
        <f t="shared" si="42"/>
        <v>0</v>
      </c>
      <c r="S239" s="201">
        <v>0</v>
      </c>
      <c r="T239" s="202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169</v>
      </c>
      <c r="AT239" s="203" t="s">
        <v>241</v>
      </c>
      <c r="AU239" s="203" t="s">
        <v>86</v>
      </c>
      <c r="AY239" s="18" t="s">
        <v>239</v>
      </c>
      <c r="BE239" s="204">
        <f t="shared" si="44"/>
        <v>0</v>
      </c>
      <c r="BF239" s="204">
        <f t="shared" si="45"/>
        <v>0</v>
      </c>
      <c r="BG239" s="204">
        <f t="shared" si="46"/>
        <v>0</v>
      </c>
      <c r="BH239" s="204">
        <f t="shared" si="47"/>
        <v>0</v>
      </c>
      <c r="BI239" s="204">
        <f t="shared" si="48"/>
        <v>0</v>
      </c>
      <c r="BJ239" s="18" t="s">
        <v>83</v>
      </c>
      <c r="BK239" s="204">
        <f t="shared" si="49"/>
        <v>0</v>
      </c>
      <c r="BL239" s="18" t="s">
        <v>169</v>
      </c>
      <c r="BM239" s="203" t="s">
        <v>7370</v>
      </c>
    </row>
    <row r="240" spans="1:65" s="2" customFormat="1" ht="16.5" customHeight="1">
      <c r="A240" s="35"/>
      <c r="B240" s="36"/>
      <c r="C240" s="254" t="s">
        <v>1133</v>
      </c>
      <c r="D240" s="254" t="s">
        <v>340</v>
      </c>
      <c r="E240" s="255" t="s">
        <v>7371</v>
      </c>
      <c r="F240" s="256" t="s">
        <v>7372</v>
      </c>
      <c r="G240" s="257" t="s">
        <v>519</v>
      </c>
      <c r="H240" s="258">
        <v>35</v>
      </c>
      <c r="I240" s="259"/>
      <c r="J240" s="260">
        <f t="shared" si="40"/>
        <v>0</v>
      </c>
      <c r="K240" s="256" t="s">
        <v>6783</v>
      </c>
      <c r="L240" s="261"/>
      <c r="M240" s="262" t="s">
        <v>1</v>
      </c>
      <c r="N240" s="263" t="s">
        <v>40</v>
      </c>
      <c r="O240" s="72"/>
      <c r="P240" s="201">
        <f t="shared" si="41"/>
        <v>0</v>
      </c>
      <c r="Q240" s="201">
        <v>0</v>
      </c>
      <c r="R240" s="201">
        <f t="shared" si="42"/>
        <v>0</v>
      </c>
      <c r="S240" s="201">
        <v>0</v>
      </c>
      <c r="T240" s="202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531</v>
      </c>
      <c r="AT240" s="203" t="s">
        <v>340</v>
      </c>
      <c r="AU240" s="203" t="s">
        <v>86</v>
      </c>
      <c r="AY240" s="18" t="s">
        <v>239</v>
      </c>
      <c r="BE240" s="204">
        <f t="shared" si="44"/>
        <v>0</v>
      </c>
      <c r="BF240" s="204">
        <f t="shared" si="45"/>
        <v>0</v>
      </c>
      <c r="BG240" s="204">
        <f t="shared" si="46"/>
        <v>0</v>
      </c>
      <c r="BH240" s="204">
        <f t="shared" si="47"/>
        <v>0</v>
      </c>
      <c r="BI240" s="204">
        <f t="shared" si="48"/>
        <v>0</v>
      </c>
      <c r="BJ240" s="18" t="s">
        <v>83</v>
      </c>
      <c r="BK240" s="204">
        <f t="shared" si="49"/>
        <v>0</v>
      </c>
      <c r="BL240" s="18" t="s">
        <v>169</v>
      </c>
      <c r="BM240" s="203" t="s">
        <v>7373</v>
      </c>
    </row>
    <row r="241" spans="1:65" s="2" customFormat="1" ht="16.5" customHeight="1">
      <c r="A241" s="35"/>
      <c r="B241" s="36"/>
      <c r="C241" s="192" t="s">
        <v>1139</v>
      </c>
      <c r="D241" s="192" t="s">
        <v>241</v>
      </c>
      <c r="E241" s="193" t="s">
        <v>7374</v>
      </c>
      <c r="F241" s="194" t="s">
        <v>7375</v>
      </c>
      <c r="G241" s="195" t="s">
        <v>519</v>
      </c>
      <c r="H241" s="196">
        <v>35</v>
      </c>
      <c r="I241" s="197"/>
      <c r="J241" s="198">
        <f t="shared" si="40"/>
        <v>0</v>
      </c>
      <c r="K241" s="194" t="s">
        <v>6783</v>
      </c>
      <c r="L241" s="40"/>
      <c r="M241" s="199" t="s">
        <v>1</v>
      </c>
      <c r="N241" s="200" t="s">
        <v>40</v>
      </c>
      <c r="O241" s="72"/>
      <c r="P241" s="201">
        <f t="shared" si="41"/>
        <v>0</v>
      </c>
      <c r="Q241" s="201">
        <v>0</v>
      </c>
      <c r="R241" s="201">
        <f t="shared" si="42"/>
        <v>0</v>
      </c>
      <c r="S241" s="201">
        <v>0</v>
      </c>
      <c r="T241" s="202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169</v>
      </c>
      <c r="AT241" s="203" t="s">
        <v>241</v>
      </c>
      <c r="AU241" s="203" t="s">
        <v>86</v>
      </c>
      <c r="AY241" s="18" t="s">
        <v>239</v>
      </c>
      <c r="BE241" s="204">
        <f t="shared" si="44"/>
        <v>0</v>
      </c>
      <c r="BF241" s="204">
        <f t="shared" si="45"/>
        <v>0</v>
      </c>
      <c r="BG241" s="204">
        <f t="shared" si="46"/>
        <v>0</v>
      </c>
      <c r="BH241" s="204">
        <f t="shared" si="47"/>
        <v>0</v>
      </c>
      <c r="BI241" s="204">
        <f t="shared" si="48"/>
        <v>0</v>
      </c>
      <c r="BJ241" s="18" t="s">
        <v>83</v>
      </c>
      <c r="BK241" s="204">
        <f t="shared" si="49"/>
        <v>0</v>
      </c>
      <c r="BL241" s="18" t="s">
        <v>169</v>
      </c>
      <c r="BM241" s="203" t="s">
        <v>7376</v>
      </c>
    </row>
    <row r="242" spans="1:65" s="2" customFormat="1" ht="16.5" customHeight="1">
      <c r="A242" s="35"/>
      <c r="B242" s="36"/>
      <c r="C242" s="254" t="s">
        <v>1145</v>
      </c>
      <c r="D242" s="254" t="s">
        <v>340</v>
      </c>
      <c r="E242" s="255" t="s">
        <v>7377</v>
      </c>
      <c r="F242" s="256" t="s">
        <v>7378</v>
      </c>
      <c r="G242" s="257" t="s">
        <v>519</v>
      </c>
      <c r="H242" s="258">
        <v>3300</v>
      </c>
      <c r="I242" s="259"/>
      <c r="J242" s="260">
        <f t="shared" si="40"/>
        <v>0</v>
      </c>
      <c r="K242" s="256" t="s">
        <v>6783</v>
      </c>
      <c r="L242" s="261"/>
      <c r="M242" s="262" t="s">
        <v>1</v>
      </c>
      <c r="N242" s="263" t="s">
        <v>40</v>
      </c>
      <c r="O242" s="72"/>
      <c r="P242" s="201">
        <f t="shared" si="41"/>
        <v>0</v>
      </c>
      <c r="Q242" s="201">
        <v>0</v>
      </c>
      <c r="R242" s="201">
        <f t="shared" si="42"/>
        <v>0</v>
      </c>
      <c r="S242" s="201">
        <v>0</v>
      </c>
      <c r="T242" s="202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531</v>
      </c>
      <c r="AT242" s="203" t="s">
        <v>340</v>
      </c>
      <c r="AU242" s="203" t="s">
        <v>86</v>
      </c>
      <c r="AY242" s="18" t="s">
        <v>239</v>
      </c>
      <c r="BE242" s="204">
        <f t="shared" si="44"/>
        <v>0</v>
      </c>
      <c r="BF242" s="204">
        <f t="shared" si="45"/>
        <v>0</v>
      </c>
      <c r="BG242" s="204">
        <f t="shared" si="46"/>
        <v>0</v>
      </c>
      <c r="BH242" s="204">
        <f t="shared" si="47"/>
        <v>0</v>
      </c>
      <c r="BI242" s="204">
        <f t="shared" si="48"/>
        <v>0</v>
      </c>
      <c r="BJ242" s="18" t="s">
        <v>83</v>
      </c>
      <c r="BK242" s="204">
        <f t="shared" si="49"/>
        <v>0</v>
      </c>
      <c r="BL242" s="18" t="s">
        <v>169</v>
      </c>
      <c r="BM242" s="203" t="s">
        <v>7379</v>
      </c>
    </row>
    <row r="243" spans="1:65" s="2" customFormat="1" ht="16.5" customHeight="1">
      <c r="A243" s="35"/>
      <c r="B243" s="36"/>
      <c r="C243" s="192" t="s">
        <v>1152</v>
      </c>
      <c r="D243" s="192" t="s">
        <v>241</v>
      </c>
      <c r="E243" s="193" t="s">
        <v>7380</v>
      </c>
      <c r="F243" s="194" t="s">
        <v>7381</v>
      </c>
      <c r="G243" s="195" t="s">
        <v>519</v>
      </c>
      <c r="H243" s="196">
        <v>3300</v>
      </c>
      <c r="I243" s="197"/>
      <c r="J243" s="198">
        <f t="shared" si="40"/>
        <v>0</v>
      </c>
      <c r="K243" s="194" t="s">
        <v>6783</v>
      </c>
      <c r="L243" s="40"/>
      <c r="M243" s="199" t="s">
        <v>1</v>
      </c>
      <c r="N243" s="200" t="s">
        <v>40</v>
      </c>
      <c r="O243" s="72"/>
      <c r="P243" s="201">
        <f t="shared" si="41"/>
        <v>0</v>
      </c>
      <c r="Q243" s="201">
        <v>0</v>
      </c>
      <c r="R243" s="201">
        <f t="shared" si="42"/>
        <v>0</v>
      </c>
      <c r="S243" s="201">
        <v>0</v>
      </c>
      <c r="T243" s="202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169</v>
      </c>
      <c r="AT243" s="203" t="s">
        <v>241</v>
      </c>
      <c r="AU243" s="203" t="s">
        <v>86</v>
      </c>
      <c r="AY243" s="18" t="s">
        <v>239</v>
      </c>
      <c r="BE243" s="204">
        <f t="shared" si="44"/>
        <v>0</v>
      </c>
      <c r="BF243" s="204">
        <f t="shared" si="45"/>
        <v>0</v>
      </c>
      <c r="BG243" s="204">
        <f t="shared" si="46"/>
        <v>0</v>
      </c>
      <c r="BH243" s="204">
        <f t="shared" si="47"/>
        <v>0</v>
      </c>
      <c r="BI243" s="204">
        <f t="shared" si="48"/>
        <v>0</v>
      </c>
      <c r="BJ243" s="18" t="s">
        <v>83</v>
      </c>
      <c r="BK243" s="204">
        <f t="shared" si="49"/>
        <v>0</v>
      </c>
      <c r="BL243" s="18" t="s">
        <v>169</v>
      </c>
      <c r="BM243" s="203" t="s">
        <v>7382</v>
      </c>
    </row>
    <row r="244" spans="1:65" s="2" customFormat="1" ht="16.5" customHeight="1">
      <c r="A244" s="35"/>
      <c r="B244" s="36"/>
      <c r="C244" s="254" t="s">
        <v>1159</v>
      </c>
      <c r="D244" s="254" t="s">
        <v>340</v>
      </c>
      <c r="E244" s="255" t="s">
        <v>7383</v>
      </c>
      <c r="F244" s="256" t="s">
        <v>7384</v>
      </c>
      <c r="G244" s="257" t="s">
        <v>519</v>
      </c>
      <c r="H244" s="258">
        <v>450</v>
      </c>
      <c r="I244" s="259"/>
      <c r="J244" s="260">
        <f t="shared" si="40"/>
        <v>0</v>
      </c>
      <c r="K244" s="256" t="s">
        <v>6783</v>
      </c>
      <c r="L244" s="261"/>
      <c r="M244" s="262" t="s">
        <v>1</v>
      </c>
      <c r="N244" s="263" t="s">
        <v>40</v>
      </c>
      <c r="O244" s="72"/>
      <c r="P244" s="201">
        <f t="shared" si="41"/>
        <v>0</v>
      </c>
      <c r="Q244" s="201">
        <v>0</v>
      </c>
      <c r="R244" s="201">
        <f t="shared" si="42"/>
        <v>0</v>
      </c>
      <c r="S244" s="201">
        <v>0</v>
      </c>
      <c r="T244" s="202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531</v>
      </c>
      <c r="AT244" s="203" t="s">
        <v>340</v>
      </c>
      <c r="AU244" s="203" t="s">
        <v>86</v>
      </c>
      <c r="AY244" s="18" t="s">
        <v>239</v>
      </c>
      <c r="BE244" s="204">
        <f t="shared" si="44"/>
        <v>0</v>
      </c>
      <c r="BF244" s="204">
        <f t="shared" si="45"/>
        <v>0</v>
      </c>
      <c r="BG244" s="204">
        <f t="shared" si="46"/>
        <v>0</v>
      </c>
      <c r="BH244" s="204">
        <f t="shared" si="47"/>
        <v>0</v>
      </c>
      <c r="BI244" s="204">
        <f t="shared" si="48"/>
        <v>0</v>
      </c>
      <c r="BJ244" s="18" t="s">
        <v>83</v>
      </c>
      <c r="BK244" s="204">
        <f t="shared" si="49"/>
        <v>0</v>
      </c>
      <c r="BL244" s="18" t="s">
        <v>169</v>
      </c>
      <c r="BM244" s="203" t="s">
        <v>7385</v>
      </c>
    </row>
    <row r="245" spans="1:65" s="2" customFormat="1" ht="16.5" customHeight="1">
      <c r="A245" s="35"/>
      <c r="B245" s="36"/>
      <c r="C245" s="192" t="s">
        <v>1168</v>
      </c>
      <c r="D245" s="192" t="s">
        <v>241</v>
      </c>
      <c r="E245" s="193" t="s">
        <v>7386</v>
      </c>
      <c r="F245" s="194" t="s">
        <v>7387</v>
      </c>
      <c r="G245" s="195" t="s">
        <v>519</v>
      </c>
      <c r="H245" s="196">
        <v>450</v>
      </c>
      <c r="I245" s="197"/>
      <c r="J245" s="198">
        <f t="shared" si="40"/>
        <v>0</v>
      </c>
      <c r="K245" s="194" t="s">
        <v>6783</v>
      </c>
      <c r="L245" s="40"/>
      <c r="M245" s="199" t="s">
        <v>1</v>
      </c>
      <c r="N245" s="200" t="s">
        <v>40</v>
      </c>
      <c r="O245" s="72"/>
      <c r="P245" s="201">
        <f t="shared" si="41"/>
        <v>0</v>
      </c>
      <c r="Q245" s="201">
        <v>0</v>
      </c>
      <c r="R245" s="201">
        <f t="shared" si="42"/>
        <v>0</v>
      </c>
      <c r="S245" s="201">
        <v>0</v>
      </c>
      <c r="T245" s="202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169</v>
      </c>
      <c r="AT245" s="203" t="s">
        <v>241</v>
      </c>
      <c r="AU245" s="203" t="s">
        <v>86</v>
      </c>
      <c r="AY245" s="18" t="s">
        <v>239</v>
      </c>
      <c r="BE245" s="204">
        <f t="shared" si="44"/>
        <v>0</v>
      </c>
      <c r="BF245" s="204">
        <f t="shared" si="45"/>
        <v>0</v>
      </c>
      <c r="BG245" s="204">
        <f t="shared" si="46"/>
        <v>0</v>
      </c>
      <c r="BH245" s="204">
        <f t="shared" si="47"/>
        <v>0</v>
      </c>
      <c r="BI245" s="204">
        <f t="shared" si="48"/>
        <v>0</v>
      </c>
      <c r="BJ245" s="18" t="s">
        <v>83</v>
      </c>
      <c r="BK245" s="204">
        <f t="shared" si="49"/>
        <v>0</v>
      </c>
      <c r="BL245" s="18" t="s">
        <v>169</v>
      </c>
      <c r="BM245" s="203" t="s">
        <v>7388</v>
      </c>
    </row>
    <row r="246" spans="1:65" s="2" customFormat="1" ht="16.5" customHeight="1">
      <c r="A246" s="35"/>
      <c r="B246" s="36"/>
      <c r="C246" s="254" t="s">
        <v>1194</v>
      </c>
      <c r="D246" s="254" t="s">
        <v>340</v>
      </c>
      <c r="E246" s="255" t="s">
        <v>7389</v>
      </c>
      <c r="F246" s="256" t="s">
        <v>7390</v>
      </c>
      <c r="G246" s="257" t="s">
        <v>519</v>
      </c>
      <c r="H246" s="258">
        <v>220</v>
      </c>
      <c r="I246" s="259"/>
      <c r="J246" s="260">
        <f t="shared" si="40"/>
        <v>0</v>
      </c>
      <c r="K246" s="256" t="s">
        <v>6783</v>
      </c>
      <c r="L246" s="261"/>
      <c r="M246" s="262" t="s">
        <v>1</v>
      </c>
      <c r="N246" s="263" t="s">
        <v>40</v>
      </c>
      <c r="O246" s="72"/>
      <c r="P246" s="201">
        <f t="shared" si="41"/>
        <v>0</v>
      </c>
      <c r="Q246" s="201">
        <v>0</v>
      </c>
      <c r="R246" s="201">
        <f t="shared" si="42"/>
        <v>0</v>
      </c>
      <c r="S246" s="201">
        <v>0</v>
      </c>
      <c r="T246" s="202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531</v>
      </c>
      <c r="AT246" s="203" t="s">
        <v>340</v>
      </c>
      <c r="AU246" s="203" t="s">
        <v>86</v>
      </c>
      <c r="AY246" s="18" t="s">
        <v>239</v>
      </c>
      <c r="BE246" s="204">
        <f t="shared" si="44"/>
        <v>0</v>
      </c>
      <c r="BF246" s="204">
        <f t="shared" si="45"/>
        <v>0</v>
      </c>
      <c r="BG246" s="204">
        <f t="shared" si="46"/>
        <v>0</v>
      </c>
      <c r="BH246" s="204">
        <f t="shared" si="47"/>
        <v>0</v>
      </c>
      <c r="BI246" s="204">
        <f t="shared" si="48"/>
        <v>0</v>
      </c>
      <c r="BJ246" s="18" t="s">
        <v>83</v>
      </c>
      <c r="BK246" s="204">
        <f t="shared" si="49"/>
        <v>0</v>
      </c>
      <c r="BL246" s="18" t="s">
        <v>169</v>
      </c>
      <c r="BM246" s="203" t="s">
        <v>7391</v>
      </c>
    </row>
    <row r="247" spans="1:65" s="2" customFormat="1" ht="16.5" customHeight="1">
      <c r="A247" s="35"/>
      <c r="B247" s="36"/>
      <c r="C247" s="192" t="s">
        <v>1201</v>
      </c>
      <c r="D247" s="192" t="s">
        <v>241</v>
      </c>
      <c r="E247" s="193" t="s">
        <v>7392</v>
      </c>
      <c r="F247" s="194" t="s">
        <v>7393</v>
      </c>
      <c r="G247" s="195" t="s">
        <v>519</v>
      </c>
      <c r="H247" s="196">
        <v>220</v>
      </c>
      <c r="I247" s="197"/>
      <c r="J247" s="198">
        <f t="shared" si="40"/>
        <v>0</v>
      </c>
      <c r="K247" s="194" t="s">
        <v>6783</v>
      </c>
      <c r="L247" s="40"/>
      <c r="M247" s="199" t="s">
        <v>1</v>
      </c>
      <c r="N247" s="200" t="s">
        <v>40</v>
      </c>
      <c r="O247" s="72"/>
      <c r="P247" s="201">
        <f t="shared" si="41"/>
        <v>0</v>
      </c>
      <c r="Q247" s="201">
        <v>0</v>
      </c>
      <c r="R247" s="201">
        <f t="shared" si="42"/>
        <v>0</v>
      </c>
      <c r="S247" s="201">
        <v>0</v>
      </c>
      <c r="T247" s="202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169</v>
      </c>
      <c r="AT247" s="203" t="s">
        <v>241</v>
      </c>
      <c r="AU247" s="203" t="s">
        <v>86</v>
      </c>
      <c r="AY247" s="18" t="s">
        <v>239</v>
      </c>
      <c r="BE247" s="204">
        <f t="shared" si="44"/>
        <v>0</v>
      </c>
      <c r="BF247" s="204">
        <f t="shared" si="45"/>
        <v>0</v>
      </c>
      <c r="BG247" s="204">
        <f t="shared" si="46"/>
        <v>0</v>
      </c>
      <c r="BH247" s="204">
        <f t="shared" si="47"/>
        <v>0</v>
      </c>
      <c r="BI247" s="204">
        <f t="shared" si="48"/>
        <v>0</v>
      </c>
      <c r="BJ247" s="18" t="s">
        <v>83</v>
      </c>
      <c r="BK247" s="204">
        <f t="shared" si="49"/>
        <v>0</v>
      </c>
      <c r="BL247" s="18" t="s">
        <v>169</v>
      </c>
      <c r="BM247" s="203" t="s">
        <v>7394</v>
      </c>
    </row>
    <row r="248" spans="1:65" s="2" customFormat="1" ht="16.5" customHeight="1">
      <c r="A248" s="35"/>
      <c r="B248" s="36"/>
      <c r="C248" s="254" t="s">
        <v>1207</v>
      </c>
      <c r="D248" s="254" t="s">
        <v>340</v>
      </c>
      <c r="E248" s="255" t="s">
        <v>7395</v>
      </c>
      <c r="F248" s="256" t="s">
        <v>7396</v>
      </c>
      <c r="G248" s="257" t="s">
        <v>519</v>
      </c>
      <c r="H248" s="258">
        <v>400</v>
      </c>
      <c r="I248" s="259"/>
      <c r="J248" s="260">
        <f t="shared" si="40"/>
        <v>0</v>
      </c>
      <c r="K248" s="256" t="s">
        <v>6783</v>
      </c>
      <c r="L248" s="261"/>
      <c r="M248" s="262" t="s">
        <v>1</v>
      </c>
      <c r="N248" s="263" t="s">
        <v>40</v>
      </c>
      <c r="O248" s="72"/>
      <c r="P248" s="201">
        <f t="shared" si="41"/>
        <v>0</v>
      </c>
      <c r="Q248" s="201">
        <v>0</v>
      </c>
      <c r="R248" s="201">
        <f t="shared" si="42"/>
        <v>0</v>
      </c>
      <c r="S248" s="201">
        <v>0</v>
      </c>
      <c r="T248" s="202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531</v>
      </c>
      <c r="AT248" s="203" t="s">
        <v>340</v>
      </c>
      <c r="AU248" s="203" t="s">
        <v>86</v>
      </c>
      <c r="AY248" s="18" t="s">
        <v>239</v>
      </c>
      <c r="BE248" s="204">
        <f t="shared" si="44"/>
        <v>0</v>
      </c>
      <c r="BF248" s="204">
        <f t="shared" si="45"/>
        <v>0</v>
      </c>
      <c r="BG248" s="204">
        <f t="shared" si="46"/>
        <v>0</v>
      </c>
      <c r="BH248" s="204">
        <f t="shared" si="47"/>
        <v>0</v>
      </c>
      <c r="BI248" s="204">
        <f t="shared" si="48"/>
        <v>0</v>
      </c>
      <c r="BJ248" s="18" t="s">
        <v>83</v>
      </c>
      <c r="BK248" s="204">
        <f t="shared" si="49"/>
        <v>0</v>
      </c>
      <c r="BL248" s="18" t="s">
        <v>169</v>
      </c>
      <c r="BM248" s="203" t="s">
        <v>7397</v>
      </c>
    </row>
    <row r="249" spans="1:65" s="2" customFormat="1" ht="16.5" customHeight="1">
      <c r="A249" s="35"/>
      <c r="B249" s="36"/>
      <c r="C249" s="192" t="s">
        <v>1213</v>
      </c>
      <c r="D249" s="192" t="s">
        <v>241</v>
      </c>
      <c r="E249" s="193" t="s">
        <v>7398</v>
      </c>
      <c r="F249" s="194" t="s">
        <v>7399</v>
      </c>
      <c r="G249" s="195" t="s">
        <v>519</v>
      </c>
      <c r="H249" s="196">
        <v>400</v>
      </c>
      <c r="I249" s="197"/>
      <c r="J249" s="198">
        <f t="shared" si="40"/>
        <v>0</v>
      </c>
      <c r="K249" s="194" t="s">
        <v>6783</v>
      </c>
      <c r="L249" s="40"/>
      <c r="M249" s="199" t="s">
        <v>1</v>
      </c>
      <c r="N249" s="200" t="s">
        <v>40</v>
      </c>
      <c r="O249" s="72"/>
      <c r="P249" s="201">
        <f t="shared" si="41"/>
        <v>0</v>
      </c>
      <c r="Q249" s="201">
        <v>0</v>
      </c>
      <c r="R249" s="201">
        <f t="shared" si="42"/>
        <v>0</v>
      </c>
      <c r="S249" s="201">
        <v>0</v>
      </c>
      <c r="T249" s="202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169</v>
      </c>
      <c r="AT249" s="203" t="s">
        <v>241</v>
      </c>
      <c r="AU249" s="203" t="s">
        <v>86</v>
      </c>
      <c r="AY249" s="18" t="s">
        <v>239</v>
      </c>
      <c r="BE249" s="204">
        <f t="shared" si="44"/>
        <v>0</v>
      </c>
      <c r="BF249" s="204">
        <f t="shared" si="45"/>
        <v>0</v>
      </c>
      <c r="BG249" s="204">
        <f t="shared" si="46"/>
        <v>0</v>
      </c>
      <c r="BH249" s="204">
        <f t="shared" si="47"/>
        <v>0</v>
      </c>
      <c r="BI249" s="204">
        <f t="shared" si="48"/>
        <v>0</v>
      </c>
      <c r="BJ249" s="18" t="s">
        <v>83</v>
      </c>
      <c r="BK249" s="204">
        <f t="shared" si="49"/>
        <v>0</v>
      </c>
      <c r="BL249" s="18" t="s">
        <v>169</v>
      </c>
      <c r="BM249" s="203" t="s">
        <v>7400</v>
      </c>
    </row>
    <row r="250" spans="1:65" s="2" customFormat="1" ht="16.5" customHeight="1">
      <c r="A250" s="35"/>
      <c r="B250" s="36"/>
      <c r="C250" s="254" t="s">
        <v>1219</v>
      </c>
      <c r="D250" s="254" t="s">
        <v>340</v>
      </c>
      <c r="E250" s="255" t="s">
        <v>7401</v>
      </c>
      <c r="F250" s="256" t="s">
        <v>7402</v>
      </c>
      <c r="G250" s="257" t="s">
        <v>519</v>
      </c>
      <c r="H250" s="258">
        <v>850</v>
      </c>
      <c r="I250" s="259"/>
      <c r="J250" s="260">
        <f t="shared" si="40"/>
        <v>0</v>
      </c>
      <c r="K250" s="256" t="s">
        <v>6783</v>
      </c>
      <c r="L250" s="261"/>
      <c r="M250" s="262" t="s">
        <v>1</v>
      </c>
      <c r="N250" s="263" t="s">
        <v>40</v>
      </c>
      <c r="O250" s="72"/>
      <c r="P250" s="201">
        <f t="shared" si="41"/>
        <v>0</v>
      </c>
      <c r="Q250" s="201">
        <v>0</v>
      </c>
      <c r="R250" s="201">
        <f t="shared" si="42"/>
        <v>0</v>
      </c>
      <c r="S250" s="201">
        <v>0</v>
      </c>
      <c r="T250" s="202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531</v>
      </c>
      <c r="AT250" s="203" t="s">
        <v>340</v>
      </c>
      <c r="AU250" s="203" t="s">
        <v>86</v>
      </c>
      <c r="AY250" s="18" t="s">
        <v>239</v>
      </c>
      <c r="BE250" s="204">
        <f t="shared" si="44"/>
        <v>0</v>
      </c>
      <c r="BF250" s="204">
        <f t="shared" si="45"/>
        <v>0</v>
      </c>
      <c r="BG250" s="204">
        <f t="shared" si="46"/>
        <v>0</v>
      </c>
      <c r="BH250" s="204">
        <f t="shared" si="47"/>
        <v>0</v>
      </c>
      <c r="BI250" s="204">
        <f t="shared" si="48"/>
        <v>0</v>
      </c>
      <c r="BJ250" s="18" t="s">
        <v>83</v>
      </c>
      <c r="BK250" s="204">
        <f t="shared" si="49"/>
        <v>0</v>
      </c>
      <c r="BL250" s="18" t="s">
        <v>169</v>
      </c>
      <c r="BM250" s="203" t="s">
        <v>7403</v>
      </c>
    </row>
    <row r="251" spans="1:65" s="2" customFormat="1" ht="16.5" customHeight="1">
      <c r="A251" s="35"/>
      <c r="B251" s="36"/>
      <c r="C251" s="192" t="s">
        <v>1225</v>
      </c>
      <c r="D251" s="192" t="s">
        <v>241</v>
      </c>
      <c r="E251" s="193" t="s">
        <v>7404</v>
      </c>
      <c r="F251" s="194" t="s">
        <v>7405</v>
      </c>
      <c r="G251" s="195" t="s">
        <v>519</v>
      </c>
      <c r="H251" s="196">
        <v>850</v>
      </c>
      <c r="I251" s="197"/>
      <c r="J251" s="198">
        <f t="shared" si="40"/>
        <v>0</v>
      </c>
      <c r="K251" s="194" t="s">
        <v>6783</v>
      </c>
      <c r="L251" s="40"/>
      <c r="M251" s="199" t="s">
        <v>1</v>
      </c>
      <c r="N251" s="200" t="s">
        <v>40</v>
      </c>
      <c r="O251" s="72"/>
      <c r="P251" s="201">
        <f t="shared" si="41"/>
        <v>0</v>
      </c>
      <c r="Q251" s="201">
        <v>0</v>
      </c>
      <c r="R251" s="201">
        <f t="shared" si="42"/>
        <v>0</v>
      </c>
      <c r="S251" s="201">
        <v>0</v>
      </c>
      <c r="T251" s="202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169</v>
      </c>
      <c r="AT251" s="203" t="s">
        <v>241</v>
      </c>
      <c r="AU251" s="203" t="s">
        <v>86</v>
      </c>
      <c r="AY251" s="18" t="s">
        <v>239</v>
      </c>
      <c r="BE251" s="204">
        <f t="shared" si="44"/>
        <v>0</v>
      </c>
      <c r="BF251" s="204">
        <f t="shared" si="45"/>
        <v>0</v>
      </c>
      <c r="BG251" s="204">
        <f t="shared" si="46"/>
        <v>0</v>
      </c>
      <c r="BH251" s="204">
        <f t="shared" si="47"/>
        <v>0</v>
      </c>
      <c r="BI251" s="204">
        <f t="shared" si="48"/>
        <v>0</v>
      </c>
      <c r="BJ251" s="18" t="s">
        <v>83</v>
      </c>
      <c r="BK251" s="204">
        <f t="shared" si="49"/>
        <v>0</v>
      </c>
      <c r="BL251" s="18" t="s">
        <v>169</v>
      </c>
      <c r="BM251" s="203" t="s">
        <v>7406</v>
      </c>
    </row>
    <row r="252" spans="1:65" s="2" customFormat="1" ht="16.5" customHeight="1">
      <c r="A252" s="35"/>
      <c r="B252" s="36"/>
      <c r="C252" s="254" t="s">
        <v>1679</v>
      </c>
      <c r="D252" s="254" t="s">
        <v>340</v>
      </c>
      <c r="E252" s="255" t="s">
        <v>7407</v>
      </c>
      <c r="F252" s="256" t="s">
        <v>7408</v>
      </c>
      <c r="G252" s="257" t="s">
        <v>519</v>
      </c>
      <c r="H252" s="258">
        <v>280</v>
      </c>
      <c r="I252" s="259"/>
      <c r="J252" s="260">
        <f t="shared" si="40"/>
        <v>0</v>
      </c>
      <c r="K252" s="256" t="s">
        <v>6783</v>
      </c>
      <c r="L252" s="261"/>
      <c r="M252" s="262" t="s">
        <v>1</v>
      </c>
      <c r="N252" s="263" t="s">
        <v>40</v>
      </c>
      <c r="O252" s="72"/>
      <c r="P252" s="201">
        <f t="shared" si="41"/>
        <v>0</v>
      </c>
      <c r="Q252" s="201">
        <v>0</v>
      </c>
      <c r="R252" s="201">
        <f t="shared" si="42"/>
        <v>0</v>
      </c>
      <c r="S252" s="201">
        <v>0</v>
      </c>
      <c r="T252" s="202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531</v>
      </c>
      <c r="AT252" s="203" t="s">
        <v>340</v>
      </c>
      <c r="AU252" s="203" t="s">
        <v>86</v>
      </c>
      <c r="AY252" s="18" t="s">
        <v>239</v>
      </c>
      <c r="BE252" s="204">
        <f t="shared" si="44"/>
        <v>0</v>
      </c>
      <c r="BF252" s="204">
        <f t="shared" si="45"/>
        <v>0</v>
      </c>
      <c r="BG252" s="204">
        <f t="shared" si="46"/>
        <v>0</v>
      </c>
      <c r="BH252" s="204">
        <f t="shared" si="47"/>
        <v>0</v>
      </c>
      <c r="BI252" s="204">
        <f t="shared" si="48"/>
        <v>0</v>
      </c>
      <c r="BJ252" s="18" t="s">
        <v>83</v>
      </c>
      <c r="BK252" s="204">
        <f t="shared" si="49"/>
        <v>0</v>
      </c>
      <c r="BL252" s="18" t="s">
        <v>169</v>
      </c>
      <c r="BM252" s="203" t="s">
        <v>7409</v>
      </c>
    </row>
    <row r="253" spans="1:65" s="2" customFormat="1" ht="16.5" customHeight="1">
      <c r="A253" s="35"/>
      <c r="B253" s="36"/>
      <c r="C253" s="192" t="s">
        <v>1689</v>
      </c>
      <c r="D253" s="192" t="s">
        <v>241</v>
      </c>
      <c r="E253" s="193" t="s">
        <v>7410</v>
      </c>
      <c r="F253" s="194" t="s">
        <v>7411</v>
      </c>
      <c r="G253" s="195" t="s">
        <v>519</v>
      </c>
      <c r="H253" s="196">
        <v>280</v>
      </c>
      <c r="I253" s="197"/>
      <c r="J253" s="198">
        <f t="shared" si="40"/>
        <v>0</v>
      </c>
      <c r="K253" s="194" t="s">
        <v>6783</v>
      </c>
      <c r="L253" s="40"/>
      <c r="M253" s="199" t="s">
        <v>1</v>
      </c>
      <c r="N253" s="200" t="s">
        <v>40</v>
      </c>
      <c r="O253" s="72"/>
      <c r="P253" s="201">
        <f t="shared" si="41"/>
        <v>0</v>
      </c>
      <c r="Q253" s="201">
        <v>0</v>
      </c>
      <c r="R253" s="201">
        <f t="shared" si="42"/>
        <v>0</v>
      </c>
      <c r="S253" s="201">
        <v>0</v>
      </c>
      <c r="T253" s="202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169</v>
      </c>
      <c r="AT253" s="203" t="s">
        <v>241</v>
      </c>
      <c r="AU253" s="203" t="s">
        <v>86</v>
      </c>
      <c r="AY253" s="18" t="s">
        <v>239</v>
      </c>
      <c r="BE253" s="204">
        <f t="shared" si="44"/>
        <v>0</v>
      </c>
      <c r="BF253" s="204">
        <f t="shared" si="45"/>
        <v>0</v>
      </c>
      <c r="BG253" s="204">
        <f t="shared" si="46"/>
        <v>0</v>
      </c>
      <c r="BH253" s="204">
        <f t="shared" si="47"/>
        <v>0</v>
      </c>
      <c r="BI253" s="204">
        <f t="shared" si="48"/>
        <v>0</v>
      </c>
      <c r="BJ253" s="18" t="s">
        <v>83</v>
      </c>
      <c r="BK253" s="204">
        <f t="shared" si="49"/>
        <v>0</v>
      </c>
      <c r="BL253" s="18" t="s">
        <v>169</v>
      </c>
      <c r="BM253" s="203" t="s">
        <v>7412</v>
      </c>
    </row>
    <row r="254" spans="1:65" s="2" customFormat="1" ht="16.5" customHeight="1">
      <c r="A254" s="35"/>
      <c r="B254" s="36"/>
      <c r="C254" s="254" t="s">
        <v>1255</v>
      </c>
      <c r="D254" s="254" t="s">
        <v>340</v>
      </c>
      <c r="E254" s="255" t="s">
        <v>7413</v>
      </c>
      <c r="F254" s="256" t="s">
        <v>7414</v>
      </c>
      <c r="G254" s="257" t="s">
        <v>519</v>
      </c>
      <c r="H254" s="258">
        <v>40</v>
      </c>
      <c r="I254" s="259"/>
      <c r="J254" s="260">
        <f t="shared" si="40"/>
        <v>0</v>
      </c>
      <c r="K254" s="256" t="s">
        <v>6783</v>
      </c>
      <c r="L254" s="261"/>
      <c r="M254" s="262" t="s">
        <v>1</v>
      </c>
      <c r="N254" s="263" t="s">
        <v>40</v>
      </c>
      <c r="O254" s="72"/>
      <c r="P254" s="201">
        <f t="shared" si="41"/>
        <v>0</v>
      </c>
      <c r="Q254" s="201">
        <v>0</v>
      </c>
      <c r="R254" s="201">
        <f t="shared" si="42"/>
        <v>0</v>
      </c>
      <c r="S254" s="201">
        <v>0</v>
      </c>
      <c r="T254" s="202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531</v>
      </c>
      <c r="AT254" s="203" t="s">
        <v>340</v>
      </c>
      <c r="AU254" s="203" t="s">
        <v>86</v>
      </c>
      <c r="AY254" s="18" t="s">
        <v>239</v>
      </c>
      <c r="BE254" s="204">
        <f t="shared" si="44"/>
        <v>0</v>
      </c>
      <c r="BF254" s="204">
        <f t="shared" si="45"/>
        <v>0</v>
      </c>
      <c r="BG254" s="204">
        <f t="shared" si="46"/>
        <v>0</v>
      </c>
      <c r="BH254" s="204">
        <f t="shared" si="47"/>
        <v>0</v>
      </c>
      <c r="BI254" s="204">
        <f t="shared" si="48"/>
        <v>0</v>
      </c>
      <c r="BJ254" s="18" t="s">
        <v>83</v>
      </c>
      <c r="BK254" s="204">
        <f t="shared" si="49"/>
        <v>0</v>
      </c>
      <c r="BL254" s="18" t="s">
        <v>169</v>
      </c>
      <c r="BM254" s="203" t="s">
        <v>7415</v>
      </c>
    </row>
    <row r="255" spans="1:65" s="2" customFormat="1" ht="16.5" customHeight="1">
      <c r="A255" s="35"/>
      <c r="B255" s="36"/>
      <c r="C255" s="192" t="s">
        <v>1261</v>
      </c>
      <c r="D255" s="192" t="s">
        <v>241</v>
      </c>
      <c r="E255" s="193" t="s">
        <v>7416</v>
      </c>
      <c r="F255" s="194" t="s">
        <v>7417</v>
      </c>
      <c r="G255" s="195" t="s">
        <v>519</v>
      </c>
      <c r="H255" s="196">
        <v>40</v>
      </c>
      <c r="I255" s="197"/>
      <c r="J255" s="198">
        <f t="shared" si="40"/>
        <v>0</v>
      </c>
      <c r="K255" s="194" t="s">
        <v>6783</v>
      </c>
      <c r="L255" s="40"/>
      <c r="M255" s="199" t="s">
        <v>1</v>
      </c>
      <c r="N255" s="200" t="s">
        <v>40</v>
      </c>
      <c r="O255" s="72"/>
      <c r="P255" s="201">
        <f t="shared" si="41"/>
        <v>0</v>
      </c>
      <c r="Q255" s="201">
        <v>0</v>
      </c>
      <c r="R255" s="201">
        <f t="shared" si="42"/>
        <v>0</v>
      </c>
      <c r="S255" s="201">
        <v>0</v>
      </c>
      <c r="T255" s="202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169</v>
      </c>
      <c r="AT255" s="203" t="s">
        <v>241</v>
      </c>
      <c r="AU255" s="203" t="s">
        <v>86</v>
      </c>
      <c r="AY255" s="18" t="s">
        <v>239</v>
      </c>
      <c r="BE255" s="204">
        <f t="shared" si="44"/>
        <v>0</v>
      </c>
      <c r="BF255" s="204">
        <f t="shared" si="45"/>
        <v>0</v>
      </c>
      <c r="BG255" s="204">
        <f t="shared" si="46"/>
        <v>0</v>
      </c>
      <c r="BH255" s="204">
        <f t="shared" si="47"/>
        <v>0</v>
      </c>
      <c r="BI255" s="204">
        <f t="shared" si="48"/>
        <v>0</v>
      </c>
      <c r="BJ255" s="18" t="s">
        <v>83</v>
      </c>
      <c r="BK255" s="204">
        <f t="shared" si="49"/>
        <v>0</v>
      </c>
      <c r="BL255" s="18" t="s">
        <v>169</v>
      </c>
      <c r="BM255" s="203" t="s">
        <v>7418</v>
      </c>
    </row>
    <row r="256" spans="1:65" s="2" customFormat="1" ht="16.5" customHeight="1">
      <c r="A256" s="35"/>
      <c r="B256" s="36"/>
      <c r="C256" s="254" t="s">
        <v>1267</v>
      </c>
      <c r="D256" s="254" t="s">
        <v>340</v>
      </c>
      <c r="E256" s="255" t="s">
        <v>7419</v>
      </c>
      <c r="F256" s="256" t="s">
        <v>7420</v>
      </c>
      <c r="G256" s="257" t="s">
        <v>519</v>
      </c>
      <c r="H256" s="258">
        <v>100</v>
      </c>
      <c r="I256" s="259"/>
      <c r="J256" s="260">
        <f t="shared" si="40"/>
        <v>0</v>
      </c>
      <c r="K256" s="256" t="s">
        <v>6783</v>
      </c>
      <c r="L256" s="261"/>
      <c r="M256" s="262" t="s">
        <v>1</v>
      </c>
      <c r="N256" s="263" t="s">
        <v>40</v>
      </c>
      <c r="O256" s="72"/>
      <c r="P256" s="201">
        <f t="shared" si="41"/>
        <v>0</v>
      </c>
      <c r="Q256" s="201">
        <v>0</v>
      </c>
      <c r="R256" s="201">
        <f t="shared" si="42"/>
        <v>0</v>
      </c>
      <c r="S256" s="201">
        <v>0</v>
      </c>
      <c r="T256" s="202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531</v>
      </c>
      <c r="AT256" s="203" t="s">
        <v>340</v>
      </c>
      <c r="AU256" s="203" t="s">
        <v>86</v>
      </c>
      <c r="AY256" s="18" t="s">
        <v>239</v>
      </c>
      <c r="BE256" s="204">
        <f t="shared" si="44"/>
        <v>0</v>
      </c>
      <c r="BF256" s="204">
        <f t="shared" si="45"/>
        <v>0</v>
      </c>
      <c r="BG256" s="204">
        <f t="shared" si="46"/>
        <v>0</v>
      </c>
      <c r="BH256" s="204">
        <f t="shared" si="47"/>
        <v>0</v>
      </c>
      <c r="BI256" s="204">
        <f t="shared" si="48"/>
        <v>0</v>
      </c>
      <c r="BJ256" s="18" t="s">
        <v>83</v>
      </c>
      <c r="BK256" s="204">
        <f t="shared" si="49"/>
        <v>0</v>
      </c>
      <c r="BL256" s="18" t="s">
        <v>169</v>
      </c>
      <c r="BM256" s="203" t="s">
        <v>7421</v>
      </c>
    </row>
    <row r="257" spans="1:65" s="2" customFormat="1" ht="16.5" customHeight="1">
      <c r="A257" s="35"/>
      <c r="B257" s="36"/>
      <c r="C257" s="192" t="s">
        <v>1273</v>
      </c>
      <c r="D257" s="192" t="s">
        <v>241</v>
      </c>
      <c r="E257" s="193" t="s">
        <v>7422</v>
      </c>
      <c r="F257" s="194" t="s">
        <v>7423</v>
      </c>
      <c r="G257" s="195" t="s">
        <v>519</v>
      </c>
      <c r="H257" s="196">
        <v>100</v>
      </c>
      <c r="I257" s="197"/>
      <c r="J257" s="198">
        <f t="shared" si="40"/>
        <v>0</v>
      </c>
      <c r="K257" s="194" t="s">
        <v>6783</v>
      </c>
      <c r="L257" s="40"/>
      <c r="M257" s="199" t="s">
        <v>1</v>
      </c>
      <c r="N257" s="200" t="s">
        <v>40</v>
      </c>
      <c r="O257" s="72"/>
      <c r="P257" s="201">
        <f t="shared" si="41"/>
        <v>0</v>
      </c>
      <c r="Q257" s="201">
        <v>0</v>
      </c>
      <c r="R257" s="201">
        <f t="shared" si="42"/>
        <v>0</v>
      </c>
      <c r="S257" s="201">
        <v>0</v>
      </c>
      <c r="T257" s="202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169</v>
      </c>
      <c r="AT257" s="203" t="s">
        <v>241</v>
      </c>
      <c r="AU257" s="203" t="s">
        <v>86</v>
      </c>
      <c r="AY257" s="18" t="s">
        <v>239</v>
      </c>
      <c r="BE257" s="204">
        <f t="shared" si="44"/>
        <v>0</v>
      </c>
      <c r="BF257" s="204">
        <f t="shared" si="45"/>
        <v>0</v>
      </c>
      <c r="BG257" s="204">
        <f t="shared" si="46"/>
        <v>0</v>
      </c>
      <c r="BH257" s="204">
        <f t="shared" si="47"/>
        <v>0</v>
      </c>
      <c r="BI257" s="204">
        <f t="shared" si="48"/>
        <v>0</v>
      </c>
      <c r="BJ257" s="18" t="s">
        <v>83</v>
      </c>
      <c r="BK257" s="204">
        <f t="shared" si="49"/>
        <v>0</v>
      </c>
      <c r="BL257" s="18" t="s">
        <v>169</v>
      </c>
      <c r="BM257" s="203" t="s">
        <v>7424</v>
      </c>
    </row>
    <row r="258" spans="1:65" s="2" customFormat="1" ht="21.75" customHeight="1">
      <c r="A258" s="35"/>
      <c r="B258" s="36"/>
      <c r="C258" s="254" t="s">
        <v>1279</v>
      </c>
      <c r="D258" s="254" t="s">
        <v>340</v>
      </c>
      <c r="E258" s="255" t="s">
        <v>7425</v>
      </c>
      <c r="F258" s="256" t="s">
        <v>7426</v>
      </c>
      <c r="G258" s="257" t="s">
        <v>519</v>
      </c>
      <c r="H258" s="258">
        <v>100</v>
      </c>
      <c r="I258" s="259"/>
      <c r="J258" s="260">
        <f t="shared" si="40"/>
        <v>0</v>
      </c>
      <c r="K258" s="256" t="s">
        <v>6783</v>
      </c>
      <c r="L258" s="261"/>
      <c r="M258" s="262" t="s">
        <v>1</v>
      </c>
      <c r="N258" s="263" t="s">
        <v>40</v>
      </c>
      <c r="O258" s="72"/>
      <c r="P258" s="201">
        <f t="shared" si="41"/>
        <v>0</v>
      </c>
      <c r="Q258" s="201">
        <v>0</v>
      </c>
      <c r="R258" s="201">
        <f t="shared" si="42"/>
        <v>0</v>
      </c>
      <c r="S258" s="201">
        <v>0</v>
      </c>
      <c r="T258" s="202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531</v>
      </c>
      <c r="AT258" s="203" t="s">
        <v>340</v>
      </c>
      <c r="AU258" s="203" t="s">
        <v>86</v>
      </c>
      <c r="AY258" s="18" t="s">
        <v>239</v>
      </c>
      <c r="BE258" s="204">
        <f t="shared" si="44"/>
        <v>0</v>
      </c>
      <c r="BF258" s="204">
        <f t="shared" si="45"/>
        <v>0</v>
      </c>
      <c r="BG258" s="204">
        <f t="shared" si="46"/>
        <v>0</v>
      </c>
      <c r="BH258" s="204">
        <f t="shared" si="47"/>
        <v>0</v>
      </c>
      <c r="BI258" s="204">
        <f t="shared" si="48"/>
        <v>0</v>
      </c>
      <c r="BJ258" s="18" t="s">
        <v>83</v>
      </c>
      <c r="BK258" s="204">
        <f t="shared" si="49"/>
        <v>0</v>
      </c>
      <c r="BL258" s="18" t="s">
        <v>169</v>
      </c>
      <c r="BM258" s="203" t="s">
        <v>7427</v>
      </c>
    </row>
    <row r="259" spans="1:65" s="2" customFormat="1" ht="16.5" customHeight="1">
      <c r="A259" s="35"/>
      <c r="B259" s="36"/>
      <c r="C259" s="192" t="s">
        <v>1285</v>
      </c>
      <c r="D259" s="192" t="s">
        <v>241</v>
      </c>
      <c r="E259" s="193" t="s">
        <v>7428</v>
      </c>
      <c r="F259" s="194" t="s">
        <v>7429</v>
      </c>
      <c r="G259" s="195" t="s">
        <v>519</v>
      </c>
      <c r="H259" s="196">
        <v>100</v>
      </c>
      <c r="I259" s="197"/>
      <c r="J259" s="198">
        <f t="shared" si="40"/>
        <v>0</v>
      </c>
      <c r="K259" s="194" t="s">
        <v>6783</v>
      </c>
      <c r="L259" s="40"/>
      <c r="M259" s="199" t="s">
        <v>1</v>
      </c>
      <c r="N259" s="200" t="s">
        <v>40</v>
      </c>
      <c r="O259" s="72"/>
      <c r="P259" s="201">
        <f t="shared" si="41"/>
        <v>0</v>
      </c>
      <c r="Q259" s="201">
        <v>0</v>
      </c>
      <c r="R259" s="201">
        <f t="shared" si="42"/>
        <v>0</v>
      </c>
      <c r="S259" s="201">
        <v>0</v>
      </c>
      <c r="T259" s="202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169</v>
      </c>
      <c r="AT259" s="203" t="s">
        <v>241</v>
      </c>
      <c r="AU259" s="203" t="s">
        <v>86</v>
      </c>
      <c r="AY259" s="18" t="s">
        <v>239</v>
      </c>
      <c r="BE259" s="204">
        <f t="shared" si="44"/>
        <v>0</v>
      </c>
      <c r="BF259" s="204">
        <f t="shared" si="45"/>
        <v>0</v>
      </c>
      <c r="BG259" s="204">
        <f t="shared" si="46"/>
        <v>0</v>
      </c>
      <c r="BH259" s="204">
        <f t="shared" si="47"/>
        <v>0</v>
      </c>
      <c r="BI259" s="204">
        <f t="shared" si="48"/>
        <v>0</v>
      </c>
      <c r="BJ259" s="18" t="s">
        <v>83</v>
      </c>
      <c r="BK259" s="204">
        <f t="shared" si="49"/>
        <v>0</v>
      </c>
      <c r="BL259" s="18" t="s">
        <v>169</v>
      </c>
      <c r="BM259" s="203" t="s">
        <v>7430</v>
      </c>
    </row>
    <row r="260" spans="1:65" s="2" customFormat="1" ht="21.75" customHeight="1">
      <c r="A260" s="35"/>
      <c r="B260" s="36"/>
      <c r="C260" s="254" t="s">
        <v>1291</v>
      </c>
      <c r="D260" s="254" t="s">
        <v>340</v>
      </c>
      <c r="E260" s="255" t="s">
        <v>7431</v>
      </c>
      <c r="F260" s="256" t="s">
        <v>7432</v>
      </c>
      <c r="G260" s="257" t="s">
        <v>519</v>
      </c>
      <c r="H260" s="258">
        <v>10</v>
      </c>
      <c r="I260" s="259"/>
      <c r="J260" s="260">
        <f t="shared" si="40"/>
        <v>0</v>
      </c>
      <c r="K260" s="256" t="s">
        <v>6783</v>
      </c>
      <c r="L260" s="261"/>
      <c r="M260" s="262" t="s">
        <v>1</v>
      </c>
      <c r="N260" s="263" t="s">
        <v>40</v>
      </c>
      <c r="O260" s="72"/>
      <c r="P260" s="201">
        <f t="shared" si="41"/>
        <v>0</v>
      </c>
      <c r="Q260" s="201">
        <v>0</v>
      </c>
      <c r="R260" s="201">
        <f t="shared" si="42"/>
        <v>0</v>
      </c>
      <c r="S260" s="201">
        <v>0</v>
      </c>
      <c r="T260" s="202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531</v>
      </c>
      <c r="AT260" s="203" t="s">
        <v>340</v>
      </c>
      <c r="AU260" s="203" t="s">
        <v>86</v>
      </c>
      <c r="AY260" s="18" t="s">
        <v>239</v>
      </c>
      <c r="BE260" s="204">
        <f t="shared" si="44"/>
        <v>0</v>
      </c>
      <c r="BF260" s="204">
        <f t="shared" si="45"/>
        <v>0</v>
      </c>
      <c r="BG260" s="204">
        <f t="shared" si="46"/>
        <v>0</v>
      </c>
      <c r="BH260" s="204">
        <f t="shared" si="47"/>
        <v>0</v>
      </c>
      <c r="BI260" s="204">
        <f t="shared" si="48"/>
        <v>0</v>
      </c>
      <c r="BJ260" s="18" t="s">
        <v>83</v>
      </c>
      <c r="BK260" s="204">
        <f t="shared" si="49"/>
        <v>0</v>
      </c>
      <c r="BL260" s="18" t="s">
        <v>169</v>
      </c>
      <c r="BM260" s="203" t="s">
        <v>7433</v>
      </c>
    </row>
    <row r="261" spans="1:65" s="2" customFormat="1" ht="16.5" customHeight="1">
      <c r="A261" s="35"/>
      <c r="B261" s="36"/>
      <c r="C261" s="192" t="s">
        <v>1297</v>
      </c>
      <c r="D261" s="192" t="s">
        <v>241</v>
      </c>
      <c r="E261" s="193" t="s">
        <v>7434</v>
      </c>
      <c r="F261" s="194" t="s">
        <v>7435</v>
      </c>
      <c r="G261" s="195" t="s">
        <v>519</v>
      </c>
      <c r="H261" s="196">
        <v>10</v>
      </c>
      <c r="I261" s="197"/>
      <c r="J261" s="198">
        <f t="shared" si="40"/>
        <v>0</v>
      </c>
      <c r="K261" s="194" t="s">
        <v>6783</v>
      </c>
      <c r="L261" s="40"/>
      <c r="M261" s="199" t="s">
        <v>1</v>
      </c>
      <c r="N261" s="200" t="s">
        <v>40</v>
      </c>
      <c r="O261" s="72"/>
      <c r="P261" s="201">
        <f t="shared" si="41"/>
        <v>0</v>
      </c>
      <c r="Q261" s="201">
        <v>0</v>
      </c>
      <c r="R261" s="201">
        <f t="shared" si="42"/>
        <v>0</v>
      </c>
      <c r="S261" s="201">
        <v>0</v>
      </c>
      <c r="T261" s="202">
        <f t="shared" si="4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169</v>
      </c>
      <c r="AT261" s="203" t="s">
        <v>241</v>
      </c>
      <c r="AU261" s="203" t="s">
        <v>86</v>
      </c>
      <c r="AY261" s="18" t="s">
        <v>239</v>
      </c>
      <c r="BE261" s="204">
        <f t="shared" si="44"/>
        <v>0</v>
      </c>
      <c r="BF261" s="204">
        <f t="shared" si="45"/>
        <v>0</v>
      </c>
      <c r="BG261" s="204">
        <f t="shared" si="46"/>
        <v>0</v>
      </c>
      <c r="BH261" s="204">
        <f t="shared" si="47"/>
        <v>0</v>
      </c>
      <c r="BI261" s="204">
        <f t="shared" si="48"/>
        <v>0</v>
      </c>
      <c r="BJ261" s="18" t="s">
        <v>83</v>
      </c>
      <c r="BK261" s="204">
        <f t="shared" si="49"/>
        <v>0</v>
      </c>
      <c r="BL261" s="18" t="s">
        <v>169</v>
      </c>
      <c r="BM261" s="203" t="s">
        <v>7436</v>
      </c>
    </row>
    <row r="262" spans="1:65" s="2" customFormat="1" ht="16.5" customHeight="1">
      <c r="A262" s="35"/>
      <c r="B262" s="36"/>
      <c r="C262" s="254" t="s">
        <v>1308</v>
      </c>
      <c r="D262" s="254" t="s">
        <v>340</v>
      </c>
      <c r="E262" s="255" t="s">
        <v>7437</v>
      </c>
      <c r="F262" s="256" t="s">
        <v>7438</v>
      </c>
      <c r="G262" s="257" t="s">
        <v>519</v>
      </c>
      <c r="H262" s="258">
        <v>250</v>
      </c>
      <c r="I262" s="259"/>
      <c r="J262" s="260">
        <f t="shared" si="40"/>
        <v>0</v>
      </c>
      <c r="K262" s="256" t="s">
        <v>6783</v>
      </c>
      <c r="L262" s="261"/>
      <c r="M262" s="262" t="s">
        <v>1</v>
      </c>
      <c r="N262" s="263" t="s">
        <v>40</v>
      </c>
      <c r="O262" s="72"/>
      <c r="P262" s="201">
        <f t="shared" si="41"/>
        <v>0</v>
      </c>
      <c r="Q262" s="201">
        <v>0</v>
      </c>
      <c r="R262" s="201">
        <f t="shared" si="42"/>
        <v>0</v>
      </c>
      <c r="S262" s="201">
        <v>0</v>
      </c>
      <c r="T262" s="202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531</v>
      </c>
      <c r="AT262" s="203" t="s">
        <v>340</v>
      </c>
      <c r="AU262" s="203" t="s">
        <v>86</v>
      </c>
      <c r="AY262" s="18" t="s">
        <v>239</v>
      </c>
      <c r="BE262" s="204">
        <f t="shared" si="44"/>
        <v>0</v>
      </c>
      <c r="BF262" s="204">
        <f t="shared" si="45"/>
        <v>0</v>
      </c>
      <c r="BG262" s="204">
        <f t="shared" si="46"/>
        <v>0</v>
      </c>
      <c r="BH262" s="204">
        <f t="shared" si="47"/>
        <v>0</v>
      </c>
      <c r="BI262" s="204">
        <f t="shared" si="48"/>
        <v>0</v>
      </c>
      <c r="BJ262" s="18" t="s">
        <v>83</v>
      </c>
      <c r="BK262" s="204">
        <f t="shared" si="49"/>
        <v>0</v>
      </c>
      <c r="BL262" s="18" t="s">
        <v>169</v>
      </c>
      <c r="BM262" s="203" t="s">
        <v>7439</v>
      </c>
    </row>
    <row r="263" spans="1:65" s="2" customFormat="1" ht="16.5" customHeight="1">
      <c r="A263" s="35"/>
      <c r="B263" s="36"/>
      <c r="C263" s="192" t="s">
        <v>1320</v>
      </c>
      <c r="D263" s="192" t="s">
        <v>241</v>
      </c>
      <c r="E263" s="193" t="s">
        <v>7440</v>
      </c>
      <c r="F263" s="194" t="s">
        <v>7441</v>
      </c>
      <c r="G263" s="195" t="s">
        <v>519</v>
      </c>
      <c r="H263" s="196">
        <v>250</v>
      </c>
      <c r="I263" s="197"/>
      <c r="J263" s="198">
        <f t="shared" si="40"/>
        <v>0</v>
      </c>
      <c r="K263" s="194" t="s">
        <v>6783</v>
      </c>
      <c r="L263" s="40"/>
      <c r="M263" s="199" t="s">
        <v>1</v>
      </c>
      <c r="N263" s="200" t="s">
        <v>40</v>
      </c>
      <c r="O263" s="72"/>
      <c r="P263" s="201">
        <f t="shared" si="41"/>
        <v>0</v>
      </c>
      <c r="Q263" s="201">
        <v>0</v>
      </c>
      <c r="R263" s="201">
        <f t="shared" si="42"/>
        <v>0</v>
      </c>
      <c r="S263" s="201">
        <v>0</v>
      </c>
      <c r="T263" s="202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169</v>
      </c>
      <c r="AT263" s="203" t="s">
        <v>241</v>
      </c>
      <c r="AU263" s="203" t="s">
        <v>86</v>
      </c>
      <c r="AY263" s="18" t="s">
        <v>239</v>
      </c>
      <c r="BE263" s="204">
        <f t="shared" si="44"/>
        <v>0</v>
      </c>
      <c r="BF263" s="204">
        <f t="shared" si="45"/>
        <v>0</v>
      </c>
      <c r="BG263" s="204">
        <f t="shared" si="46"/>
        <v>0</v>
      </c>
      <c r="BH263" s="204">
        <f t="shared" si="47"/>
        <v>0</v>
      </c>
      <c r="BI263" s="204">
        <f t="shared" si="48"/>
        <v>0</v>
      </c>
      <c r="BJ263" s="18" t="s">
        <v>83</v>
      </c>
      <c r="BK263" s="204">
        <f t="shared" si="49"/>
        <v>0</v>
      </c>
      <c r="BL263" s="18" t="s">
        <v>169</v>
      </c>
      <c r="BM263" s="203" t="s">
        <v>7442</v>
      </c>
    </row>
    <row r="264" spans="1:65" s="2" customFormat="1" ht="16.5" customHeight="1">
      <c r="A264" s="35"/>
      <c r="B264" s="36"/>
      <c r="C264" s="254" t="s">
        <v>1328</v>
      </c>
      <c r="D264" s="254" t="s">
        <v>340</v>
      </c>
      <c r="E264" s="255" t="s">
        <v>7443</v>
      </c>
      <c r="F264" s="256" t="s">
        <v>7444</v>
      </c>
      <c r="G264" s="257" t="s">
        <v>519</v>
      </c>
      <c r="H264" s="258">
        <v>180</v>
      </c>
      <c r="I264" s="259"/>
      <c r="J264" s="260">
        <f t="shared" si="40"/>
        <v>0</v>
      </c>
      <c r="K264" s="256" t="s">
        <v>6783</v>
      </c>
      <c r="L264" s="261"/>
      <c r="M264" s="262" t="s">
        <v>1</v>
      </c>
      <c r="N264" s="263" t="s">
        <v>40</v>
      </c>
      <c r="O264" s="72"/>
      <c r="P264" s="201">
        <f t="shared" si="41"/>
        <v>0</v>
      </c>
      <c r="Q264" s="201">
        <v>0</v>
      </c>
      <c r="R264" s="201">
        <f t="shared" si="42"/>
        <v>0</v>
      </c>
      <c r="S264" s="201">
        <v>0</v>
      </c>
      <c r="T264" s="202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531</v>
      </c>
      <c r="AT264" s="203" t="s">
        <v>340</v>
      </c>
      <c r="AU264" s="203" t="s">
        <v>86</v>
      </c>
      <c r="AY264" s="18" t="s">
        <v>239</v>
      </c>
      <c r="BE264" s="204">
        <f t="shared" si="44"/>
        <v>0</v>
      </c>
      <c r="BF264" s="204">
        <f t="shared" si="45"/>
        <v>0</v>
      </c>
      <c r="BG264" s="204">
        <f t="shared" si="46"/>
        <v>0</v>
      </c>
      <c r="BH264" s="204">
        <f t="shared" si="47"/>
        <v>0</v>
      </c>
      <c r="BI264" s="204">
        <f t="shared" si="48"/>
        <v>0</v>
      </c>
      <c r="BJ264" s="18" t="s">
        <v>83</v>
      </c>
      <c r="BK264" s="204">
        <f t="shared" si="49"/>
        <v>0</v>
      </c>
      <c r="BL264" s="18" t="s">
        <v>169</v>
      </c>
      <c r="BM264" s="203" t="s">
        <v>7445</v>
      </c>
    </row>
    <row r="265" spans="1:65" s="2" customFormat="1" ht="16.5" customHeight="1">
      <c r="A265" s="35"/>
      <c r="B265" s="36"/>
      <c r="C265" s="192" t="s">
        <v>1337</v>
      </c>
      <c r="D265" s="192" t="s">
        <v>241</v>
      </c>
      <c r="E265" s="193" t="s">
        <v>7446</v>
      </c>
      <c r="F265" s="194" t="s">
        <v>7447</v>
      </c>
      <c r="G265" s="195" t="s">
        <v>519</v>
      </c>
      <c r="H265" s="196">
        <v>180</v>
      </c>
      <c r="I265" s="197"/>
      <c r="J265" s="198">
        <f t="shared" si="40"/>
        <v>0</v>
      </c>
      <c r="K265" s="194" t="s">
        <v>6783</v>
      </c>
      <c r="L265" s="40"/>
      <c r="M265" s="199" t="s">
        <v>1</v>
      </c>
      <c r="N265" s="200" t="s">
        <v>40</v>
      </c>
      <c r="O265" s="72"/>
      <c r="P265" s="201">
        <f t="shared" si="41"/>
        <v>0</v>
      </c>
      <c r="Q265" s="201">
        <v>0</v>
      </c>
      <c r="R265" s="201">
        <f t="shared" si="42"/>
        <v>0</v>
      </c>
      <c r="S265" s="201">
        <v>0</v>
      </c>
      <c r="T265" s="202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169</v>
      </c>
      <c r="AT265" s="203" t="s">
        <v>241</v>
      </c>
      <c r="AU265" s="203" t="s">
        <v>86</v>
      </c>
      <c r="AY265" s="18" t="s">
        <v>239</v>
      </c>
      <c r="BE265" s="204">
        <f t="shared" si="44"/>
        <v>0</v>
      </c>
      <c r="BF265" s="204">
        <f t="shared" si="45"/>
        <v>0</v>
      </c>
      <c r="BG265" s="204">
        <f t="shared" si="46"/>
        <v>0</v>
      </c>
      <c r="BH265" s="204">
        <f t="shared" si="47"/>
        <v>0</v>
      </c>
      <c r="BI265" s="204">
        <f t="shared" si="48"/>
        <v>0</v>
      </c>
      <c r="BJ265" s="18" t="s">
        <v>83</v>
      </c>
      <c r="BK265" s="204">
        <f t="shared" si="49"/>
        <v>0</v>
      </c>
      <c r="BL265" s="18" t="s">
        <v>169</v>
      </c>
      <c r="BM265" s="203" t="s">
        <v>7448</v>
      </c>
    </row>
    <row r="266" spans="1:65" s="2" customFormat="1" ht="16.5" customHeight="1">
      <c r="A266" s="35"/>
      <c r="B266" s="36"/>
      <c r="C266" s="254" t="s">
        <v>1342</v>
      </c>
      <c r="D266" s="254" t="s">
        <v>340</v>
      </c>
      <c r="E266" s="255" t="s">
        <v>7449</v>
      </c>
      <c r="F266" s="256" t="s">
        <v>7450</v>
      </c>
      <c r="G266" s="257" t="s">
        <v>519</v>
      </c>
      <c r="H266" s="258">
        <v>120</v>
      </c>
      <c r="I266" s="259"/>
      <c r="J266" s="260">
        <f t="shared" si="40"/>
        <v>0</v>
      </c>
      <c r="K266" s="256" t="s">
        <v>6783</v>
      </c>
      <c r="L266" s="261"/>
      <c r="M266" s="262" t="s">
        <v>1</v>
      </c>
      <c r="N266" s="263" t="s">
        <v>40</v>
      </c>
      <c r="O266" s="72"/>
      <c r="P266" s="201">
        <f t="shared" si="41"/>
        <v>0</v>
      </c>
      <c r="Q266" s="201">
        <v>0</v>
      </c>
      <c r="R266" s="201">
        <f t="shared" si="42"/>
        <v>0</v>
      </c>
      <c r="S266" s="201">
        <v>0</v>
      </c>
      <c r="T266" s="202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531</v>
      </c>
      <c r="AT266" s="203" t="s">
        <v>340</v>
      </c>
      <c r="AU266" s="203" t="s">
        <v>86</v>
      </c>
      <c r="AY266" s="18" t="s">
        <v>239</v>
      </c>
      <c r="BE266" s="204">
        <f t="shared" si="44"/>
        <v>0</v>
      </c>
      <c r="BF266" s="204">
        <f t="shared" si="45"/>
        <v>0</v>
      </c>
      <c r="BG266" s="204">
        <f t="shared" si="46"/>
        <v>0</v>
      </c>
      <c r="BH266" s="204">
        <f t="shared" si="47"/>
        <v>0</v>
      </c>
      <c r="BI266" s="204">
        <f t="shared" si="48"/>
        <v>0</v>
      </c>
      <c r="BJ266" s="18" t="s">
        <v>83</v>
      </c>
      <c r="BK266" s="204">
        <f t="shared" si="49"/>
        <v>0</v>
      </c>
      <c r="BL266" s="18" t="s">
        <v>169</v>
      </c>
      <c r="BM266" s="203" t="s">
        <v>7451</v>
      </c>
    </row>
    <row r="267" spans="1:65" s="2" customFormat="1" ht="16.5" customHeight="1">
      <c r="A267" s="35"/>
      <c r="B267" s="36"/>
      <c r="C267" s="192" t="s">
        <v>1348</v>
      </c>
      <c r="D267" s="192" t="s">
        <v>241</v>
      </c>
      <c r="E267" s="193" t="s">
        <v>7452</v>
      </c>
      <c r="F267" s="194" t="s">
        <v>7453</v>
      </c>
      <c r="G267" s="195" t="s">
        <v>519</v>
      </c>
      <c r="H267" s="196">
        <v>120</v>
      </c>
      <c r="I267" s="197"/>
      <c r="J267" s="198">
        <f t="shared" si="40"/>
        <v>0</v>
      </c>
      <c r="K267" s="194" t="s">
        <v>6783</v>
      </c>
      <c r="L267" s="40"/>
      <c r="M267" s="199" t="s">
        <v>1</v>
      </c>
      <c r="N267" s="200" t="s">
        <v>40</v>
      </c>
      <c r="O267" s="72"/>
      <c r="P267" s="201">
        <f t="shared" si="41"/>
        <v>0</v>
      </c>
      <c r="Q267" s="201">
        <v>0</v>
      </c>
      <c r="R267" s="201">
        <f t="shared" si="42"/>
        <v>0</v>
      </c>
      <c r="S267" s="201">
        <v>0</v>
      </c>
      <c r="T267" s="202">
        <f t="shared" si="4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169</v>
      </c>
      <c r="AT267" s="203" t="s">
        <v>241</v>
      </c>
      <c r="AU267" s="203" t="s">
        <v>86</v>
      </c>
      <c r="AY267" s="18" t="s">
        <v>239</v>
      </c>
      <c r="BE267" s="204">
        <f t="shared" si="44"/>
        <v>0</v>
      </c>
      <c r="BF267" s="204">
        <f t="shared" si="45"/>
        <v>0</v>
      </c>
      <c r="BG267" s="204">
        <f t="shared" si="46"/>
        <v>0</v>
      </c>
      <c r="BH267" s="204">
        <f t="shared" si="47"/>
        <v>0</v>
      </c>
      <c r="BI267" s="204">
        <f t="shared" si="48"/>
        <v>0</v>
      </c>
      <c r="BJ267" s="18" t="s">
        <v>83</v>
      </c>
      <c r="BK267" s="204">
        <f t="shared" si="49"/>
        <v>0</v>
      </c>
      <c r="BL267" s="18" t="s">
        <v>169</v>
      </c>
      <c r="BM267" s="203" t="s">
        <v>7454</v>
      </c>
    </row>
    <row r="268" spans="1:65" s="2" customFormat="1" ht="16.5" customHeight="1">
      <c r="A268" s="35"/>
      <c r="B268" s="36"/>
      <c r="C268" s="254" t="s">
        <v>1356</v>
      </c>
      <c r="D268" s="254" t="s">
        <v>340</v>
      </c>
      <c r="E268" s="255" t="s">
        <v>7455</v>
      </c>
      <c r="F268" s="256" t="s">
        <v>7456</v>
      </c>
      <c r="G268" s="257" t="s">
        <v>519</v>
      </c>
      <c r="H268" s="258">
        <v>80</v>
      </c>
      <c r="I268" s="259"/>
      <c r="J268" s="260">
        <f t="shared" si="40"/>
        <v>0</v>
      </c>
      <c r="K268" s="256" t="s">
        <v>6783</v>
      </c>
      <c r="L268" s="261"/>
      <c r="M268" s="262" t="s">
        <v>1</v>
      </c>
      <c r="N268" s="263" t="s">
        <v>40</v>
      </c>
      <c r="O268" s="72"/>
      <c r="P268" s="201">
        <f t="shared" si="41"/>
        <v>0</v>
      </c>
      <c r="Q268" s="201">
        <v>0</v>
      </c>
      <c r="R268" s="201">
        <f t="shared" si="42"/>
        <v>0</v>
      </c>
      <c r="S268" s="201">
        <v>0</v>
      </c>
      <c r="T268" s="202">
        <f t="shared" si="4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531</v>
      </c>
      <c r="AT268" s="203" t="s">
        <v>340</v>
      </c>
      <c r="AU268" s="203" t="s">
        <v>86</v>
      </c>
      <c r="AY268" s="18" t="s">
        <v>239</v>
      </c>
      <c r="BE268" s="204">
        <f t="shared" si="44"/>
        <v>0</v>
      </c>
      <c r="BF268" s="204">
        <f t="shared" si="45"/>
        <v>0</v>
      </c>
      <c r="BG268" s="204">
        <f t="shared" si="46"/>
        <v>0</v>
      </c>
      <c r="BH268" s="204">
        <f t="shared" si="47"/>
        <v>0</v>
      </c>
      <c r="BI268" s="204">
        <f t="shared" si="48"/>
        <v>0</v>
      </c>
      <c r="BJ268" s="18" t="s">
        <v>83</v>
      </c>
      <c r="BK268" s="204">
        <f t="shared" si="49"/>
        <v>0</v>
      </c>
      <c r="BL268" s="18" t="s">
        <v>169</v>
      </c>
      <c r="BM268" s="203" t="s">
        <v>7457</v>
      </c>
    </row>
    <row r="269" spans="1:65" s="2" customFormat="1" ht="16.5" customHeight="1">
      <c r="A269" s="35"/>
      <c r="B269" s="36"/>
      <c r="C269" s="192" t="s">
        <v>1361</v>
      </c>
      <c r="D269" s="192" t="s">
        <v>241</v>
      </c>
      <c r="E269" s="193" t="s">
        <v>7458</v>
      </c>
      <c r="F269" s="194" t="s">
        <v>7459</v>
      </c>
      <c r="G269" s="195" t="s">
        <v>519</v>
      </c>
      <c r="H269" s="196">
        <v>80</v>
      </c>
      <c r="I269" s="197"/>
      <c r="J269" s="198">
        <f t="shared" si="40"/>
        <v>0</v>
      </c>
      <c r="K269" s="194" t="s">
        <v>6783</v>
      </c>
      <c r="L269" s="40"/>
      <c r="M269" s="199" t="s">
        <v>1</v>
      </c>
      <c r="N269" s="200" t="s">
        <v>40</v>
      </c>
      <c r="O269" s="72"/>
      <c r="P269" s="201">
        <f t="shared" si="41"/>
        <v>0</v>
      </c>
      <c r="Q269" s="201">
        <v>0</v>
      </c>
      <c r="R269" s="201">
        <f t="shared" si="42"/>
        <v>0</v>
      </c>
      <c r="S269" s="201">
        <v>0</v>
      </c>
      <c r="T269" s="202">
        <f t="shared" si="4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169</v>
      </c>
      <c r="AT269" s="203" t="s">
        <v>241</v>
      </c>
      <c r="AU269" s="203" t="s">
        <v>86</v>
      </c>
      <c r="AY269" s="18" t="s">
        <v>239</v>
      </c>
      <c r="BE269" s="204">
        <f t="shared" si="44"/>
        <v>0</v>
      </c>
      <c r="BF269" s="204">
        <f t="shared" si="45"/>
        <v>0</v>
      </c>
      <c r="BG269" s="204">
        <f t="shared" si="46"/>
        <v>0</v>
      </c>
      <c r="BH269" s="204">
        <f t="shared" si="47"/>
        <v>0</v>
      </c>
      <c r="BI269" s="204">
        <f t="shared" si="48"/>
        <v>0</v>
      </c>
      <c r="BJ269" s="18" t="s">
        <v>83</v>
      </c>
      <c r="BK269" s="204">
        <f t="shared" si="49"/>
        <v>0</v>
      </c>
      <c r="BL269" s="18" t="s">
        <v>169</v>
      </c>
      <c r="BM269" s="203" t="s">
        <v>7460</v>
      </c>
    </row>
    <row r="270" spans="1:65" s="2" customFormat="1" ht="16.5" customHeight="1">
      <c r="A270" s="35"/>
      <c r="B270" s="36"/>
      <c r="C270" s="254" t="s">
        <v>1366</v>
      </c>
      <c r="D270" s="254" t="s">
        <v>340</v>
      </c>
      <c r="E270" s="255" t="s">
        <v>7461</v>
      </c>
      <c r="F270" s="256" t="s">
        <v>7462</v>
      </c>
      <c r="G270" s="257" t="s">
        <v>519</v>
      </c>
      <c r="H270" s="258">
        <v>20</v>
      </c>
      <c r="I270" s="259"/>
      <c r="J270" s="260">
        <f t="shared" si="40"/>
        <v>0</v>
      </c>
      <c r="K270" s="256" t="s">
        <v>6783</v>
      </c>
      <c r="L270" s="261"/>
      <c r="M270" s="262" t="s">
        <v>1</v>
      </c>
      <c r="N270" s="263" t="s">
        <v>40</v>
      </c>
      <c r="O270" s="72"/>
      <c r="P270" s="201">
        <f t="shared" si="41"/>
        <v>0</v>
      </c>
      <c r="Q270" s="201">
        <v>0</v>
      </c>
      <c r="R270" s="201">
        <f t="shared" si="42"/>
        <v>0</v>
      </c>
      <c r="S270" s="201">
        <v>0</v>
      </c>
      <c r="T270" s="202">
        <f t="shared" si="4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531</v>
      </c>
      <c r="AT270" s="203" t="s">
        <v>340</v>
      </c>
      <c r="AU270" s="203" t="s">
        <v>86</v>
      </c>
      <c r="AY270" s="18" t="s">
        <v>239</v>
      </c>
      <c r="BE270" s="204">
        <f t="shared" si="44"/>
        <v>0</v>
      </c>
      <c r="BF270" s="204">
        <f t="shared" si="45"/>
        <v>0</v>
      </c>
      <c r="BG270" s="204">
        <f t="shared" si="46"/>
        <v>0</v>
      </c>
      <c r="BH270" s="204">
        <f t="shared" si="47"/>
        <v>0</v>
      </c>
      <c r="BI270" s="204">
        <f t="shared" si="48"/>
        <v>0</v>
      </c>
      <c r="BJ270" s="18" t="s">
        <v>83</v>
      </c>
      <c r="BK270" s="204">
        <f t="shared" si="49"/>
        <v>0</v>
      </c>
      <c r="BL270" s="18" t="s">
        <v>169</v>
      </c>
      <c r="BM270" s="203" t="s">
        <v>7463</v>
      </c>
    </row>
    <row r="271" spans="1:65" s="2" customFormat="1" ht="16.5" customHeight="1">
      <c r="A271" s="35"/>
      <c r="B271" s="36"/>
      <c r="C271" s="192" t="s">
        <v>1380</v>
      </c>
      <c r="D271" s="192" t="s">
        <v>241</v>
      </c>
      <c r="E271" s="193" t="s">
        <v>7464</v>
      </c>
      <c r="F271" s="194" t="s">
        <v>7465</v>
      </c>
      <c r="G271" s="195" t="s">
        <v>519</v>
      </c>
      <c r="H271" s="196">
        <v>20</v>
      </c>
      <c r="I271" s="197"/>
      <c r="J271" s="198">
        <f t="shared" si="40"/>
        <v>0</v>
      </c>
      <c r="K271" s="194" t="s">
        <v>6783</v>
      </c>
      <c r="L271" s="40"/>
      <c r="M271" s="199" t="s">
        <v>1</v>
      </c>
      <c r="N271" s="200" t="s">
        <v>40</v>
      </c>
      <c r="O271" s="72"/>
      <c r="P271" s="201">
        <f t="shared" si="41"/>
        <v>0</v>
      </c>
      <c r="Q271" s="201">
        <v>0</v>
      </c>
      <c r="R271" s="201">
        <f t="shared" si="42"/>
        <v>0</v>
      </c>
      <c r="S271" s="201">
        <v>0</v>
      </c>
      <c r="T271" s="202">
        <f t="shared" si="4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169</v>
      </c>
      <c r="AT271" s="203" t="s">
        <v>241</v>
      </c>
      <c r="AU271" s="203" t="s">
        <v>86</v>
      </c>
      <c r="AY271" s="18" t="s">
        <v>239</v>
      </c>
      <c r="BE271" s="204">
        <f t="shared" si="44"/>
        <v>0</v>
      </c>
      <c r="BF271" s="204">
        <f t="shared" si="45"/>
        <v>0</v>
      </c>
      <c r="BG271" s="204">
        <f t="shared" si="46"/>
        <v>0</v>
      </c>
      <c r="BH271" s="204">
        <f t="shared" si="47"/>
        <v>0</v>
      </c>
      <c r="BI271" s="204">
        <f t="shared" si="48"/>
        <v>0</v>
      </c>
      <c r="BJ271" s="18" t="s">
        <v>83</v>
      </c>
      <c r="BK271" s="204">
        <f t="shared" si="49"/>
        <v>0</v>
      </c>
      <c r="BL271" s="18" t="s">
        <v>169</v>
      </c>
      <c r="BM271" s="203" t="s">
        <v>7466</v>
      </c>
    </row>
    <row r="272" spans="1:65" s="2" customFormat="1" ht="16.5" customHeight="1">
      <c r="A272" s="35"/>
      <c r="B272" s="36"/>
      <c r="C272" s="254" t="s">
        <v>1394</v>
      </c>
      <c r="D272" s="254" t="s">
        <v>340</v>
      </c>
      <c r="E272" s="255" t="s">
        <v>7467</v>
      </c>
      <c r="F272" s="256" t="s">
        <v>7468</v>
      </c>
      <c r="G272" s="257" t="s">
        <v>519</v>
      </c>
      <c r="H272" s="258">
        <v>40</v>
      </c>
      <c r="I272" s="259"/>
      <c r="J272" s="260">
        <f t="shared" si="40"/>
        <v>0</v>
      </c>
      <c r="K272" s="256" t="s">
        <v>6783</v>
      </c>
      <c r="L272" s="261"/>
      <c r="M272" s="262" t="s">
        <v>1</v>
      </c>
      <c r="N272" s="263" t="s">
        <v>40</v>
      </c>
      <c r="O272" s="72"/>
      <c r="P272" s="201">
        <f t="shared" si="41"/>
        <v>0</v>
      </c>
      <c r="Q272" s="201">
        <v>0</v>
      </c>
      <c r="R272" s="201">
        <f t="shared" si="42"/>
        <v>0</v>
      </c>
      <c r="S272" s="201">
        <v>0</v>
      </c>
      <c r="T272" s="202">
        <f t="shared" si="4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531</v>
      </c>
      <c r="AT272" s="203" t="s">
        <v>340</v>
      </c>
      <c r="AU272" s="203" t="s">
        <v>86</v>
      </c>
      <c r="AY272" s="18" t="s">
        <v>239</v>
      </c>
      <c r="BE272" s="204">
        <f t="shared" si="44"/>
        <v>0</v>
      </c>
      <c r="BF272" s="204">
        <f t="shared" si="45"/>
        <v>0</v>
      </c>
      <c r="BG272" s="204">
        <f t="shared" si="46"/>
        <v>0</v>
      </c>
      <c r="BH272" s="204">
        <f t="shared" si="47"/>
        <v>0</v>
      </c>
      <c r="BI272" s="204">
        <f t="shared" si="48"/>
        <v>0</v>
      </c>
      <c r="BJ272" s="18" t="s">
        <v>83</v>
      </c>
      <c r="BK272" s="204">
        <f t="shared" si="49"/>
        <v>0</v>
      </c>
      <c r="BL272" s="18" t="s">
        <v>169</v>
      </c>
      <c r="BM272" s="203" t="s">
        <v>7469</v>
      </c>
    </row>
    <row r="273" spans="1:65" s="2" customFormat="1" ht="16.5" customHeight="1">
      <c r="A273" s="35"/>
      <c r="B273" s="36"/>
      <c r="C273" s="192" t="s">
        <v>1406</v>
      </c>
      <c r="D273" s="192" t="s">
        <v>241</v>
      </c>
      <c r="E273" s="193" t="s">
        <v>7470</v>
      </c>
      <c r="F273" s="194" t="s">
        <v>7471</v>
      </c>
      <c r="G273" s="195" t="s">
        <v>519</v>
      </c>
      <c r="H273" s="196">
        <v>40</v>
      </c>
      <c r="I273" s="197"/>
      <c r="J273" s="198">
        <f t="shared" si="40"/>
        <v>0</v>
      </c>
      <c r="K273" s="194" t="s">
        <v>6783</v>
      </c>
      <c r="L273" s="40"/>
      <c r="M273" s="199" t="s">
        <v>1</v>
      </c>
      <c r="N273" s="200" t="s">
        <v>40</v>
      </c>
      <c r="O273" s="72"/>
      <c r="P273" s="201">
        <f t="shared" si="41"/>
        <v>0</v>
      </c>
      <c r="Q273" s="201">
        <v>0</v>
      </c>
      <c r="R273" s="201">
        <f t="shared" si="42"/>
        <v>0</v>
      </c>
      <c r="S273" s="201">
        <v>0</v>
      </c>
      <c r="T273" s="202">
        <f t="shared" si="4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169</v>
      </c>
      <c r="AT273" s="203" t="s">
        <v>241</v>
      </c>
      <c r="AU273" s="203" t="s">
        <v>86</v>
      </c>
      <c r="AY273" s="18" t="s">
        <v>239</v>
      </c>
      <c r="BE273" s="204">
        <f t="shared" si="44"/>
        <v>0</v>
      </c>
      <c r="BF273" s="204">
        <f t="shared" si="45"/>
        <v>0</v>
      </c>
      <c r="BG273" s="204">
        <f t="shared" si="46"/>
        <v>0</v>
      </c>
      <c r="BH273" s="204">
        <f t="shared" si="47"/>
        <v>0</v>
      </c>
      <c r="BI273" s="204">
        <f t="shared" si="48"/>
        <v>0</v>
      </c>
      <c r="BJ273" s="18" t="s">
        <v>83</v>
      </c>
      <c r="BK273" s="204">
        <f t="shared" si="49"/>
        <v>0</v>
      </c>
      <c r="BL273" s="18" t="s">
        <v>169</v>
      </c>
      <c r="BM273" s="203" t="s">
        <v>7472</v>
      </c>
    </row>
    <row r="274" spans="1:65" s="12" customFormat="1" ht="22.9" customHeight="1">
      <c r="B274" s="176"/>
      <c r="C274" s="177"/>
      <c r="D274" s="178" t="s">
        <v>74</v>
      </c>
      <c r="E274" s="190" t="s">
        <v>7473</v>
      </c>
      <c r="F274" s="190" t="s">
        <v>7474</v>
      </c>
      <c r="G274" s="177"/>
      <c r="H274" s="177"/>
      <c r="I274" s="180"/>
      <c r="J274" s="191">
        <f>BK274</f>
        <v>0</v>
      </c>
      <c r="K274" s="177"/>
      <c r="L274" s="182"/>
      <c r="M274" s="183"/>
      <c r="N274" s="184"/>
      <c r="O274" s="184"/>
      <c r="P274" s="185">
        <f>SUM(P275:P282)</f>
        <v>0</v>
      </c>
      <c r="Q274" s="184"/>
      <c r="R274" s="185">
        <f>SUM(R275:R282)</f>
        <v>0</v>
      </c>
      <c r="S274" s="184"/>
      <c r="T274" s="186">
        <f>SUM(T275:T282)</f>
        <v>0</v>
      </c>
      <c r="AR274" s="187" t="s">
        <v>86</v>
      </c>
      <c r="AT274" s="188" t="s">
        <v>74</v>
      </c>
      <c r="AU274" s="188" t="s">
        <v>83</v>
      </c>
      <c r="AY274" s="187" t="s">
        <v>239</v>
      </c>
      <c r="BK274" s="189">
        <f>SUM(BK275:BK282)</f>
        <v>0</v>
      </c>
    </row>
    <row r="275" spans="1:65" s="2" customFormat="1" ht="16.5" customHeight="1">
      <c r="A275" s="35"/>
      <c r="B275" s="36"/>
      <c r="C275" s="254" t="s">
        <v>1413</v>
      </c>
      <c r="D275" s="254" t="s">
        <v>340</v>
      </c>
      <c r="E275" s="255" t="s">
        <v>7475</v>
      </c>
      <c r="F275" s="256" t="s">
        <v>7476</v>
      </c>
      <c r="G275" s="257" t="s">
        <v>674</v>
      </c>
      <c r="H275" s="258">
        <v>20</v>
      </c>
      <c r="I275" s="259"/>
      <c r="J275" s="260">
        <f t="shared" ref="J275:J282" si="50">ROUND(I275*H275,2)</f>
        <v>0</v>
      </c>
      <c r="K275" s="256" t="s">
        <v>6783</v>
      </c>
      <c r="L275" s="261"/>
      <c r="M275" s="262" t="s">
        <v>1</v>
      </c>
      <c r="N275" s="263" t="s">
        <v>40</v>
      </c>
      <c r="O275" s="72"/>
      <c r="P275" s="201">
        <f t="shared" ref="P275:P282" si="51">O275*H275</f>
        <v>0</v>
      </c>
      <c r="Q275" s="201">
        <v>0</v>
      </c>
      <c r="R275" s="201">
        <f t="shared" ref="R275:R282" si="52">Q275*H275</f>
        <v>0</v>
      </c>
      <c r="S275" s="201">
        <v>0</v>
      </c>
      <c r="T275" s="202">
        <f t="shared" ref="T275:T282" si="5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531</v>
      </c>
      <c r="AT275" s="203" t="s">
        <v>340</v>
      </c>
      <c r="AU275" s="203" t="s">
        <v>86</v>
      </c>
      <c r="AY275" s="18" t="s">
        <v>239</v>
      </c>
      <c r="BE275" s="204">
        <f t="shared" ref="BE275:BE282" si="54">IF(N275="základní",J275,0)</f>
        <v>0</v>
      </c>
      <c r="BF275" s="204">
        <f t="shared" ref="BF275:BF282" si="55">IF(N275="snížená",J275,0)</f>
        <v>0</v>
      </c>
      <c r="BG275" s="204">
        <f t="shared" ref="BG275:BG282" si="56">IF(N275="zákl. přenesená",J275,0)</f>
        <v>0</v>
      </c>
      <c r="BH275" s="204">
        <f t="shared" ref="BH275:BH282" si="57">IF(N275="sníž. přenesená",J275,0)</f>
        <v>0</v>
      </c>
      <c r="BI275" s="204">
        <f t="shared" ref="BI275:BI282" si="58">IF(N275="nulová",J275,0)</f>
        <v>0</v>
      </c>
      <c r="BJ275" s="18" t="s">
        <v>83</v>
      </c>
      <c r="BK275" s="204">
        <f t="shared" ref="BK275:BK282" si="59">ROUND(I275*H275,2)</f>
        <v>0</v>
      </c>
      <c r="BL275" s="18" t="s">
        <v>169</v>
      </c>
      <c r="BM275" s="203" t="s">
        <v>7477</v>
      </c>
    </row>
    <row r="276" spans="1:65" s="2" customFormat="1" ht="16.5" customHeight="1">
      <c r="A276" s="35"/>
      <c r="B276" s="36"/>
      <c r="C276" s="192" t="s">
        <v>1420</v>
      </c>
      <c r="D276" s="192" t="s">
        <v>241</v>
      </c>
      <c r="E276" s="193" t="s">
        <v>7478</v>
      </c>
      <c r="F276" s="194" t="s">
        <v>7479</v>
      </c>
      <c r="G276" s="195" t="s">
        <v>674</v>
      </c>
      <c r="H276" s="196">
        <v>20</v>
      </c>
      <c r="I276" s="197"/>
      <c r="J276" s="198">
        <f t="shared" si="50"/>
        <v>0</v>
      </c>
      <c r="K276" s="194" t="s">
        <v>6783</v>
      </c>
      <c r="L276" s="40"/>
      <c r="M276" s="199" t="s">
        <v>1</v>
      </c>
      <c r="N276" s="200" t="s">
        <v>40</v>
      </c>
      <c r="O276" s="72"/>
      <c r="P276" s="201">
        <f t="shared" si="51"/>
        <v>0</v>
      </c>
      <c r="Q276" s="201">
        <v>0</v>
      </c>
      <c r="R276" s="201">
        <f t="shared" si="52"/>
        <v>0</v>
      </c>
      <c r="S276" s="201">
        <v>0</v>
      </c>
      <c r="T276" s="202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169</v>
      </c>
      <c r="AT276" s="203" t="s">
        <v>241</v>
      </c>
      <c r="AU276" s="203" t="s">
        <v>86</v>
      </c>
      <c r="AY276" s="18" t="s">
        <v>239</v>
      </c>
      <c r="BE276" s="204">
        <f t="shared" si="54"/>
        <v>0</v>
      </c>
      <c r="BF276" s="204">
        <f t="shared" si="55"/>
        <v>0</v>
      </c>
      <c r="BG276" s="204">
        <f t="shared" si="56"/>
        <v>0</v>
      </c>
      <c r="BH276" s="204">
        <f t="shared" si="57"/>
        <v>0</v>
      </c>
      <c r="BI276" s="204">
        <f t="shared" si="58"/>
        <v>0</v>
      </c>
      <c r="BJ276" s="18" t="s">
        <v>83</v>
      </c>
      <c r="BK276" s="204">
        <f t="shared" si="59"/>
        <v>0</v>
      </c>
      <c r="BL276" s="18" t="s">
        <v>169</v>
      </c>
      <c r="BM276" s="203" t="s">
        <v>7480</v>
      </c>
    </row>
    <row r="277" spans="1:65" s="2" customFormat="1" ht="16.5" customHeight="1">
      <c r="A277" s="35"/>
      <c r="B277" s="36"/>
      <c r="C277" s="254" t="s">
        <v>1428</v>
      </c>
      <c r="D277" s="254" t="s">
        <v>340</v>
      </c>
      <c r="E277" s="255" t="s">
        <v>7481</v>
      </c>
      <c r="F277" s="256" t="s">
        <v>7482</v>
      </c>
      <c r="G277" s="257" t="s">
        <v>674</v>
      </c>
      <c r="H277" s="258">
        <v>20</v>
      </c>
      <c r="I277" s="259"/>
      <c r="J277" s="260">
        <f t="shared" si="50"/>
        <v>0</v>
      </c>
      <c r="K277" s="256" t="s">
        <v>6783</v>
      </c>
      <c r="L277" s="261"/>
      <c r="M277" s="262" t="s">
        <v>1</v>
      </c>
      <c r="N277" s="263" t="s">
        <v>40</v>
      </c>
      <c r="O277" s="72"/>
      <c r="P277" s="201">
        <f t="shared" si="51"/>
        <v>0</v>
      </c>
      <c r="Q277" s="201">
        <v>0</v>
      </c>
      <c r="R277" s="201">
        <f t="shared" si="52"/>
        <v>0</v>
      </c>
      <c r="S277" s="201">
        <v>0</v>
      </c>
      <c r="T277" s="202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531</v>
      </c>
      <c r="AT277" s="203" t="s">
        <v>340</v>
      </c>
      <c r="AU277" s="203" t="s">
        <v>86</v>
      </c>
      <c r="AY277" s="18" t="s">
        <v>239</v>
      </c>
      <c r="BE277" s="204">
        <f t="shared" si="54"/>
        <v>0</v>
      </c>
      <c r="BF277" s="204">
        <f t="shared" si="55"/>
        <v>0</v>
      </c>
      <c r="BG277" s="204">
        <f t="shared" si="56"/>
        <v>0</v>
      </c>
      <c r="BH277" s="204">
        <f t="shared" si="57"/>
        <v>0</v>
      </c>
      <c r="BI277" s="204">
        <f t="shared" si="58"/>
        <v>0</v>
      </c>
      <c r="BJ277" s="18" t="s">
        <v>83</v>
      </c>
      <c r="BK277" s="204">
        <f t="shared" si="59"/>
        <v>0</v>
      </c>
      <c r="BL277" s="18" t="s">
        <v>169</v>
      </c>
      <c r="BM277" s="203" t="s">
        <v>7483</v>
      </c>
    </row>
    <row r="278" spans="1:65" s="2" customFormat="1" ht="16.5" customHeight="1">
      <c r="A278" s="35"/>
      <c r="B278" s="36"/>
      <c r="C278" s="192" t="s">
        <v>1434</v>
      </c>
      <c r="D278" s="192" t="s">
        <v>241</v>
      </c>
      <c r="E278" s="193" t="s">
        <v>7484</v>
      </c>
      <c r="F278" s="194" t="s">
        <v>7485</v>
      </c>
      <c r="G278" s="195" t="s">
        <v>674</v>
      </c>
      <c r="H278" s="196">
        <v>20</v>
      </c>
      <c r="I278" s="197"/>
      <c r="J278" s="198">
        <f t="shared" si="50"/>
        <v>0</v>
      </c>
      <c r="K278" s="194" t="s">
        <v>6783</v>
      </c>
      <c r="L278" s="40"/>
      <c r="M278" s="199" t="s">
        <v>1</v>
      </c>
      <c r="N278" s="200" t="s">
        <v>40</v>
      </c>
      <c r="O278" s="72"/>
      <c r="P278" s="201">
        <f t="shared" si="51"/>
        <v>0</v>
      </c>
      <c r="Q278" s="201">
        <v>0</v>
      </c>
      <c r="R278" s="201">
        <f t="shared" si="52"/>
        <v>0</v>
      </c>
      <c r="S278" s="201">
        <v>0</v>
      </c>
      <c r="T278" s="202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169</v>
      </c>
      <c r="AT278" s="203" t="s">
        <v>241</v>
      </c>
      <c r="AU278" s="203" t="s">
        <v>86</v>
      </c>
      <c r="AY278" s="18" t="s">
        <v>239</v>
      </c>
      <c r="BE278" s="204">
        <f t="shared" si="54"/>
        <v>0</v>
      </c>
      <c r="BF278" s="204">
        <f t="shared" si="55"/>
        <v>0</v>
      </c>
      <c r="BG278" s="204">
        <f t="shared" si="56"/>
        <v>0</v>
      </c>
      <c r="BH278" s="204">
        <f t="shared" si="57"/>
        <v>0</v>
      </c>
      <c r="BI278" s="204">
        <f t="shared" si="58"/>
        <v>0</v>
      </c>
      <c r="BJ278" s="18" t="s">
        <v>83</v>
      </c>
      <c r="BK278" s="204">
        <f t="shared" si="59"/>
        <v>0</v>
      </c>
      <c r="BL278" s="18" t="s">
        <v>169</v>
      </c>
      <c r="BM278" s="203" t="s">
        <v>7486</v>
      </c>
    </row>
    <row r="279" spans="1:65" s="2" customFormat="1" ht="16.5" customHeight="1">
      <c r="A279" s="35"/>
      <c r="B279" s="36"/>
      <c r="C279" s="254" t="s">
        <v>1442</v>
      </c>
      <c r="D279" s="254" t="s">
        <v>340</v>
      </c>
      <c r="E279" s="255" t="s">
        <v>7487</v>
      </c>
      <c r="F279" s="256" t="s">
        <v>7488</v>
      </c>
      <c r="G279" s="257" t="s">
        <v>674</v>
      </c>
      <c r="H279" s="258">
        <v>8</v>
      </c>
      <c r="I279" s="259"/>
      <c r="J279" s="260">
        <f t="shared" si="50"/>
        <v>0</v>
      </c>
      <c r="K279" s="256" t="s">
        <v>6783</v>
      </c>
      <c r="L279" s="261"/>
      <c r="M279" s="262" t="s">
        <v>1</v>
      </c>
      <c r="N279" s="263" t="s">
        <v>40</v>
      </c>
      <c r="O279" s="72"/>
      <c r="P279" s="201">
        <f t="shared" si="51"/>
        <v>0</v>
      </c>
      <c r="Q279" s="201">
        <v>0</v>
      </c>
      <c r="R279" s="201">
        <f t="shared" si="52"/>
        <v>0</v>
      </c>
      <c r="S279" s="201">
        <v>0</v>
      </c>
      <c r="T279" s="202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531</v>
      </c>
      <c r="AT279" s="203" t="s">
        <v>340</v>
      </c>
      <c r="AU279" s="203" t="s">
        <v>86</v>
      </c>
      <c r="AY279" s="18" t="s">
        <v>239</v>
      </c>
      <c r="BE279" s="204">
        <f t="shared" si="54"/>
        <v>0</v>
      </c>
      <c r="BF279" s="204">
        <f t="shared" si="55"/>
        <v>0</v>
      </c>
      <c r="BG279" s="204">
        <f t="shared" si="56"/>
        <v>0</v>
      </c>
      <c r="BH279" s="204">
        <f t="shared" si="57"/>
        <v>0</v>
      </c>
      <c r="BI279" s="204">
        <f t="shared" si="58"/>
        <v>0</v>
      </c>
      <c r="BJ279" s="18" t="s">
        <v>83</v>
      </c>
      <c r="BK279" s="204">
        <f t="shared" si="59"/>
        <v>0</v>
      </c>
      <c r="BL279" s="18" t="s">
        <v>169</v>
      </c>
      <c r="BM279" s="203" t="s">
        <v>7489</v>
      </c>
    </row>
    <row r="280" spans="1:65" s="2" customFormat="1" ht="16.5" customHeight="1">
      <c r="A280" s="35"/>
      <c r="B280" s="36"/>
      <c r="C280" s="192" t="s">
        <v>1448</v>
      </c>
      <c r="D280" s="192" t="s">
        <v>241</v>
      </c>
      <c r="E280" s="193" t="s">
        <v>7490</v>
      </c>
      <c r="F280" s="194" t="s">
        <v>7491</v>
      </c>
      <c r="G280" s="195" t="s">
        <v>674</v>
      </c>
      <c r="H280" s="196">
        <v>8</v>
      </c>
      <c r="I280" s="197"/>
      <c r="J280" s="198">
        <f t="shared" si="50"/>
        <v>0</v>
      </c>
      <c r="K280" s="194" t="s">
        <v>6783</v>
      </c>
      <c r="L280" s="40"/>
      <c r="M280" s="199" t="s">
        <v>1</v>
      </c>
      <c r="N280" s="200" t="s">
        <v>40</v>
      </c>
      <c r="O280" s="72"/>
      <c r="P280" s="201">
        <f t="shared" si="51"/>
        <v>0</v>
      </c>
      <c r="Q280" s="201">
        <v>0</v>
      </c>
      <c r="R280" s="201">
        <f t="shared" si="52"/>
        <v>0</v>
      </c>
      <c r="S280" s="201">
        <v>0</v>
      </c>
      <c r="T280" s="202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169</v>
      </c>
      <c r="AT280" s="203" t="s">
        <v>241</v>
      </c>
      <c r="AU280" s="203" t="s">
        <v>86</v>
      </c>
      <c r="AY280" s="18" t="s">
        <v>239</v>
      </c>
      <c r="BE280" s="204">
        <f t="shared" si="54"/>
        <v>0</v>
      </c>
      <c r="BF280" s="204">
        <f t="shared" si="55"/>
        <v>0</v>
      </c>
      <c r="BG280" s="204">
        <f t="shared" si="56"/>
        <v>0</v>
      </c>
      <c r="BH280" s="204">
        <f t="shared" si="57"/>
        <v>0</v>
      </c>
      <c r="BI280" s="204">
        <f t="shared" si="58"/>
        <v>0</v>
      </c>
      <c r="BJ280" s="18" t="s">
        <v>83</v>
      </c>
      <c r="BK280" s="204">
        <f t="shared" si="59"/>
        <v>0</v>
      </c>
      <c r="BL280" s="18" t="s">
        <v>169</v>
      </c>
      <c r="BM280" s="203" t="s">
        <v>7492</v>
      </c>
    </row>
    <row r="281" spans="1:65" s="2" customFormat="1" ht="16.5" customHeight="1">
      <c r="A281" s="35"/>
      <c r="B281" s="36"/>
      <c r="C281" s="254" t="s">
        <v>1455</v>
      </c>
      <c r="D281" s="254" t="s">
        <v>340</v>
      </c>
      <c r="E281" s="255" t="s">
        <v>7493</v>
      </c>
      <c r="F281" s="256" t="s">
        <v>7494</v>
      </c>
      <c r="G281" s="257" t="s">
        <v>519</v>
      </c>
      <c r="H281" s="258">
        <v>4</v>
      </c>
      <c r="I281" s="259"/>
      <c r="J281" s="260">
        <f t="shared" si="50"/>
        <v>0</v>
      </c>
      <c r="K281" s="256" t="s">
        <v>6783</v>
      </c>
      <c r="L281" s="261"/>
      <c r="M281" s="262" t="s">
        <v>1</v>
      </c>
      <c r="N281" s="263" t="s">
        <v>40</v>
      </c>
      <c r="O281" s="72"/>
      <c r="P281" s="201">
        <f t="shared" si="51"/>
        <v>0</v>
      </c>
      <c r="Q281" s="201">
        <v>0</v>
      </c>
      <c r="R281" s="201">
        <f t="shared" si="52"/>
        <v>0</v>
      </c>
      <c r="S281" s="201">
        <v>0</v>
      </c>
      <c r="T281" s="202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531</v>
      </c>
      <c r="AT281" s="203" t="s">
        <v>340</v>
      </c>
      <c r="AU281" s="203" t="s">
        <v>86</v>
      </c>
      <c r="AY281" s="18" t="s">
        <v>239</v>
      </c>
      <c r="BE281" s="204">
        <f t="shared" si="54"/>
        <v>0</v>
      </c>
      <c r="BF281" s="204">
        <f t="shared" si="55"/>
        <v>0</v>
      </c>
      <c r="BG281" s="204">
        <f t="shared" si="56"/>
        <v>0</v>
      </c>
      <c r="BH281" s="204">
        <f t="shared" si="57"/>
        <v>0</v>
      </c>
      <c r="BI281" s="204">
        <f t="shared" si="58"/>
        <v>0</v>
      </c>
      <c r="BJ281" s="18" t="s">
        <v>83</v>
      </c>
      <c r="BK281" s="204">
        <f t="shared" si="59"/>
        <v>0</v>
      </c>
      <c r="BL281" s="18" t="s">
        <v>169</v>
      </c>
      <c r="BM281" s="203" t="s">
        <v>7495</v>
      </c>
    </row>
    <row r="282" spans="1:65" s="2" customFormat="1" ht="16.5" customHeight="1">
      <c r="A282" s="35"/>
      <c r="B282" s="36"/>
      <c r="C282" s="192" t="s">
        <v>1461</v>
      </c>
      <c r="D282" s="192" t="s">
        <v>241</v>
      </c>
      <c r="E282" s="193" t="s">
        <v>7496</v>
      </c>
      <c r="F282" s="194" t="s">
        <v>7497</v>
      </c>
      <c r="G282" s="195" t="s">
        <v>519</v>
      </c>
      <c r="H282" s="196">
        <v>4</v>
      </c>
      <c r="I282" s="197"/>
      <c r="J282" s="198">
        <f t="shared" si="50"/>
        <v>0</v>
      </c>
      <c r="K282" s="194" t="s">
        <v>6783</v>
      </c>
      <c r="L282" s="40"/>
      <c r="M282" s="199" t="s">
        <v>1</v>
      </c>
      <c r="N282" s="200" t="s">
        <v>40</v>
      </c>
      <c r="O282" s="72"/>
      <c r="P282" s="201">
        <f t="shared" si="51"/>
        <v>0</v>
      </c>
      <c r="Q282" s="201">
        <v>0</v>
      </c>
      <c r="R282" s="201">
        <f t="shared" si="52"/>
        <v>0</v>
      </c>
      <c r="S282" s="201">
        <v>0</v>
      </c>
      <c r="T282" s="202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169</v>
      </c>
      <c r="AT282" s="203" t="s">
        <v>241</v>
      </c>
      <c r="AU282" s="203" t="s">
        <v>86</v>
      </c>
      <c r="AY282" s="18" t="s">
        <v>239</v>
      </c>
      <c r="BE282" s="204">
        <f t="shared" si="54"/>
        <v>0</v>
      </c>
      <c r="BF282" s="204">
        <f t="shared" si="55"/>
        <v>0</v>
      </c>
      <c r="BG282" s="204">
        <f t="shared" si="56"/>
        <v>0</v>
      </c>
      <c r="BH282" s="204">
        <f t="shared" si="57"/>
        <v>0</v>
      </c>
      <c r="BI282" s="204">
        <f t="shared" si="58"/>
        <v>0</v>
      </c>
      <c r="BJ282" s="18" t="s">
        <v>83</v>
      </c>
      <c r="BK282" s="204">
        <f t="shared" si="59"/>
        <v>0</v>
      </c>
      <c r="BL282" s="18" t="s">
        <v>169</v>
      </c>
      <c r="BM282" s="203" t="s">
        <v>7498</v>
      </c>
    </row>
    <row r="283" spans="1:65" s="12" customFormat="1" ht="22.9" customHeight="1">
      <c r="B283" s="176"/>
      <c r="C283" s="177"/>
      <c r="D283" s="178" t="s">
        <v>74</v>
      </c>
      <c r="E283" s="190" t="s">
        <v>7499</v>
      </c>
      <c r="F283" s="190" t="s">
        <v>7500</v>
      </c>
      <c r="G283" s="177"/>
      <c r="H283" s="177"/>
      <c r="I283" s="180"/>
      <c r="J283" s="191">
        <f>BK283</f>
        <v>0</v>
      </c>
      <c r="K283" s="177"/>
      <c r="L283" s="182"/>
      <c r="M283" s="183"/>
      <c r="N283" s="184"/>
      <c r="O283" s="184"/>
      <c r="P283" s="185">
        <f>SUM(P284:P301)</f>
        <v>0</v>
      </c>
      <c r="Q283" s="184"/>
      <c r="R283" s="185">
        <f>SUM(R284:R301)</f>
        <v>0</v>
      </c>
      <c r="S283" s="184"/>
      <c r="T283" s="186">
        <f>SUM(T284:T301)</f>
        <v>0</v>
      </c>
      <c r="AR283" s="187" t="s">
        <v>86</v>
      </c>
      <c r="AT283" s="188" t="s">
        <v>74</v>
      </c>
      <c r="AU283" s="188" t="s">
        <v>83</v>
      </c>
      <c r="AY283" s="187" t="s">
        <v>239</v>
      </c>
      <c r="BK283" s="189">
        <f>SUM(BK284:BK301)</f>
        <v>0</v>
      </c>
    </row>
    <row r="284" spans="1:65" s="2" customFormat="1" ht="16.5" customHeight="1">
      <c r="A284" s="35"/>
      <c r="B284" s="36"/>
      <c r="C284" s="254" t="s">
        <v>1468</v>
      </c>
      <c r="D284" s="254" t="s">
        <v>340</v>
      </c>
      <c r="E284" s="255" t="s">
        <v>7501</v>
      </c>
      <c r="F284" s="256" t="s">
        <v>7502</v>
      </c>
      <c r="G284" s="257" t="s">
        <v>674</v>
      </c>
      <c r="H284" s="258">
        <v>60</v>
      </c>
      <c r="I284" s="259"/>
      <c r="J284" s="260">
        <f t="shared" ref="J284:J301" si="60">ROUND(I284*H284,2)</f>
        <v>0</v>
      </c>
      <c r="K284" s="256" t="s">
        <v>6783</v>
      </c>
      <c r="L284" s="261"/>
      <c r="M284" s="262" t="s">
        <v>1</v>
      </c>
      <c r="N284" s="263" t="s">
        <v>40</v>
      </c>
      <c r="O284" s="72"/>
      <c r="P284" s="201">
        <f t="shared" ref="P284:P301" si="61">O284*H284</f>
        <v>0</v>
      </c>
      <c r="Q284" s="201">
        <v>0</v>
      </c>
      <c r="R284" s="201">
        <f t="shared" ref="R284:R301" si="62">Q284*H284</f>
        <v>0</v>
      </c>
      <c r="S284" s="201">
        <v>0</v>
      </c>
      <c r="T284" s="202">
        <f t="shared" ref="T284:T301" si="63"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531</v>
      </c>
      <c r="AT284" s="203" t="s">
        <v>340</v>
      </c>
      <c r="AU284" s="203" t="s">
        <v>86</v>
      </c>
      <c r="AY284" s="18" t="s">
        <v>239</v>
      </c>
      <c r="BE284" s="204">
        <f t="shared" ref="BE284:BE301" si="64">IF(N284="základní",J284,0)</f>
        <v>0</v>
      </c>
      <c r="BF284" s="204">
        <f t="shared" ref="BF284:BF301" si="65">IF(N284="snížená",J284,0)</f>
        <v>0</v>
      </c>
      <c r="BG284" s="204">
        <f t="shared" ref="BG284:BG301" si="66">IF(N284="zákl. přenesená",J284,0)</f>
        <v>0</v>
      </c>
      <c r="BH284" s="204">
        <f t="shared" ref="BH284:BH301" si="67">IF(N284="sníž. přenesená",J284,0)</f>
        <v>0</v>
      </c>
      <c r="BI284" s="204">
        <f t="shared" ref="BI284:BI301" si="68">IF(N284="nulová",J284,0)</f>
        <v>0</v>
      </c>
      <c r="BJ284" s="18" t="s">
        <v>83</v>
      </c>
      <c r="BK284" s="204">
        <f t="shared" ref="BK284:BK301" si="69">ROUND(I284*H284,2)</f>
        <v>0</v>
      </c>
      <c r="BL284" s="18" t="s">
        <v>169</v>
      </c>
      <c r="BM284" s="203" t="s">
        <v>7503</v>
      </c>
    </row>
    <row r="285" spans="1:65" s="2" customFormat="1" ht="16.5" customHeight="1">
      <c r="A285" s="35"/>
      <c r="B285" s="36"/>
      <c r="C285" s="192" t="s">
        <v>1475</v>
      </c>
      <c r="D285" s="192" t="s">
        <v>241</v>
      </c>
      <c r="E285" s="193" t="s">
        <v>7504</v>
      </c>
      <c r="F285" s="194" t="s">
        <v>7505</v>
      </c>
      <c r="G285" s="195" t="s">
        <v>674</v>
      </c>
      <c r="H285" s="196">
        <v>60</v>
      </c>
      <c r="I285" s="197"/>
      <c r="J285" s="198">
        <f t="shared" si="60"/>
        <v>0</v>
      </c>
      <c r="K285" s="194" t="s">
        <v>6783</v>
      </c>
      <c r="L285" s="40"/>
      <c r="M285" s="199" t="s">
        <v>1</v>
      </c>
      <c r="N285" s="200" t="s">
        <v>40</v>
      </c>
      <c r="O285" s="72"/>
      <c r="P285" s="201">
        <f t="shared" si="61"/>
        <v>0</v>
      </c>
      <c r="Q285" s="201">
        <v>0</v>
      </c>
      <c r="R285" s="201">
        <f t="shared" si="62"/>
        <v>0</v>
      </c>
      <c r="S285" s="201">
        <v>0</v>
      </c>
      <c r="T285" s="202">
        <f t="shared" si="6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169</v>
      </c>
      <c r="AT285" s="203" t="s">
        <v>241</v>
      </c>
      <c r="AU285" s="203" t="s">
        <v>86</v>
      </c>
      <c r="AY285" s="18" t="s">
        <v>239</v>
      </c>
      <c r="BE285" s="204">
        <f t="shared" si="64"/>
        <v>0</v>
      </c>
      <c r="BF285" s="204">
        <f t="shared" si="65"/>
        <v>0</v>
      </c>
      <c r="BG285" s="204">
        <f t="shared" si="66"/>
        <v>0</v>
      </c>
      <c r="BH285" s="204">
        <f t="shared" si="67"/>
        <v>0</v>
      </c>
      <c r="BI285" s="204">
        <f t="shared" si="68"/>
        <v>0</v>
      </c>
      <c r="BJ285" s="18" t="s">
        <v>83</v>
      </c>
      <c r="BK285" s="204">
        <f t="shared" si="69"/>
        <v>0</v>
      </c>
      <c r="BL285" s="18" t="s">
        <v>169</v>
      </c>
      <c r="BM285" s="203" t="s">
        <v>7506</v>
      </c>
    </row>
    <row r="286" spans="1:65" s="2" customFormat="1" ht="16.5" customHeight="1">
      <c r="A286" s="35"/>
      <c r="B286" s="36"/>
      <c r="C286" s="254" t="s">
        <v>1489</v>
      </c>
      <c r="D286" s="254" t="s">
        <v>340</v>
      </c>
      <c r="E286" s="255" t="s">
        <v>7507</v>
      </c>
      <c r="F286" s="256" t="s">
        <v>7494</v>
      </c>
      <c r="G286" s="257" t="s">
        <v>519</v>
      </c>
      <c r="H286" s="258">
        <v>16</v>
      </c>
      <c r="I286" s="259"/>
      <c r="J286" s="260">
        <f t="shared" si="60"/>
        <v>0</v>
      </c>
      <c r="K286" s="256" t="s">
        <v>6783</v>
      </c>
      <c r="L286" s="261"/>
      <c r="M286" s="262" t="s">
        <v>1</v>
      </c>
      <c r="N286" s="263" t="s">
        <v>40</v>
      </c>
      <c r="O286" s="72"/>
      <c r="P286" s="201">
        <f t="shared" si="61"/>
        <v>0</v>
      </c>
      <c r="Q286" s="201">
        <v>0</v>
      </c>
      <c r="R286" s="201">
        <f t="shared" si="62"/>
        <v>0</v>
      </c>
      <c r="S286" s="201">
        <v>0</v>
      </c>
      <c r="T286" s="202">
        <f t="shared" si="6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531</v>
      </c>
      <c r="AT286" s="203" t="s">
        <v>340</v>
      </c>
      <c r="AU286" s="203" t="s">
        <v>86</v>
      </c>
      <c r="AY286" s="18" t="s">
        <v>239</v>
      </c>
      <c r="BE286" s="204">
        <f t="shared" si="64"/>
        <v>0</v>
      </c>
      <c r="BF286" s="204">
        <f t="shared" si="65"/>
        <v>0</v>
      </c>
      <c r="BG286" s="204">
        <f t="shared" si="66"/>
        <v>0</v>
      </c>
      <c r="BH286" s="204">
        <f t="shared" si="67"/>
        <v>0</v>
      </c>
      <c r="BI286" s="204">
        <f t="shared" si="68"/>
        <v>0</v>
      </c>
      <c r="BJ286" s="18" t="s">
        <v>83</v>
      </c>
      <c r="BK286" s="204">
        <f t="shared" si="69"/>
        <v>0</v>
      </c>
      <c r="BL286" s="18" t="s">
        <v>169</v>
      </c>
      <c r="BM286" s="203" t="s">
        <v>7508</v>
      </c>
    </row>
    <row r="287" spans="1:65" s="2" customFormat="1" ht="16.5" customHeight="1">
      <c r="A287" s="35"/>
      <c r="B287" s="36"/>
      <c r="C287" s="192" t="s">
        <v>1498</v>
      </c>
      <c r="D287" s="192" t="s">
        <v>241</v>
      </c>
      <c r="E287" s="193" t="s">
        <v>7509</v>
      </c>
      <c r="F287" s="194" t="s">
        <v>7497</v>
      </c>
      <c r="G287" s="195" t="s">
        <v>519</v>
      </c>
      <c r="H287" s="196">
        <v>16</v>
      </c>
      <c r="I287" s="197"/>
      <c r="J287" s="198">
        <f t="shared" si="60"/>
        <v>0</v>
      </c>
      <c r="K287" s="194" t="s">
        <v>6783</v>
      </c>
      <c r="L287" s="40"/>
      <c r="M287" s="199" t="s">
        <v>1</v>
      </c>
      <c r="N287" s="200" t="s">
        <v>40</v>
      </c>
      <c r="O287" s="72"/>
      <c r="P287" s="201">
        <f t="shared" si="61"/>
        <v>0</v>
      </c>
      <c r="Q287" s="201">
        <v>0</v>
      </c>
      <c r="R287" s="201">
        <f t="shared" si="62"/>
        <v>0</v>
      </c>
      <c r="S287" s="201">
        <v>0</v>
      </c>
      <c r="T287" s="202">
        <f t="shared" si="6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169</v>
      </c>
      <c r="AT287" s="203" t="s">
        <v>241</v>
      </c>
      <c r="AU287" s="203" t="s">
        <v>86</v>
      </c>
      <c r="AY287" s="18" t="s">
        <v>239</v>
      </c>
      <c r="BE287" s="204">
        <f t="shared" si="64"/>
        <v>0</v>
      </c>
      <c r="BF287" s="204">
        <f t="shared" si="65"/>
        <v>0</v>
      </c>
      <c r="BG287" s="204">
        <f t="shared" si="66"/>
        <v>0</v>
      </c>
      <c r="BH287" s="204">
        <f t="shared" si="67"/>
        <v>0</v>
      </c>
      <c r="BI287" s="204">
        <f t="shared" si="68"/>
        <v>0</v>
      </c>
      <c r="BJ287" s="18" t="s">
        <v>83</v>
      </c>
      <c r="BK287" s="204">
        <f t="shared" si="69"/>
        <v>0</v>
      </c>
      <c r="BL287" s="18" t="s">
        <v>169</v>
      </c>
      <c r="BM287" s="203" t="s">
        <v>7510</v>
      </c>
    </row>
    <row r="288" spans="1:65" s="2" customFormat="1" ht="16.5" customHeight="1">
      <c r="A288" s="35"/>
      <c r="B288" s="36"/>
      <c r="C288" s="254" t="s">
        <v>1482</v>
      </c>
      <c r="D288" s="254" t="s">
        <v>340</v>
      </c>
      <c r="E288" s="255" t="s">
        <v>7511</v>
      </c>
      <c r="F288" s="256" t="s">
        <v>7512</v>
      </c>
      <c r="G288" s="257" t="s">
        <v>674</v>
      </c>
      <c r="H288" s="258">
        <v>16</v>
      </c>
      <c r="I288" s="259"/>
      <c r="J288" s="260">
        <f t="shared" si="60"/>
        <v>0</v>
      </c>
      <c r="K288" s="256" t="s">
        <v>6783</v>
      </c>
      <c r="L288" s="261"/>
      <c r="M288" s="262" t="s">
        <v>1</v>
      </c>
      <c r="N288" s="263" t="s">
        <v>40</v>
      </c>
      <c r="O288" s="72"/>
      <c r="P288" s="201">
        <f t="shared" si="61"/>
        <v>0</v>
      </c>
      <c r="Q288" s="201">
        <v>0</v>
      </c>
      <c r="R288" s="201">
        <f t="shared" si="62"/>
        <v>0</v>
      </c>
      <c r="S288" s="201">
        <v>0</v>
      </c>
      <c r="T288" s="202">
        <f t="shared" si="6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531</v>
      </c>
      <c r="AT288" s="203" t="s">
        <v>340</v>
      </c>
      <c r="AU288" s="203" t="s">
        <v>86</v>
      </c>
      <c r="AY288" s="18" t="s">
        <v>239</v>
      </c>
      <c r="BE288" s="204">
        <f t="shared" si="64"/>
        <v>0</v>
      </c>
      <c r="BF288" s="204">
        <f t="shared" si="65"/>
        <v>0</v>
      </c>
      <c r="BG288" s="204">
        <f t="shared" si="66"/>
        <v>0</v>
      </c>
      <c r="BH288" s="204">
        <f t="shared" si="67"/>
        <v>0</v>
      </c>
      <c r="BI288" s="204">
        <f t="shared" si="68"/>
        <v>0</v>
      </c>
      <c r="BJ288" s="18" t="s">
        <v>83</v>
      </c>
      <c r="BK288" s="204">
        <f t="shared" si="69"/>
        <v>0</v>
      </c>
      <c r="BL288" s="18" t="s">
        <v>169</v>
      </c>
      <c r="BM288" s="203" t="s">
        <v>7513</v>
      </c>
    </row>
    <row r="289" spans="1:65" s="2" customFormat="1" ht="16.5" customHeight="1">
      <c r="A289" s="35"/>
      <c r="B289" s="36"/>
      <c r="C289" s="192" t="s">
        <v>1504</v>
      </c>
      <c r="D289" s="192" t="s">
        <v>241</v>
      </c>
      <c r="E289" s="193" t="s">
        <v>7514</v>
      </c>
      <c r="F289" s="194" t="s">
        <v>7515</v>
      </c>
      <c r="G289" s="195" t="s">
        <v>674</v>
      </c>
      <c r="H289" s="196">
        <v>16</v>
      </c>
      <c r="I289" s="197"/>
      <c r="J289" s="198">
        <f t="shared" si="60"/>
        <v>0</v>
      </c>
      <c r="K289" s="194" t="s">
        <v>6783</v>
      </c>
      <c r="L289" s="40"/>
      <c r="M289" s="199" t="s">
        <v>1</v>
      </c>
      <c r="N289" s="200" t="s">
        <v>40</v>
      </c>
      <c r="O289" s="72"/>
      <c r="P289" s="201">
        <f t="shared" si="61"/>
        <v>0</v>
      </c>
      <c r="Q289" s="201">
        <v>0</v>
      </c>
      <c r="R289" s="201">
        <f t="shared" si="62"/>
        <v>0</v>
      </c>
      <c r="S289" s="201">
        <v>0</v>
      </c>
      <c r="T289" s="202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169</v>
      </c>
      <c r="AT289" s="203" t="s">
        <v>241</v>
      </c>
      <c r="AU289" s="203" t="s">
        <v>86</v>
      </c>
      <c r="AY289" s="18" t="s">
        <v>239</v>
      </c>
      <c r="BE289" s="204">
        <f t="shared" si="64"/>
        <v>0</v>
      </c>
      <c r="BF289" s="204">
        <f t="shared" si="65"/>
        <v>0</v>
      </c>
      <c r="BG289" s="204">
        <f t="shared" si="66"/>
        <v>0</v>
      </c>
      <c r="BH289" s="204">
        <f t="shared" si="67"/>
        <v>0</v>
      </c>
      <c r="BI289" s="204">
        <f t="shared" si="68"/>
        <v>0</v>
      </c>
      <c r="BJ289" s="18" t="s">
        <v>83</v>
      </c>
      <c r="BK289" s="204">
        <f t="shared" si="69"/>
        <v>0</v>
      </c>
      <c r="BL289" s="18" t="s">
        <v>169</v>
      </c>
      <c r="BM289" s="203" t="s">
        <v>7516</v>
      </c>
    </row>
    <row r="290" spans="1:65" s="2" customFormat="1" ht="16.5" customHeight="1">
      <c r="A290" s="35"/>
      <c r="B290" s="36"/>
      <c r="C290" s="254" t="s">
        <v>1509</v>
      </c>
      <c r="D290" s="254" t="s">
        <v>340</v>
      </c>
      <c r="E290" s="255" t="s">
        <v>7517</v>
      </c>
      <c r="F290" s="256" t="s">
        <v>7518</v>
      </c>
      <c r="G290" s="257" t="s">
        <v>519</v>
      </c>
      <c r="H290" s="258">
        <v>320</v>
      </c>
      <c r="I290" s="259"/>
      <c r="J290" s="260">
        <f t="shared" si="60"/>
        <v>0</v>
      </c>
      <c r="K290" s="256" t="s">
        <v>6783</v>
      </c>
      <c r="L290" s="261"/>
      <c r="M290" s="262" t="s">
        <v>1</v>
      </c>
      <c r="N290" s="263" t="s">
        <v>40</v>
      </c>
      <c r="O290" s="72"/>
      <c r="P290" s="201">
        <f t="shared" si="61"/>
        <v>0</v>
      </c>
      <c r="Q290" s="201">
        <v>0</v>
      </c>
      <c r="R290" s="201">
        <f t="shared" si="62"/>
        <v>0</v>
      </c>
      <c r="S290" s="201">
        <v>0</v>
      </c>
      <c r="T290" s="202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531</v>
      </c>
      <c r="AT290" s="203" t="s">
        <v>340</v>
      </c>
      <c r="AU290" s="203" t="s">
        <v>86</v>
      </c>
      <c r="AY290" s="18" t="s">
        <v>239</v>
      </c>
      <c r="BE290" s="204">
        <f t="shared" si="64"/>
        <v>0</v>
      </c>
      <c r="BF290" s="204">
        <f t="shared" si="65"/>
        <v>0</v>
      </c>
      <c r="BG290" s="204">
        <f t="shared" si="66"/>
        <v>0</v>
      </c>
      <c r="BH290" s="204">
        <f t="shared" si="67"/>
        <v>0</v>
      </c>
      <c r="BI290" s="204">
        <f t="shared" si="68"/>
        <v>0</v>
      </c>
      <c r="BJ290" s="18" t="s">
        <v>83</v>
      </c>
      <c r="BK290" s="204">
        <f t="shared" si="69"/>
        <v>0</v>
      </c>
      <c r="BL290" s="18" t="s">
        <v>169</v>
      </c>
      <c r="BM290" s="203" t="s">
        <v>7519</v>
      </c>
    </row>
    <row r="291" spans="1:65" s="2" customFormat="1" ht="16.5" customHeight="1">
      <c r="A291" s="35"/>
      <c r="B291" s="36"/>
      <c r="C291" s="192" t="s">
        <v>1514</v>
      </c>
      <c r="D291" s="192" t="s">
        <v>241</v>
      </c>
      <c r="E291" s="193" t="s">
        <v>7520</v>
      </c>
      <c r="F291" s="194" t="s">
        <v>7521</v>
      </c>
      <c r="G291" s="195" t="s">
        <v>519</v>
      </c>
      <c r="H291" s="196">
        <v>320</v>
      </c>
      <c r="I291" s="197"/>
      <c r="J291" s="198">
        <f t="shared" si="60"/>
        <v>0</v>
      </c>
      <c r="K291" s="194" t="s">
        <v>6783</v>
      </c>
      <c r="L291" s="40"/>
      <c r="M291" s="199" t="s">
        <v>1</v>
      </c>
      <c r="N291" s="200" t="s">
        <v>40</v>
      </c>
      <c r="O291" s="72"/>
      <c r="P291" s="201">
        <f t="shared" si="61"/>
        <v>0</v>
      </c>
      <c r="Q291" s="201">
        <v>0</v>
      </c>
      <c r="R291" s="201">
        <f t="shared" si="62"/>
        <v>0</v>
      </c>
      <c r="S291" s="201">
        <v>0</v>
      </c>
      <c r="T291" s="202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169</v>
      </c>
      <c r="AT291" s="203" t="s">
        <v>241</v>
      </c>
      <c r="AU291" s="203" t="s">
        <v>86</v>
      </c>
      <c r="AY291" s="18" t="s">
        <v>239</v>
      </c>
      <c r="BE291" s="204">
        <f t="shared" si="64"/>
        <v>0</v>
      </c>
      <c r="BF291" s="204">
        <f t="shared" si="65"/>
        <v>0</v>
      </c>
      <c r="BG291" s="204">
        <f t="shared" si="66"/>
        <v>0</v>
      </c>
      <c r="BH291" s="204">
        <f t="shared" si="67"/>
        <v>0</v>
      </c>
      <c r="BI291" s="204">
        <f t="shared" si="68"/>
        <v>0</v>
      </c>
      <c r="BJ291" s="18" t="s">
        <v>83</v>
      </c>
      <c r="BK291" s="204">
        <f t="shared" si="69"/>
        <v>0</v>
      </c>
      <c r="BL291" s="18" t="s">
        <v>169</v>
      </c>
      <c r="BM291" s="203" t="s">
        <v>7522</v>
      </c>
    </row>
    <row r="292" spans="1:65" s="2" customFormat="1" ht="21.75" customHeight="1">
      <c r="A292" s="35"/>
      <c r="B292" s="36"/>
      <c r="C292" s="254" t="s">
        <v>1519</v>
      </c>
      <c r="D292" s="254" t="s">
        <v>340</v>
      </c>
      <c r="E292" s="255" t="s">
        <v>7523</v>
      </c>
      <c r="F292" s="256" t="s">
        <v>7524</v>
      </c>
      <c r="G292" s="257" t="s">
        <v>519</v>
      </c>
      <c r="H292" s="258">
        <v>180</v>
      </c>
      <c r="I292" s="259"/>
      <c r="J292" s="260">
        <f t="shared" si="60"/>
        <v>0</v>
      </c>
      <c r="K292" s="256" t="s">
        <v>6783</v>
      </c>
      <c r="L292" s="261"/>
      <c r="M292" s="262" t="s">
        <v>1</v>
      </c>
      <c r="N292" s="263" t="s">
        <v>40</v>
      </c>
      <c r="O292" s="72"/>
      <c r="P292" s="201">
        <f t="shared" si="61"/>
        <v>0</v>
      </c>
      <c r="Q292" s="201">
        <v>0</v>
      </c>
      <c r="R292" s="201">
        <f t="shared" si="62"/>
        <v>0</v>
      </c>
      <c r="S292" s="201">
        <v>0</v>
      </c>
      <c r="T292" s="202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531</v>
      </c>
      <c r="AT292" s="203" t="s">
        <v>340</v>
      </c>
      <c r="AU292" s="203" t="s">
        <v>86</v>
      </c>
      <c r="AY292" s="18" t="s">
        <v>239</v>
      </c>
      <c r="BE292" s="204">
        <f t="shared" si="64"/>
        <v>0</v>
      </c>
      <c r="BF292" s="204">
        <f t="shared" si="65"/>
        <v>0</v>
      </c>
      <c r="BG292" s="204">
        <f t="shared" si="66"/>
        <v>0</v>
      </c>
      <c r="BH292" s="204">
        <f t="shared" si="67"/>
        <v>0</v>
      </c>
      <c r="BI292" s="204">
        <f t="shared" si="68"/>
        <v>0</v>
      </c>
      <c r="BJ292" s="18" t="s">
        <v>83</v>
      </c>
      <c r="BK292" s="204">
        <f t="shared" si="69"/>
        <v>0</v>
      </c>
      <c r="BL292" s="18" t="s">
        <v>169</v>
      </c>
      <c r="BM292" s="203" t="s">
        <v>7525</v>
      </c>
    </row>
    <row r="293" spans="1:65" s="2" customFormat="1" ht="21.75" customHeight="1">
      <c r="A293" s="35"/>
      <c r="B293" s="36"/>
      <c r="C293" s="192" t="s">
        <v>1526</v>
      </c>
      <c r="D293" s="192" t="s">
        <v>241</v>
      </c>
      <c r="E293" s="193" t="s">
        <v>7526</v>
      </c>
      <c r="F293" s="194" t="s">
        <v>7527</v>
      </c>
      <c r="G293" s="195" t="s">
        <v>519</v>
      </c>
      <c r="H293" s="196">
        <v>180</v>
      </c>
      <c r="I293" s="197"/>
      <c r="J293" s="198">
        <f t="shared" si="60"/>
        <v>0</v>
      </c>
      <c r="K293" s="194" t="s">
        <v>6783</v>
      </c>
      <c r="L293" s="40"/>
      <c r="M293" s="199" t="s">
        <v>1</v>
      </c>
      <c r="N293" s="200" t="s">
        <v>40</v>
      </c>
      <c r="O293" s="72"/>
      <c r="P293" s="201">
        <f t="shared" si="61"/>
        <v>0</v>
      </c>
      <c r="Q293" s="201">
        <v>0</v>
      </c>
      <c r="R293" s="201">
        <f t="shared" si="62"/>
        <v>0</v>
      </c>
      <c r="S293" s="201">
        <v>0</v>
      </c>
      <c r="T293" s="202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169</v>
      </c>
      <c r="AT293" s="203" t="s">
        <v>241</v>
      </c>
      <c r="AU293" s="203" t="s">
        <v>86</v>
      </c>
      <c r="AY293" s="18" t="s">
        <v>239</v>
      </c>
      <c r="BE293" s="204">
        <f t="shared" si="64"/>
        <v>0</v>
      </c>
      <c r="BF293" s="204">
        <f t="shared" si="65"/>
        <v>0</v>
      </c>
      <c r="BG293" s="204">
        <f t="shared" si="66"/>
        <v>0</v>
      </c>
      <c r="BH293" s="204">
        <f t="shared" si="67"/>
        <v>0</v>
      </c>
      <c r="BI293" s="204">
        <f t="shared" si="68"/>
        <v>0</v>
      </c>
      <c r="BJ293" s="18" t="s">
        <v>83</v>
      </c>
      <c r="BK293" s="204">
        <f t="shared" si="69"/>
        <v>0</v>
      </c>
      <c r="BL293" s="18" t="s">
        <v>169</v>
      </c>
      <c r="BM293" s="203" t="s">
        <v>7528</v>
      </c>
    </row>
    <row r="294" spans="1:65" s="2" customFormat="1" ht="21.75" customHeight="1">
      <c r="A294" s="35"/>
      <c r="B294" s="36"/>
      <c r="C294" s="254" t="s">
        <v>1533</v>
      </c>
      <c r="D294" s="254" t="s">
        <v>340</v>
      </c>
      <c r="E294" s="255" t="s">
        <v>7529</v>
      </c>
      <c r="F294" s="256" t="s">
        <v>7530</v>
      </c>
      <c r="G294" s="257" t="s">
        <v>519</v>
      </c>
      <c r="H294" s="258">
        <v>30</v>
      </c>
      <c r="I294" s="259"/>
      <c r="J294" s="260">
        <f t="shared" si="60"/>
        <v>0</v>
      </c>
      <c r="K294" s="256" t="s">
        <v>6783</v>
      </c>
      <c r="L294" s="261"/>
      <c r="M294" s="262" t="s">
        <v>1</v>
      </c>
      <c r="N294" s="263" t="s">
        <v>40</v>
      </c>
      <c r="O294" s="72"/>
      <c r="P294" s="201">
        <f t="shared" si="61"/>
        <v>0</v>
      </c>
      <c r="Q294" s="201">
        <v>0</v>
      </c>
      <c r="R294" s="201">
        <f t="shared" si="62"/>
        <v>0</v>
      </c>
      <c r="S294" s="201">
        <v>0</v>
      </c>
      <c r="T294" s="202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531</v>
      </c>
      <c r="AT294" s="203" t="s">
        <v>340</v>
      </c>
      <c r="AU294" s="203" t="s">
        <v>86</v>
      </c>
      <c r="AY294" s="18" t="s">
        <v>239</v>
      </c>
      <c r="BE294" s="204">
        <f t="shared" si="64"/>
        <v>0</v>
      </c>
      <c r="BF294" s="204">
        <f t="shared" si="65"/>
        <v>0</v>
      </c>
      <c r="BG294" s="204">
        <f t="shared" si="66"/>
        <v>0</v>
      </c>
      <c r="BH294" s="204">
        <f t="shared" si="67"/>
        <v>0</v>
      </c>
      <c r="BI294" s="204">
        <f t="shared" si="68"/>
        <v>0</v>
      </c>
      <c r="BJ294" s="18" t="s">
        <v>83</v>
      </c>
      <c r="BK294" s="204">
        <f t="shared" si="69"/>
        <v>0</v>
      </c>
      <c r="BL294" s="18" t="s">
        <v>169</v>
      </c>
      <c r="BM294" s="203" t="s">
        <v>7531</v>
      </c>
    </row>
    <row r="295" spans="1:65" s="2" customFormat="1" ht="21.75" customHeight="1">
      <c r="A295" s="35"/>
      <c r="B295" s="36"/>
      <c r="C295" s="192" t="s">
        <v>1539</v>
      </c>
      <c r="D295" s="192" t="s">
        <v>241</v>
      </c>
      <c r="E295" s="193" t="s">
        <v>7532</v>
      </c>
      <c r="F295" s="194" t="s">
        <v>7533</v>
      </c>
      <c r="G295" s="195" t="s">
        <v>519</v>
      </c>
      <c r="H295" s="196">
        <v>30</v>
      </c>
      <c r="I295" s="197"/>
      <c r="J295" s="198">
        <f t="shared" si="60"/>
        <v>0</v>
      </c>
      <c r="K295" s="194" t="s">
        <v>6783</v>
      </c>
      <c r="L295" s="40"/>
      <c r="M295" s="199" t="s">
        <v>1</v>
      </c>
      <c r="N295" s="200" t="s">
        <v>40</v>
      </c>
      <c r="O295" s="72"/>
      <c r="P295" s="201">
        <f t="shared" si="61"/>
        <v>0</v>
      </c>
      <c r="Q295" s="201">
        <v>0</v>
      </c>
      <c r="R295" s="201">
        <f t="shared" si="62"/>
        <v>0</v>
      </c>
      <c r="S295" s="201">
        <v>0</v>
      </c>
      <c r="T295" s="202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169</v>
      </c>
      <c r="AT295" s="203" t="s">
        <v>241</v>
      </c>
      <c r="AU295" s="203" t="s">
        <v>86</v>
      </c>
      <c r="AY295" s="18" t="s">
        <v>239</v>
      </c>
      <c r="BE295" s="204">
        <f t="shared" si="64"/>
        <v>0</v>
      </c>
      <c r="BF295" s="204">
        <f t="shared" si="65"/>
        <v>0</v>
      </c>
      <c r="BG295" s="204">
        <f t="shared" si="66"/>
        <v>0</v>
      </c>
      <c r="BH295" s="204">
        <f t="shared" si="67"/>
        <v>0</v>
      </c>
      <c r="BI295" s="204">
        <f t="shared" si="68"/>
        <v>0</v>
      </c>
      <c r="BJ295" s="18" t="s">
        <v>83</v>
      </c>
      <c r="BK295" s="204">
        <f t="shared" si="69"/>
        <v>0</v>
      </c>
      <c r="BL295" s="18" t="s">
        <v>169</v>
      </c>
      <c r="BM295" s="203" t="s">
        <v>7534</v>
      </c>
    </row>
    <row r="296" spans="1:65" s="2" customFormat="1" ht="16.5" customHeight="1">
      <c r="A296" s="35"/>
      <c r="B296" s="36"/>
      <c r="C296" s="254" t="s">
        <v>1548</v>
      </c>
      <c r="D296" s="254" t="s">
        <v>340</v>
      </c>
      <c r="E296" s="255" t="s">
        <v>7535</v>
      </c>
      <c r="F296" s="256" t="s">
        <v>7536</v>
      </c>
      <c r="G296" s="257" t="s">
        <v>674</v>
      </c>
      <c r="H296" s="258">
        <v>16</v>
      </c>
      <c r="I296" s="259"/>
      <c r="J296" s="260">
        <f t="shared" si="60"/>
        <v>0</v>
      </c>
      <c r="K296" s="256" t="s">
        <v>6783</v>
      </c>
      <c r="L296" s="261"/>
      <c r="M296" s="262" t="s">
        <v>1</v>
      </c>
      <c r="N296" s="263" t="s">
        <v>40</v>
      </c>
      <c r="O296" s="72"/>
      <c r="P296" s="201">
        <f t="shared" si="61"/>
        <v>0</v>
      </c>
      <c r="Q296" s="201">
        <v>0</v>
      </c>
      <c r="R296" s="201">
        <f t="shared" si="62"/>
        <v>0</v>
      </c>
      <c r="S296" s="201">
        <v>0</v>
      </c>
      <c r="T296" s="202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531</v>
      </c>
      <c r="AT296" s="203" t="s">
        <v>340</v>
      </c>
      <c r="AU296" s="203" t="s">
        <v>86</v>
      </c>
      <c r="AY296" s="18" t="s">
        <v>239</v>
      </c>
      <c r="BE296" s="204">
        <f t="shared" si="64"/>
        <v>0</v>
      </c>
      <c r="BF296" s="204">
        <f t="shared" si="65"/>
        <v>0</v>
      </c>
      <c r="BG296" s="204">
        <f t="shared" si="66"/>
        <v>0</v>
      </c>
      <c r="BH296" s="204">
        <f t="shared" si="67"/>
        <v>0</v>
      </c>
      <c r="BI296" s="204">
        <f t="shared" si="68"/>
        <v>0</v>
      </c>
      <c r="BJ296" s="18" t="s">
        <v>83</v>
      </c>
      <c r="BK296" s="204">
        <f t="shared" si="69"/>
        <v>0</v>
      </c>
      <c r="BL296" s="18" t="s">
        <v>169</v>
      </c>
      <c r="BM296" s="203" t="s">
        <v>7537</v>
      </c>
    </row>
    <row r="297" spans="1:65" s="2" customFormat="1" ht="16.5" customHeight="1">
      <c r="A297" s="35"/>
      <c r="B297" s="36"/>
      <c r="C297" s="192" t="s">
        <v>1553</v>
      </c>
      <c r="D297" s="192" t="s">
        <v>241</v>
      </c>
      <c r="E297" s="193" t="s">
        <v>7538</v>
      </c>
      <c r="F297" s="194" t="s">
        <v>7539</v>
      </c>
      <c r="G297" s="195" t="s">
        <v>674</v>
      </c>
      <c r="H297" s="196">
        <v>16</v>
      </c>
      <c r="I297" s="197"/>
      <c r="J297" s="198">
        <f t="shared" si="60"/>
        <v>0</v>
      </c>
      <c r="K297" s="194" t="s">
        <v>6783</v>
      </c>
      <c r="L297" s="40"/>
      <c r="M297" s="199" t="s">
        <v>1</v>
      </c>
      <c r="N297" s="200" t="s">
        <v>40</v>
      </c>
      <c r="O297" s="72"/>
      <c r="P297" s="201">
        <f t="shared" si="61"/>
        <v>0</v>
      </c>
      <c r="Q297" s="201">
        <v>0</v>
      </c>
      <c r="R297" s="201">
        <f t="shared" si="62"/>
        <v>0</v>
      </c>
      <c r="S297" s="201">
        <v>0</v>
      </c>
      <c r="T297" s="202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169</v>
      </c>
      <c r="AT297" s="203" t="s">
        <v>241</v>
      </c>
      <c r="AU297" s="203" t="s">
        <v>86</v>
      </c>
      <c r="AY297" s="18" t="s">
        <v>239</v>
      </c>
      <c r="BE297" s="204">
        <f t="shared" si="64"/>
        <v>0</v>
      </c>
      <c r="BF297" s="204">
        <f t="shared" si="65"/>
        <v>0</v>
      </c>
      <c r="BG297" s="204">
        <f t="shared" si="66"/>
        <v>0</v>
      </c>
      <c r="BH297" s="204">
        <f t="shared" si="67"/>
        <v>0</v>
      </c>
      <c r="BI297" s="204">
        <f t="shared" si="68"/>
        <v>0</v>
      </c>
      <c r="BJ297" s="18" t="s">
        <v>83</v>
      </c>
      <c r="BK297" s="204">
        <f t="shared" si="69"/>
        <v>0</v>
      </c>
      <c r="BL297" s="18" t="s">
        <v>169</v>
      </c>
      <c r="BM297" s="203" t="s">
        <v>7540</v>
      </c>
    </row>
    <row r="298" spans="1:65" s="2" customFormat="1" ht="16.5" customHeight="1">
      <c r="A298" s="35"/>
      <c r="B298" s="36"/>
      <c r="C298" s="254" t="s">
        <v>1558</v>
      </c>
      <c r="D298" s="254" t="s">
        <v>340</v>
      </c>
      <c r="E298" s="255" t="s">
        <v>7541</v>
      </c>
      <c r="F298" s="256" t="s">
        <v>7542</v>
      </c>
      <c r="G298" s="257" t="s">
        <v>674</v>
      </c>
      <c r="H298" s="258">
        <v>7</v>
      </c>
      <c r="I298" s="259"/>
      <c r="J298" s="260">
        <f t="shared" si="60"/>
        <v>0</v>
      </c>
      <c r="K298" s="256" t="s">
        <v>6783</v>
      </c>
      <c r="L298" s="261"/>
      <c r="M298" s="262" t="s">
        <v>1</v>
      </c>
      <c r="N298" s="263" t="s">
        <v>40</v>
      </c>
      <c r="O298" s="72"/>
      <c r="P298" s="201">
        <f t="shared" si="61"/>
        <v>0</v>
      </c>
      <c r="Q298" s="201">
        <v>0</v>
      </c>
      <c r="R298" s="201">
        <f t="shared" si="62"/>
        <v>0</v>
      </c>
      <c r="S298" s="201">
        <v>0</v>
      </c>
      <c r="T298" s="202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531</v>
      </c>
      <c r="AT298" s="203" t="s">
        <v>340</v>
      </c>
      <c r="AU298" s="203" t="s">
        <v>86</v>
      </c>
      <c r="AY298" s="18" t="s">
        <v>239</v>
      </c>
      <c r="BE298" s="204">
        <f t="shared" si="64"/>
        <v>0</v>
      </c>
      <c r="BF298" s="204">
        <f t="shared" si="65"/>
        <v>0</v>
      </c>
      <c r="BG298" s="204">
        <f t="shared" si="66"/>
        <v>0</v>
      </c>
      <c r="BH298" s="204">
        <f t="shared" si="67"/>
        <v>0</v>
      </c>
      <c r="BI298" s="204">
        <f t="shared" si="68"/>
        <v>0</v>
      </c>
      <c r="BJ298" s="18" t="s">
        <v>83</v>
      </c>
      <c r="BK298" s="204">
        <f t="shared" si="69"/>
        <v>0</v>
      </c>
      <c r="BL298" s="18" t="s">
        <v>169</v>
      </c>
      <c r="BM298" s="203" t="s">
        <v>7543</v>
      </c>
    </row>
    <row r="299" spans="1:65" s="2" customFormat="1" ht="16.5" customHeight="1">
      <c r="A299" s="35"/>
      <c r="B299" s="36"/>
      <c r="C299" s="192" t="s">
        <v>1564</v>
      </c>
      <c r="D299" s="192" t="s">
        <v>241</v>
      </c>
      <c r="E299" s="193" t="s">
        <v>7544</v>
      </c>
      <c r="F299" s="194" t="s">
        <v>7545</v>
      </c>
      <c r="G299" s="195" t="s">
        <v>674</v>
      </c>
      <c r="H299" s="196">
        <v>7</v>
      </c>
      <c r="I299" s="197"/>
      <c r="J299" s="198">
        <f t="shared" si="60"/>
        <v>0</v>
      </c>
      <c r="K299" s="194" t="s">
        <v>6783</v>
      </c>
      <c r="L299" s="40"/>
      <c r="M299" s="199" t="s">
        <v>1</v>
      </c>
      <c r="N299" s="200" t="s">
        <v>40</v>
      </c>
      <c r="O299" s="72"/>
      <c r="P299" s="201">
        <f t="shared" si="61"/>
        <v>0</v>
      </c>
      <c r="Q299" s="201">
        <v>0</v>
      </c>
      <c r="R299" s="201">
        <f t="shared" si="62"/>
        <v>0</v>
      </c>
      <c r="S299" s="201">
        <v>0</v>
      </c>
      <c r="T299" s="202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169</v>
      </c>
      <c r="AT299" s="203" t="s">
        <v>241</v>
      </c>
      <c r="AU299" s="203" t="s">
        <v>86</v>
      </c>
      <c r="AY299" s="18" t="s">
        <v>239</v>
      </c>
      <c r="BE299" s="204">
        <f t="shared" si="64"/>
        <v>0</v>
      </c>
      <c r="BF299" s="204">
        <f t="shared" si="65"/>
        <v>0</v>
      </c>
      <c r="BG299" s="204">
        <f t="shared" si="66"/>
        <v>0</v>
      </c>
      <c r="BH299" s="204">
        <f t="shared" si="67"/>
        <v>0</v>
      </c>
      <c r="BI299" s="204">
        <f t="shared" si="68"/>
        <v>0</v>
      </c>
      <c r="BJ299" s="18" t="s">
        <v>83</v>
      </c>
      <c r="BK299" s="204">
        <f t="shared" si="69"/>
        <v>0</v>
      </c>
      <c r="BL299" s="18" t="s">
        <v>169</v>
      </c>
      <c r="BM299" s="203" t="s">
        <v>7546</v>
      </c>
    </row>
    <row r="300" spans="1:65" s="2" customFormat="1" ht="21.75" customHeight="1">
      <c r="A300" s="35"/>
      <c r="B300" s="36"/>
      <c r="C300" s="254" t="s">
        <v>1571</v>
      </c>
      <c r="D300" s="254" t="s">
        <v>340</v>
      </c>
      <c r="E300" s="255" t="s">
        <v>7547</v>
      </c>
      <c r="F300" s="256" t="s">
        <v>7548</v>
      </c>
      <c r="G300" s="257" t="s">
        <v>674</v>
      </c>
      <c r="H300" s="258">
        <v>1</v>
      </c>
      <c r="I300" s="259"/>
      <c r="J300" s="260">
        <f t="shared" si="60"/>
        <v>0</v>
      </c>
      <c r="K300" s="256" t="s">
        <v>6783</v>
      </c>
      <c r="L300" s="261"/>
      <c r="M300" s="262" t="s">
        <v>1</v>
      </c>
      <c r="N300" s="263" t="s">
        <v>40</v>
      </c>
      <c r="O300" s="72"/>
      <c r="P300" s="201">
        <f t="shared" si="61"/>
        <v>0</v>
      </c>
      <c r="Q300" s="201">
        <v>0</v>
      </c>
      <c r="R300" s="201">
        <f t="shared" si="62"/>
        <v>0</v>
      </c>
      <c r="S300" s="201">
        <v>0</v>
      </c>
      <c r="T300" s="202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531</v>
      </c>
      <c r="AT300" s="203" t="s">
        <v>340</v>
      </c>
      <c r="AU300" s="203" t="s">
        <v>86</v>
      </c>
      <c r="AY300" s="18" t="s">
        <v>239</v>
      </c>
      <c r="BE300" s="204">
        <f t="shared" si="64"/>
        <v>0</v>
      </c>
      <c r="BF300" s="204">
        <f t="shared" si="65"/>
        <v>0</v>
      </c>
      <c r="BG300" s="204">
        <f t="shared" si="66"/>
        <v>0</v>
      </c>
      <c r="BH300" s="204">
        <f t="shared" si="67"/>
        <v>0</v>
      </c>
      <c r="BI300" s="204">
        <f t="shared" si="68"/>
        <v>0</v>
      </c>
      <c r="BJ300" s="18" t="s">
        <v>83</v>
      </c>
      <c r="BK300" s="204">
        <f t="shared" si="69"/>
        <v>0</v>
      </c>
      <c r="BL300" s="18" t="s">
        <v>169</v>
      </c>
      <c r="BM300" s="203" t="s">
        <v>7549</v>
      </c>
    </row>
    <row r="301" spans="1:65" s="2" customFormat="1" ht="16.5" customHeight="1">
      <c r="A301" s="35"/>
      <c r="B301" s="36"/>
      <c r="C301" s="192" t="s">
        <v>1579</v>
      </c>
      <c r="D301" s="192" t="s">
        <v>241</v>
      </c>
      <c r="E301" s="193" t="s">
        <v>7550</v>
      </c>
      <c r="F301" s="194" t="s">
        <v>7551</v>
      </c>
      <c r="G301" s="195" t="s">
        <v>674</v>
      </c>
      <c r="H301" s="196">
        <v>1</v>
      </c>
      <c r="I301" s="197"/>
      <c r="J301" s="198">
        <f t="shared" si="60"/>
        <v>0</v>
      </c>
      <c r="K301" s="194" t="s">
        <v>6783</v>
      </c>
      <c r="L301" s="40"/>
      <c r="M301" s="199" t="s">
        <v>1</v>
      </c>
      <c r="N301" s="200" t="s">
        <v>40</v>
      </c>
      <c r="O301" s="72"/>
      <c r="P301" s="201">
        <f t="shared" si="61"/>
        <v>0</v>
      </c>
      <c r="Q301" s="201">
        <v>0</v>
      </c>
      <c r="R301" s="201">
        <f t="shared" si="62"/>
        <v>0</v>
      </c>
      <c r="S301" s="201">
        <v>0</v>
      </c>
      <c r="T301" s="202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169</v>
      </c>
      <c r="AT301" s="203" t="s">
        <v>241</v>
      </c>
      <c r="AU301" s="203" t="s">
        <v>86</v>
      </c>
      <c r="AY301" s="18" t="s">
        <v>239</v>
      </c>
      <c r="BE301" s="204">
        <f t="shared" si="64"/>
        <v>0</v>
      </c>
      <c r="BF301" s="204">
        <f t="shared" si="65"/>
        <v>0</v>
      </c>
      <c r="BG301" s="204">
        <f t="shared" si="66"/>
        <v>0</v>
      </c>
      <c r="BH301" s="204">
        <f t="shared" si="67"/>
        <v>0</v>
      </c>
      <c r="BI301" s="204">
        <f t="shared" si="68"/>
        <v>0</v>
      </c>
      <c r="BJ301" s="18" t="s">
        <v>83</v>
      </c>
      <c r="BK301" s="204">
        <f t="shared" si="69"/>
        <v>0</v>
      </c>
      <c r="BL301" s="18" t="s">
        <v>169</v>
      </c>
      <c r="BM301" s="203" t="s">
        <v>7552</v>
      </c>
    </row>
    <row r="302" spans="1:65" s="12" customFormat="1" ht="22.9" customHeight="1">
      <c r="B302" s="176"/>
      <c r="C302" s="177"/>
      <c r="D302" s="178" t="s">
        <v>74</v>
      </c>
      <c r="E302" s="190" t="s">
        <v>7553</v>
      </c>
      <c r="F302" s="190" t="s">
        <v>7554</v>
      </c>
      <c r="G302" s="177"/>
      <c r="H302" s="177"/>
      <c r="I302" s="180"/>
      <c r="J302" s="191">
        <f>BK302</f>
        <v>0</v>
      </c>
      <c r="K302" s="177"/>
      <c r="L302" s="182"/>
      <c r="M302" s="183"/>
      <c r="N302" s="184"/>
      <c r="O302" s="184"/>
      <c r="P302" s="185">
        <f>SUM(P303:P312)</f>
        <v>0</v>
      </c>
      <c r="Q302" s="184"/>
      <c r="R302" s="185">
        <f>SUM(R303:R312)</f>
        <v>0</v>
      </c>
      <c r="S302" s="184"/>
      <c r="T302" s="186">
        <f>SUM(T303:T312)</f>
        <v>0</v>
      </c>
      <c r="AR302" s="187" t="s">
        <v>86</v>
      </c>
      <c r="AT302" s="188" t="s">
        <v>74</v>
      </c>
      <c r="AU302" s="188" t="s">
        <v>83</v>
      </c>
      <c r="AY302" s="187" t="s">
        <v>239</v>
      </c>
      <c r="BK302" s="189">
        <f>SUM(BK303:BK312)</f>
        <v>0</v>
      </c>
    </row>
    <row r="303" spans="1:65" s="2" customFormat="1" ht="16.5" customHeight="1">
      <c r="A303" s="35"/>
      <c r="B303" s="36"/>
      <c r="C303" s="254" t="s">
        <v>1695</v>
      </c>
      <c r="D303" s="254" t="s">
        <v>340</v>
      </c>
      <c r="E303" s="255" t="s">
        <v>7555</v>
      </c>
      <c r="F303" s="256" t="s">
        <v>7556</v>
      </c>
      <c r="G303" s="257" t="s">
        <v>674</v>
      </c>
      <c r="H303" s="258">
        <v>9</v>
      </c>
      <c r="I303" s="259"/>
      <c r="J303" s="260">
        <f t="shared" ref="J303:J312" si="70">ROUND(I303*H303,2)</f>
        <v>0</v>
      </c>
      <c r="K303" s="256" t="s">
        <v>6783</v>
      </c>
      <c r="L303" s="261"/>
      <c r="M303" s="262" t="s">
        <v>1</v>
      </c>
      <c r="N303" s="263" t="s">
        <v>40</v>
      </c>
      <c r="O303" s="72"/>
      <c r="P303" s="201">
        <f t="shared" ref="P303:P312" si="71">O303*H303</f>
        <v>0</v>
      </c>
      <c r="Q303" s="201">
        <v>0</v>
      </c>
      <c r="R303" s="201">
        <f t="shared" ref="R303:R312" si="72">Q303*H303</f>
        <v>0</v>
      </c>
      <c r="S303" s="201">
        <v>0</v>
      </c>
      <c r="T303" s="202">
        <f t="shared" ref="T303:T312" si="73"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531</v>
      </c>
      <c r="AT303" s="203" t="s">
        <v>340</v>
      </c>
      <c r="AU303" s="203" t="s">
        <v>86</v>
      </c>
      <c r="AY303" s="18" t="s">
        <v>239</v>
      </c>
      <c r="BE303" s="204">
        <f t="shared" ref="BE303:BE312" si="74">IF(N303="základní",J303,0)</f>
        <v>0</v>
      </c>
      <c r="BF303" s="204">
        <f t="shared" ref="BF303:BF312" si="75">IF(N303="snížená",J303,0)</f>
        <v>0</v>
      </c>
      <c r="BG303" s="204">
        <f t="shared" ref="BG303:BG312" si="76">IF(N303="zákl. přenesená",J303,0)</f>
        <v>0</v>
      </c>
      <c r="BH303" s="204">
        <f t="shared" ref="BH303:BH312" si="77">IF(N303="sníž. přenesená",J303,0)</f>
        <v>0</v>
      </c>
      <c r="BI303" s="204">
        <f t="shared" ref="BI303:BI312" si="78">IF(N303="nulová",J303,0)</f>
        <v>0</v>
      </c>
      <c r="BJ303" s="18" t="s">
        <v>83</v>
      </c>
      <c r="BK303" s="204">
        <f t="shared" ref="BK303:BK312" si="79">ROUND(I303*H303,2)</f>
        <v>0</v>
      </c>
      <c r="BL303" s="18" t="s">
        <v>169</v>
      </c>
      <c r="BM303" s="203" t="s">
        <v>7557</v>
      </c>
    </row>
    <row r="304" spans="1:65" s="2" customFormat="1" ht="16.5" customHeight="1">
      <c r="A304" s="35"/>
      <c r="B304" s="36"/>
      <c r="C304" s="192" t="s">
        <v>1700</v>
      </c>
      <c r="D304" s="192" t="s">
        <v>241</v>
      </c>
      <c r="E304" s="193" t="s">
        <v>7558</v>
      </c>
      <c r="F304" s="194" t="s">
        <v>7559</v>
      </c>
      <c r="G304" s="195" t="s">
        <v>674</v>
      </c>
      <c r="H304" s="196">
        <v>9</v>
      </c>
      <c r="I304" s="197"/>
      <c r="J304" s="198">
        <f t="shared" si="70"/>
        <v>0</v>
      </c>
      <c r="K304" s="194" t="s">
        <v>6783</v>
      </c>
      <c r="L304" s="40"/>
      <c r="M304" s="199" t="s">
        <v>1</v>
      </c>
      <c r="N304" s="200" t="s">
        <v>40</v>
      </c>
      <c r="O304" s="72"/>
      <c r="P304" s="201">
        <f t="shared" si="71"/>
        <v>0</v>
      </c>
      <c r="Q304" s="201">
        <v>0</v>
      </c>
      <c r="R304" s="201">
        <f t="shared" si="72"/>
        <v>0</v>
      </c>
      <c r="S304" s="201">
        <v>0</v>
      </c>
      <c r="T304" s="202">
        <f t="shared" si="7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3" t="s">
        <v>169</v>
      </c>
      <c r="AT304" s="203" t="s">
        <v>241</v>
      </c>
      <c r="AU304" s="203" t="s">
        <v>86</v>
      </c>
      <c r="AY304" s="18" t="s">
        <v>239</v>
      </c>
      <c r="BE304" s="204">
        <f t="shared" si="74"/>
        <v>0</v>
      </c>
      <c r="BF304" s="204">
        <f t="shared" si="75"/>
        <v>0</v>
      </c>
      <c r="BG304" s="204">
        <f t="shared" si="76"/>
        <v>0</v>
      </c>
      <c r="BH304" s="204">
        <f t="shared" si="77"/>
        <v>0</v>
      </c>
      <c r="BI304" s="204">
        <f t="shared" si="78"/>
        <v>0</v>
      </c>
      <c r="BJ304" s="18" t="s">
        <v>83</v>
      </c>
      <c r="BK304" s="204">
        <f t="shared" si="79"/>
        <v>0</v>
      </c>
      <c r="BL304" s="18" t="s">
        <v>169</v>
      </c>
      <c r="BM304" s="203" t="s">
        <v>7560</v>
      </c>
    </row>
    <row r="305" spans="1:65" s="2" customFormat="1" ht="16.5" customHeight="1">
      <c r="A305" s="35"/>
      <c r="B305" s="36"/>
      <c r="C305" s="254" t="s">
        <v>1706</v>
      </c>
      <c r="D305" s="254" t="s">
        <v>340</v>
      </c>
      <c r="E305" s="255" t="s">
        <v>7561</v>
      </c>
      <c r="F305" s="256" t="s">
        <v>7562</v>
      </c>
      <c r="G305" s="257" t="s">
        <v>674</v>
      </c>
      <c r="H305" s="258">
        <v>9</v>
      </c>
      <c r="I305" s="259"/>
      <c r="J305" s="260">
        <f t="shared" si="70"/>
        <v>0</v>
      </c>
      <c r="K305" s="256" t="s">
        <v>6783</v>
      </c>
      <c r="L305" s="261"/>
      <c r="M305" s="262" t="s">
        <v>1</v>
      </c>
      <c r="N305" s="263" t="s">
        <v>40</v>
      </c>
      <c r="O305" s="72"/>
      <c r="P305" s="201">
        <f t="shared" si="71"/>
        <v>0</v>
      </c>
      <c r="Q305" s="201">
        <v>0</v>
      </c>
      <c r="R305" s="201">
        <f t="shared" si="72"/>
        <v>0</v>
      </c>
      <c r="S305" s="201">
        <v>0</v>
      </c>
      <c r="T305" s="202">
        <f t="shared" si="7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531</v>
      </c>
      <c r="AT305" s="203" t="s">
        <v>340</v>
      </c>
      <c r="AU305" s="203" t="s">
        <v>86</v>
      </c>
      <c r="AY305" s="18" t="s">
        <v>239</v>
      </c>
      <c r="BE305" s="204">
        <f t="shared" si="74"/>
        <v>0</v>
      </c>
      <c r="BF305" s="204">
        <f t="shared" si="75"/>
        <v>0</v>
      </c>
      <c r="BG305" s="204">
        <f t="shared" si="76"/>
        <v>0</v>
      </c>
      <c r="BH305" s="204">
        <f t="shared" si="77"/>
        <v>0</v>
      </c>
      <c r="BI305" s="204">
        <f t="shared" si="78"/>
        <v>0</v>
      </c>
      <c r="BJ305" s="18" t="s">
        <v>83</v>
      </c>
      <c r="BK305" s="204">
        <f t="shared" si="79"/>
        <v>0</v>
      </c>
      <c r="BL305" s="18" t="s">
        <v>169</v>
      </c>
      <c r="BM305" s="203" t="s">
        <v>7563</v>
      </c>
    </row>
    <row r="306" spans="1:65" s="2" customFormat="1" ht="16.5" customHeight="1">
      <c r="A306" s="35"/>
      <c r="B306" s="36"/>
      <c r="C306" s="192" t="s">
        <v>1712</v>
      </c>
      <c r="D306" s="192" t="s">
        <v>241</v>
      </c>
      <c r="E306" s="193" t="s">
        <v>7564</v>
      </c>
      <c r="F306" s="194" t="s">
        <v>7565</v>
      </c>
      <c r="G306" s="195" t="s">
        <v>674</v>
      </c>
      <c r="H306" s="196">
        <v>9</v>
      </c>
      <c r="I306" s="197"/>
      <c r="J306" s="198">
        <f t="shared" si="70"/>
        <v>0</v>
      </c>
      <c r="K306" s="194" t="s">
        <v>6783</v>
      </c>
      <c r="L306" s="40"/>
      <c r="M306" s="199" t="s">
        <v>1</v>
      </c>
      <c r="N306" s="200" t="s">
        <v>40</v>
      </c>
      <c r="O306" s="72"/>
      <c r="P306" s="201">
        <f t="shared" si="71"/>
        <v>0</v>
      </c>
      <c r="Q306" s="201">
        <v>0</v>
      </c>
      <c r="R306" s="201">
        <f t="shared" si="72"/>
        <v>0</v>
      </c>
      <c r="S306" s="201">
        <v>0</v>
      </c>
      <c r="T306" s="202">
        <f t="shared" si="7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169</v>
      </c>
      <c r="AT306" s="203" t="s">
        <v>241</v>
      </c>
      <c r="AU306" s="203" t="s">
        <v>86</v>
      </c>
      <c r="AY306" s="18" t="s">
        <v>239</v>
      </c>
      <c r="BE306" s="204">
        <f t="shared" si="74"/>
        <v>0</v>
      </c>
      <c r="BF306" s="204">
        <f t="shared" si="75"/>
        <v>0</v>
      </c>
      <c r="BG306" s="204">
        <f t="shared" si="76"/>
        <v>0</v>
      </c>
      <c r="BH306" s="204">
        <f t="shared" si="77"/>
        <v>0</v>
      </c>
      <c r="BI306" s="204">
        <f t="shared" si="78"/>
        <v>0</v>
      </c>
      <c r="BJ306" s="18" t="s">
        <v>83</v>
      </c>
      <c r="BK306" s="204">
        <f t="shared" si="79"/>
        <v>0</v>
      </c>
      <c r="BL306" s="18" t="s">
        <v>169</v>
      </c>
      <c r="BM306" s="203" t="s">
        <v>7566</v>
      </c>
    </row>
    <row r="307" spans="1:65" s="2" customFormat="1" ht="16.5" customHeight="1">
      <c r="A307" s="35"/>
      <c r="B307" s="36"/>
      <c r="C307" s="254" t="s">
        <v>1717</v>
      </c>
      <c r="D307" s="254" t="s">
        <v>340</v>
      </c>
      <c r="E307" s="255" t="s">
        <v>7567</v>
      </c>
      <c r="F307" s="256" t="s">
        <v>7568</v>
      </c>
      <c r="G307" s="257" t="s">
        <v>674</v>
      </c>
      <c r="H307" s="258">
        <v>9</v>
      </c>
      <c r="I307" s="259"/>
      <c r="J307" s="260">
        <f t="shared" si="70"/>
        <v>0</v>
      </c>
      <c r="K307" s="256" t="s">
        <v>6783</v>
      </c>
      <c r="L307" s="261"/>
      <c r="M307" s="262" t="s">
        <v>1</v>
      </c>
      <c r="N307" s="263" t="s">
        <v>40</v>
      </c>
      <c r="O307" s="72"/>
      <c r="P307" s="201">
        <f t="shared" si="71"/>
        <v>0</v>
      </c>
      <c r="Q307" s="201">
        <v>0</v>
      </c>
      <c r="R307" s="201">
        <f t="shared" si="72"/>
        <v>0</v>
      </c>
      <c r="S307" s="201">
        <v>0</v>
      </c>
      <c r="T307" s="202">
        <f t="shared" si="7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531</v>
      </c>
      <c r="AT307" s="203" t="s">
        <v>340</v>
      </c>
      <c r="AU307" s="203" t="s">
        <v>86</v>
      </c>
      <c r="AY307" s="18" t="s">
        <v>239</v>
      </c>
      <c r="BE307" s="204">
        <f t="shared" si="74"/>
        <v>0</v>
      </c>
      <c r="BF307" s="204">
        <f t="shared" si="75"/>
        <v>0</v>
      </c>
      <c r="BG307" s="204">
        <f t="shared" si="76"/>
        <v>0</v>
      </c>
      <c r="BH307" s="204">
        <f t="shared" si="77"/>
        <v>0</v>
      </c>
      <c r="BI307" s="204">
        <f t="shared" si="78"/>
        <v>0</v>
      </c>
      <c r="BJ307" s="18" t="s">
        <v>83</v>
      </c>
      <c r="BK307" s="204">
        <f t="shared" si="79"/>
        <v>0</v>
      </c>
      <c r="BL307" s="18" t="s">
        <v>169</v>
      </c>
      <c r="BM307" s="203" t="s">
        <v>7569</v>
      </c>
    </row>
    <row r="308" spans="1:65" s="2" customFormat="1" ht="16.5" customHeight="1">
      <c r="A308" s="35"/>
      <c r="B308" s="36"/>
      <c r="C308" s="192" t="s">
        <v>1724</v>
      </c>
      <c r="D308" s="192" t="s">
        <v>241</v>
      </c>
      <c r="E308" s="193" t="s">
        <v>7570</v>
      </c>
      <c r="F308" s="194" t="s">
        <v>7571</v>
      </c>
      <c r="G308" s="195" t="s">
        <v>674</v>
      </c>
      <c r="H308" s="196">
        <v>9</v>
      </c>
      <c r="I308" s="197"/>
      <c r="J308" s="198">
        <f t="shared" si="70"/>
        <v>0</v>
      </c>
      <c r="K308" s="194" t="s">
        <v>6783</v>
      </c>
      <c r="L308" s="40"/>
      <c r="M308" s="199" t="s">
        <v>1</v>
      </c>
      <c r="N308" s="200" t="s">
        <v>40</v>
      </c>
      <c r="O308" s="72"/>
      <c r="P308" s="201">
        <f t="shared" si="71"/>
        <v>0</v>
      </c>
      <c r="Q308" s="201">
        <v>0</v>
      </c>
      <c r="R308" s="201">
        <f t="shared" si="72"/>
        <v>0</v>
      </c>
      <c r="S308" s="201">
        <v>0</v>
      </c>
      <c r="T308" s="202">
        <f t="shared" si="7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3" t="s">
        <v>169</v>
      </c>
      <c r="AT308" s="203" t="s">
        <v>241</v>
      </c>
      <c r="AU308" s="203" t="s">
        <v>86</v>
      </c>
      <c r="AY308" s="18" t="s">
        <v>239</v>
      </c>
      <c r="BE308" s="204">
        <f t="shared" si="74"/>
        <v>0</v>
      </c>
      <c r="BF308" s="204">
        <f t="shared" si="75"/>
        <v>0</v>
      </c>
      <c r="BG308" s="204">
        <f t="shared" si="76"/>
        <v>0</v>
      </c>
      <c r="BH308" s="204">
        <f t="shared" si="77"/>
        <v>0</v>
      </c>
      <c r="BI308" s="204">
        <f t="shared" si="78"/>
        <v>0</v>
      </c>
      <c r="BJ308" s="18" t="s">
        <v>83</v>
      </c>
      <c r="BK308" s="204">
        <f t="shared" si="79"/>
        <v>0</v>
      </c>
      <c r="BL308" s="18" t="s">
        <v>169</v>
      </c>
      <c r="BM308" s="203" t="s">
        <v>7572</v>
      </c>
    </row>
    <row r="309" spans="1:65" s="2" customFormat="1" ht="16.5" customHeight="1">
      <c r="A309" s="35"/>
      <c r="B309" s="36"/>
      <c r="C309" s="254" t="s">
        <v>1731</v>
      </c>
      <c r="D309" s="254" t="s">
        <v>340</v>
      </c>
      <c r="E309" s="255" t="s">
        <v>7573</v>
      </c>
      <c r="F309" s="256" t="s">
        <v>7574</v>
      </c>
      <c r="G309" s="257" t="s">
        <v>674</v>
      </c>
      <c r="H309" s="258">
        <v>9</v>
      </c>
      <c r="I309" s="259"/>
      <c r="J309" s="260">
        <f t="shared" si="70"/>
        <v>0</v>
      </c>
      <c r="K309" s="256" t="s">
        <v>6783</v>
      </c>
      <c r="L309" s="261"/>
      <c r="M309" s="262" t="s">
        <v>1</v>
      </c>
      <c r="N309" s="263" t="s">
        <v>40</v>
      </c>
      <c r="O309" s="72"/>
      <c r="P309" s="201">
        <f t="shared" si="71"/>
        <v>0</v>
      </c>
      <c r="Q309" s="201">
        <v>0</v>
      </c>
      <c r="R309" s="201">
        <f t="shared" si="72"/>
        <v>0</v>
      </c>
      <c r="S309" s="201">
        <v>0</v>
      </c>
      <c r="T309" s="202">
        <f t="shared" si="7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531</v>
      </c>
      <c r="AT309" s="203" t="s">
        <v>340</v>
      </c>
      <c r="AU309" s="203" t="s">
        <v>86</v>
      </c>
      <c r="AY309" s="18" t="s">
        <v>239</v>
      </c>
      <c r="BE309" s="204">
        <f t="shared" si="74"/>
        <v>0</v>
      </c>
      <c r="BF309" s="204">
        <f t="shared" si="75"/>
        <v>0</v>
      </c>
      <c r="BG309" s="204">
        <f t="shared" si="76"/>
        <v>0</v>
      </c>
      <c r="BH309" s="204">
        <f t="shared" si="77"/>
        <v>0</v>
      </c>
      <c r="BI309" s="204">
        <f t="shared" si="78"/>
        <v>0</v>
      </c>
      <c r="BJ309" s="18" t="s">
        <v>83</v>
      </c>
      <c r="BK309" s="204">
        <f t="shared" si="79"/>
        <v>0</v>
      </c>
      <c r="BL309" s="18" t="s">
        <v>169</v>
      </c>
      <c r="BM309" s="203" t="s">
        <v>7575</v>
      </c>
    </row>
    <row r="310" spans="1:65" s="2" customFormat="1" ht="16.5" customHeight="1">
      <c r="A310" s="35"/>
      <c r="B310" s="36"/>
      <c r="C310" s="192" t="s">
        <v>1737</v>
      </c>
      <c r="D310" s="192" t="s">
        <v>241</v>
      </c>
      <c r="E310" s="193" t="s">
        <v>7576</v>
      </c>
      <c r="F310" s="194" t="s">
        <v>7577</v>
      </c>
      <c r="G310" s="195" t="s">
        <v>674</v>
      </c>
      <c r="H310" s="196">
        <v>9</v>
      </c>
      <c r="I310" s="197"/>
      <c r="J310" s="198">
        <f t="shared" si="70"/>
        <v>0</v>
      </c>
      <c r="K310" s="194" t="s">
        <v>6783</v>
      </c>
      <c r="L310" s="40"/>
      <c r="M310" s="199" t="s">
        <v>1</v>
      </c>
      <c r="N310" s="200" t="s">
        <v>40</v>
      </c>
      <c r="O310" s="72"/>
      <c r="P310" s="201">
        <f t="shared" si="71"/>
        <v>0</v>
      </c>
      <c r="Q310" s="201">
        <v>0</v>
      </c>
      <c r="R310" s="201">
        <f t="shared" si="72"/>
        <v>0</v>
      </c>
      <c r="S310" s="201">
        <v>0</v>
      </c>
      <c r="T310" s="202">
        <f t="shared" si="7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169</v>
      </c>
      <c r="AT310" s="203" t="s">
        <v>241</v>
      </c>
      <c r="AU310" s="203" t="s">
        <v>86</v>
      </c>
      <c r="AY310" s="18" t="s">
        <v>239</v>
      </c>
      <c r="BE310" s="204">
        <f t="shared" si="74"/>
        <v>0</v>
      </c>
      <c r="BF310" s="204">
        <f t="shared" si="75"/>
        <v>0</v>
      </c>
      <c r="BG310" s="204">
        <f t="shared" si="76"/>
        <v>0</v>
      </c>
      <c r="BH310" s="204">
        <f t="shared" si="77"/>
        <v>0</v>
      </c>
      <c r="BI310" s="204">
        <f t="shared" si="78"/>
        <v>0</v>
      </c>
      <c r="BJ310" s="18" t="s">
        <v>83</v>
      </c>
      <c r="BK310" s="204">
        <f t="shared" si="79"/>
        <v>0</v>
      </c>
      <c r="BL310" s="18" t="s">
        <v>169</v>
      </c>
      <c r="BM310" s="203" t="s">
        <v>7578</v>
      </c>
    </row>
    <row r="311" spans="1:65" s="2" customFormat="1" ht="16.5" customHeight="1">
      <c r="A311" s="35"/>
      <c r="B311" s="36"/>
      <c r="C311" s="254" t="s">
        <v>1752</v>
      </c>
      <c r="D311" s="254" t="s">
        <v>340</v>
      </c>
      <c r="E311" s="255" t="s">
        <v>7579</v>
      </c>
      <c r="F311" s="256" t="s">
        <v>7580</v>
      </c>
      <c r="G311" s="257" t="s">
        <v>372</v>
      </c>
      <c r="H311" s="258">
        <v>9</v>
      </c>
      <c r="I311" s="259"/>
      <c r="J311" s="260">
        <f t="shared" si="70"/>
        <v>0</v>
      </c>
      <c r="K311" s="256" t="s">
        <v>6783</v>
      </c>
      <c r="L311" s="261"/>
      <c r="M311" s="262" t="s">
        <v>1</v>
      </c>
      <c r="N311" s="263" t="s">
        <v>40</v>
      </c>
      <c r="O311" s="72"/>
      <c r="P311" s="201">
        <f t="shared" si="71"/>
        <v>0</v>
      </c>
      <c r="Q311" s="201">
        <v>0</v>
      </c>
      <c r="R311" s="201">
        <f t="shared" si="72"/>
        <v>0</v>
      </c>
      <c r="S311" s="201">
        <v>0</v>
      </c>
      <c r="T311" s="202">
        <f t="shared" si="7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3" t="s">
        <v>531</v>
      </c>
      <c r="AT311" s="203" t="s">
        <v>340</v>
      </c>
      <c r="AU311" s="203" t="s">
        <v>86</v>
      </c>
      <c r="AY311" s="18" t="s">
        <v>239</v>
      </c>
      <c r="BE311" s="204">
        <f t="shared" si="74"/>
        <v>0</v>
      </c>
      <c r="BF311" s="204">
        <f t="shared" si="75"/>
        <v>0</v>
      </c>
      <c r="BG311" s="204">
        <f t="shared" si="76"/>
        <v>0</v>
      </c>
      <c r="BH311" s="204">
        <f t="shared" si="77"/>
        <v>0</v>
      </c>
      <c r="BI311" s="204">
        <f t="shared" si="78"/>
        <v>0</v>
      </c>
      <c r="BJ311" s="18" t="s">
        <v>83</v>
      </c>
      <c r="BK311" s="204">
        <f t="shared" si="79"/>
        <v>0</v>
      </c>
      <c r="BL311" s="18" t="s">
        <v>169</v>
      </c>
      <c r="BM311" s="203" t="s">
        <v>7581</v>
      </c>
    </row>
    <row r="312" spans="1:65" s="2" customFormat="1" ht="16.5" customHeight="1">
      <c r="A312" s="35"/>
      <c r="B312" s="36"/>
      <c r="C312" s="192" t="s">
        <v>1745</v>
      </c>
      <c r="D312" s="192" t="s">
        <v>241</v>
      </c>
      <c r="E312" s="193" t="s">
        <v>7582</v>
      </c>
      <c r="F312" s="194" t="s">
        <v>7583</v>
      </c>
      <c r="G312" s="195" t="s">
        <v>372</v>
      </c>
      <c r="H312" s="196">
        <v>9</v>
      </c>
      <c r="I312" s="197"/>
      <c r="J312" s="198">
        <f t="shared" si="70"/>
        <v>0</v>
      </c>
      <c r="K312" s="194" t="s">
        <v>6783</v>
      </c>
      <c r="L312" s="40"/>
      <c r="M312" s="199" t="s">
        <v>1</v>
      </c>
      <c r="N312" s="200" t="s">
        <v>40</v>
      </c>
      <c r="O312" s="72"/>
      <c r="P312" s="201">
        <f t="shared" si="71"/>
        <v>0</v>
      </c>
      <c r="Q312" s="201">
        <v>0</v>
      </c>
      <c r="R312" s="201">
        <f t="shared" si="72"/>
        <v>0</v>
      </c>
      <c r="S312" s="201">
        <v>0</v>
      </c>
      <c r="T312" s="202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169</v>
      </c>
      <c r="AT312" s="203" t="s">
        <v>241</v>
      </c>
      <c r="AU312" s="203" t="s">
        <v>86</v>
      </c>
      <c r="AY312" s="18" t="s">
        <v>239</v>
      </c>
      <c r="BE312" s="204">
        <f t="shared" si="74"/>
        <v>0</v>
      </c>
      <c r="BF312" s="204">
        <f t="shared" si="75"/>
        <v>0</v>
      </c>
      <c r="BG312" s="204">
        <f t="shared" si="76"/>
        <v>0</v>
      </c>
      <c r="BH312" s="204">
        <f t="shared" si="77"/>
        <v>0</v>
      </c>
      <c r="BI312" s="204">
        <f t="shared" si="78"/>
        <v>0</v>
      </c>
      <c r="BJ312" s="18" t="s">
        <v>83</v>
      </c>
      <c r="BK312" s="204">
        <f t="shared" si="79"/>
        <v>0</v>
      </c>
      <c r="BL312" s="18" t="s">
        <v>169</v>
      </c>
      <c r="BM312" s="203" t="s">
        <v>7584</v>
      </c>
    </row>
    <row r="313" spans="1:65" s="12" customFormat="1" ht="22.9" customHeight="1">
      <c r="B313" s="176"/>
      <c r="C313" s="177"/>
      <c r="D313" s="178" t="s">
        <v>74</v>
      </c>
      <c r="E313" s="190" t="s">
        <v>7585</v>
      </c>
      <c r="F313" s="190" t="s">
        <v>240</v>
      </c>
      <c r="G313" s="177"/>
      <c r="H313" s="177"/>
      <c r="I313" s="180"/>
      <c r="J313" s="191">
        <f>BK313</f>
        <v>0</v>
      </c>
      <c r="K313" s="177"/>
      <c r="L313" s="182"/>
      <c r="M313" s="183"/>
      <c r="N313" s="184"/>
      <c r="O313" s="184"/>
      <c r="P313" s="185">
        <f>SUM(P314:P324)</f>
        <v>0</v>
      </c>
      <c r="Q313" s="184"/>
      <c r="R313" s="185">
        <f>SUM(R314:R324)</f>
        <v>0</v>
      </c>
      <c r="S313" s="184"/>
      <c r="T313" s="186">
        <f>SUM(T314:T324)</f>
        <v>0</v>
      </c>
      <c r="AR313" s="187" t="s">
        <v>86</v>
      </c>
      <c r="AT313" s="188" t="s">
        <v>74</v>
      </c>
      <c r="AU313" s="188" t="s">
        <v>83</v>
      </c>
      <c r="AY313" s="187" t="s">
        <v>239</v>
      </c>
      <c r="BK313" s="189">
        <f>SUM(BK314:BK324)</f>
        <v>0</v>
      </c>
    </row>
    <row r="314" spans="1:65" s="2" customFormat="1" ht="16.5" customHeight="1">
      <c r="A314" s="35"/>
      <c r="B314" s="36"/>
      <c r="C314" s="192" t="s">
        <v>1583</v>
      </c>
      <c r="D314" s="192" t="s">
        <v>241</v>
      </c>
      <c r="E314" s="193" t="s">
        <v>7586</v>
      </c>
      <c r="F314" s="194" t="s">
        <v>7587</v>
      </c>
      <c r="G314" s="195" t="s">
        <v>7588</v>
      </c>
      <c r="H314" s="196">
        <v>1</v>
      </c>
      <c r="I314" s="197"/>
      <c r="J314" s="198">
        <f t="shared" ref="J314:J324" si="80">ROUND(I314*H314,2)</f>
        <v>0</v>
      </c>
      <c r="K314" s="194" t="s">
        <v>6783</v>
      </c>
      <c r="L314" s="40"/>
      <c r="M314" s="199" t="s">
        <v>1</v>
      </c>
      <c r="N314" s="200" t="s">
        <v>40</v>
      </c>
      <c r="O314" s="72"/>
      <c r="P314" s="201">
        <f t="shared" ref="P314:P324" si="81">O314*H314</f>
        <v>0</v>
      </c>
      <c r="Q314" s="201">
        <v>0</v>
      </c>
      <c r="R314" s="201">
        <f t="shared" ref="R314:R324" si="82">Q314*H314</f>
        <v>0</v>
      </c>
      <c r="S314" s="201">
        <v>0</v>
      </c>
      <c r="T314" s="202">
        <f t="shared" ref="T314:T324" si="83"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3" t="s">
        <v>169</v>
      </c>
      <c r="AT314" s="203" t="s">
        <v>241</v>
      </c>
      <c r="AU314" s="203" t="s">
        <v>86</v>
      </c>
      <c r="AY314" s="18" t="s">
        <v>239</v>
      </c>
      <c r="BE314" s="204">
        <f t="shared" ref="BE314:BE324" si="84">IF(N314="základní",J314,0)</f>
        <v>0</v>
      </c>
      <c r="BF314" s="204">
        <f t="shared" ref="BF314:BF324" si="85">IF(N314="snížená",J314,0)</f>
        <v>0</v>
      </c>
      <c r="BG314" s="204">
        <f t="shared" ref="BG314:BG324" si="86">IF(N314="zákl. přenesená",J314,0)</f>
        <v>0</v>
      </c>
      <c r="BH314" s="204">
        <f t="shared" ref="BH314:BH324" si="87">IF(N314="sníž. přenesená",J314,0)</f>
        <v>0</v>
      </c>
      <c r="BI314" s="204">
        <f t="shared" ref="BI314:BI324" si="88">IF(N314="nulová",J314,0)</f>
        <v>0</v>
      </c>
      <c r="BJ314" s="18" t="s">
        <v>83</v>
      </c>
      <c r="BK314" s="204">
        <f t="shared" ref="BK314:BK324" si="89">ROUND(I314*H314,2)</f>
        <v>0</v>
      </c>
      <c r="BL314" s="18" t="s">
        <v>169</v>
      </c>
      <c r="BM314" s="203" t="s">
        <v>7589</v>
      </c>
    </row>
    <row r="315" spans="1:65" s="2" customFormat="1" ht="16.5" customHeight="1">
      <c r="A315" s="35"/>
      <c r="B315" s="36"/>
      <c r="C315" s="192" t="s">
        <v>1588</v>
      </c>
      <c r="D315" s="192" t="s">
        <v>241</v>
      </c>
      <c r="E315" s="193" t="s">
        <v>7590</v>
      </c>
      <c r="F315" s="194" t="s">
        <v>7591</v>
      </c>
      <c r="G315" s="195" t="s">
        <v>519</v>
      </c>
      <c r="H315" s="196">
        <v>350</v>
      </c>
      <c r="I315" s="197"/>
      <c r="J315" s="198">
        <f t="shared" si="80"/>
        <v>0</v>
      </c>
      <c r="K315" s="194" t="s">
        <v>6783</v>
      </c>
      <c r="L315" s="40"/>
      <c r="M315" s="199" t="s">
        <v>1</v>
      </c>
      <c r="N315" s="200" t="s">
        <v>40</v>
      </c>
      <c r="O315" s="72"/>
      <c r="P315" s="201">
        <f t="shared" si="81"/>
        <v>0</v>
      </c>
      <c r="Q315" s="201">
        <v>0</v>
      </c>
      <c r="R315" s="201">
        <f t="shared" si="82"/>
        <v>0</v>
      </c>
      <c r="S315" s="201">
        <v>0</v>
      </c>
      <c r="T315" s="202">
        <f t="shared" si="8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169</v>
      </c>
      <c r="AT315" s="203" t="s">
        <v>241</v>
      </c>
      <c r="AU315" s="203" t="s">
        <v>86</v>
      </c>
      <c r="AY315" s="18" t="s">
        <v>239</v>
      </c>
      <c r="BE315" s="204">
        <f t="shared" si="84"/>
        <v>0</v>
      </c>
      <c r="BF315" s="204">
        <f t="shared" si="85"/>
        <v>0</v>
      </c>
      <c r="BG315" s="204">
        <f t="shared" si="86"/>
        <v>0</v>
      </c>
      <c r="BH315" s="204">
        <f t="shared" si="87"/>
        <v>0</v>
      </c>
      <c r="BI315" s="204">
        <f t="shared" si="88"/>
        <v>0</v>
      </c>
      <c r="BJ315" s="18" t="s">
        <v>83</v>
      </c>
      <c r="BK315" s="204">
        <f t="shared" si="89"/>
        <v>0</v>
      </c>
      <c r="BL315" s="18" t="s">
        <v>169</v>
      </c>
      <c r="BM315" s="203" t="s">
        <v>7592</v>
      </c>
    </row>
    <row r="316" spans="1:65" s="2" customFormat="1" ht="16.5" customHeight="1">
      <c r="A316" s="35"/>
      <c r="B316" s="36"/>
      <c r="C316" s="192" t="s">
        <v>1607</v>
      </c>
      <c r="D316" s="192" t="s">
        <v>241</v>
      </c>
      <c r="E316" s="193" t="s">
        <v>7593</v>
      </c>
      <c r="F316" s="194" t="s">
        <v>7594</v>
      </c>
      <c r="G316" s="195" t="s">
        <v>519</v>
      </c>
      <c r="H316" s="196">
        <v>350</v>
      </c>
      <c r="I316" s="197"/>
      <c r="J316" s="198">
        <f t="shared" si="80"/>
        <v>0</v>
      </c>
      <c r="K316" s="194" t="s">
        <v>6783</v>
      </c>
      <c r="L316" s="40"/>
      <c r="M316" s="199" t="s">
        <v>1</v>
      </c>
      <c r="N316" s="200" t="s">
        <v>40</v>
      </c>
      <c r="O316" s="72"/>
      <c r="P316" s="201">
        <f t="shared" si="81"/>
        <v>0</v>
      </c>
      <c r="Q316" s="201">
        <v>0</v>
      </c>
      <c r="R316" s="201">
        <f t="shared" si="82"/>
        <v>0</v>
      </c>
      <c r="S316" s="201">
        <v>0</v>
      </c>
      <c r="T316" s="202">
        <f t="shared" si="8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169</v>
      </c>
      <c r="AT316" s="203" t="s">
        <v>241</v>
      </c>
      <c r="AU316" s="203" t="s">
        <v>86</v>
      </c>
      <c r="AY316" s="18" t="s">
        <v>239</v>
      </c>
      <c r="BE316" s="204">
        <f t="shared" si="84"/>
        <v>0</v>
      </c>
      <c r="BF316" s="204">
        <f t="shared" si="85"/>
        <v>0</v>
      </c>
      <c r="BG316" s="204">
        <f t="shared" si="86"/>
        <v>0</v>
      </c>
      <c r="BH316" s="204">
        <f t="shared" si="87"/>
        <v>0</v>
      </c>
      <c r="BI316" s="204">
        <f t="shared" si="88"/>
        <v>0</v>
      </c>
      <c r="BJ316" s="18" t="s">
        <v>83</v>
      </c>
      <c r="BK316" s="204">
        <f t="shared" si="89"/>
        <v>0</v>
      </c>
      <c r="BL316" s="18" t="s">
        <v>169</v>
      </c>
      <c r="BM316" s="203" t="s">
        <v>7595</v>
      </c>
    </row>
    <row r="317" spans="1:65" s="2" customFormat="1" ht="16.5" customHeight="1">
      <c r="A317" s="35"/>
      <c r="B317" s="36"/>
      <c r="C317" s="192" t="s">
        <v>1612</v>
      </c>
      <c r="D317" s="192" t="s">
        <v>241</v>
      </c>
      <c r="E317" s="193" t="s">
        <v>7596</v>
      </c>
      <c r="F317" s="194" t="s">
        <v>7597</v>
      </c>
      <c r="G317" s="195" t="s">
        <v>519</v>
      </c>
      <c r="H317" s="196">
        <v>350</v>
      </c>
      <c r="I317" s="197"/>
      <c r="J317" s="198">
        <f t="shared" si="80"/>
        <v>0</v>
      </c>
      <c r="K317" s="194" t="s">
        <v>6783</v>
      </c>
      <c r="L317" s="40"/>
      <c r="M317" s="199" t="s">
        <v>1</v>
      </c>
      <c r="N317" s="200" t="s">
        <v>40</v>
      </c>
      <c r="O317" s="72"/>
      <c r="P317" s="201">
        <f t="shared" si="81"/>
        <v>0</v>
      </c>
      <c r="Q317" s="201">
        <v>0</v>
      </c>
      <c r="R317" s="201">
        <f t="shared" si="82"/>
        <v>0</v>
      </c>
      <c r="S317" s="201">
        <v>0</v>
      </c>
      <c r="T317" s="202">
        <f t="shared" si="8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169</v>
      </c>
      <c r="AT317" s="203" t="s">
        <v>241</v>
      </c>
      <c r="AU317" s="203" t="s">
        <v>86</v>
      </c>
      <c r="AY317" s="18" t="s">
        <v>239</v>
      </c>
      <c r="BE317" s="204">
        <f t="shared" si="84"/>
        <v>0</v>
      </c>
      <c r="BF317" s="204">
        <f t="shared" si="85"/>
        <v>0</v>
      </c>
      <c r="BG317" s="204">
        <f t="shared" si="86"/>
        <v>0</v>
      </c>
      <c r="BH317" s="204">
        <f t="shared" si="87"/>
        <v>0</v>
      </c>
      <c r="BI317" s="204">
        <f t="shared" si="88"/>
        <v>0</v>
      </c>
      <c r="BJ317" s="18" t="s">
        <v>83</v>
      </c>
      <c r="BK317" s="204">
        <f t="shared" si="89"/>
        <v>0</v>
      </c>
      <c r="BL317" s="18" t="s">
        <v>169</v>
      </c>
      <c r="BM317" s="203" t="s">
        <v>7598</v>
      </c>
    </row>
    <row r="318" spans="1:65" s="2" customFormat="1" ht="16.5" customHeight="1">
      <c r="A318" s="35"/>
      <c r="B318" s="36"/>
      <c r="C318" s="192" t="s">
        <v>1616</v>
      </c>
      <c r="D318" s="192" t="s">
        <v>241</v>
      </c>
      <c r="E318" s="193" t="s">
        <v>7599</v>
      </c>
      <c r="F318" s="194" t="s">
        <v>7600</v>
      </c>
      <c r="G318" s="195" t="s">
        <v>519</v>
      </c>
      <c r="H318" s="196">
        <v>15</v>
      </c>
      <c r="I318" s="197"/>
      <c r="J318" s="198">
        <f t="shared" si="80"/>
        <v>0</v>
      </c>
      <c r="K318" s="194" t="s">
        <v>6783</v>
      </c>
      <c r="L318" s="40"/>
      <c r="M318" s="199" t="s">
        <v>1</v>
      </c>
      <c r="N318" s="200" t="s">
        <v>40</v>
      </c>
      <c r="O318" s="72"/>
      <c r="P318" s="201">
        <f t="shared" si="81"/>
        <v>0</v>
      </c>
      <c r="Q318" s="201">
        <v>0</v>
      </c>
      <c r="R318" s="201">
        <f t="shared" si="82"/>
        <v>0</v>
      </c>
      <c r="S318" s="201">
        <v>0</v>
      </c>
      <c r="T318" s="202">
        <f t="shared" si="8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169</v>
      </c>
      <c r="AT318" s="203" t="s">
        <v>241</v>
      </c>
      <c r="AU318" s="203" t="s">
        <v>86</v>
      </c>
      <c r="AY318" s="18" t="s">
        <v>239</v>
      </c>
      <c r="BE318" s="204">
        <f t="shared" si="84"/>
        <v>0</v>
      </c>
      <c r="BF318" s="204">
        <f t="shared" si="85"/>
        <v>0</v>
      </c>
      <c r="BG318" s="204">
        <f t="shared" si="86"/>
        <v>0</v>
      </c>
      <c r="BH318" s="204">
        <f t="shared" si="87"/>
        <v>0</v>
      </c>
      <c r="BI318" s="204">
        <f t="shared" si="88"/>
        <v>0</v>
      </c>
      <c r="BJ318" s="18" t="s">
        <v>83</v>
      </c>
      <c r="BK318" s="204">
        <f t="shared" si="89"/>
        <v>0</v>
      </c>
      <c r="BL318" s="18" t="s">
        <v>169</v>
      </c>
      <c r="BM318" s="203" t="s">
        <v>7601</v>
      </c>
    </row>
    <row r="319" spans="1:65" s="2" customFormat="1" ht="16.5" customHeight="1">
      <c r="A319" s="35"/>
      <c r="B319" s="36"/>
      <c r="C319" s="192" t="s">
        <v>1620</v>
      </c>
      <c r="D319" s="192" t="s">
        <v>241</v>
      </c>
      <c r="E319" s="193" t="s">
        <v>7602</v>
      </c>
      <c r="F319" s="194" t="s">
        <v>7603</v>
      </c>
      <c r="G319" s="195" t="s">
        <v>674</v>
      </c>
      <c r="H319" s="196">
        <v>2</v>
      </c>
      <c r="I319" s="197"/>
      <c r="J319" s="198">
        <f t="shared" si="80"/>
        <v>0</v>
      </c>
      <c r="K319" s="194" t="s">
        <v>6783</v>
      </c>
      <c r="L319" s="40"/>
      <c r="M319" s="199" t="s">
        <v>1</v>
      </c>
      <c r="N319" s="200" t="s">
        <v>40</v>
      </c>
      <c r="O319" s="72"/>
      <c r="P319" s="201">
        <f t="shared" si="81"/>
        <v>0</v>
      </c>
      <c r="Q319" s="201">
        <v>0</v>
      </c>
      <c r="R319" s="201">
        <f t="shared" si="82"/>
        <v>0</v>
      </c>
      <c r="S319" s="201">
        <v>0</v>
      </c>
      <c r="T319" s="202">
        <f t="shared" si="8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3" t="s">
        <v>169</v>
      </c>
      <c r="AT319" s="203" t="s">
        <v>241</v>
      </c>
      <c r="AU319" s="203" t="s">
        <v>86</v>
      </c>
      <c r="AY319" s="18" t="s">
        <v>239</v>
      </c>
      <c r="BE319" s="204">
        <f t="shared" si="84"/>
        <v>0</v>
      </c>
      <c r="BF319" s="204">
        <f t="shared" si="85"/>
        <v>0</v>
      </c>
      <c r="BG319" s="204">
        <f t="shared" si="86"/>
        <v>0</v>
      </c>
      <c r="BH319" s="204">
        <f t="shared" si="87"/>
        <v>0</v>
      </c>
      <c r="BI319" s="204">
        <f t="shared" si="88"/>
        <v>0</v>
      </c>
      <c r="BJ319" s="18" t="s">
        <v>83</v>
      </c>
      <c r="BK319" s="204">
        <f t="shared" si="89"/>
        <v>0</v>
      </c>
      <c r="BL319" s="18" t="s">
        <v>169</v>
      </c>
      <c r="BM319" s="203" t="s">
        <v>7604</v>
      </c>
    </row>
    <row r="320" spans="1:65" s="2" customFormat="1" ht="16.5" customHeight="1">
      <c r="A320" s="35"/>
      <c r="B320" s="36"/>
      <c r="C320" s="192" t="s">
        <v>1635</v>
      </c>
      <c r="D320" s="192" t="s">
        <v>241</v>
      </c>
      <c r="E320" s="193" t="s">
        <v>7605</v>
      </c>
      <c r="F320" s="194" t="s">
        <v>7606</v>
      </c>
      <c r="G320" s="195" t="s">
        <v>674</v>
      </c>
      <c r="H320" s="196">
        <v>2</v>
      </c>
      <c r="I320" s="197"/>
      <c r="J320" s="198">
        <f t="shared" si="80"/>
        <v>0</v>
      </c>
      <c r="K320" s="194" t="s">
        <v>6783</v>
      </c>
      <c r="L320" s="40"/>
      <c r="M320" s="199" t="s">
        <v>1</v>
      </c>
      <c r="N320" s="200" t="s">
        <v>40</v>
      </c>
      <c r="O320" s="72"/>
      <c r="P320" s="201">
        <f t="shared" si="81"/>
        <v>0</v>
      </c>
      <c r="Q320" s="201">
        <v>0</v>
      </c>
      <c r="R320" s="201">
        <f t="shared" si="82"/>
        <v>0</v>
      </c>
      <c r="S320" s="201">
        <v>0</v>
      </c>
      <c r="T320" s="202">
        <f t="shared" si="8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3" t="s">
        <v>169</v>
      </c>
      <c r="AT320" s="203" t="s">
        <v>241</v>
      </c>
      <c r="AU320" s="203" t="s">
        <v>86</v>
      </c>
      <c r="AY320" s="18" t="s">
        <v>239</v>
      </c>
      <c r="BE320" s="204">
        <f t="shared" si="84"/>
        <v>0</v>
      </c>
      <c r="BF320" s="204">
        <f t="shared" si="85"/>
        <v>0</v>
      </c>
      <c r="BG320" s="204">
        <f t="shared" si="86"/>
        <v>0</v>
      </c>
      <c r="BH320" s="204">
        <f t="shared" si="87"/>
        <v>0</v>
      </c>
      <c r="BI320" s="204">
        <f t="shared" si="88"/>
        <v>0</v>
      </c>
      <c r="BJ320" s="18" t="s">
        <v>83</v>
      </c>
      <c r="BK320" s="204">
        <f t="shared" si="89"/>
        <v>0</v>
      </c>
      <c r="BL320" s="18" t="s">
        <v>169</v>
      </c>
      <c r="BM320" s="203" t="s">
        <v>7607</v>
      </c>
    </row>
    <row r="321" spans="1:65" s="2" customFormat="1" ht="16.5" customHeight="1">
      <c r="A321" s="35"/>
      <c r="B321" s="36"/>
      <c r="C321" s="192" t="s">
        <v>1643</v>
      </c>
      <c r="D321" s="192" t="s">
        <v>241</v>
      </c>
      <c r="E321" s="193" t="s">
        <v>7608</v>
      </c>
      <c r="F321" s="194" t="s">
        <v>7609</v>
      </c>
      <c r="G321" s="195" t="s">
        <v>674</v>
      </c>
      <c r="H321" s="196">
        <v>4</v>
      </c>
      <c r="I321" s="197"/>
      <c r="J321" s="198">
        <f t="shared" si="80"/>
        <v>0</v>
      </c>
      <c r="K321" s="194" t="s">
        <v>6783</v>
      </c>
      <c r="L321" s="40"/>
      <c r="M321" s="199" t="s">
        <v>1</v>
      </c>
      <c r="N321" s="200" t="s">
        <v>40</v>
      </c>
      <c r="O321" s="72"/>
      <c r="P321" s="201">
        <f t="shared" si="81"/>
        <v>0</v>
      </c>
      <c r="Q321" s="201">
        <v>0</v>
      </c>
      <c r="R321" s="201">
        <f t="shared" si="82"/>
        <v>0</v>
      </c>
      <c r="S321" s="201">
        <v>0</v>
      </c>
      <c r="T321" s="202">
        <f t="shared" si="8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169</v>
      </c>
      <c r="AT321" s="203" t="s">
        <v>241</v>
      </c>
      <c r="AU321" s="203" t="s">
        <v>86</v>
      </c>
      <c r="AY321" s="18" t="s">
        <v>239</v>
      </c>
      <c r="BE321" s="204">
        <f t="shared" si="84"/>
        <v>0</v>
      </c>
      <c r="BF321" s="204">
        <f t="shared" si="85"/>
        <v>0</v>
      </c>
      <c r="BG321" s="204">
        <f t="shared" si="86"/>
        <v>0</v>
      </c>
      <c r="BH321" s="204">
        <f t="shared" si="87"/>
        <v>0</v>
      </c>
      <c r="BI321" s="204">
        <f t="shared" si="88"/>
        <v>0</v>
      </c>
      <c r="BJ321" s="18" t="s">
        <v>83</v>
      </c>
      <c r="BK321" s="204">
        <f t="shared" si="89"/>
        <v>0</v>
      </c>
      <c r="BL321" s="18" t="s">
        <v>169</v>
      </c>
      <c r="BM321" s="203" t="s">
        <v>7610</v>
      </c>
    </row>
    <row r="322" spans="1:65" s="2" customFormat="1" ht="16.5" customHeight="1">
      <c r="A322" s="35"/>
      <c r="B322" s="36"/>
      <c r="C322" s="192" t="s">
        <v>1648</v>
      </c>
      <c r="D322" s="192" t="s">
        <v>241</v>
      </c>
      <c r="E322" s="193" t="s">
        <v>7611</v>
      </c>
      <c r="F322" s="194" t="s">
        <v>7612</v>
      </c>
      <c r="G322" s="195" t="s">
        <v>244</v>
      </c>
      <c r="H322" s="196">
        <v>20</v>
      </c>
      <c r="I322" s="197"/>
      <c r="J322" s="198">
        <f t="shared" si="80"/>
        <v>0</v>
      </c>
      <c r="K322" s="194" t="s">
        <v>6783</v>
      </c>
      <c r="L322" s="40"/>
      <c r="M322" s="199" t="s">
        <v>1</v>
      </c>
      <c r="N322" s="200" t="s">
        <v>40</v>
      </c>
      <c r="O322" s="72"/>
      <c r="P322" s="201">
        <f t="shared" si="81"/>
        <v>0</v>
      </c>
      <c r="Q322" s="201">
        <v>0</v>
      </c>
      <c r="R322" s="201">
        <f t="shared" si="82"/>
        <v>0</v>
      </c>
      <c r="S322" s="201">
        <v>0</v>
      </c>
      <c r="T322" s="202">
        <f t="shared" si="8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169</v>
      </c>
      <c r="AT322" s="203" t="s">
        <v>241</v>
      </c>
      <c r="AU322" s="203" t="s">
        <v>86</v>
      </c>
      <c r="AY322" s="18" t="s">
        <v>239</v>
      </c>
      <c r="BE322" s="204">
        <f t="shared" si="84"/>
        <v>0</v>
      </c>
      <c r="BF322" s="204">
        <f t="shared" si="85"/>
        <v>0</v>
      </c>
      <c r="BG322" s="204">
        <f t="shared" si="86"/>
        <v>0</v>
      </c>
      <c r="BH322" s="204">
        <f t="shared" si="87"/>
        <v>0</v>
      </c>
      <c r="BI322" s="204">
        <f t="shared" si="88"/>
        <v>0</v>
      </c>
      <c r="BJ322" s="18" t="s">
        <v>83</v>
      </c>
      <c r="BK322" s="204">
        <f t="shared" si="89"/>
        <v>0</v>
      </c>
      <c r="BL322" s="18" t="s">
        <v>169</v>
      </c>
      <c r="BM322" s="203" t="s">
        <v>7613</v>
      </c>
    </row>
    <row r="323" spans="1:65" s="2" customFormat="1" ht="16.5" customHeight="1">
      <c r="A323" s="35"/>
      <c r="B323" s="36"/>
      <c r="C323" s="192" t="s">
        <v>1653</v>
      </c>
      <c r="D323" s="192" t="s">
        <v>241</v>
      </c>
      <c r="E323" s="193" t="s">
        <v>7614</v>
      </c>
      <c r="F323" s="194" t="s">
        <v>7615</v>
      </c>
      <c r="G323" s="195" t="s">
        <v>244</v>
      </c>
      <c r="H323" s="196">
        <v>50</v>
      </c>
      <c r="I323" s="197"/>
      <c r="J323" s="198">
        <f t="shared" si="80"/>
        <v>0</v>
      </c>
      <c r="K323" s="194" t="s">
        <v>6783</v>
      </c>
      <c r="L323" s="40"/>
      <c r="M323" s="199" t="s">
        <v>1</v>
      </c>
      <c r="N323" s="200" t="s">
        <v>40</v>
      </c>
      <c r="O323" s="72"/>
      <c r="P323" s="201">
        <f t="shared" si="81"/>
        <v>0</v>
      </c>
      <c r="Q323" s="201">
        <v>0</v>
      </c>
      <c r="R323" s="201">
        <f t="shared" si="82"/>
        <v>0</v>
      </c>
      <c r="S323" s="201">
        <v>0</v>
      </c>
      <c r="T323" s="202">
        <f t="shared" si="8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3" t="s">
        <v>169</v>
      </c>
      <c r="AT323" s="203" t="s">
        <v>241</v>
      </c>
      <c r="AU323" s="203" t="s">
        <v>86</v>
      </c>
      <c r="AY323" s="18" t="s">
        <v>239</v>
      </c>
      <c r="BE323" s="204">
        <f t="shared" si="84"/>
        <v>0</v>
      </c>
      <c r="BF323" s="204">
        <f t="shared" si="85"/>
        <v>0</v>
      </c>
      <c r="BG323" s="204">
        <f t="shared" si="86"/>
        <v>0</v>
      </c>
      <c r="BH323" s="204">
        <f t="shared" si="87"/>
        <v>0</v>
      </c>
      <c r="BI323" s="204">
        <f t="shared" si="88"/>
        <v>0</v>
      </c>
      <c r="BJ323" s="18" t="s">
        <v>83</v>
      </c>
      <c r="BK323" s="204">
        <f t="shared" si="89"/>
        <v>0</v>
      </c>
      <c r="BL323" s="18" t="s">
        <v>169</v>
      </c>
      <c r="BM323" s="203" t="s">
        <v>7616</v>
      </c>
    </row>
    <row r="324" spans="1:65" s="2" customFormat="1" ht="16.5" customHeight="1">
      <c r="A324" s="35"/>
      <c r="B324" s="36"/>
      <c r="C324" s="192" t="s">
        <v>1658</v>
      </c>
      <c r="D324" s="192" t="s">
        <v>241</v>
      </c>
      <c r="E324" s="193" t="s">
        <v>7617</v>
      </c>
      <c r="F324" s="194" t="s">
        <v>7618</v>
      </c>
      <c r="G324" s="195" t="s">
        <v>244</v>
      </c>
      <c r="H324" s="196">
        <v>30</v>
      </c>
      <c r="I324" s="197"/>
      <c r="J324" s="198">
        <f t="shared" si="80"/>
        <v>0</v>
      </c>
      <c r="K324" s="194" t="s">
        <v>6783</v>
      </c>
      <c r="L324" s="40"/>
      <c r="M324" s="199" t="s">
        <v>1</v>
      </c>
      <c r="N324" s="200" t="s">
        <v>40</v>
      </c>
      <c r="O324" s="72"/>
      <c r="P324" s="201">
        <f t="shared" si="81"/>
        <v>0</v>
      </c>
      <c r="Q324" s="201">
        <v>0</v>
      </c>
      <c r="R324" s="201">
        <f t="shared" si="82"/>
        <v>0</v>
      </c>
      <c r="S324" s="201">
        <v>0</v>
      </c>
      <c r="T324" s="202">
        <f t="shared" si="8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169</v>
      </c>
      <c r="AT324" s="203" t="s">
        <v>241</v>
      </c>
      <c r="AU324" s="203" t="s">
        <v>86</v>
      </c>
      <c r="AY324" s="18" t="s">
        <v>239</v>
      </c>
      <c r="BE324" s="204">
        <f t="shared" si="84"/>
        <v>0</v>
      </c>
      <c r="BF324" s="204">
        <f t="shared" si="85"/>
        <v>0</v>
      </c>
      <c r="BG324" s="204">
        <f t="shared" si="86"/>
        <v>0</v>
      </c>
      <c r="BH324" s="204">
        <f t="shared" si="87"/>
        <v>0</v>
      </c>
      <c r="BI324" s="204">
        <f t="shared" si="88"/>
        <v>0</v>
      </c>
      <c r="BJ324" s="18" t="s">
        <v>83</v>
      </c>
      <c r="BK324" s="204">
        <f t="shared" si="89"/>
        <v>0</v>
      </c>
      <c r="BL324" s="18" t="s">
        <v>169</v>
      </c>
      <c r="BM324" s="203" t="s">
        <v>7619</v>
      </c>
    </row>
    <row r="325" spans="1:65" s="12" customFormat="1" ht="22.9" customHeight="1">
      <c r="B325" s="176"/>
      <c r="C325" s="177"/>
      <c r="D325" s="178" t="s">
        <v>74</v>
      </c>
      <c r="E325" s="190" t="s">
        <v>7620</v>
      </c>
      <c r="F325" s="190" t="s">
        <v>134</v>
      </c>
      <c r="G325" s="177"/>
      <c r="H325" s="177"/>
      <c r="I325" s="180"/>
      <c r="J325" s="191">
        <f>BK325</f>
        <v>0</v>
      </c>
      <c r="K325" s="177"/>
      <c r="L325" s="182"/>
      <c r="M325" s="183"/>
      <c r="N325" s="184"/>
      <c r="O325" s="184"/>
      <c r="P325" s="185">
        <f>SUM(P326:P332)</f>
        <v>0</v>
      </c>
      <c r="Q325" s="184"/>
      <c r="R325" s="185">
        <f>SUM(R326:R332)</f>
        <v>0</v>
      </c>
      <c r="S325" s="184"/>
      <c r="T325" s="186">
        <f>SUM(T326:T332)</f>
        <v>0</v>
      </c>
      <c r="AR325" s="187" t="s">
        <v>86</v>
      </c>
      <c r="AT325" s="188" t="s">
        <v>74</v>
      </c>
      <c r="AU325" s="188" t="s">
        <v>83</v>
      </c>
      <c r="AY325" s="187" t="s">
        <v>239</v>
      </c>
      <c r="BK325" s="189">
        <f>SUM(BK326:BK332)</f>
        <v>0</v>
      </c>
    </row>
    <row r="326" spans="1:65" s="2" customFormat="1" ht="16.5" customHeight="1">
      <c r="A326" s="35"/>
      <c r="B326" s="36"/>
      <c r="C326" s="192" t="s">
        <v>1756</v>
      </c>
      <c r="D326" s="192" t="s">
        <v>241</v>
      </c>
      <c r="E326" s="193" t="s">
        <v>7621</v>
      </c>
      <c r="F326" s="194" t="s">
        <v>7622</v>
      </c>
      <c r="G326" s="195" t="s">
        <v>5007</v>
      </c>
      <c r="H326" s="273"/>
      <c r="I326" s="197"/>
      <c r="J326" s="198">
        <f t="shared" ref="J326:J332" si="90">ROUND(I326*H326,2)</f>
        <v>0</v>
      </c>
      <c r="K326" s="194" t="s">
        <v>6783</v>
      </c>
      <c r="L326" s="40"/>
      <c r="M326" s="199" t="s">
        <v>1</v>
      </c>
      <c r="N326" s="200" t="s">
        <v>40</v>
      </c>
      <c r="O326" s="72"/>
      <c r="P326" s="201">
        <f t="shared" ref="P326:P332" si="91">O326*H326</f>
        <v>0</v>
      </c>
      <c r="Q326" s="201">
        <v>0</v>
      </c>
      <c r="R326" s="201">
        <f t="shared" ref="R326:R332" si="92">Q326*H326</f>
        <v>0</v>
      </c>
      <c r="S326" s="201">
        <v>0</v>
      </c>
      <c r="T326" s="202">
        <f t="shared" ref="T326:T332" si="93"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5594</v>
      </c>
      <c r="AT326" s="203" t="s">
        <v>241</v>
      </c>
      <c r="AU326" s="203" t="s">
        <v>86</v>
      </c>
      <c r="AY326" s="18" t="s">
        <v>239</v>
      </c>
      <c r="BE326" s="204">
        <f t="shared" ref="BE326:BE332" si="94">IF(N326="základní",J326,0)</f>
        <v>0</v>
      </c>
      <c r="BF326" s="204">
        <f t="shared" ref="BF326:BF332" si="95">IF(N326="snížená",J326,0)</f>
        <v>0</v>
      </c>
      <c r="BG326" s="204">
        <f t="shared" ref="BG326:BG332" si="96">IF(N326="zákl. přenesená",J326,0)</f>
        <v>0</v>
      </c>
      <c r="BH326" s="204">
        <f t="shared" ref="BH326:BH332" si="97">IF(N326="sníž. přenesená",J326,0)</f>
        <v>0</v>
      </c>
      <c r="BI326" s="204">
        <f t="shared" ref="BI326:BI332" si="98">IF(N326="nulová",J326,0)</f>
        <v>0</v>
      </c>
      <c r="BJ326" s="18" t="s">
        <v>83</v>
      </c>
      <c r="BK326" s="204">
        <f t="shared" ref="BK326:BK332" si="99">ROUND(I326*H326,2)</f>
        <v>0</v>
      </c>
      <c r="BL326" s="18" t="s">
        <v>5594</v>
      </c>
      <c r="BM326" s="203" t="s">
        <v>7623</v>
      </c>
    </row>
    <row r="327" spans="1:65" s="2" customFormat="1" ht="16.5" customHeight="1">
      <c r="A327" s="35"/>
      <c r="B327" s="36"/>
      <c r="C327" s="192" t="s">
        <v>1760</v>
      </c>
      <c r="D327" s="192" t="s">
        <v>241</v>
      </c>
      <c r="E327" s="193" t="s">
        <v>7624</v>
      </c>
      <c r="F327" s="194" t="s">
        <v>7625</v>
      </c>
      <c r="G327" s="195" t="s">
        <v>5007</v>
      </c>
      <c r="H327" s="273"/>
      <c r="I327" s="197"/>
      <c r="J327" s="198">
        <f t="shared" si="90"/>
        <v>0</v>
      </c>
      <c r="K327" s="194" t="s">
        <v>6783</v>
      </c>
      <c r="L327" s="40"/>
      <c r="M327" s="199" t="s">
        <v>1</v>
      </c>
      <c r="N327" s="200" t="s">
        <v>40</v>
      </c>
      <c r="O327" s="72"/>
      <c r="P327" s="201">
        <f t="shared" si="91"/>
        <v>0</v>
      </c>
      <c r="Q327" s="201">
        <v>0</v>
      </c>
      <c r="R327" s="201">
        <f t="shared" si="92"/>
        <v>0</v>
      </c>
      <c r="S327" s="201">
        <v>0</v>
      </c>
      <c r="T327" s="202">
        <f t="shared" si="9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5594</v>
      </c>
      <c r="AT327" s="203" t="s">
        <v>241</v>
      </c>
      <c r="AU327" s="203" t="s">
        <v>86</v>
      </c>
      <c r="AY327" s="18" t="s">
        <v>239</v>
      </c>
      <c r="BE327" s="204">
        <f t="shared" si="94"/>
        <v>0</v>
      </c>
      <c r="BF327" s="204">
        <f t="shared" si="95"/>
        <v>0</v>
      </c>
      <c r="BG327" s="204">
        <f t="shared" si="96"/>
        <v>0</v>
      </c>
      <c r="BH327" s="204">
        <f t="shared" si="97"/>
        <v>0</v>
      </c>
      <c r="BI327" s="204">
        <f t="shared" si="98"/>
        <v>0</v>
      </c>
      <c r="BJ327" s="18" t="s">
        <v>83</v>
      </c>
      <c r="BK327" s="204">
        <f t="shared" si="99"/>
        <v>0</v>
      </c>
      <c r="BL327" s="18" t="s">
        <v>5594</v>
      </c>
      <c r="BM327" s="203" t="s">
        <v>7626</v>
      </c>
    </row>
    <row r="328" spans="1:65" s="2" customFormat="1" ht="16.5" customHeight="1">
      <c r="A328" s="35"/>
      <c r="B328" s="36"/>
      <c r="C328" s="192" t="s">
        <v>1766</v>
      </c>
      <c r="D328" s="192" t="s">
        <v>241</v>
      </c>
      <c r="E328" s="193" t="s">
        <v>7627</v>
      </c>
      <c r="F328" s="194" t="s">
        <v>7628</v>
      </c>
      <c r="G328" s="195" t="s">
        <v>5007</v>
      </c>
      <c r="H328" s="273"/>
      <c r="I328" s="197"/>
      <c r="J328" s="198">
        <f t="shared" si="90"/>
        <v>0</v>
      </c>
      <c r="K328" s="194" t="s">
        <v>6783</v>
      </c>
      <c r="L328" s="40"/>
      <c r="M328" s="199" t="s">
        <v>1</v>
      </c>
      <c r="N328" s="200" t="s">
        <v>40</v>
      </c>
      <c r="O328" s="72"/>
      <c r="P328" s="201">
        <f t="shared" si="91"/>
        <v>0</v>
      </c>
      <c r="Q328" s="201">
        <v>0</v>
      </c>
      <c r="R328" s="201">
        <f t="shared" si="92"/>
        <v>0</v>
      </c>
      <c r="S328" s="201">
        <v>0</v>
      </c>
      <c r="T328" s="202">
        <f t="shared" si="9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3" t="s">
        <v>5594</v>
      </c>
      <c r="AT328" s="203" t="s">
        <v>241</v>
      </c>
      <c r="AU328" s="203" t="s">
        <v>86</v>
      </c>
      <c r="AY328" s="18" t="s">
        <v>239</v>
      </c>
      <c r="BE328" s="204">
        <f t="shared" si="94"/>
        <v>0</v>
      </c>
      <c r="BF328" s="204">
        <f t="shared" si="95"/>
        <v>0</v>
      </c>
      <c r="BG328" s="204">
        <f t="shared" si="96"/>
        <v>0</v>
      </c>
      <c r="BH328" s="204">
        <f t="shared" si="97"/>
        <v>0</v>
      </c>
      <c r="BI328" s="204">
        <f t="shared" si="98"/>
        <v>0</v>
      </c>
      <c r="BJ328" s="18" t="s">
        <v>83</v>
      </c>
      <c r="BK328" s="204">
        <f t="shared" si="99"/>
        <v>0</v>
      </c>
      <c r="BL328" s="18" t="s">
        <v>5594</v>
      </c>
      <c r="BM328" s="203" t="s">
        <v>7629</v>
      </c>
    </row>
    <row r="329" spans="1:65" s="2" customFormat="1" ht="16.5" customHeight="1">
      <c r="A329" s="35"/>
      <c r="B329" s="36"/>
      <c r="C329" s="192" t="s">
        <v>1772</v>
      </c>
      <c r="D329" s="192" t="s">
        <v>241</v>
      </c>
      <c r="E329" s="193" t="s">
        <v>7630</v>
      </c>
      <c r="F329" s="194" t="s">
        <v>7631</v>
      </c>
      <c r="G329" s="195" t="s">
        <v>5007</v>
      </c>
      <c r="H329" s="273"/>
      <c r="I329" s="197"/>
      <c r="J329" s="198">
        <f t="shared" si="90"/>
        <v>0</v>
      </c>
      <c r="K329" s="194" t="s">
        <v>6783</v>
      </c>
      <c r="L329" s="40"/>
      <c r="M329" s="199" t="s">
        <v>1</v>
      </c>
      <c r="N329" s="200" t="s">
        <v>40</v>
      </c>
      <c r="O329" s="72"/>
      <c r="P329" s="201">
        <f t="shared" si="91"/>
        <v>0</v>
      </c>
      <c r="Q329" s="201">
        <v>0</v>
      </c>
      <c r="R329" s="201">
        <f t="shared" si="92"/>
        <v>0</v>
      </c>
      <c r="S329" s="201">
        <v>0</v>
      </c>
      <c r="T329" s="202">
        <f t="shared" si="9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5594</v>
      </c>
      <c r="AT329" s="203" t="s">
        <v>241</v>
      </c>
      <c r="AU329" s="203" t="s">
        <v>86</v>
      </c>
      <c r="AY329" s="18" t="s">
        <v>239</v>
      </c>
      <c r="BE329" s="204">
        <f t="shared" si="94"/>
        <v>0</v>
      </c>
      <c r="BF329" s="204">
        <f t="shared" si="95"/>
        <v>0</v>
      </c>
      <c r="BG329" s="204">
        <f t="shared" si="96"/>
        <v>0</v>
      </c>
      <c r="BH329" s="204">
        <f t="shared" si="97"/>
        <v>0</v>
      </c>
      <c r="BI329" s="204">
        <f t="shared" si="98"/>
        <v>0</v>
      </c>
      <c r="BJ329" s="18" t="s">
        <v>83</v>
      </c>
      <c r="BK329" s="204">
        <f t="shared" si="99"/>
        <v>0</v>
      </c>
      <c r="BL329" s="18" t="s">
        <v>5594</v>
      </c>
      <c r="BM329" s="203" t="s">
        <v>7632</v>
      </c>
    </row>
    <row r="330" spans="1:65" s="2" customFormat="1" ht="16.5" customHeight="1">
      <c r="A330" s="35"/>
      <c r="B330" s="36"/>
      <c r="C330" s="192" t="s">
        <v>1777</v>
      </c>
      <c r="D330" s="192" t="s">
        <v>241</v>
      </c>
      <c r="E330" s="193" t="s">
        <v>7633</v>
      </c>
      <c r="F330" s="194" t="s">
        <v>7634</v>
      </c>
      <c r="G330" s="195" t="s">
        <v>5007</v>
      </c>
      <c r="H330" s="273"/>
      <c r="I330" s="197"/>
      <c r="J330" s="198">
        <f t="shared" si="90"/>
        <v>0</v>
      </c>
      <c r="K330" s="194" t="s">
        <v>6783</v>
      </c>
      <c r="L330" s="40"/>
      <c r="M330" s="199" t="s">
        <v>1</v>
      </c>
      <c r="N330" s="200" t="s">
        <v>40</v>
      </c>
      <c r="O330" s="72"/>
      <c r="P330" s="201">
        <f t="shared" si="91"/>
        <v>0</v>
      </c>
      <c r="Q330" s="201">
        <v>0</v>
      </c>
      <c r="R330" s="201">
        <f t="shared" si="92"/>
        <v>0</v>
      </c>
      <c r="S330" s="201">
        <v>0</v>
      </c>
      <c r="T330" s="202">
        <f t="shared" si="9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5594</v>
      </c>
      <c r="AT330" s="203" t="s">
        <v>241</v>
      </c>
      <c r="AU330" s="203" t="s">
        <v>86</v>
      </c>
      <c r="AY330" s="18" t="s">
        <v>239</v>
      </c>
      <c r="BE330" s="204">
        <f t="shared" si="94"/>
        <v>0</v>
      </c>
      <c r="BF330" s="204">
        <f t="shared" si="95"/>
        <v>0</v>
      </c>
      <c r="BG330" s="204">
        <f t="shared" si="96"/>
        <v>0</v>
      </c>
      <c r="BH330" s="204">
        <f t="shared" si="97"/>
        <v>0</v>
      </c>
      <c r="BI330" s="204">
        <f t="shared" si="98"/>
        <v>0</v>
      </c>
      <c r="BJ330" s="18" t="s">
        <v>83</v>
      </c>
      <c r="BK330" s="204">
        <f t="shared" si="99"/>
        <v>0</v>
      </c>
      <c r="BL330" s="18" t="s">
        <v>5594</v>
      </c>
      <c r="BM330" s="203" t="s">
        <v>7635</v>
      </c>
    </row>
    <row r="331" spans="1:65" s="2" customFormat="1" ht="16.5" customHeight="1">
      <c r="A331" s="35"/>
      <c r="B331" s="36"/>
      <c r="C331" s="192" t="s">
        <v>1667</v>
      </c>
      <c r="D331" s="192" t="s">
        <v>241</v>
      </c>
      <c r="E331" s="193" t="s">
        <v>7636</v>
      </c>
      <c r="F331" s="194" t="s">
        <v>7637</v>
      </c>
      <c r="G331" s="195" t="s">
        <v>4749</v>
      </c>
      <c r="H331" s="196">
        <v>15</v>
      </c>
      <c r="I331" s="197"/>
      <c r="J331" s="198">
        <f t="shared" si="90"/>
        <v>0</v>
      </c>
      <c r="K331" s="194" t="s">
        <v>6783</v>
      </c>
      <c r="L331" s="40"/>
      <c r="M331" s="199" t="s">
        <v>1</v>
      </c>
      <c r="N331" s="200" t="s">
        <v>40</v>
      </c>
      <c r="O331" s="72"/>
      <c r="P331" s="201">
        <f t="shared" si="91"/>
        <v>0</v>
      </c>
      <c r="Q331" s="201">
        <v>0</v>
      </c>
      <c r="R331" s="201">
        <f t="shared" si="92"/>
        <v>0</v>
      </c>
      <c r="S331" s="201">
        <v>0</v>
      </c>
      <c r="T331" s="202">
        <f t="shared" si="9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3" t="s">
        <v>5594</v>
      </c>
      <c r="AT331" s="203" t="s">
        <v>241</v>
      </c>
      <c r="AU331" s="203" t="s">
        <v>86</v>
      </c>
      <c r="AY331" s="18" t="s">
        <v>239</v>
      </c>
      <c r="BE331" s="204">
        <f t="shared" si="94"/>
        <v>0</v>
      </c>
      <c r="BF331" s="204">
        <f t="shared" si="95"/>
        <v>0</v>
      </c>
      <c r="BG331" s="204">
        <f t="shared" si="96"/>
        <v>0</v>
      </c>
      <c r="BH331" s="204">
        <f t="shared" si="97"/>
        <v>0</v>
      </c>
      <c r="BI331" s="204">
        <f t="shared" si="98"/>
        <v>0</v>
      </c>
      <c r="BJ331" s="18" t="s">
        <v>83</v>
      </c>
      <c r="BK331" s="204">
        <f t="shared" si="99"/>
        <v>0</v>
      </c>
      <c r="BL331" s="18" t="s">
        <v>5594</v>
      </c>
      <c r="BM331" s="203" t="s">
        <v>7638</v>
      </c>
    </row>
    <row r="332" spans="1:65" s="2" customFormat="1" ht="16.5" customHeight="1">
      <c r="A332" s="35"/>
      <c r="B332" s="36"/>
      <c r="C332" s="192" t="s">
        <v>1674</v>
      </c>
      <c r="D332" s="192" t="s">
        <v>241</v>
      </c>
      <c r="E332" s="193" t="s">
        <v>7639</v>
      </c>
      <c r="F332" s="194" t="s">
        <v>7640</v>
      </c>
      <c r="G332" s="195" t="s">
        <v>4749</v>
      </c>
      <c r="H332" s="196">
        <v>80</v>
      </c>
      <c r="I332" s="197"/>
      <c r="J332" s="198">
        <f t="shared" si="90"/>
        <v>0</v>
      </c>
      <c r="K332" s="194" t="s">
        <v>6783</v>
      </c>
      <c r="L332" s="40"/>
      <c r="M332" s="269" t="s">
        <v>1</v>
      </c>
      <c r="N332" s="270" t="s">
        <v>40</v>
      </c>
      <c r="O332" s="267"/>
      <c r="P332" s="271">
        <f t="shared" si="91"/>
        <v>0</v>
      </c>
      <c r="Q332" s="271">
        <v>0</v>
      </c>
      <c r="R332" s="271">
        <f t="shared" si="92"/>
        <v>0</v>
      </c>
      <c r="S332" s="271">
        <v>0</v>
      </c>
      <c r="T332" s="272">
        <f t="shared" si="9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5594</v>
      </c>
      <c r="AT332" s="203" t="s">
        <v>241</v>
      </c>
      <c r="AU332" s="203" t="s">
        <v>86</v>
      </c>
      <c r="AY332" s="18" t="s">
        <v>239</v>
      </c>
      <c r="BE332" s="204">
        <f t="shared" si="94"/>
        <v>0</v>
      </c>
      <c r="BF332" s="204">
        <f t="shared" si="95"/>
        <v>0</v>
      </c>
      <c r="BG332" s="204">
        <f t="shared" si="96"/>
        <v>0</v>
      </c>
      <c r="BH332" s="204">
        <f t="shared" si="97"/>
        <v>0</v>
      </c>
      <c r="BI332" s="204">
        <f t="shared" si="98"/>
        <v>0</v>
      </c>
      <c r="BJ332" s="18" t="s">
        <v>83</v>
      </c>
      <c r="BK332" s="204">
        <f t="shared" si="99"/>
        <v>0</v>
      </c>
      <c r="BL332" s="18" t="s">
        <v>5594</v>
      </c>
      <c r="BM332" s="203" t="s">
        <v>7641</v>
      </c>
    </row>
    <row r="333" spans="1:65" s="2" customFormat="1" ht="6.95" customHeight="1">
      <c r="A333" s="35"/>
      <c r="B333" s="55"/>
      <c r="C333" s="56"/>
      <c r="D333" s="56"/>
      <c r="E333" s="56"/>
      <c r="F333" s="56"/>
      <c r="G333" s="56"/>
      <c r="H333" s="56"/>
      <c r="I333" s="56"/>
      <c r="J333" s="56"/>
      <c r="K333" s="56"/>
      <c r="L333" s="40"/>
      <c r="M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</row>
  </sheetData>
  <sheetProtection algorithmName="SHA-512" hashValue="FkcnEDIVQFH347V+CKuv//g/THNsiBljVs0INN12IlWf0qYjEXD355GvYLKHZ2n4nNGnagJ7s5blB9DVQlHSpA==" saltValue="uY4lHkmxE5B6cGY0ryzkSO/rxP9kIggLxr4tkEI7g5vnc1f8KiWwxtiqehxj/lrMAqIzHKax1xC7BzsUBCrphg==" spinCount="100000" sheet="1" objects="1" scenarios="1" formatColumns="0" formatRows="0" autoFilter="0"/>
  <autoFilter ref="C129:K332" xr:uid="{00000000-0009-0000-0000-000014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153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4" t="s">
        <v>7642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6771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07.25" customHeight="1">
      <c r="A27" s="122"/>
      <c r="B27" s="123"/>
      <c r="C27" s="122"/>
      <c r="D27" s="122"/>
      <c r="E27" s="328" t="s">
        <v>7643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ROUND((SUM(BE123:BE208)),  2)</f>
        <v>0</v>
      </c>
      <c r="G33" s="35"/>
      <c r="H33" s="35"/>
      <c r="I33" s="131">
        <v>0.21</v>
      </c>
      <c r="J33" s="130">
        <f>ROUND(((SUM(BE123:BE208))*I33),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ROUND((SUM(BF123:BF208)),  2)</f>
        <v>0</v>
      </c>
      <c r="G34" s="35"/>
      <c r="H34" s="35"/>
      <c r="I34" s="131">
        <v>0.15</v>
      </c>
      <c r="J34" s="130">
        <f>ROUND(((SUM(BF123:BF208))*I34),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ROUND((SUM(BG123:BG208)),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ROUND((SUM(BH123:BH208)),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ROUND((SUM(BI123:BI208)),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284" t="str">
        <f>E9</f>
        <v>10 - SO 253 - Monitoring a přenos dat na dispečink OT a.s.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7644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7645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7646</v>
      </c>
      <c r="E99" s="162"/>
      <c r="F99" s="162"/>
      <c r="G99" s="162"/>
      <c r="H99" s="162"/>
      <c r="I99" s="162"/>
      <c r="J99" s="163">
        <f>J141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7647</v>
      </c>
      <c r="E100" s="162"/>
      <c r="F100" s="162"/>
      <c r="G100" s="162"/>
      <c r="H100" s="162"/>
      <c r="I100" s="162"/>
      <c r="J100" s="163">
        <f>J154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7648</v>
      </c>
      <c r="E101" s="162"/>
      <c r="F101" s="162"/>
      <c r="G101" s="162"/>
      <c r="H101" s="162"/>
      <c r="I101" s="162"/>
      <c r="J101" s="163">
        <f>J198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6242</v>
      </c>
      <c r="E102" s="157"/>
      <c r="F102" s="157"/>
      <c r="G102" s="157"/>
      <c r="H102" s="157"/>
      <c r="I102" s="157"/>
      <c r="J102" s="158">
        <f>J206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7649</v>
      </c>
      <c r="E103" s="162"/>
      <c r="F103" s="162"/>
      <c r="G103" s="162"/>
      <c r="H103" s="162"/>
      <c r="I103" s="162"/>
      <c r="J103" s="163">
        <f>J207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224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9" t="str">
        <f>E7</f>
        <v>Areál IZS Ostrov - stanice JSDH - revize 2022</v>
      </c>
      <c r="F113" s="330"/>
      <c r="G113" s="330"/>
      <c r="H113" s="330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176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30" customHeight="1">
      <c r="A115" s="35"/>
      <c r="B115" s="36"/>
      <c r="C115" s="37"/>
      <c r="D115" s="37"/>
      <c r="E115" s="284" t="str">
        <f>E9</f>
        <v>10 - SO 253 - Monitoring a přenos dat na dispečink OT a.s.</v>
      </c>
      <c r="F115" s="331"/>
      <c r="G115" s="331"/>
      <c r="H115" s="33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30" t="s">
        <v>22</v>
      </c>
      <c r="J117" s="67">
        <f>IF(J12="","",J12)</f>
        <v>44764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23</v>
      </c>
      <c r="D119" s="37"/>
      <c r="E119" s="37"/>
      <c r="F119" s="28" t="str">
        <f>E15</f>
        <v>Město Ostrov</v>
      </c>
      <c r="G119" s="37"/>
      <c r="H119" s="37"/>
      <c r="I119" s="30" t="s">
        <v>29</v>
      </c>
      <c r="J119" s="33" t="str">
        <f>E21</f>
        <v>BPO spol. s r.o. Ostrov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225</v>
      </c>
      <c r="D122" s="168" t="s">
        <v>60</v>
      </c>
      <c r="E122" s="168" t="s">
        <v>56</v>
      </c>
      <c r="F122" s="168" t="s">
        <v>57</v>
      </c>
      <c r="G122" s="168" t="s">
        <v>226</v>
      </c>
      <c r="H122" s="168" t="s">
        <v>227</v>
      </c>
      <c r="I122" s="168" t="s">
        <v>228</v>
      </c>
      <c r="J122" s="168" t="s">
        <v>185</v>
      </c>
      <c r="K122" s="169" t="s">
        <v>229</v>
      </c>
      <c r="L122" s="170"/>
      <c r="M122" s="76" t="s">
        <v>1</v>
      </c>
      <c r="N122" s="77" t="s">
        <v>39</v>
      </c>
      <c r="O122" s="77" t="s">
        <v>230</v>
      </c>
      <c r="P122" s="77" t="s">
        <v>231</v>
      </c>
      <c r="Q122" s="77" t="s">
        <v>232</v>
      </c>
      <c r="R122" s="77" t="s">
        <v>233</v>
      </c>
      <c r="S122" s="77" t="s">
        <v>234</v>
      </c>
      <c r="T122" s="78" t="s">
        <v>235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236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P124+P206</f>
        <v>0</v>
      </c>
      <c r="Q123" s="80"/>
      <c r="R123" s="173">
        <f>R124+R206</f>
        <v>0</v>
      </c>
      <c r="S123" s="80"/>
      <c r="T123" s="174">
        <f>T124+T206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187</v>
      </c>
      <c r="BK123" s="175">
        <f>BK124+BK206</f>
        <v>0</v>
      </c>
    </row>
    <row r="124" spans="1:65" s="12" customFormat="1" ht="25.9" customHeight="1">
      <c r="B124" s="176"/>
      <c r="C124" s="177"/>
      <c r="D124" s="178" t="s">
        <v>74</v>
      </c>
      <c r="E124" s="179" t="s">
        <v>1815</v>
      </c>
      <c r="F124" s="179" t="s">
        <v>1815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P125+P141+P154+P198</f>
        <v>0</v>
      </c>
      <c r="Q124" s="184"/>
      <c r="R124" s="185">
        <f>R125+R141+R154+R198</f>
        <v>0</v>
      </c>
      <c r="S124" s="184"/>
      <c r="T124" s="186">
        <f>T125+T141+T154+T198</f>
        <v>0</v>
      </c>
      <c r="AR124" s="187" t="s">
        <v>86</v>
      </c>
      <c r="AT124" s="188" t="s">
        <v>74</v>
      </c>
      <c r="AU124" s="188" t="s">
        <v>75</v>
      </c>
      <c r="AY124" s="187" t="s">
        <v>239</v>
      </c>
      <c r="BK124" s="189">
        <f>BK125+BK141+BK154+BK198</f>
        <v>0</v>
      </c>
    </row>
    <row r="125" spans="1:65" s="12" customFormat="1" ht="22.9" customHeight="1">
      <c r="B125" s="176"/>
      <c r="C125" s="177"/>
      <c r="D125" s="178" t="s">
        <v>74</v>
      </c>
      <c r="E125" s="190" t="s">
        <v>7650</v>
      </c>
      <c r="F125" s="190" t="s">
        <v>7651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SUM(P126:P140)</f>
        <v>0</v>
      </c>
      <c r="Q125" s="184"/>
      <c r="R125" s="185">
        <f>SUM(R126:R140)</f>
        <v>0</v>
      </c>
      <c r="S125" s="184"/>
      <c r="T125" s="186">
        <f>SUM(T126:T140)</f>
        <v>0</v>
      </c>
      <c r="AR125" s="187" t="s">
        <v>86</v>
      </c>
      <c r="AT125" s="188" t="s">
        <v>74</v>
      </c>
      <c r="AU125" s="188" t="s">
        <v>83</v>
      </c>
      <c r="AY125" s="187" t="s">
        <v>239</v>
      </c>
      <c r="BK125" s="189">
        <f>SUM(BK126:BK140)</f>
        <v>0</v>
      </c>
    </row>
    <row r="126" spans="1:65" s="2" customFormat="1" ht="21.75" customHeight="1">
      <c r="A126" s="35"/>
      <c r="B126" s="36"/>
      <c r="C126" s="192" t="s">
        <v>83</v>
      </c>
      <c r="D126" s="192" t="s">
        <v>241</v>
      </c>
      <c r="E126" s="193" t="s">
        <v>7652</v>
      </c>
      <c r="F126" s="194" t="s">
        <v>7653</v>
      </c>
      <c r="G126" s="195" t="s">
        <v>674</v>
      </c>
      <c r="H126" s="196">
        <v>2</v>
      </c>
      <c r="I126" s="197"/>
      <c r="J126" s="198">
        <f t="shared" ref="J126:J140" si="0">ROUND(I126*H126,2)</f>
        <v>0</v>
      </c>
      <c r="K126" s="194" t="s">
        <v>6783</v>
      </c>
      <c r="L126" s="40"/>
      <c r="M126" s="199" t="s">
        <v>1</v>
      </c>
      <c r="N126" s="200" t="s">
        <v>40</v>
      </c>
      <c r="O126" s="72"/>
      <c r="P126" s="201">
        <f t="shared" ref="P126:P140" si="1">O126*H126</f>
        <v>0</v>
      </c>
      <c r="Q126" s="201">
        <v>0</v>
      </c>
      <c r="R126" s="201">
        <f t="shared" ref="R126:R140" si="2">Q126*H126</f>
        <v>0</v>
      </c>
      <c r="S126" s="201">
        <v>0</v>
      </c>
      <c r="T126" s="202">
        <f t="shared" ref="T126:T140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169</v>
      </c>
      <c r="AT126" s="203" t="s">
        <v>241</v>
      </c>
      <c r="AU126" s="203" t="s">
        <v>86</v>
      </c>
      <c r="AY126" s="18" t="s">
        <v>239</v>
      </c>
      <c r="BE126" s="204">
        <f t="shared" ref="BE126:BE140" si="4">IF(N126="základní",J126,0)</f>
        <v>0</v>
      </c>
      <c r="BF126" s="204">
        <f t="shared" ref="BF126:BF140" si="5">IF(N126="snížená",J126,0)</f>
        <v>0</v>
      </c>
      <c r="BG126" s="204">
        <f t="shared" ref="BG126:BG140" si="6">IF(N126="zákl. přenesená",J126,0)</f>
        <v>0</v>
      </c>
      <c r="BH126" s="204">
        <f t="shared" ref="BH126:BH140" si="7">IF(N126="sníž. přenesená",J126,0)</f>
        <v>0</v>
      </c>
      <c r="BI126" s="204">
        <f t="shared" ref="BI126:BI140" si="8">IF(N126="nulová",J126,0)</f>
        <v>0</v>
      </c>
      <c r="BJ126" s="18" t="s">
        <v>83</v>
      </c>
      <c r="BK126" s="204">
        <f t="shared" ref="BK126:BK140" si="9">ROUND(I126*H126,2)</f>
        <v>0</v>
      </c>
      <c r="BL126" s="18" t="s">
        <v>169</v>
      </c>
      <c r="BM126" s="203" t="s">
        <v>7654</v>
      </c>
    </row>
    <row r="127" spans="1:65" s="2" customFormat="1" ht="21.75" customHeight="1">
      <c r="A127" s="35"/>
      <c r="B127" s="36"/>
      <c r="C127" s="254" t="s">
        <v>86</v>
      </c>
      <c r="D127" s="254" t="s">
        <v>340</v>
      </c>
      <c r="E127" s="255" t="s">
        <v>7655</v>
      </c>
      <c r="F127" s="256" t="s">
        <v>7656</v>
      </c>
      <c r="G127" s="257" t="s">
        <v>674</v>
      </c>
      <c r="H127" s="258">
        <v>2</v>
      </c>
      <c r="I127" s="259"/>
      <c r="J127" s="260">
        <f t="shared" si="0"/>
        <v>0</v>
      </c>
      <c r="K127" s="256" t="s">
        <v>6783</v>
      </c>
      <c r="L127" s="261"/>
      <c r="M127" s="262" t="s">
        <v>1</v>
      </c>
      <c r="N127" s="263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169</v>
      </c>
      <c r="BM127" s="203" t="s">
        <v>7657</v>
      </c>
    </row>
    <row r="128" spans="1:65" s="2" customFormat="1" ht="16.5" customHeight="1">
      <c r="A128" s="35"/>
      <c r="B128" s="36"/>
      <c r="C128" s="192" t="s">
        <v>255</v>
      </c>
      <c r="D128" s="192" t="s">
        <v>241</v>
      </c>
      <c r="E128" s="193" t="s">
        <v>7658</v>
      </c>
      <c r="F128" s="194" t="s">
        <v>7659</v>
      </c>
      <c r="G128" s="195" t="s">
        <v>674</v>
      </c>
      <c r="H128" s="196">
        <v>2</v>
      </c>
      <c r="I128" s="197"/>
      <c r="J128" s="198">
        <f t="shared" si="0"/>
        <v>0</v>
      </c>
      <c r="K128" s="194" t="s">
        <v>6783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169</v>
      </c>
      <c r="AT128" s="203" t="s">
        <v>241</v>
      </c>
      <c r="AU128" s="203" t="s">
        <v>86</v>
      </c>
      <c r="AY128" s="18" t="s">
        <v>239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169</v>
      </c>
      <c r="BM128" s="203" t="s">
        <v>7660</v>
      </c>
    </row>
    <row r="129" spans="1:65" s="2" customFormat="1" ht="16.5" customHeight="1">
      <c r="A129" s="35"/>
      <c r="B129" s="36"/>
      <c r="C129" s="254" t="s">
        <v>246</v>
      </c>
      <c r="D129" s="254" t="s">
        <v>340</v>
      </c>
      <c r="E129" s="255" t="s">
        <v>7661</v>
      </c>
      <c r="F129" s="256" t="s">
        <v>7662</v>
      </c>
      <c r="G129" s="257" t="s">
        <v>674</v>
      </c>
      <c r="H129" s="258">
        <v>2</v>
      </c>
      <c r="I129" s="259"/>
      <c r="J129" s="260">
        <f t="shared" si="0"/>
        <v>0</v>
      </c>
      <c r="K129" s="256" t="s">
        <v>6783</v>
      </c>
      <c r="L129" s="261"/>
      <c r="M129" s="262" t="s">
        <v>1</v>
      </c>
      <c r="N129" s="263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531</v>
      </c>
      <c r="AT129" s="203" t="s">
        <v>340</v>
      </c>
      <c r="AU129" s="203" t="s">
        <v>86</v>
      </c>
      <c r="AY129" s="18" t="s">
        <v>239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169</v>
      </c>
      <c r="BM129" s="203" t="s">
        <v>7663</v>
      </c>
    </row>
    <row r="130" spans="1:65" s="2" customFormat="1" ht="16.5" customHeight="1">
      <c r="A130" s="35"/>
      <c r="B130" s="36"/>
      <c r="C130" s="192" t="s">
        <v>288</v>
      </c>
      <c r="D130" s="192" t="s">
        <v>241</v>
      </c>
      <c r="E130" s="193" t="s">
        <v>7664</v>
      </c>
      <c r="F130" s="194" t="s">
        <v>7665</v>
      </c>
      <c r="G130" s="195" t="s">
        <v>674</v>
      </c>
      <c r="H130" s="196">
        <v>2</v>
      </c>
      <c r="I130" s="197"/>
      <c r="J130" s="198">
        <f t="shared" si="0"/>
        <v>0</v>
      </c>
      <c r="K130" s="194" t="s">
        <v>6783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169</v>
      </c>
      <c r="AT130" s="203" t="s">
        <v>241</v>
      </c>
      <c r="AU130" s="203" t="s">
        <v>86</v>
      </c>
      <c r="AY130" s="18" t="s">
        <v>239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169</v>
      </c>
      <c r="BM130" s="203" t="s">
        <v>7666</v>
      </c>
    </row>
    <row r="131" spans="1:65" s="2" customFormat="1" ht="16.5" customHeight="1">
      <c r="A131" s="35"/>
      <c r="B131" s="36"/>
      <c r="C131" s="254" t="s">
        <v>299</v>
      </c>
      <c r="D131" s="254" t="s">
        <v>340</v>
      </c>
      <c r="E131" s="255" t="s">
        <v>7667</v>
      </c>
      <c r="F131" s="256" t="s">
        <v>7668</v>
      </c>
      <c r="G131" s="257" t="s">
        <v>674</v>
      </c>
      <c r="H131" s="258">
        <v>2</v>
      </c>
      <c r="I131" s="259"/>
      <c r="J131" s="260">
        <f t="shared" si="0"/>
        <v>0</v>
      </c>
      <c r="K131" s="256" t="s">
        <v>6783</v>
      </c>
      <c r="L131" s="261"/>
      <c r="M131" s="262" t="s">
        <v>1</v>
      </c>
      <c r="N131" s="263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169</v>
      </c>
      <c r="BM131" s="203" t="s">
        <v>7669</v>
      </c>
    </row>
    <row r="132" spans="1:65" s="2" customFormat="1" ht="24.2" customHeight="1">
      <c r="A132" s="35"/>
      <c r="B132" s="36"/>
      <c r="C132" s="192" t="s">
        <v>309</v>
      </c>
      <c r="D132" s="192" t="s">
        <v>241</v>
      </c>
      <c r="E132" s="193" t="s">
        <v>7670</v>
      </c>
      <c r="F132" s="194" t="s">
        <v>7671</v>
      </c>
      <c r="G132" s="195" t="s">
        <v>674</v>
      </c>
      <c r="H132" s="196">
        <v>2</v>
      </c>
      <c r="I132" s="197"/>
      <c r="J132" s="198">
        <f t="shared" si="0"/>
        <v>0</v>
      </c>
      <c r="K132" s="194" t="s">
        <v>6783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169</v>
      </c>
      <c r="AT132" s="203" t="s">
        <v>241</v>
      </c>
      <c r="AU132" s="203" t="s">
        <v>86</v>
      </c>
      <c r="AY132" s="18" t="s">
        <v>239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169</v>
      </c>
      <c r="BM132" s="203" t="s">
        <v>7672</v>
      </c>
    </row>
    <row r="133" spans="1:65" s="2" customFormat="1" ht="24.2" customHeight="1">
      <c r="A133" s="35"/>
      <c r="B133" s="36"/>
      <c r="C133" s="254" t="s">
        <v>319</v>
      </c>
      <c r="D133" s="254" t="s">
        <v>340</v>
      </c>
      <c r="E133" s="255" t="s">
        <v>7673</v>
      </c>
      <c r="F133" s="256" t="s">
        <v>7674</v>
      </c>
      <c r="G133" s="257" t="s">
        <v>674</v>
      </c>
      <c r="H133" s="258">
        <v>2</v>
      </c>
      <c r="I133" s="259"/>
      <c r="J133" s="260">
        <f t="shared" si="0"/>
        <v>0</v>
      </c>
      <c r="K133" s="256" t="s">
        <v>6783</v>
      </c>
      <c r="L133" s="261"/>
      <c r="M133" s="262" t="s">
        <v>1</v>
      </c>
      <c r="N133" s="263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531</v>
      </c>
      <c r="AT133" s="203" t="s">
        <v>340</v>
      </c>
      <c r="AU133" s="203" t="s">
        <v>86</v>
      </c>
      <c r="AY133" s="18" t="s">
        <v>239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169</v>
      </c>
      <c r="BM133" s="203" t="s">
        <v>7675</v>
      </c>
    </row>
    <row r="134" spans="1:65" s="2" customFormat="1" ht="21.75" customHeight="1">
      <c r="A134" s="35"/>
      <c r="B134" s="36"/>
      <c r="C134" s="192" t="s">
        <v>327</v>
      </c>
      <c r="D134" s="192" t="s">
        <v>241</v>
      </c>
      <c r="E134" s="193" t="s">
        <v>7676</v>
      </c>
      <c r="F134" s="194" t="s">
        <v>7677</v>
      </c>
      <c r="G134" s="195" t="s">
        <v>674</v>
      </c>
      <c r="H134" s="196">
        <v>2</v>
      </c>
      <c r="I134" s="197"/>
      <c r="J134" s="198">
        <f t="shared" si="0"/>
        <v>0</v>
      </c>
      <c r="K134" s="194" t="s">
        <v>6783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169</v>
      </c>
      <c r="AT134" s="203" t="s">
        <v>241</v>
      </c>
      <c r="AU134" s="203" t="s">
        <v>86</v>
      </c>
      <c r="AY134" s="18" t="s">
        <v>239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169</v>
      </c>
      <c r="BM134" s="203" t="s">
        <v>7678</v>
      </c>
    </row>
    <row r="135" spans="1:65" s="2" customFormat="1" ht="24.2" customHeight="1">
      <c r="A135" s="35"/>
      <c r="B135" s="36"/>
      <c r="C135" s="254" t="s">
        <v>151</v>
      </c>
      <c r="D135" s="254" t="s">
        <v>340</v>
      </c>
      <c r="E135" s="255" t="s">
        <v>7679</v>
      </c>
      <c r="F135" s="256" t="s">
        <v>7680</v>
      </c>
      <c r="G135" s="257" t="s">
        <v>674</v>
      </c>
      <c r="H135" s="258">
        <v>2</v>
      </c>
      <c r="I135" s="259"/>
      <c r="J135" s="260">
        <f t="shared" si="0"/>
        <v>0</v>
      </c>
      <c r="K135" s="256" t="s">
        <v>6783</v>
      </c>
      <c r="L135" s="261"/>
      <c r="M135" s="262" t="s">
        <v>1</v>
      </c>
      <c r="N135" s="263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531</v>
      </c>
      <c r="AT135" s="203" t="s">
        <v>340</v>
      </c>
      <c r="AU135" s="203" t="s">
        <v>86</v>
      </c>
      <c r="AY135" s="18" t="s">
        <v>239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169</v>
      </c>
      <c r="BM135" s="203" t="s">
        <v>7681</v>
      </c>
    </row>
    <row r="136" spans="1:65" s="2" customFormat="1" ht="21.75" customHeight="1">
      <c r="A136" s="35"/>
      <c r="B136" s="36"/>
      <c r="C136" s="192" t="s">
        <v>154</v>
      </c>
      <c r="D136" s="192" t="s">
        <v>241</v>
      </c>
      <c r="E136" s="193" t="s">
        <v>7682</v>
      </c>
      <c r="F136" s="194" t="s">
        <v>7683</v>
      </c>
      <c r="G136" s="195" t="s">
        <v>674</v>
      </c>
      <c r="H136" s="196">
        <v>2</v>
      </c>
      <c r="I136" s="197"/>
      <c r="J136" s="198">
        <f t="shared" si="0"/>
        <v>0</v>
      </c>
      <c r="K136" s="194" t="s">
        <v>6783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169</v>
      </c>
      <c r="AT136" s="203" t="s">
        <v>241</v>
      </c>
      <c r="AU136" s="203" t="s">
        <v>86</v>
      </c>
      <c r="AY136" s="18" t="s">
        <v>239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169</v>
      </c>
      <c r="BM136" s="203" t="s">
        <v>7684</v>
      </c>
    </row>
    <row r="137" spans="1:65" s="2" customFormat="1" ht="24.2" customHeight="1">
      <c r="A137" s="35"/>
      <c r="B137" s="36"/>
      <c r="C137" s="254" t="s">
        <v>157</v>
      </c>
      <c r="D137" s="254" t="s">
        <v>340</v>
      </c>
      <c r="E137" s="255" t="s">
        <v>7685</v>
      </c>
      <c r="F137" s="256" t="s">
        <v>7686</v>
      </c>
      <c r="G137" s="257" t="s">
        <v>674</v>
      </c>
      <c r="H137" s="258">
        <v>2</v>
      </c>
      <c r="I137" s="259"/>
      <c r="J137" s="260">
        <f t="shared" si="0"/>
        <v>0</v>
      </c>
      <c r="K137" s="256" t="s">
        <v>6783</v>
      </c>
      <c r="L137" s="261"/>
      <c r="M137" s="262" t="s">
        <v>1</v>
      </c>
      <c r="N137" s="263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531</v>
      </c>
      <c r="AT137" s="203" t="s">
        <v>340</v>
      </c>
      <c r="AU137" s="203" t="s">
        <v>86</v>
      </c>
      <c r="AY137" s="18" t="s">
        <v>239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169</v>
      </c>
      <c r="BM137" s="203" t="s">
        <v>7687</v>
      </c>
    </row>
    <row r="138" spans="1:65" s="2" customFormat="1" ht="33" customHeight="1">
      <c r="A138" s="35"/>
      <c r="B138" s="36"/>
      <c r="C138" s="192" t="s">
        <v>161</v>
      </c>
      <c r="D138" s="192" t="s">
        <v>241</v>
      </c>
      <c r="E138" s="193" t="s">
        <v>7688</v>
      </c>
      <c r="F138" s="194" t="s">
        <v>7689</v>
      </c>
      <c r="G138" s="195" t="s">
        <v>674</v>
      </c>
      <c r="H138" s="196">
        <v>1</v>
      </c>
      <c r="I138" s="197"/>
      <c r="J138" s="198">
        <f t="shared" si="0"/>
        <v>0</v>
      </c>
      <c r="K138" s="194" t="s">
        <v>6783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169</v>
      </c>
      <c r="AT138" s="203" t="s">
        <v>241</v>
      </c>
      <c r="AU138" s="203" t="s">
        <v>86</v>
      </c>
      <c r="AY138" s="18" t="s">
        <v>239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169</v>
      </c>
      <c r="BM138" s="203" t="s">
        <v>7690</v>
      </c>
    </row>
    <row r="139" spans="1:65" s="2" customFormat="1" ht="33" customHeight="1">
      <c r="A139" s="35"/>
      <c r="B139" s="36"/>
      <c r="C139" s="192" t="s">
        <v>164</v>
      </c>
      <c r="D139" s="192" t="s">
        <v>241</v>
      </c>
      <c r="E139" s="193" t="s">
        <v>7691</v>
      </c>
      <c r="F139" s="194" t="s">
        <v>7692</v>
      </c>
      <c r="G139" s="195" t="s">
        <v>674</v>
      </c>
      <c r="H139" s="196">
        <v>1</v>
      </c>
      <c r="I139" s="197"/>
      <c r="J139" s="198">
        <f t="shared" si="0"/>
        <v>0</v>
      </c>
      <c r="K139" s="194" t="s">
        <v>6783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169</v>
      </c>
      <c r="AT139" s="203" t="s">
        <v>241</v>
      </c>
      <c r="AU139" s="203" t="s">
        <v>86</v>
      </c>
      <c r="AY139" s="18" t="s">
        <v>239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169</v>
      </c>
      <c r="BM139" s="203" t="s">
        <v>7693</v>
      </c>
    </row>
    <row r="140" spans="1:65" s="2" customFormat="1" ht="37.9" customHeight="1">
      <c r="A140" s="35"/>
      <c r="B140" s="36"/>
      <c r="C140" s="192" t="s">
        <v>8</v>
      </c>
      <c r="D140" s="192" t="s">
        <v>241</v>
      </c>
      <c r="E140" s="193" t="s">
        <v>7694</v>
      </c>
      <c r="F140" s="194" t="s">
        <v>7695</v>
      </c>
      <c r="G140" s="195" t="s">
        <v>674</v>
      </c>
      <c r="H140" s="196">
        <v>1</v>
      </c>
      <c r="I140" s="197"/>
      <c r="J140" s="198">
        <f t="shared" si="0"/>
        <v>0</v>
      </c>
      <c r="K140" s="194" t="s">
        <v>6783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169</v>
      </c>
      <c r="AT140" s="203" t="s">
        <v>241</v>
      </c>
      <c r="AU140" s="203" t="s">
        <v>86</v>
      </c>
      <c r="AY140" s="18" t="s">
        <v>239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169</v>
      </c>
      <c r="BM140" s="203" t="s">
        <v>7696</v>
      </c>
    </row>
    <row r="141" spans="1:65" s="12" customFormat="1" ht="22.9" customHeight="1">
      <c r="B141" s="176"/>
      <c r="C141" s="177"/>
      <c r="D141" s="178" t="s">
        <v>74</v>
      </c>
      <c r="E141" s="190" t="s">
        <v>7697</v>
      </c>
      <c r="F141" s="190" t="s">
        <v>7698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SUM(P142:P153)</f>
        <v>0</v>
      </c>
      <c r="Q141" s="184"/>
      <c r="R141" s="185">
        <f>SUM(R142:R153)</f>
        <v>0</v>
      </c>
      <c r="S141" s="184"/>
      <c r="T141" s="186">
        <f>SUM(T142:T153)</f>
        <v>0</v>
      </c>
      <c r="AR141" s="187" t="s">
        <v>86</v>
      </c>
      <c r="AT141" s="188" t="s">
        <v>74</v>
      </c>
      <c r="AU141" s="188" t="s">
        <v>83</v>
      </c>
      <c r="AY141" s="187" t="s">
        <v>239</v>
      </c>
      <c r="BK141" s="189">
        <f>SUM(BK142:BK153)</f>
        <v>0</v>
      </c>
    </row>
    <row r="142" spans="1:65" s="2" customFormat="1" ht="37.9" customHeight="1">
      <c r="A142" s="35"/>
      <c r="B142" s="36"/>
      <c r="C142" s="192" t="s">
        <v>169</v>
      </c>
      <c r="D142" s="192" t="s">
        <v>241</v>
      </c>
      <c r="E142" s="193" t="s">
        <v>7699</v>
      </c>
      <c r="F142" s="194" t="s">
        <v>7700</v>
      </c>
      <c r="G142" s="195" t="s">
        <v>674</v>
      </c>
      <c r="H142" s="196">
        <v>1</v>
      </c>
      <c r="I142" s="197"/>
      <c r="J142" s="198">
        <f t="shared" ref="J142:J153" si="10">ROUND(I142*H142,2)</f>
        <v>0</v>
      </c>
      <c r="K142" s="194" t="s">
        <v>6783</v>
      </c>
      <c r="L142" s="40"/>
      <c r="M142" s="199" t="s">
        <v>1</v>
      </c>
      <c r="N142" s="200" t="s">
        <v>40</v>
      </c>
      <c r="O142" s="72"/>
      <c r="P142" s="201">
        <f t="shared" ref="P142:P153" si="11">O142*H142</f>
        <v>0</v>
      </c>
      <c r="Q142" s="201">
        <v>0</v>
      </c>
      <c r="R142" s="201">
        <f t="shared" ref="R142:R153" si="12">Q142*H142</f>
        <v>0</v>
      </c>
      <c r="S142" s="201">
        <v>0</v>
      </c>
      <c r="T142" s="202">
        <f t="shared" ref="T142:T153" si="1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169</v>
      </c>
      <c r="AT142" s="203" t="s">
        <v>241</v>
      </c>
      <c r="AU142" s="203" t="s">
        <v>86</v>
      </c>
      <c r="AY142" s="18" t="s">
        <v>239</v>
      </c>
      <c r="BE142" s="204">
        <f t="shared" ref="BE142:BE153" si="14">IF(N142="základní",J142,0)</f>
        <v>0</v>
      </c>
      <c r="BF142" s="204">
        <f t="shared" ref="BF142:BF153" si="15">IF(N142="snížená",J142,0)</f>
        <v>0</v>
      </c>
      <c r="BG142" s="204">
        <f t="shared" ref="BG142:BG153" si="16">IF(N142="zákl. přenesená",J142,0)</f>
        <v>0</v>
      </c>
      <c r="BH142" s="204">
        <f t="shared" ref="BH142:BH153" si="17">IF(N142="sníž. přenesená",J142,0)</f>
        <v>0</v>
      </c>
      <c r="BI142" s="204">
        <f t="shared" ref="BI142:BI153" si="18">IF(N142="nulová",J142,0)</f>
        <v>0</v>
      </c>
      <c r="BJ142" s="18" t="s">
        <v>83</v>
      </c>
      <c r="BK142" s="204">
        <f t="shared" ref="BK142:BK153" si="19">ROUND(I142*H142,2)</f>
        <v>0</v>
      </c>
      <c r="BL142" s="18" t="s">
        <v>169</v>
      </c>
      <c r="BM142" s="203" t="s">
        <v>7701</v>
      </c>
    </row>
    <row r="143" spans="1:65" s="2" customFormat="1" ht="37.9" customHeight="1">
      <c r="A143" s="35"/>
      <c r="B143" s="36"/>
      <c r="C143" s="254" t="s">
        <v>172</v>
      </c>
      <c r="D143" s="254" t="s">
        <v>340</v>
      </c>
      <c r="E143" s="255" t="s">
        <v>7702</v>
      </c>
      <c r="F143" s="256" t="s">
        <v>7703</v>
      </c>
      <c r="G143" s="257" t="s">
        <v>674</v>
      </c>
      <c r="H143" s="258">
        <v>1</v>
      </c>
      <c r="I143" s="259"/>
      <c r="J143" s="260">
        <f t="shared" si="10"/>
        <v>0</v>
      </c>
      <c r="K143" s="256" t="s">
        <v>6783</v>
      </c>
      <c r="L143" s="261"/>
      <c r="M143" s="262" t="s">
        <v>1</v>
      </c>
      <c r="N143" s="263" t="s">
        <v>40</v>
      </c>
      <c r="O143" s="72"/>
      <c r="P143" s="201">
        <f t="shared" si="11"/>
        <v>0</v>
      </c>
      <c r="Q143" s="201">
        <v>0</v>
      </c>
      <c r="R143" s="201">
        <f t="shared" si="12"/>
        <v>0</v>
      </c>
      <c r="S143" s="201">
        <v>0</v>
      </c>
      <c r="T143" s="202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531</v>
      </c>
      <c r="AT143" s="203" t="s">
        <v>340</v>
      </c>
      <c r="AU143" s="203" t="s">
        <v>86</v>
      </c>
      <c r="AY143" s="18" t="s">
        <v>239</v>
      </c>
      <c r="BE143" s="204">
        <f t="shared" si="14"/>
        <v>0</v>
      </c>
      <c r="BF143" s="204">
        <f t="shared" si="15"/>
        <v>0</v>
      </c>
      <c r="BG143" s="204">
        <f t="shared" si="16"/>
        <v>0</v>
      </c>
      <c r="BH143" s="204">
        <f t="shared" si="17"/>
        <v>0</v>
      </c>
      <c r="BI143" s="204">
        <f t="shared" si="18"/>
        <v>0</v>
      </c>
      <c r="BJ143" s="18" t="s">
        <v>83</v>
      </c>
      <c r="BK143" s="204">
        <f t="shared" si="19"/>
        <v>0</v>
      </c>
      <c r="BL143" s="18" t="s">
        <v>169</v>
      </c>
      <c r="BM143" s="203" t="s">
        <v>7704</v>
      </c>
    </row>
    <row r="144" spans="1:65" s="2" customFormat="1" ht="16.5" customHeight="1">
      <c r="A144" s="35"/>
      <c r="B144" s="36"/>
      <c r="C144" s="192" t="s">
        <v>394</v>
      </c>
      <c r="D144" s="192" t="s">
        <v>241</v>
      </c>
      <c r="E144" s="193" t="s">
        <v>7705</v>
      </c>
      <c r="F144" s="194" t="s">
        <v>7706</v>
      </c>
      <c r="G144" s="195" t="s">
        <v>674</v>
      </c>
      <c r="H144" s="196">
        <v>1</v>
      </c>
      <c r="I144" s="197"/>
      <c r="J144" s="198">
        <f t="shared" si="10"/>
        <v>0</v>
      </c>
      <c r="K144" s="194" t="s">
        <v>6783</v>
      </c>
      <c r="L144" s="40"/>
      <c r="M144" s="199" t="s">
        <v>1</v>
      </c>
      <c r="N144" s="200" t="s">
        <v>40</v>
      </c>
      <c r="O144" s="72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169</v>
      </c>
      <c r="AT144" s="203" t="s">
        <v>241</v>
      </c>
      <c r="AU144" s="203" t="s">
        <v>86</v>
      </c>
      <c r="AY144" s="18" t="s">
        <v>239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18" t="s">
        <v>83</v>
      </c>
      <c r="BK144" s="204">
        <f t="shared" si="19"/>
        <v>0</v>
      </c>
      <c r="BL144" s="18" t="s">
        <v>169</v>
      </c>
      <c r="BM144" s="203" t="s">
        <v>7707</v>
      </c>
    </row>
    <row r="145" spans="1:65" s="2" customFormat="1" ht="16.5" customHeight="1">
      <c r="A145" s="35"/>
      <c r="B145" s="36"/>
      <c r="C145" s="254" t="s">
        <v>396</v>
      </c>
      <c r="D145" s="254" t="s">
        <v>340</v>
      </c>
      <c r="E145" s="255" t="s">
        <v>7708</v>
      </c>
      <c r="F145" s="256" t="s">
        <v>7709</v>
      </c>
      <c r="G145" s="257" t="s">
        <v>674</v>
      </c>
      <c r="H145" s="258">
        <v>1</v>
      </c>
      <c r="I145" s="259"/>
      <c r="J145" s="260">
        <f t="shared" si="10"/>
        <v>0</v>
      </c>
      <c r="K145" s="256" t="s">
        <v>6783</v>
      </c>
      <c r="L145" s="261"/>
      <c r="M145" s="262" t="s">
        <v>1</v>
      </c>
      <c r="N145" s="263" t="s">
        <v>40</v>
      </c>
      <c r="O145" s="72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531</v>
      </c>
      <c r="AT145" s="203" t="s">
        <v>340</v>
      </c>
      <c r="AU145" s="203" t="s">
        <v>86</v>
      </c>
      <c r="AY145" s="18" t="s">
        <v>239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8" t="s">
        <v>83</v>
      </c>
      <c r="BK145" s="204">
        <f t="shared" si="19"/>
        <v>0</v>
      </c>
      <c r="BL145" s="18" t="s">
        <v>169</v>
      </c>
      <c r="BM145" s="203" t="s">
        <v>7710</v>
      </c>
    </row>
    <row r="146" spans="1:65" s="2" customFormat="1" ht="24.2" customHeight="1">
      <c r="A146" s="35"/>
      <c r="B146" s="36"/>
      <c r="C146" s="192" t="s">
        <v>401</v>
      </c>
      <c r="D146" s="192" t="s">
        <v>241</v>
      </c>
      <c r="E146" s="193" t="s">
        <v>7711</v>
      </c>
      <c r="F146" s="194" t="s">
        <v>7712</v>
      </c>
      <c r="G146" s="195" t="s">
        <v>674</v>
      </c>
      <c r="H146" s="196">
        <v>1</v>
      </c>
      <c r="I146" s="197"/>
      <c r="J146" s="198">
        <f t="shared" si="10"/>
        <v>0</v>
      </c>
      <c r="K146" s="194" t="s">
        <v>6783</v>
      </c>
      <c r="L146" s="40"/>
      <c r="M146" s="199" t="s">
        <v>1</v>
      </c>
      <c r="N146" s="200" t="s">
        <v>40</v>
      </c>
      <c r="O146" s="72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169</v>
      </c>
      <c r="AT146" s="203" t="s">
        <v>241</v>
      </c>
      <c r="AU146" s="203" t="s">
        <v>86</v>
      </c>
      <c r="AY146" s="18" t="s">
        <v>239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8" t="s">
        <v>83</v>
      </c>
      <c r="BK146" s="204">
        <f t="shared" si="19"/>
        <v>0</v>
      </c>
      <c r="BL146" s="18" t="s">
        <v>169</v>
      </c>
      <c r="BM146" s="203" t="s">
        <v>7713</v>
      </c>
    </row>
    <row r="147" spans="1:65" s="2" customFormat="1" ht="24.2" customHeight="1">
      <c r="A147" s="35"/>
      <c r="B147" s="36"/>
      <c r="C147" s="254" t="s">
        <v>7</v>
      </c>
      <c r="D147" s="254" t="s">
        <v>340</v>
      </c>
      <c r="E147" s="255" t="s">
        <v>7714</v>
      </c>
      <c r="F147" s="256" t="s">
        <v>7715</v>
      </c>
      <c r="G147" s="257" t="s">
        <v>674</v>
      </c>
      <c r="H147" s="258">
        <v>1</v>
      </c>
      <c r="I147" s="259"/>
      <c r="J147" s="260">
        <f t="shared" si="10"/>
        <v>0</v>
      </c>
      <c r="K147" s="256" t="s">
        <v>6783</v>
      </c>
      <c r="L147" s="261"/>
      <c r="M147" s="262" t="s">
        <v>1</v>
      </c>
      <c r="N147" s="263" t="s">
        <v>40</v>
      </c>
      <c r="O147" s="72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531</v>
      </c>
      <c r="AT147" s="203" t="s">
        <v>340</v>
      </c>
      <c r="AU147" s="203" t="s">
        <v>86</v>
      </c>
      <c r="AY147" s="18" t="s">
        <v>239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8" t="s">
        <v>83</v>
      </c>
      <c r="BK147" s="204">
        <f t="shared" si="19"/>
        <v>0</v>
      </c>
      <c r="BL147" s="18" t="s">
        <v>169</v>
      </c>
      <c r="BM147" s="203" t="s">
        <v>7716</v>
      </c>
    </row>
    <row r="148" spans="1:65" s="2" customFormat="1" ht="24.2" customHeight="1">
      <c r="A148" s="35"/>
      <c r="B148" s="36"/>
      <c r="C148" s="192" t="s">
        <v>426</v>
      </c>
      <c r="D148" s="192" t="s">
        <v>241</v>
      </c>
      <c r="E148" s="193" t="s">
        <v>7717</v>
      </c>
      <c r="F148" s="194" t="s">
        <v>7718</v>
      </c>
      <c r="G148" s="195" t="s">
        <v>674</v>
      </c>
      <c r="H148" s="196">
        <v>1</v>
      </c>
      <c r="I148" s="197"/>
      <c r="J148" s="198">
        <f t="shared" si="10"/>
        <v>0</v>
      </c>
      <c r="K148" s="194" t="s">
        <v>6783</v>
      </c>
      <c r="L148" s="40"/>
      <c r="M148" s="199" t="s">
        <v>1</v>
      </c>
      <c r="N148" s="200" t="s">
        <v>40</v>
      </c>
      <c r="O148" s="72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169</v>
      </c>
      <c r="AT148" s="203" t="s">
        <v>241</v>
      </c>
      <c r="AU148" s="203" t="s">
        <v>86</v>
      </c>
      <c r="AY148" s="18" t="s">
        <v>239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8" t="s">
        <v>83</v>
      </c>
      <c r="BK148" s="204">
        <f t="shared" si="19"/>
        <v>0</v>
      </c>
      <c r="BL148" s="18" t="s">
        <v>169</v>
      </c>
      <c r="BM148" s="203" t="s">
        <v>7719</v>
      </c>
    </row>
    <row r="149" spans="1:65" s="2" customFormat="1" ht="24.2" customHeight="1">
      <c r="A149" s="35"/>
      <c r="B149" s="36"/>
      <c r="C149" s="254" t="s">
        <v>441</v>
      </c>
      <c r="D149" s="254" t="s">
        <v>340</v>
      </c>
      <c r="E149" s="255" t="s">
        <v>7720</v>
      </c>
      <c r="F149" s="256" t="s">
        <v>7721</v>
      </c>
      <c r="G149" s="257" t="s">
        <v>674</v>
      </c>
      <c r="H149" s="258">
        <v>1</v>
      </c>
      <c r="I149" s="259"/>
      <c r="J149" s="260">
        <f t="shared" si="10"/>
        <v>0</v>
      </c>
      <c r="K149" s="256" t="s">
        <v>6783</v>
      </c>
      <c r="L149" s="261"/>
      <c r="M149" s="262" t="s">
        <v>1</v>
      </c>
      <c r="N149" s="263" t="s">
        <v>40</v>
      </c>
      <c r="O149" s="72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531</v>
      </c>
      <c r="AT149" s="203" t="s">
        <v>340</v>
      </c>
      <c r="AU149" s="203" t="s">
        <v>86</v>
      </c>
      <c r="AY149" s="18" t="s">
        <v>239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8" t="s">
        <v>83</v>
      </c>
      <c r="BK149" s="204">
        <f t="shared" si="19"/>
        <v>0</v>
      </c>
      <c r="BL149" s="18" t="s">
        <v>169</v>
      </c>
      <c r="BM149" s="203" t="s">
        <v>7722</v>
      </c>
    </row>
    <row r="150" spans="1:65" s="2" customFormat="1" ht="16.5" customHeight="1">
      <c r="A150" s="35"/>
      <c r="B150" s="36"/>
      <c r="C150" s="192" t="s">
        <v>454</v>
      </c>
      <c r="D150" s="192" t="s">
        <v>241</v>
      </c>
      <c r="E150" s="193" t="s">
        <v>7723</v>
      </c>
      <c r="F150" s="194" t="s">
        <v>7724</v>
      </c>
      <c r="G150" s="195" t="s">
        <v>674</v>
      </c>
      <c r="H150" s="196">
        <v>2</v>
      </c>
      <c r="I150" s="197"/>
      <c r="J150" s="198">
        <f t="shared" si="10"/>
        <v>0</v>
      </c>
      <c r="K150" s="194" t="s">
        <v>6783</v>
      </c>
      <c r="L150" s="40"/>
      <c r="M150" s="199" t="s">
        <v>1</v>
      </c>
      <c r="N150" s="200" t="s">
        <v>40</v>
      </c>
      <c r="O150" s="72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169</v>
      </c>
      <c r="AT150" s="203" t="s">
        <v>241</v>
      </c>
      <c r="AU150" s="203" t="s">
        <v>86</v>
      </c>
      <c r="AY150" s="18" t="s">
        <v>239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8" t="s">
        <v>83</v>
      </c>
      <c r="BK150" s="204">
        <f t="shared" si="19"/>
        <v>0</v>
      </c>
      <c r="BL150" s="18" t="s">
        <v>169</v>
      </c>
      <c r="BM150" s="203" t="s">
        <v>7725</v>
      </c>
    </row>
    <row r="151" spans="1:65" s="2" customFormat="1" ht="16.5" customHeight="1">
      <c r="A151" s="35"/>
      <c r="B151" s="36"/>
      <c r="C151" s="254" t="s">
        <v>459</v>
      </c>
      <c r="D151" s="254" t="s">
        <v>340</v>
      </c>
      <c r="E151" s="255" t="s">
        <v>7726</v>
      </c>
      <c r="F151" s="256" t="s">
        <v>7727</v>
      </c>
      <c r="G151" s="257" t="s">
        <v>674</v>
      </c>
      <c r="H151" s="258">
        <v>2</v>
      </c>
      <c r="I151" s="259"/>
      <c r="J151" s="260">
        <f t="shared" si="10"/>
        <v>0</v>
      </c>
      <c r="K151" s="256" t="s">
        <v>6783</v>
      </c>
      <c r="L151" s="261"/>
      <c r="M151" s="262" t="s">
        <v>1</v>
      </c>
      <c r="N151" s="263" t="s">
        <v>40</v>
      </c>
      <c r="O151" s="72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531</v>
      </c>
      <c r="AT151" s="203" t="s">
        <v>340</v>
      </c>
      <c r="AU151" s="203" t="s">
        <v>86</v>
      </c>
      <c r="AY151" s="18" t="s">
        <v>239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8" t="s">
        <v>83</v>
      </c>
      <c r="BK151" s="204">
        <f t="shared" si="19"/>
        <v>0</v>
      </c>
      <c r="BL151" s="18" t="s">
        <v>169</v>
      </c>
      <c r="BM151" s="203" t="s">
        <v>7728</v>
      </c>
    </row>
    <row r="152" spans="1:65" s="2" customFormat="1" ht="24.2" customHeight="1">
      <c r="A152" s="35"/>
      <c r="B152" s="36"/>
      <c r="C152" s="192" t="s">
        <v>475</v>
      </c>
      <c r="D152" s="192" t="s">
        <v>241</v>
      </c>
      <c r="E152" s="193" t="s">
        <v>7729</v>
      </c>
      <c r="F152" s="194" t="s">
        <v>7730</v>
      </c>
      <c r="G152" s="195" t="s">
        <v>674</v>
      </c>
      <c r="H152" s="196">
        <v>1</v>
      </c>
      <c r="I152" s="197"/>
      <c r="J152" s="198">
        <f t="shared" si="10"/>
        <v>0</v>
      </c>
      <c r="K152" s="194" t="s">
        <v>6783</v>
      </c>
      <c r="L152" s="40"/>
      <c r="M152" s="199" t="s">
        <v>1</v>
      </c>
      <c r="N152" s="200" t="s">
        <v>40</v>
      </c>
      <c r="O152" s="72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169</v>
      </c>
      <c r="AT152" s="203" t="s">
        <v>241</v>
      </c>
      <c r="AU152" s="203" t="s">
        <v>86</v>
      </c>
      <c r="AY152" s="18" t="s">
        <v>239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18" t="s">
        <v>83</v>
      </c>
      <c r="BK152" s="204">
        <f t="shared" si="19"/>
        <v>0</v>
      </c>
      <c r="BL152" s="18" t="s">
        <v>169</v>
      </c>
      <c r="BM152" s="203" t="s">
        <v>7731</v>
      </c>
    </row>
    <row r="153" spans="1:65" s="2" customFormat="1" ht="24.2" customHeight="1">
      <c r="A153" s="35"/>
      <c r="B153" s="36"/>
      <c r="C153" s="192" t="s">
        <v>488</v>
      </c>
      <c r="D153" s="192" t="s">
        <v>241</v>
      </c>
      <c r="E153" s="193" t="s">
        <v>7732</v>
      </c>
      <c r="F153" s="194" t="s">
        <v>7733</v>
      </c>
      <c r="G153" s="195" t="s">
        <v>674</v>
      </c>
      <c r="H153" s="196">
        <v>1</v>
      </c>
      <c r="I153" s="197"/>
      <c r="J153" s="198">
        <f t="shared" si="10"/>
        <v>0</v>
      </c>
      <c r="K153" s="194" t="s">
        <v>6783</v>
      </c>
      <c r="L153" s="40"/>
      <c r="M153" s="199" t="s">
        <v>1</v>
      </c>
      <c r="N153" s="200" t="s">
        <v>40</v>
      </c>
      <c r="O153" s="72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169</v>
      </c>
      <c r="AT153" s="203" t="s">
        <v>241</v>
      </c>
      <c r="AU153" s="203" t="s">
        <v>86</v>
      </c>
      <c r="AY153" s="18" t="s">
        <v>239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18" t="s">
        <v>83</v>
      </c>
      <c r="BK153" s="204">
        <f t="shared" si="19"/>
        <v>0</v>
      </c>
      <c r="BL153" s="18" t="s">
        <v>169</v>
      </c>
      <c r="BM153" s="203" t="s">
        <v>7734</v>
      </c>
    </row>
    <row r="154" spans="1:65" s="12" customFormat="1" ht="22.9" customHeight="1">
      <c r="B154" s="176"/>
      <c r="C154" s="177"/>
      <c r="D154" s="178" t="s">
        <v>74</v>
      </c>
      <c r="E154" s="190" t="s">
        <v>7735</v>
      </c>
      <c r="F154" s="190" t="s">
        <v>7736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SUM(P155:P197)</f>
        <v>0</v>
      </c>
      <c r="Q154" s="184"/>
      <c r="R154" s="185">
        <f>SUM(R155:R197)</f>
        <v>0</v>
      </c>
      <c r="S154" s="184"/>
      <c r="T154" s="186">
        <f>SUM(T155:T197)</f>
        <v>0</v>
      </c>
      <c r="AR154" s="187" t="s">
        <v>86</v>
      </c>
      <c r="AT154" s="188" t="s">
        <v>74</v>
      </c>
      <c r="AU154" s="188" t="s">
        <v>83</v>
      </c>
      <c r="AY154" s="187" t="s">
        <v>239</v>
      </c>
      <c r="BK154" s="189">
        <f>SUM(BK155:BK197)</f>
        <v>0</v>
      </c>
    </row>
    <row r="155" spans="1:65" s="2" customFormat="1" ht="16.5" customHeight="1">
      <c r="A155" s="35"/>
      <c r="B155" s="36"/>
      <c r="C155" s="192" t="s">
        <v>493</v>
      </c>
      <c r="D155" s="192" t="s">
        <v>241</v>
      </c>
      <c r="E155" s="193" t="s">
        <v>7737</v>
      </c>
      <c r="F155" s="194" t="s">
        <v>7738</v>
      </c>
      <c r="G155" s="195" t="s">
        <v>674</v>
      </c>
      <c r="H155" s="196">
        <v>1</v>
      </c>
      <c r="I155" s="197"/>
      <c r="J155" s="198">
        <f t="shared" ref="J155:J197" si="20">ROUND(I155*H155,2)</f>
        <v>0</v>
      </c>
      <c r="K155" s="194" t="s">
        <v>6783</v>
      </c>
      <c r="L155" s="40"/>
      <c r="M155" s="199" t="s">
        <v>1</v>
      </c>
      <c r="N155" s="200" t="s">
        <v>40</v>
      </c>
      <c r="O155" s="72"/>
      <c r="P155" s="201">
        <f t="shared" ref="P155:P197" si="21">O155*H155</f>
        <v>0</v>
      </c>
      <c r="Q155" s="201">
        <v>0</v>
      </c>
      <c r="R155" s="201">
        <f t="shared" ref="R155:R197" si="22">Q155*H155</f>
        <v>0</v>
      </c>
      <c r="S155" s="201">
        <v>0</v>
      </c>
      <c r="T155" s="202">
        <f t="shared" ref="T155:T197" si="2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169</v>
      </c>
      <c r="AT155" s="203" t="s">
        <v>241</v>
      </c>
      <c r="AU155" s="203" t="s">
        <v>86</v>
      </c>
      <c r="AY155" s="18" t="s">
        <v>239</v>
      </c>
      <c r="BE155" s="204">
        <f t="shared" ref="BE155:BE197" si="24">IF(N155="základní",J155,0)</f>
        <v>0</v>
      </c>
      <c r="BF155" s="204">
        <f t="shared" ref="BF155:BF197" si="25">IF(N155="snížená",J155,0)</f>
        <v>0</v>
      </c>
      <c r="BG155" s="204">
        <f t="shared" ref="BG155:BG197" si="26">IF(N155="zákl. přenesená",J155,0)</f>
        <v>0</v>
      </c>
      <c r="BH155" s="204">
        <f t="shared" ref="BH155:BH197" si="27">IF(N155="sníž. přenesená",J155,0)</f>
        <v>0</v>
      </c>
      <c r="BI155" s="204">
        <f t="shared" ref="BI155:BI197" si="28">IF(N155="nulová",J155,0)</f>
        <v>0</v>
      </c>
      <c r="BJ155" s="18" t="s">
        <v>83</v>
      </c>
      <c r="BK155" s="204">
        <f t="shared" ref="BK155:BK197" si="29">ROUND(I155*H155,2)</f>
        <v>0</v>
      </c>
      <c r="BL155" s="18" t="s">
        <v>169</v>
      </c>
      <c r="BM155" s="203" t="s">
        <v>7739</v>
      </c>
    </row>
    <row r="156" spans="1:65" s="2" customFormat="1" ht="16.5" customHeight="1">
      <c r="A156" s="35"/>
      <c r="B156" s="36"/>
      <c r="C156" s="254" t="s">
        <v>501</v>
      </c>
      <c r="D156" s="254" t="s">
        <v>340</v>
      </c>
      <c r="E156" s="255" t="s">
        <v>7740</v>
      </c>
      <c r="F156" s="256" t="s">
        <v>7741</v>
      </c>
      <c r="G156" s="257" t="s">
        <v>674</v>
      </c>
      <c r="H156" s="258">
        <v>1</v>
      </c>
      <c r="I156" s="259"/>
      <c r="J156" s="260">
        <f t="shared" si="20"/>
        <v>0</v>
      </c>
      <c r="K156" s="256" t="s">
        <v>6783</v>
      </c>
      <c r="L156" s="261"/>
      <c r="M156" s="262" t="s">
        <v>1</v>
      </c>
      <c r="N156" s="263" t="s">
        <v>40</v>
      </c>
      <c r="O156" s="72"/>
      <c r="P156" s="201">
        <f t="shared" si="21"/>
        <v>0</v>
      </c>
      <c r="Q156" s="201">
        <v>0</v>
      </c>
      <c r="R156" s="201">
        <f t="shared" si="22"/>
        <v>0</v>
      </c>
      <c r="S156" s="201">
        <v>0</v>
      </c>
      <c r="T156" s="202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531</v>
      </c>
      <c r="AT156" s="203" t="s">
        <v>340</v>
      </c>
      <c r="AU156" s="203" t="s">
        <v>86</v>
      </c>
      <c r="AY156" s="18" t="s">
        <v>239</v>
      </c>
      <c r="BE156" s="204">
        <f t="shared" si="24"/>
        <v>0</v>
      </c>
      <c r="BF156" s="204">
        <f t="shared" si="25"/>
        <v>0</v>
      </c>
      <c r="BG156" s="204">
        <f t="shared" si="26"/>
        <v>0</v>
      </c>
      <c r="BH156" s="204">
        <f t="shared" si="27"/>
        <v>0</v>
      </c>
      <c r="BI156" s="204">
        <f t="shared" si="28"/>
        <v>0</v>
      </c>
      <c r="BJ156" s="18" t="s">
        <v>83</v>
      </c>
      <c r="BK156" s="204">
        <f t="shared" si="29"/>
        <v>0</v>
      </c>
      <c r="BL156" s="18" t="s">
        <v>169</v>
      </c>
      <c r="BM156" s="203" t="s">
        <v>7742</v>
      </c>
    </row>
    <row r="157" spans="1:65" s="2" customFormat="1" ht="16.5" customHeight="1">
      <c r="A157" s="35"/>
      <c r="B157" s="36"/>
      <c r="C157" s="192" t="s">
        <v>510</v>
      </c>
      <c r="D157" s="192" t="s">
        <v>241</v>
      </c>
      <c r="E157" s="193" t="s">
        <v>7743</v>
      </c>
      <c r="F157" s="194" t="s">
        <v>7744</v>
      </c>
      <c r="G157" s="195" t="s">
        <v>674</v>
      </c>
      <c r="H157" s="196">
        <v>1</v>
      </c>
      <c r="I157" s="197"/>
      <c r="J157" s="198">
        <f t="shared" si="20"/>
        <v>0</v>
      </c>
      <c r="K157" s="194" t="s">
        <v>6783</v>
      </c>
      <c r="L157" s="40"/>
      <c r="M157" s="199" t="s">
        <v>1</v>
      </c>
      <c r="N157" s="200" t="s">
        <v>40</v>
      </c>
      <c r="O157" s="72"/>
      <c r="P157" s="201">
        <f t="shared" si="21"/>
        <v>0</v>
      </c>
      <c r="Q157" s="201">
        <v>0</v>
      </c>
      <c r="R157" s="201">
        <f t="shared" si="22"/>
        <v>0</v>
      </c>
      <c r="S157" s="201">
        <v>0</v>
      </c>
      <c r="T157" s="202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</v>
      </c>
      <c r="AT157" s="203" t="s">
        <v>241</v>
      </c>
      <c r="AU157" s="203" t="s">
        <v>86</v>
      </c>
      <c r="AY157" s="18" t="s">
        <v>239</v>
      </c>
      <c r="BE157" s="204">
        <f t="shared" si="24"/>
        <v>0</v>
      </c>
      <c r="BF157" s="204">
        <f t="shared" si="25"/>
        <v>0</v>
      </c>
      <c r="BG157" s="204">
        <f t="shared" si="26"/>
        <v>0</v>
      </c>
      <c r="BH157" s="204">
        <f t="shared" si="27"/>
        <v>0</v>
      </c>
      <c r="BI157" s="204">
        <f t="shared" si="28"/>
        <v>0</v>
      </c>
      <c r="BJ157" s="18" t="s">
        <v>83</v>
      </c>
      <c r="BK157" s="204">
        <f t="shared" si="29"/>
        <v>0</v>
      </c>
      <c r="BL157" s="18" t="s">
        <v>169</v>
      </c>
      <c r="BM157" s="203" t="s">
        <v>7745</v>
      </c>
    </row>
    <row r="158" spans="1:65" s="2" customFormat="1" ht="16.5" customHeight="1">
      <c r="A158" s="35"/>
      <c r="B158" s="36"/>
      <c r="C158" s="192" t="s">
        <v>516</v>
      </c>
      <c r="D158" s="192" t="s">
        <v>241</v>
      </c>
      <c r="E158" s="193" t="s">
        <v>7746</v>
      </c>
      <c r="F158" s="194" t="s">
        <v>7747</v>
      </c>
      <c r="G158" s="195" t="s">
        <v>674</v>
      </c>
      <c r="H158" s="196">
        <v>1</v>
      </c>
      <c r="I158" s="197"/>
      <c r="J158" s="198">
        <f t="shared" si="20"/>
        <v>0</v>
      </c>
      <c r="K158" s="194" t="s">
        <v>6783</v>
      </c>
      <c r="L158" s="40"/>
      <c r="M158" s="199" t="s">
        <v>1</v>
      </c>
      <c r="N158" s="200" t="s">
        <v>40</v>
      </c>
      <c r="O158" s="72"/>
      <c r="P158" s="201">
        <f t="shared" si="21"/>
        <v>0</v>
      </c>
      <c r="Q158" s="201">
        <v>0</v>
      </c>
      <c r="R158" s="201">
        <f t="shared" si="22"/>
        <v>0</v>
      </c>
      <c r="S158" s="201">
        <v>0</v>
      </c>
      <c r="T158" s="202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169</v>
      </c>
      <c r="AT158" s="203" t="s">
        <v>241</v>
      </c>
      <c r="AU158" s="203" t="s">
        <v>86</v>
      </c>
      <c r="AY158" s="18" t="s">
        <v>239</v>
      </c>
      <c r="BE158" s="204">
        <f t="shared" si="24"/>
        <v>0</v>
      </c>
      <c r="BF158" s="204">
        <f t="shared" si="25"/>
        <v>0</v>
      </c>
      <c r="BG158" s="204">
        <f t="shared" si="26"/>
        <v>0</v>
      </c>
      <c r="BH158" s="204">
        <f t="shared" si="27"/>
        <v>0</v>
      </c>
      <c r="BI158" s="204">
        <f t="shared" si="28"/>
        <v>0</v>
      </c>
      <c r="BJ158" s="18" t="s">
        <v>83</v>
      </c>
      <c r="BK158" s="204">
        <f t="shared" si="29"/>
        <v>0</v>
      </c>
      <c r="BL158" s="18" t="s">
        <v>169</v>
      </c>
      <c r="BM158" s="203" t="s">
        <v>7748</v>
      </c>
    </row>
    <row r="159" spans="1:65" s="2" customFormat="1" ht="16.5" customHeight="1">
      <c r="A159" s="35"/>
      <c r="B159" s="36"/>
      <c r="C159" s="254" t="s">
        <v>531</v>
      </c>
      <c r="D159" s="254" t="s">
        <v>340</v>
      </c>
      <c r="E159" s="255" t="s">
        <v>7749</v>
      </c>
      <c r="F159" s="256" t="s">
        <v>7750</v>
      </c>
      <c r="G159" s="257" t="s">
        <v>674</v>
      </c>
      <c r="H159" s="258">
        <v>1</v>
      </c>
      <c r="I159" s="259"/>
      <c r="J159" s="260">
        <f t="shared" si="20"/>
        <v>0</v>
      </c>
      <c r="K159" s="256" t="s">
        <v>6783</v>
      </c>
      <c r="L159" s="261"/>
      <c r="M159" s="262" t="s">
        <v>1</v>
      </c>
      <c r="N159" s="263" t="s">
        <v>40</v>
      </c>
      <c r="O159" s="72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531</v>
      </c>
      <c r="AT159" s="203" t="s">
        <v>340</v>
      </c>
      <c r="AU159" s="203" t="s">
        <v>86</v>
      </c>
      <c r="AY159" s="18" t="s">
        <v>239</v>
      </c>
      <c r="BE159" s="204">
        <f t="shared" si="24"/>
        <v>0</v>
      </c>
      <c r="BF159" s="204">
        <f t="shared" si="25"/>
        <v>0</v>
      </c>
      <c r="BG159" s="204">
        <f t="shared" si="26"/>
        <v>0</v>
      </c>
      <c r="BH159" s="204">
        <f t="shared" si="27"/>
        <v>0</v>
      </c>
      <c r="BI159" s="204">
        <f t="shared" si="28"/>
        <v>0</v>
      </c>
      <c r="BJ159" s="18" t="s">
        <v>83</v>
      </c>
      <c r="BK159" s="204">
        <f t="shared" si="29"/>
        <v>0</v>
      </c>
      <c r="BL159" s="18" t="s">
        <v>169</v>
      </c>
      <c r="BM159" s="203" t="s">
        <v>7751</v>
      </c>
    </row>
    <row r="160" spans="1:65" s="2" customFormat="1" ht="16.5" customHeight="1">
      <c r="A160" s="35"/>
      <c r="B160" s="36"/>
      <c r="C160" s="192" t="s">
        <v>537</v>
      </c>
      <c r="D160" s="192" t="s">
        <v>241</v>
      </c>
      <c r="E160" s="193" t="s">
        <v>7752</v>
      </c>
      <c r="F160" s="194" t="s">
        <v>7753</v>
      </c>
      <c r="G160" s="195" t="s">
        <v>674</v>
      </c>
      <c r="H160" s="196">
        <v>1</v>
      </c>
      <c r="I160" s="197"/>
      <c r="J160" s="198">
        <f t="shared" si="20"/>
        <v>0</v>
      </c>
      <c r="K160" s="194" t="s">
        <v>6783</v>
      </c>
      <c r="L160" s="40"/>
      <c r="M160" s="199" t="s">
        <v>1</v>
      </c>
      <c r="N160" s="200" t="s">
        <v>40</v>
      </c>
      <c r="O160" s="72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169</v>
      </c>
      <c r="AT160" s="203" t="s">
        <v>241</v>
      </c>
      <c r="AU160" s="203" t="s">
        <v>86</v>
      </c>
      <c r="AY160" s="18" t="s">
        <v>239</v>
      </c>
      <c r="BE160" s="204">
        <f t="shared" si="24"/>
        <v>0</v>
      </c>
      <c r="BF160" s="204">
        <f t="shared" si="25"/>
        <v>0</v>
      </c>
      <c r="BG160" s="204">
        <f t="shared" si="26"/>
        <v>0</v>
      </c>
      <c r="BH160" s="204">
        <f t="shared" si="27"/>
        <v>0</v>
      </c>
      <c r="BI160" s="204">
        <f t="shared" si="28"/>
        <v>0</v>
      </c>
      <c r="BJ160" s="18" t="s">
        <v>83</v>
      </c>
      <c r="BK160" s="204">
        <f t="shared" si="29"/>
        <v>0</v>
      </c>
      <c r="BL160" s="18" t="s">
        <v>169</v>
      </c>
      <c r="BM160" s="203" t="s">
        <v>7754</v>
      </c>
    </row>
    <row r="161" spans="1:65" s="2" customFormat="1" ht="16.5" customHeight="1">
      <c r="A161" s="35"/>
      <c r="B161" s="36"/>
      <c r="C161" s="254" t="s">
        <v>541</v>
      </c>
      <c r="D161" s="254" t="s">
        <v>340</v>
      </c>
      <c r="E161" s="255" t="s">
        <v>7755</v>
      </c>
      <c r="F161" s="256" t="s">
        <v>7756</v>
      </c>
      <c r="G161" s="257" t="s">
        <v>674</v>
      </c>
      <c r="H161" s="258">
        <v>1</v>
      </c>
      <c r="I161" s="259"/>
      <c r="J161" s="260">
        <f t="shared" si="20"/>
        <v>0</v>
      </c>
      <c r="K161" s="256" t="s">
        <v>6783</v>
      </c>
      <c r="L161" s="261"/>
      <c r="M161" s="262" t="s">
        <v>1</v>
      </c>
      <c r="N161" s="263" t="s">
        <v>40</v>
      </c>
      <c r="O161" s="72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531</v>
      </c>
      <c r="AT161" s="203" t="s">
        <v>340</v>
      </c>
      <c r="AU161" s="203" t="s">
        <v>86</v>
      </c>
      <c r="AY161" s="18" t="s">
        <v>239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18" t="s">
        <v>83</v>
      </c>
      <c r="BK161" s="204">
        <f t="shared" si="29"/>
        <v>0</v>
      </c>
      <c r="BL161" s="18" t="s">
        <v>169</v>
      </c>
      <c r="BM161" s="203" t="s">
        <v>7757</v>
      </c>
    </row>
    <row r="162" spans="1:65" s="2" customFormat="1" ht="16.5" customHeight="1">
      <c r="A162" s="35"/>
      <c r="B162" s="36"/>
      <c r="C162" s="192" t="s">
        <v>546</v>
      </c>
      <c r="D162" s="192" t="s">
        <v>241</v>
      </c>
      <c r="E162" s="193" t="s">
        <v>7758</v>
      </c>
      <c r="F162" s="194" t="s">
        <v>7759</v>
      </c>
      <c r="G162" s="195" t="s">
        <v>674</v>
      </c>
      <c r="H162" s="196">
        <v>1</v>
      </c>
      <c r="I162" s="197"/>
      <c r="J162" s="198">
        <f t="shared" si="20"/>
        <v>0</v>
      </c>
      <c r="K162" s="194" t="s">
        <v>6783</v>
      </c>
      <c r="L162" s="40"/>
      <c r="M162" s="199" t="s">
        <v>1</v>
      </c>
      <c r="N162" s="200" t="s">
        <v>40</v>
      </c>
      <c r="O162" s="72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169</v>
      </c>
      <c r="AT162" s="203" t="s">
        <v>241</v>
      </c>
      <c r="AU162" s="203" t="s">
        <v>86</v>
      </c>
      <c r="AY162" s="18" t="s">
        <v>239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18" t="s">
        <v>83</v>
      </c>
      <c r="BK162" s="204">
        <f t="shared" si="29"/>
        <v>0</v>
      </c>
      <c r="BL162" s="18" t="s">
        <v>169</v>
      </c>
      <c r="BM162" s="203" t="s">
        <v>7760</v>
      </c>
    </row>
    <row r="163" spans="1:65" s="2" customFormat="1" ht="16.5" customHeight="1">
      <c r="A163" s="35"/>
      <c r="B163" s="36"/>
      <c r="C163" s="254" t="s">
        <v>553</v>
      </c>
      <c r="D163" s="254" t="s">
        <v>340</v>
      </c>
      <c r="E163" s="255" t="s">
        <v>7761</v>
      </c>
      <c r="F163" s="256" t="s">
        <v>7762</v>
      </c>
      <c r="G163" s="257" t="s">
        <v>674</v>
      </c>
      <c r="H163" s="258">
        <v>1</v>
      </c>
      <c r="I163" s="259"/>
      <c r="J163" s="260">
        <f t="shared" si="20"/>
        <v>0</v>
      </c>
      <c r="K163" s="256" t="s">
        <v>6783</v>
      </c>
      <c r="L163" s="261"/>
      <c r="M163" s="262" t="s">
        <v>1</v>
      </c>
      <c r="N163" s="263" t="s">
        <v>40</v>
      </c>
      <c r="O163" s="72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531</v>
      </c>
      <c r="AT163" s="203" t="s">
        <v>340</v>
      </c>
      <c r="AU163" s="203" t="s">
        <v>86</v>
      </c>
      <c r="AY163" s="18" t="s">
        <v>239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18" t="s">
        <v>83</v>
      </c>
      <c r="BK163" s="204">
        <f t="shared" si="29"/>
        <v>0</v>
      </c>
      <c r="BL163" s="18" t="s">
        <v>169</v>
      </c>
      <c r="BM163" s="203" t="s">
        <v>7763</v>
      </c>
    </row>
    <row r="164" spans="1:65" s="2" customFormat="1" ht="24.2" customHeight="1">
      <c r="A164" s="35"/>
      <c r="B164" s="36"/>
      <c r="C164" s="192" t="s">
        <v>568</v>
      </c>
      <c r="D164" s="192" t="s">
        <v>241</v>
      </c>
      <c r="E164" s="193" t="s">
        <v>7764</v>
      </c>
      <c r="F164" s="194" t="s">
        <v>7765</v>
      </c>
      <c r="G164" s="195" t="s">
        <v>674</v>
      </c>
      <c r="H164" s="196">
        <v>1</v>
      </c>
      <c r="I164" s="197"/>
      <c r="J164" s="198">
        <f t="shared" si="20"/>
        <v>0</v>
      </c>
      <c r="K164" s="194" t="s">
        <v>6783</v>
      </c>
      <c r="L164" s="40"/>
      <c r="M164" s="199" t="s">
        <v>1</v>
      </c>
      <c r="N164" s="200" t="s">
        <v>40</v>
      </c>
      <c r="O164" s="72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169</v>
      </c>
      <c r="AT164" s="203" t="s">
        <v>241</v>
      </c>
      <c r="AU164" s="203" t="s">
        <v>86</v>
      </c>
      <c r="AY164" s="18" t="s">
        <v>239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18" t="s">
        <v>83</v>
      </c>
      <c r="BK164" s="204">
        <f t="shared" si="29"/>
        <v>0</v>
      </c>
      <c r="BL164" s="18" t="s">
        <v>169</v>
      </c>
      <c r="BM164" s="203" t="s">
        <v>7766</v>
      </c>
    </row>
    <row r="165" spans="1:65" s="2" customFormat="1" ht="24.2" customHeight="1">
      <c r="A165" s="35"/>
      <c r="B165" s="36"/>
      <c r="C165" s="254" t="s">
        <v>578</v>
      </c>
      <c r="D165" s="254" t="s">
        <v>340</v>
      </c>
      <c r="E165" s="255" t="s">
        <v>7767</v>
      </c>
      <c r="F165" s="256" t="s">
        <v>7768</v>
      </c>
      <c r="G165" s="257" t="s">
        <v>674</v>
      </c>
      <c r="H165" s="258">
        <v>1</v>
      </c>
      <c r="I165" s="259"/>
      <c r="J165" s="260">
        <f t="shared" si="20"/>
        <v>0</v>
      </c>
      <c r="K165" s="256" t="s">
        <v>6783</v>
      </c>
      <c r="L165" s="261"/>
      <c r="M165" s="262" t="s">
        <v>1</v>
      </c>
      <c r="N165" s="263" t="s">
        <v>40</v>
      </c>
      <c r="O165" s="72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531</v>
      </c>
      <c r="AT165" s="203" t="s">
        <v>340</v>
      </c>
      <c r="AU165" s="203" t="s">
        <v>86</v>
      </c>
      <c r="AY165" s="18" t="s">
        <v>239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18" t="s">
        <v>83</v>
      </c>
      <c r="BK165" s="204">
        <f t="shared" si="29"/>
        <v>0</v>
      </c>
      <c r="BL165" s="18" t="s">
        <v>169</v>
      </c>
      <c r="BM165" s="203" t="s">
        <v>7769</v>
      </c>
    </row>
    <row r="166" spans="1:65" s="2" customFormat="1" ht="16.5" customHeight="1">
      <c r="A166" s="35"/>
      <c r="B166" s="36"/>
      <c r="C166" s="192" t="s">
        <v>590</v>
      </c>
      <c r="D166" s="192" t="s">
        <v>241</v>
      </c>
      <c r="E166" s="193" t="s">
        <v>7770</v>
      </c>
      <c r="F166" s="194" t="s">
        <v>7771</v>
      </c>
      <c r="G166" s="195" t="s">
        <v>674</v>
      </c>
      <c r="H166" s="196">
        <v>1</v>
      </c>
      <c r="I166" s="197"/>
      <c r="J166" s="198">
        <f t="shared" si="20"/>
        <v>0</v>
      </c>
      <c r="K166" s="194" t="s">
        <v>6783</v>
      </c>
      <c r="L166" s="40"/>
      <c r="M166" s="199" t="s">
        <v>1</v>
      </c>
      <c r="N166" s="200" t="s">
        <v>40</v>
      </c>
      <c r="O166" s="72"/>
      <c r="P166" s="201">
        <f t="shared" si="21"/>
        <v>0</v>
      </c>
      <c r="Q166" s="201">
        <v>0</v>
      </c>
      <c r="R166" s="201">
        <f t="shared" si="22"/>
        <v>0</v>
      </c>
      <c r="S166" s="201">
        <v>0</v>
      </c>
      <c r="T166" s="202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169</v>
      </c>
      <c r="AT166" s="203" t="s">
        <v>241</v>
      </c>
      <c r="AU166" s="203" t="s">
        <v>86</v>
      </c>
      <c r="AY166" s="18" t="s">
        <v>239</v>
      </c>
      <c r="BE166" s="204">
        <f t="shared" si="24"/>
        <v>0</v>
      </c>
      <c r="BF166" s="204">
        <f t="shared" si="25"/>
        <v>0</v>
      </c>
      <c r="BG166" s="204">
        <f t="shared" si="26"/>
        <v>0</v>
      </c>
      <c r="BH166" s="204">
        <f t="shared" si="27"/>
        <v>0</v>
      </c>
      <c r="BI166" s="204">
        <f t="shared" si="28"/>
        <v>0</v>
      </c>
      <c r="BJ166" s="18" t="s">
        <v>83</v>
      </c>
      <c r="BK166" s="204">
        <f t="shared" si="29"/>
        <v>0</v>
      </c>
      <c r="BL166" s="18" t="s">
        <v>169</v>
      </c>
      <c r="BM166" s="203" t="s">
        <v>7772</v>
      </c>
    </row>
    <row r="167" spans="1:65" s="2" customFormat="1" ht="16.5" customHeight="1">
      <c r="A167" s="35"/>
      <c r="B167" s="36"/>
      <c r="C167" s="254" t="s">
        <v>604</v>
      </c>
      <c r="D167" s="254" t="s">
        <v>340</v>
      </c>
      <c r="E167" s="255" t="s">
        <v>7773</v>
      </c>
      <c r="F167" s="256" t="s">
        <v>7774</v>
      </c>
      <c r="G167" s="257" t="s">
        <v>674</v>
      </c>
      <c r="H167" s="258">
        <v>1</v>
      </c>
      <c r="I167" s="259"/>
      <c r="J167" s="260">
        <f t="shared" si="20"/>
        <v>0</v>
      </c>
      <c r="K167" s="256" t="s">
        <v>6783</v>
      </c>
      <c r="L167" s="261"/>
      <c r="M167" s="262" t="s">
        <v>1</v>
      </c>
      <c r="N167" s="263" t="s">
        <v>40</v>
      </c>
      <c r="O167" s="72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531</v>
      </c>
      <c r="AT167" s="203" t="s">
        <v>340</v>
      </c>
      <c r="AU167" s="203" t="s">
        <v>86</v>
      </c>
      <c r="AY167" s="18" t="s">
        <v>239</v>
      </c>
      <c r="BE167" s="204">
        <f t="shared" si="24"/>
        <v>0</v>
      </c>
      <c r="BF167" s="204">
        <f t="shared" si="25"/>
        <v>0</v>
      </c>
      <c r="BG167" s="204">
        <f t="shared" si="26"/>
        <v>0</v>
      </c>
      <c r="BH167" s="204">
        <f t="shared" si="27"/>
        <v>0</v>
      </c>
      <c r="BI167" s="204">
        <f t="shared" si="28"/>
        <v>0</v>
      </c>
      <c r="BJ167" s="18" t="s">
        <v>83</v>
      </c>
      <c r="BK167" s="204">
        <f t="shared" si="29"/>
        <v>0</v>
      </c>
      <c r="BL167" s="18" t="s">
        <v>169</v>
      </c>
      <c r="BM167" s="203" t="s">
        <v>7775</v>
      </c>
    </row>
    <row r="168" spans="1:65" s="2" customFormat="1" ht="16.5" customHeight="1">
      <c r="A168" s="35"/>
      <c r="B168" s="36"/>
      <c r="C168" s="192" t="s">
        <v>611</v>
      </c>
      <c r="D168" s="192" t="s">
        <v>241</v>
      </c>
      <c r="E168" s="193" t="s">
        <v>7776</v>
      </c>
      <c r="F168" s="194" t="s">
        <v>7777</v>
      </c>
      <c r="G168" s="195" t="s">
        <v>519</v>
      </c>
      <c r="H168" s="196">
        <v>40</v>
      </c>
      <c r="I168" s="197"/>
      <c r="J168" s="198">
        <f t="shared" si="20"/>
        <v>0</v>
      </c>
      <c r="K168" s="194" t="s">
        <v>6783</v>
      </c>
      <c r="L168" s="40"/>
      <c r="M168" s="199" t="s">
        <v>1</v>
      </c>
      <c r="N168" s="200" t="s">
        <v>40</v>
      </c>
      <c r="O168" s="72"/>
      <c r="P168" s="201">
        <f t="shared" si="21"/>
        <v>0</v>
      </c>
      <c r="Q168" s="201">
        <v>0</v>
      </c>
      <c r="R168" s="201">
        <f t="shared" si="22"/>
        <v>0</v>
      </c>
      <c r="S168" s="201">
        <v>0</v>
      </c>
      <c r="T168" s="202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169</v>
      </c>
      <c r="AT168" s="203" t="s">
        <v>241</v>
      </c>
      <c r="AU168" s="203" t="s">
        <v>86</v>
      </c>
      <c r="AY168" s="18" t="s">
        <v>239</v>
      </c>
      <c r="BE168" s="204">
        <f t="shared" si="24"/>
        <v>0</v>
      </c>
      <c r="BF168" s="204">
        <f t="shared" si="25"/>
        <v>0</v>
      </c>
      <c r="BG168" s="204">
        <f t="shared" si="26"/>
        <v>0</v>
      </c>
      <c r="BH168" s="204">
        <f t="shared" si="27"/>
        <v>0</v>
      </c>
      <c r="BI168" s="204">
        <f t="shared" si="28"/>
        <v>0</v>
      </c>
      <c r="BJ168" s="18" t="s">
        <v>83</v>
      </c>
      <c r="BK168" s="204">
        <f t="shared" si="29"/>
        <v>0</v>
      </c>
      <c r="BL168" s="18" t="s">
        <v>169</v>
      </c>
      <c r="BM168" s="203" t="s">
        <v>7778</v>
      </c>
    </row>
    <row r="169" spans="1:65" s="2" customFormat="1" ht="16.5" customHeight="1">
      <c r="A169" s="35"/>
      <c r="B169" s="36"/>
      <c r="C169" s="254" t="s">
        <v>627</v>
      </c>
      <c r="D169" s="254" t="s">
        <v>340</v>
      </c>
      <c r="E169" s="255" t="s">
        <v>7779</v>
      </c>
      <c r="F169" s="256" t="s">
        <v>7780</v>
      </c>
      <c r="G169" s="257" t="s">
        <v>519</v>
      </c>
      <c r="H169" s="258">
        <v>40</v>
      </c>
      <c r="I169" s="259"/>
      <c r="J169" s="260">
        <f t="shared" si="20"/>
        <v>0</v>
      </c>
      <c r="K169" s="256" t="s">
        <v>6783</v>
      </c>
      <c r="L169" s="261"/>
      <c r="M169" s="262" t="s">
        <v>1</v>
      </c>
      <c r="N169" s="263" t="s">
        <v>40</v>
      </c>
      <c r="O169" s="72"/>
      <c r="P169" s="201">
        <f t="shared" si="21"/>
        <v>0</v>
      </c>
      <c r="Q169" s="201">
        <v>0</v>
      </c>
      <c r="R169" s="201">
        <f t="shared" si="22"/>
        <v>0</v>
      </c>
      <c r="S169" s="201">
        <v>0</v>
      </c>
      <c r="T169" s="202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531</v>
      </c>
      <c r="AT169" s="203" t="s">
        <v>340</v>
      </c>
      <c r="AU169" s="203" t="s">
        <v>86</v>
      </c>
      <c r="AY169" s="18" t="s">
        <v>239</v>
      </c>
      <c r="BE169" s="204">
        <f t="shared" si="24"/>
        <v>0</v>
      </c>
      <c r="BF169" s="204">
        <f t="shared" si="25"/>
        <v>0</v>
      </c>
      <c r="BG169" s="204">
        <f t="shared" si="26"/>
        <v>0</v>
      </c>
      <c r="BH169" s="204">
        <f t="shared" si="27"/>
        <v>0</v>
      </c>
      <c r="BI169" s="204">
        <f t="shared" si="28"/>
        <v>0</v>
      </c>
      <c r="BJ169" s="18" t="s">
        <v>83</v>
      </c>
      <c r="BK169" s="204">
        <f t="shared" si="29"/>
        <v>0</v>
      </c>
      <c r="BL169" s="18" t="s">
        <v>169</v>
      </c>
      <c r="BM169" s="203" t="s">
        <v>7781</v>
      </c>
    </row>
    <row r="170" spans="1:65" s="2" customFormat="1" ht="16.5" customHeight="1">
      <c r="A170" s="35"/>
      <c r="B170" s="36"/>
      <c r="C170" s="192" t="s">
        <v>643</v>
      </c>
      <c r="D170" s="192" t="s">
        <v>241</v>
      </c>
      <c r="E170" s="193" t="s">
        <v>7782</v>
      </c>
      <c r="F170" s="194" t="s">
        <v>7783</v>
      </c>
      <c r="G170" s="195" t="s">
        <v>519</v>
      </c>
      <c r="H170" s="196">
        <v>35</v>
      </c>
      <c r="I170" s="197"/>
      <c r="J170" s="198">
        <f t="shared" si="20"/>
        <v>0</v>
      </c>
      <c r="K170" s="194" t="s">
        <v>6783</v>
      </c>
      <c r="L170" s="40"/>
      <c r="M170" s="199" t="s">
        <v>1</v>
      </c>
      <c r="N170" s="200" t="s">
        <v>40</v>
      </c>
      <c r="O170" s="72"/>
      <c r="P170" s="201">
        <f t="shared" si="21"/>
        <v>0</v>
      </c>
      <c r="Q170" s="201">
        <v>0</v>
      </c>
      <c r="R170" s="201">
        <f t="shared" si="22"/>
        <v>0</v>
      </c>
      <c r="S170" s="201">
        <v>0</v>
      </c>
      <c r="T170" s="202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169</v>
      </c>
      <c r="AT170" s="203" t="s">
        <v>241</v>
      </c>
      <c r="AU170" s="203" t="s">
        <v>86</v>
      </c>
      <c r="AY170" s="18" t="s">
        <v>239</v>
      </c>
      <c r="BE170" s="204">
        <f t="shared" si="24"/>
        <v>0</v>
      </c>
      <c r="BF170" s="204">
        <f t="shared" si="25"/>
        <v>0</v>
      </c>
      <c r="BG170" s="204">
        <f t="shared" si="26"/>
        <v>0</v>
      </c>
      <c r="BH170" s="204">
        <f t="shared" si="27"/>
        <v>0</v>
      </c>
      <c r="BI170" s="204">
        <f t="shared" si="28"/>
        <v>0</v>
      </c>
      <c r="BJ170" s="18" t="s">
        <v>83</v>
      </c>
      <c r="BK170" s="204">
        <f t="shared" si="29"/>
        <v>0</v>
      </c>
      <c r="BL170" s="18" t="s">
        <v>169</v>
      </c>
      <c r="BM170" s="203" t="s">
        <v>7784</v>
      </c>
    </row>
    <row r="171" spans="1:65" s="2" customFormat="1" ht="16.5" customHeight="1">
      <c r="A171" s="35"/>
      <c r="B171" s="36"/>
      <c r="C171" s="254" t="s">
        <v>651</v>
      </c>
      <c r="D171" s="254" t="s">
        <v>340</v>
      </c>
      <c r="E171" s="255" t="s">
        <v>7785</v>
      </c>
      <c r="F171" s="256" t="s">
        <v>7786</v>
      </c>
      <c r="G171" s="257" t="s">
        <v>519</v>
      </c>
      <c r="H171" s="258">
        <v>35</v>
      </c>
      <c r="I171" s="259"/>
      <c r="J171" s="260">
        <f t="shared" si="20"/>
        <v>0</v>
      </c>
      <c r="K171" s="256" t="s">
        <v>6783</v>
      </c>
      <c r="L171" s="261"/>
      <c r="M171" s="262" t="s">
        <v>1</v>
      </c>
      <c r="N171" s="263" t="s">
        <v>40</v>
      </c>
      <c r="O171" s="72"/>
      <c r="P171" s="201">
        <f t="shared" si="21"/>
        <v>0</v>
      </c>
      <c r="Q171" s="201">
        <v>0</v>
      </c>
      <c r="R171" s="201">
        <f t="shared" si="22"/>
        <v>0</v>
      </c>
      <c r="S171" s="201">
        <v>0</v>
      </c>
      <c r="T171" s="202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531</v>
      </c>
      <c r="AT171" s="203" t="s">
        <v>340</v>
      </c>
      <c r="AU171" s="203" t="s">
        <v>86</v>
      </c>
      <c r="AY171" s="18" t="s">
        <v>239</v>
      </c>
      <c r="BE171" s="204">
        <f t="shared" si="24"/>
        <v>0</v>
      </c>
      <c r="BF171" s="204">
        <f t="shared" si="25"/>
        <v>0</v>
      </c>
      <c r="BG171" s="204">
        <f t="shared" si="26"/>
        <v>0</v>
      </c>
      <c r="BH171" s="204">
        <f t="shared" si="27"/>
        <v>0</v>
      </c>
      <c r="BI171" s="204">
        <f t="shared" si="28"/>
        <v>0</v>
      </c>
      <c r="BJ171" s="18" t="s">
        <v>83</v>
      </c>
      <c r="BK171" s="204">
        <f t="shared" si="29"/>
        <v>0</v>
      </c>
      <c r="BL171" s="18" t="s">
        <v>169</v>
      </c>
      <c r="BM171" s="203" t="s">
        <v>7787</v>
      </c>
    </row>
    <row r="172" spans="1:65" s="2" customFormat="1" ht="16.5" customHeight="1">
      <c r="A172" s="35"/>
      <c r="B172" s="36"/>
      <c r="C172" s="192" t="s">
        <v>655</v>
      </c>
      <c r="D172" s="192" t="s">
        <v>241</v>
      </c>
      <c r="E172" s="193" t="s">
        <v>7788</v>
      </c>
      <c r="F172" s="194" t="s">
        <v>7789</v>
      </c>
      <c r="G172" s="195" t="s">
        <v>519</v>
      </c>
      <c r="H172" s="196">
        <v>80</v>
      </c>
      <c r="I172" s="197"/>
      <c r="J172" s="198">
        <f t="shared" si="20"/>
        <v>0</v>
      </c>
      <c r="K172" s="194" t="s">
        <v>6783</v>
      </c>
      <c r="L172" s="40"/>
      <c r="M172" s="199" t="s">
        <v>1</v>
      </c>
      <c r="N172" s="200" t="s">
        <v>40</v>
      </c>
      <c r="O172" s="72"/>
      <c r="P172" s="201">
        <f t="shared" si="21"/>
        <v>0</v>
      </c>
      <c r="Q172" s="201">
        <v>0</v>
      </c>
      <c r="R172" s="201">
        <f t="shared" si="22"/>
        <v>0</v>
      </c>
      <c r="S172" s="201">
        <v>0</v>
      </c>
      <c r="T172" s="202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169</v>
      </c>
      <c r="AT172" s="203" t="s">
        <v>241</v>
      </c>
      <c r="AU172" s="203" t="s">
        <v>86</v>
      </c>
      <c r="AY172" s="18" t="s">
        <v>239</v>
      </c>
      <c r="BE172" s="204">
        <f t="shared" si="24"/>
        <v>0</v>
      </c>
      <c r="BF172" s="204">
        <f t="shared" si="25"/>
        <v>0</v>
      </c>
      <c r="BG172" s="204">
        <f t="shared" si="26"/>
        <v>0</v>
      </c>
      <c r="BH172" s="204">
        <f t="shared" si="27"/>
        <v>0</v>
      </c>
      <c r="BI172" s="204">
        <f t="shared" si="28"/>
        <v>0</v>
      </c>
      <c r="BJ172" s="18" t="s">
        <v>83</v>
      </c>
      <c r="BK172" s="204">
        <f t="shared" si="29"/>
        <v>0</v>
      </c>
      <c r="BL172" s="18" t="s">
        <v>169</v>
      </c>
      <c r="BM172" s="203" t="s">
        <v>7790</v>
      </c>
    </row>
    <row r="173" spans="1:65" s="2" customFormat="1" ht="16.5" customHeight="1">
      <c r="A173" s="35"/>
      <c r="B173" s="36"/>
      <c r="C173" s="254" t="s">
        <v>665</v>
      </c>
      <c r="D173" s="254" t="s">
        <v>340</v>
      </c>
      <c r="E173" s="255" t="s">
        <v>7791</v>
      </c>
      <c r="F173" s="256" t="s">
        <v>7792</v>
      </c>
      <c r="G173" s="257" t="s">
        <v>519</v>
      </c>
      <c r="H173" s="258">
        <v>80</v>
      </c>
      <c r="I173" s="259"/>
      <c r="J173" s="260">
        <f t="shared" si="20"/>
        <v>0</v>
      </c>
      <c r="K173" s="256" t="s">
        <v>6783</v>
      </c>
      <c r="L173" s="261"/>
      <c r="M173" s="262" t="s">
        <v>1</v>
      </c>
      <c r="N173" s="263" t="s">
        <v>40</v>
      </c>
      <c r="O173" s="72"/>
      <c r="P173" s="201">
        <f t="shared" si="21"/>
        <v>0</v>
      </c>
      <c r="Q173" s="201">
        <v>0</v>
      </c>
      <c r="R173" s="201">
        <f t="shared" si="22"/>
        <v>0</v>
      </c>
      <c r="S173" s="201">
        <v>0</v>
      </c>
      <c r="T173" s="202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531</v>
      </c>
      <c r="AT173" s="203" t="s">
        <v>340</v>
      </c>
      <c r="AU173" s="203" t="s">
        <v>86</v>
      </c>
      <c r="AY173" s="18" t="s">
        <v>239</v>
      </c>
      <c r="BE173" s="204">
        <f t="shared" si="24"/>
        <v>0</v>
      </c>
      <c r="BF173" s="204">
        <f t="shared" si="25"/>
        <v>0</v>
      </c>
      <c r="BG173" s="204">
        <f t="shared" si="26"/>
        <v>0</v>
      </c>
      <c r="BH173" s="204">
        <f t="shared" si="27"/>
        <v>0</v>
      </c>
      <c r="BI173" s="204">
        <f t="shared" si="28"/>
        <v>0</v>
      </c>
      <c r="BJ173" s="18" t="s">
        <v>83</v>
      </c>
      <c r="BK173" s="204">
        <f t="shared" si="29"/>
        <v>0</v>
      </c>
      <c r="BL173" s="18" t="s">
        <v>169</v>
      </c>
      <c r="BM173" s="203" t="s">
        <v>7793</v>
      </c>
    </row>
    <row r="174" spans="1:65" s="2" customFormat="1" ht="16.5" customHeight="1">
      <c r="A174" s="35"/>
      <c r="B174" s="36"/>
      <c r="C174" s="192" t="s">
        <v>671</v>
      </c>
      <c r="D174" s="192" t="s">
        <v>241</v>
      </c>
      <c r="E174" s="193" t="s">
        <v>7794</v>
      </c>
      <c r="F174" s="194" t="s">
        <v>7795</v>
      </c>
      <c r="G174" s="195" t="s">
        <v>519</v>
      </c>
      <c r="H174" s="196">
        <v>35</v>
      </c>
      <c r="I174" s="197"/>
      <c r="J174" s="198">
        <f t="shared" si="20"/>
        <v>0</v>
      </c>
      <c r="K174" s="194" t="s">
        <v>6783</v>
      </c>
      <c r="L174" s="40"/>
      <c r="M174" s="199" t="s">
        <v>1</v>
      </c>
      <c r="N174" s="200" t="s">
        <v>40</v>
      </c>
      <c r="O174" s="72"/>
      <c r="P174" s="201">
        <f t="shared" si="21"/>
        <v>0</v>
      </c>
      <c r="Q174" s="201">
        <v>0</v>
      </c>
      <c r="R174" s="201">
        <f t="shared" si="22"/>
        <v>0</v>
      </c>
      <c r="S174" s="201">
        <v>0</v>
      </c>
      <c r="T174" s="202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169</v>
      </c>
      <c r="AT174" s="203" t="s">
        <v>241</v>
      </c>
      <c r="AU174" s="203" t="s">
        <v>86</v>
      </c>
      <c r="AY174" s="18" t="s">
        <v>239</v>
      </c>
      <c r="BE174" s="204">
        <f t="shared" si="24"/>
        <v>0</v>
      </c>
      <c r="BF174" s="204">
        <f t="shared" si="25"/>
        <v>0</v>
      </c>
      <c r="BG174" s="204">
        <f t="shared" si="26"/>
        <v>0</v>
      </c>
      <c r="BH174" s="204">
        <f t="shared" si="27"/>
        <v>0</v>
      </c>
      <c r="BI174" s="204">
        <f t="shared" si="28"/>
        <v>0</v>
      </c>
      <c r="BJ174" s="18" t="s">
        <v>83</v>
      </c>
      <c r="BK174" s="204">
        <f t="shared" si="29"/>
        <v>0</v>
      </c>
      <c r="BL174" s="18" t="s">
        <v>169</v>
      </c>
      <c r="BM174" s="203" t="s">
        <v>7796</v>
      </c>
    </row>
    <row r="175" spans="1:65" s="2" customFormat="1" ht="16.5" customHeight="1">
      <c r="A175" s="35"/>
      <c r="B175" s="36"/>
      <c r="C175" s="254" t="s">
        <v>677</v>
      </c>
      <c r="D175" s="254" t="s">
        <v>340</v>
      </c>
      <c r="E175" s="255" t="s">
        <v>7797</v>
      </c>
      <c r="F175" s="256" t="s">
        <v>7798</v>
      </c>
      <c r="G175" s="257" t="s">
        <v>519</v>
      </c>
      <c r="H175" s="258">
        <v>35</v>
      </c>
      <c r="I175" s="259"/>
      <c r="J175" s="260">
        <f t="shared" si="20"/>
        <v>0</v>
      </c>
      <c r="K175" s="256" t="s">
        <v>6783</v>
      </c>
      <c r="L175" s="261"/>
      <c r="M175" s="262" t="s">
        <v>1</v>
      </c>
      <c r="N175" s="263" t="s">
        <v>40</v>
      </c>
      <c r="O175" s="72"/>
      <c r="P175" s="201">
        <f t="shared" si="21"/>
        <v>0</v>
      </c>
      <c r="Q175" s="201">
        <v>0</v>
      </c>
      <c r="R175" s="201">
        <f t="shared" si="22"/>
        <v>0</v>
      </c>
      <c r="S175" s="201">
        <v>0</v>
      </c>
      <c r="T175" s="202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531</v>
      </c>
      <c r="AT175" s="203" t="s">
        <v>340</v>
      </c>
      <c r="AU175" s="203" t="s">
        <v>86</v>
      </c>
      <c r="AY175" s="18" t="s">
        <v>239</v>
      </c>
      <c r="BE175" s="204">
        <f t="shared" si="24"/>
        <v>0</v>
      </c>
      <c r="BF175" s="204">
        <f t="shared" si="25"/>
        <v>0</v>
      </c>
      <c r="BG175" s="204">
        <f t="shared" si="26"/>
        <v>0</v>
      </c>
      <c r="BH175" s="204">
        <f t="shared" si="27"/>
        <v>0</v>
      </c>
      <c r="BI175" s="204">
        <f t="shared" si="28"/>
        <v>0</v>
      </c>
      <c r="BJ175" s="18" t="s">
        <v>83</v>
      </c>
      <c r="BK175" s="204">
        <f t="shared" si="29"/>
        <v>0</v>
      </c>
      <c r="BL175" s="18" t="s">
        <v>169</v>
      </c>
      <c r="BM175" s="203" t="s">
        <v>7799</v>
      </c>
    </row>
    <row r="176" spans="1:65" s="2" customFormat="1" ht="16.5" customHeight="1">
      <c r="A176" s="35"/>
      <c r="B176" s="36"/>
      <c r="C176" s="192" t="s">
        <v>682</v>
      </c>
      <c r="D176" s="192" t="s">
        <v>241</v>
      </c>
      <c r="E176" s="193" t="s">
        <v>7800</v>
      </c>
      <c r="F176" s="194" t="s">
        <v>7801</v>
      </c>
      <c r="G176" s="195" t="s">
        <v>519</v>
      </c>
      <c r="H176" s="196">
        <v>20</v>
      </c>
      <c r="I176" s="197"/>
      <c r="J176" s="198">
        <f t="shared" si="20"/>
        <v>0</v>
      </c>
      <c r="K176" s="194" t="s">
        <v>6783</v>
      </c>
      <c r="L176" s="40"/>
      <c r="M176" s="199" t="s">
        <v>1</v>
      </c>
      <c r="N176" s="200" t="s">
        <v>40</v>
      </c>
      <c r="O176" s="72"/>
      <c r="P176" s="201">
        <f t="shared" si="21"/>
        <v>0</v>
      </c>
      <c r="Q176" s="201">
        <v>0</v>
      </c>
      <c r="R176" s="201">
        <f t="shared" si="22"/>
        <v>0</v>
      </c>
      <c r="S176" s="201">
        <v>0</v>
      </c>
      <c r="T176" s="202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169</v>
      </c>
      <c r="AT176" s="203" t="s">
        <v>241</v>
      </c>
      <c r="AU176" s="203" t="s">
        <v>86</v>
      </c>
      <c r="AY176" s="18" t="s">
        <v>239</v>
      </c>
      <c r="BE176" s="204">
        <f t="shared" si="24"/>
        <v>0</v>
      </c>
      <c r="BF176" s="204">
        <f t="shared" si="25"/>
        <v>0</v>
      </c>
      <c r="BG176" s="204">
        <f t="shared" si="26"/>
        <v>0</v>
      </c>
      <c r="BH176" s="204">
        <f t="shared" si="27"/>
        <v>0</v>
      </c>
      <c r="BI176" s="204">
        <f t="shared" si="28"/>
        <v>0</v>
      </c>
      <c r="BJ176" s="18" t="s">
        <v>83</v>
      </c>
      <c r="BK176" s="204">
        <f t="shared" si="29"/>
        <v>0</v>
      </c>
      <c r="BL176" s="18" t="s">
        <v>169</v>
      </c>
      <c r="BM176" s="203" t="s">
        <v>7802</v>
      </c>
    </row>
    <row r="177" spans="1:65" s="2" customFormat="1" ht="16.5" customHeight="1">
      <c r="A177" s="35"/>
      <c r="B177" s="36"/>
      <c r="C177" s="254" t="s">
        <v>687</v>
      </c>
      <c r="D177" s="254" t="s">
        <v>340</v>
      </c>
      <c r="E177" s="255" t="s">
        <v>7803</v>
      </c>
      <c r="F177" s="256" t="s">
        <v>7804</v>
      </c>
      <c r="G177" s="257" t="s">
        <v>519</v>
      </c>
      <c r="H177" s="258">
        <v>20</v>
      </c>
      <c r="I177" s="259"/>
      <c r="J177" s="260">
        <f t="shared" si="20"/>
        <v>0</v>
      </c>
      <c r="K177" s="256" t="s">
        <v>6783</v>
      </c>
      <c r="L177" s="261"/>
      <c r="M177" s="262" t="s">
        <v>1</v>
      </c>
      <c r="N177" s="263" t="s">
        <v>40</v>
      </c>
      <c r="O177" s="72"/>
      <c r="P177" s="201">
        <f t="shared" si="21"/>
        <v>0</v>
      </c>
      <c r="Q177" s="201">
        <v>0</v>
      </c>
      <c r="R177" s="201">
        <f t="shared" si="22"/>
        <v>0</v>
      </c>
      <c r="S177" s="201">
        <v>0</v>
      </c>
      <c r="T177" s="202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531</v>
      </c>
      <c r="AT177" s="203" t="s">
        <v>340</v>
      </c>
      <c r="AU177" s="203" t="s">
        <v>86</v>
      </c>
      <c r="AY177" s="18" t="s">
        <v>239</v>
      </c>
      <c r="BE177" s="204">
        <f t="shared" si="24"/>
        <v>0</v>
      </c>
      <c r="BF177" s="204">
        <f t="shared" si="25"/>
        <v>0</v>
      </c>
      <c r="BG177" s="204">
        <f t="shared" si="26"/>
        <v>0</v>
      </c>
      <c r="BH177" s="204">
        <f t="shared" si="27"/>
        <v>0</v>
      </c>
      <c r="BI177" s="204">
        <f t="shared" si="28"/>
        <v>0</v>
      </c>
      <c r="BJ177" s="18" t="s">
        <v>83</v>
      </c>
      <c r="BK177" s="204">
        <f t="shared" si="29"/>
        <v>0</v>
      </c>
      <c r="BL177" s="18" t="s">
        <v>169</v>
      </c>
      <c r="BM177" s="203" t="s">
        <v>7805</v>
      </c>
    </row>
    <row r="178" spans="1:65" s="2" customFormat="1" ht="16.5" customHeight="1">
      <c r="A178" s="35"/>
      <c r="B178" s="36"/>
      <c r="C178" s="192" t="s">
        <v>692</v>
      </c>
      <c r="D178" s="192" t="s">
        <v>241</v>
      </c>
      <c r="E178" s="193" t="s">
        <v>7806</v>
      </c>
      <c r="F178" s="194" t="s">
        <v>7807</v>
      </c>
      <c r="G178" s="195" t="s">
        <v>519</v>
      </c>
      <c r="H178" s="196">
        <v>10</v>
      </c>
      <c r="I178" s="197"/>
      <c r="J178" s="198">
        <f t="shared" si="20"/>
        <v>0</v>
      </c>
      <c r="K178" s="194" t="s">
        <v>6783</v>
      </c>
      <c r="L178" s="40"/>
      <c r="M178" s="199" t="s">
        <v>1</v>
      </c>
      <c r="N178" s="200" t="s">
        <v>40</v>
      </c>
      <c r="O178" s="72"/>
      <c r="P178" s="201">
        <f t="shared" si="21"/>
        <v>0</v>
      </c>
      <c r="Q178" s="201">
        <v>0</v>
      </c>
      <c r="R178" s="201">
        <f t="shared" si="22"/>
        <v>0</v>
      </c>
      <c r="S178" s="201">
        <v>0</v>
      </c>
      <c r="T178" s="202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169</v>
      </c>
      <c r="AT178" s="203" t="s">
        <v>241</v>
      </c>
      <c r="AU178" s="203" t="s">
        <v>86</v>
      </c>
      <c r="AY178" s="18" t="s">
        <v>239</v>
      </c>
      <c r="BE178" s="204">
        <f t="shared" si="24"/>
        <v>0</v>
      </c>
      <c r="BF178" s="204">
        <f t="shared" si="25"/>
        <v>0</v>
      </c>
      <c r="BG178" s="204">
        <f t="shared" si="26"/>
        <v>0</v>
      </c>
      <c r="BH178" s="204">
        <f t="shared" si="27"/>
        <v>0</v>
      </c>
      <c r="BI178" s="204">
        <f t="shared" si="28"/>
        <v>0</v>
      </c>
      <c r="BJ178" s="18" t="s">
        <v>83</v>
      </c>
      <c r="BK178" s="204">
        <f t="shared" si="29"/>
        <v>0</v>
      </c>
      <c r="BL178" s="18" t="s">
        <v>169</v>
      </c>
      <c r="BM178" s="203" t="s">
        <v>7808</v>
      </c>
    </row>
    <row r="179" spans="1:65" s="2" customFormat="1" ht="16.5" customHeight="1">
      <c r="A179" s="35"/>
      <c r="B179" s="36"/>
      <c r="C179" s="254" t="s">
        <v>697</v>
      </c>
      <c r="D179" s="254" t="s">
        <v>340</v>
      </c>
      <c r="E179" s="255" t="s">
        <v>7809</v>
      </c>
      <c r="F179" s="256" t="s">
        <v>7810</v>
      </c>
      <c r="G179" s="257" t="s">
        <v>519</v>
      </c>
      <c r="H179" s="258">
        <v>10</v>
      </c>
      <c r="I179" s="259"/>
      <c r="J179" s="260">
        <f t="shared" si="20"/>
        <v>0</v>
      </c>
      <c r="K179" s="256" t="s">
        <v>6783</v>
      </c>
      <c r="L179" s="261"/>
      <c r="M179" s="262" t="s">
        <v>1</v>
      </c>
      <c r="N179" s="263" t="s">
        <v>40</v>
      </c>
      <c r="O179" s="72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531</v>
      </c>
      <c r="AT179" s="203" t="s">
        <v>340</v>
      </c>
      <c r="AU179" s="203" t="s">
        <v>86</v>
      </c>
      <c r="AY179" s="18" t="s">
        <v>239</v>
      </c>
      <c r="BE179" s="204">
        <f t="shared" si="24"/>
        <v>0</v>
      </c>
      <c r="BF179" s="204">
        <f t="shared" si="25"/>
        <v>0</v>
      </c>
      <c r="BG179" s="204">
        <f t="shared" si="26"/>
        <v>0</v>
      </c>
      <c r="BH179" s="204">
        <f t="shared" si="27"/>
        <v>0</v>
      </c>
      <c r="BI179" s="204">
        <f t="shared" si="28"/>
        <v>0</v>
      </c>
      <c r="BJ179" s="18" t="s">
        <v>83</v>
      </c>
      <c r="BK179" s="204">
        <f t="shared" si="29"/>
        <v>0</v>
      </c>
      <c r="BL179" s="18" t="s">
        <v>169</v>
      </c>
      <c r="BM179" s="203" t="s">
        <v>7811</v>
      </c>
    </row>
    <row r="180" spans="1:65" s="2" customFormat="1" ht="24.2" customHeight="1">
      <c r="A180" s="35"/>
      <c r="B180" s="36"/>
      <c r="C180" s="192" t="s">
        <v>702</v>
      </c>
      <c r="D180" s="192" t="s">
        <v>241</v>
      </c>
      <c r="E180" s="193" t="s">
        <v>7812</v>
      </c>
      <c r="F180" s="194" t="s">
        <v>7813</v>
      </c>
      <c r="G180" s="195" t="s">
        <v>674</v>
      </c>
      <c r="H180" s="196">
        <v>2</v>
      </c>
      <c r="I180" s="197"/>
      <c r="J180" s="198">
        <f t="shared" si="20"/>
        <v>0</v>
      </c>
      <c r="K180" s="194" t="s">
        <v>6783</v>
      </c>
      <c r="L180" s="40"/>
      <c r="M180" s="199" t="s">
        <v>1</v>
      </c>
      <c r="N180" s="200" t="s">
        <v>40</v>
      </c>
      <c r="O180" s="72"/>
      <c r="P180" s="201">
        <f t="shared" si="21"/>
        <v>0</v>
      </c>
      <c r="Q180" s="201">
        <v>0</v>
      </c>
      <c r="R180" s="201">
        <f t="shared" si="22"/>
        <v>0</v>
      </c>
      <c r="S180" s="201">
        <v>0</v>
      </c>
      <c r="T180" s="202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169</v>
      </c>
      <c r="AT180" s="203" t="s">
        <v>241</v>
      </c>
      <c r="AU180" s="203" t="s">
        <v>86</v>
      </c>
      <c r="AY180" s="18" t="s">
        <v>239</v>
      </c>
      <c r="BE180" s="204">
        <f t="shared" si="24"/>
        <v>0</v>
      </c>
      <c r="BF180" s="204">
        <f t="shared" si="25"/>
        <v>0</v>
      </c>
      <c r="BG180" s="204">
        <f t="shared" si="26"/>
        <v>0</v>
      </c>
      <c r="BH180" s="204">
        <f t="shared" si="27"/>
        <v>0</v>
      </c>
      <c r="BI180" s="204">
        <f t="shared" si="28"/>
        <v>0</v>
      </c>
      <c r="BJ180" s="18" t="s">
        <v>83</v>
      </c>
      <c r="BK180" s="204">
        <f t="shared" si="29"/>
        <v>0</v>
      </c>
      <c r="BL180" s="18" t="s">
        <v>169</v>
      </c>
      <c r="BM180" s="203" t="s">
        <v>7814</v>
      </c>
    </row>
    <row r="181" spans="1:65" s="2" customFormat="1" ht="24.2" customHeight="1">
      <c r="A181" s="35"/>
      <c r="B181" s="36"/>
      <c r="C181" s="254" t="s">
        <v>707</v>
      </c>
      <c r="D181" s="254" t="s">
        <v>340</v>
      </c>
      <c r="E181" s="255" t="s">
        <v>7815</v>
      </c>
      <c r="F181" s="256" t="s">
        <v>7816</v>
      </c>
      <c r="G181" s="257" t="s">
        <v>674</v>
      </c>
      <c r="H181" s="258">
        <v>2</v>
      </c>
      <c r="I181" s="259"/>
      <c r="J181" s="260">
        <f t="shared" si="20"/>
        <v>0</v>
      </c>
      <c r="K181" s="256" t="s">
        <v>6783</v>
      </c>
      <c r="L181" s="261"/>
      <c r="M181" s="262" t="s">
        <v>1</v>
      </c>
      <c r="N181" s="263" t="s">
        <v>40</v>
      </c>
      <c r="O181" s="72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531</v>
      </c>
      <c r="AT181" s="203" t="s">
        <v>340</v>
      </c>
      <c r="AU181" s="203" t="s">
        <v>86</v>
      </c>
      <c r="AY181" s="18" t="s">
        <v>239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18" t="s">
        <v>83</v>
      </c>
      <c r="BK181" s="204">
        <f t="shared" si="29"/>
        <v>0</v>
      </c>
      <c r="BL181" s="18" t="s">
        <v>169</v>
      </c>
      <c r="BM181" s="203" t="s">
        <v>7817</v>
      </c>
    </row>
    <row r="182" spans="1:65" s="2" customFormat="1" ht="24.2" customHeight="1">
      <c r="A182" s="35"/>
      <c r="B182" s="36"/>
      <c r="C182" s="192" t="s">
        <v>712</v>
      </c>
      <c r="D182" s="192" t="s">
        <v>241</v>
      </c>
      <c r="E182" s="193" t="s">
        <v>7818</v>
      </c>
      <c r="F182" s="194" t="s">
        <v>7819</v>
      </c>
      <c r="G182" s="195" t="s">
        <v>674</v>
      </c>
      <c r="H182" s="196">
        <v>2</v>
      </c>
      <c r="I182" s="197"/>
      <c r="J182" s="198">
        <f t="shared" si="20"/>
        <v>0</v>
      </c>
      <c r="K182" s="194" t="s">
        <v>6783</v>
      </c>
      <c r="L182" s="40"/>
      <c r="M182" s="199" t="s">
        <v>1</v>
      </c>
      <c r="N182" s="200" t="s">
        <v>40</v>
      </c>
      <c r="O182" s="72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169</v>
      </c>
      <c r="AT182" s="203" t="s">
        <v>241</v>
      </c>
      <c r="AU182" s="203" t="s">
        <v>86</v>
      </c>
      <c r="AY182" s="18" t="s">
        <v>239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8" t="s">
        <v>83</v>
      </c>
      <c r="BK182" s="204">
        <f t="shared" si="29"/>
        <v>0</v>
      </c>
      <c r="BL182" s="18" t="s">
        <v>169</v>
      </c>
      <c r="BM182" s="203" t="s">
        <v>7820</v>
      </c>
    </row>
    <row r="183" spans="1:65" s="2" customFormat="1" ht="24.2" customHeight="1">
      <c r="A183" s="35"/>
      <c r="B183" s="36"/>
      <c r="C183" s="254" t="s">
        <v>717</v>
      </c>
      <c r="D183" s="254" t="s">
        <v>340</v>
      </c>
      <c r="E183" s="255" t="s">
        <v>7821</v>
      </c>
      <c r="F183" s="256" t="s">
        <v>7822</v>
      </c>
      <c r="G183" s="257" t="s">
        <v>674</v>
      </c>
      <c r="H183" s="258">
        <v>2</v>
      </c>
      <c r="I183" s="259"/>
      <c r="J183" s="260">
        <f t="shared" si="20"/>
        <v>0</v>
      </c>
      <c r="K183" s="256" t="s">
        <v>6783</v>
      </c>
      <c r="L183" s="261"/>
      <c r="M183" s="262" t="s">
        <v>1</v>
      </c>
      <c r="N183" s="263" t="s">
        <v>40</v>
      </c>
      <c r="O183" s="72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531</v>
      </c>
      <c r="AT183" s="203" t="s">
        <v>340</v>
      </c>
      <c r="AU183" s="203" t="s">
        <v>86</v>
      </c>
      <c r="AY183" s="18" t="s">
        <v>239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18" t="s">
        <v>83</v>
      </c>
      <c r="BK183" s="204">
        <f t="shared" si="29"/>
        <v>0</v>
      </c>
      <c r="BL183" s="18" t="s">
        <v>169</v>
      </c>
      <c r="BM183" s="203" t="s">
        <v>7823</v>
      </c>
    </row>
    <row r="184" spans="1:65" s="2" customFormat="1" ht="16.5" customHeight="1">
      <c r="A184" s="35"/>
      <c r="B184" s="36"/>
      <c r="C184" s="192" t="s">
        <v>722</v>
      </c>
      <c r="D184" s="192" t="s">
        <v>241</v>
      </c>
      <c r="E184" s="193" t="s">
        <v>7824</v>
      </c>
      <c r="F184" s="194" t="s">
        <v>7825</v>
      </c>
      <c r="G184" s="195" t="s">
        <v>674</v>
      </c>
      <c r="H184" s="196">
        <v>4</v>
      </c>
      <c r="I184" s="197"/>
      <c r="J184" s="198">
        <f t="shared" si="20"/>
        <v>0</v>
      </c>
      <c r="K184" s="194" t="s">
        <v>6783</v>
      </c>
      <c r="L184" s="40"/>
      <c r="M184" s="199" t="s">
        <v>1</v>
      </c>
      <c r="N184" s="200" t="s">
        <v>40</v>
      </c>
      <c r="O184" s="72"/>
      <c r="P184" s="201">
        <f t="shared" si="21"/>
        <v>0</v>
      </c>
      <c r="Q184" s="201">
        <v>0</v>
      </c>
      <c r="R184" s="201">
        <f t="shared" si="22"/>
        <v>0</v>
      </c>
      <c r="S184" s="201">
        <v>0</v>
      </c>
      <c r="T184" s="202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169</v>
      </c>
      <c r="AT184" s="203" t="s">
        <v>241</v>
      </c>
      <c r="AU184" s="203" t="s">
        <v>86</v>
      </c>
      <c r="AY184" s="18" t="s">
        <v>239</v>
      </c>
      <c r="BE184" s="204">
        <f t="shared" si="24"/>
        <v>0</v>
      </c>
      <c r="BF184" s="204">
        <f t="shared" si="25"/>
        <v>0</v>
      </c>
      <c r="BG184" s="204">
        <f t="shared" si="26"/>
        <v>0</v>
      </c>
      <c r="BH184" s="204">
        <f t="shared" si="27"/>
        <v>0</v>
      </c>
      <c r="BI184" s="204">
        <f t="shared" si="28"/>
        <v>0</v>
      </c>
      <c r="BJ184" s="18" t="s">
        <v>83</v>
      </c>
      <c r="BK184" s="204">
        <f t="shared" si="29"/>
        <v>0</v>
      </c>
      <c r="BL184" s="18" t="s">
        <v>169</v>
      </c>
      <c r="BM184" s="203" t="s">
        <v>7826</v>
      </c>
    </row>
    <row r="185" spans="1:65" s="2" customFormat="1" ht="16.5" customHeight="1">
      <c r="A185" s="35"/>
      <c r="B185" s="36"/>
      <c r="C185" s="254" t="s">
        <v>727</v>
      </c>
      <c r="D185" s="254" t="s">
        <v>340</v>
      </c>
      <c r="E185" s="255" t="s">
        <v>7827</v>
      </c>
      <c r="F185" s="256" t="s">
        <v>7828</v>
      </c>
      <c r="G185" s="257" t="s">
        <v>674</v>
      </c>
      <c r="H185" s="258">
        <v>4</v>
      </c>
      <c r="I185" s="259"/>
      <c r="J185" s="260">
        <f t="shared" si="20"/>
        <v>0</v>
      </c>
      <c r="K185" s="256" t="s">
        <v>6783</v>
      </c>
      <c r="L185" s="261"/>
      <c r="M185" s="262" t="s">
        <v>1</v>
      </c>
      <c r="N185" s="263" t="s">
        <v>40</v>
      </c>
      <c r="O185" s="72"/>
      <c r="P185" s="201">
        <f t="shared" si="21"/>
        <v>0</v>
      </c>
      <c r="Q185" s="201">
        <v>0</v>
      </c>
      <c r="R185" s="201">
        <f t="shared" si="22"/>
        <v>0</v>
      </c>
      <c r="S185" s="201">
        <v>0</v>
      </c>
      <c r="T185" s="202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531</v>
      </c>
      <c r="AT185" s="203" t="s">
        <v>340</v>
      </c>
      <c r="AU185" s="203" t="s">
        <v>86</v>
      </c>
      <c r="AY185" s="18" t="s">
        <v>239</v>
      </c>
      <c r="BE185" s="204">
        <f t="shared" si="24"/>
        <v>0</v>
      </c>
      <c r="BF185" s="204">
        <f t="shared" si="25"/>
        <v>0</v>
      </c>
      <c r="BG185" s="204">
        <f t="shared" si="26"/>
        <v>0</v>
      </c>
      <c r="BH185" s="204">
        <f t="shared" si="27"/>
        <v>0</v>
      </c>
      <c r="BI185" s="204">
        <f t="shared" si="28"/>
        <v>0</v>
      </c>
      <c r="BJ185" s="18" t="s">
        <v>83</v>
      </c>
      <c r="BK185" s="204">
        <f t="shared" si="29"/>
        <v>0</v>
      </c>
      <c r="BL185" s="18" t="s">
        <v>169</v>
      </c>
      <c r="BM185" s="203" t="s">
        <v>7829</v>
      </c>
    </row>
    <row r="186" spans="1:65" s="2" customFormat="1" ht="16.5" customHeight="1">
      <c r="A186" s="35"/>
      <c r="B186" s="36"/>
      <c r="C186" s="192" t="s">
        <v>737</v>
      </c>
      <c r="D186" s="192" t="s">
        <v>241</v>
      </c>
      <c r="E186" s="193" t="s">
        <v>7830</v>
      </c>
      <c r="F186" s="194" t="s">
        <v>7831</v>
      </c>
      <c r="G186" s="195" t="s">
        <v>674</v>
      </c>
      <c r="H186" s="196">
        <v>4</v>
      </c>
      <c r="I186" s="197"/>
      <c r="J186" s="198">
        <f t="shared" si="20"/>
        <v>0</v>
      </c>
      <c r="K186" s="194" t="s">
        <v>6783</v>
      </c>
      <c r="L186" s="40"/>
      <c r="M186" s="199" t="s">
        <v>1</v>
      </c>
      <c r="N186" s="200" t="s">
        <v>40</v>
      </c>
      <c r="O186" s="72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169</v>
      </c>
      <c r="AT186" s="203" t="s">
        <v>241</v>
      </c>
      <c r="AU186" s="203" t="s">
        <v>86</v>
      </c>
      <c r="AY186" s="18" t="s">
        <v>239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18" t="s">
        <v>83</v>
      </c>
      <c r="BK186" s="204">
        <f t="shared" si="29"/>
        <v>0</v>
      </c>
      <c r="BL186" s="18" t="s">
        <v>169</v>
      </c>
      <c r="BM186" s="203" t="s">
        <v>7832</v>
      </c>
    </row>
    <row r="187" spans="1:65" s="2" customFormat="1" ht="16.5" customHeight="1">
      <c r="A187" s="35"/>
      <c r="B187" s="36"/>
      <c r="C187" s="254" t="s">
        <v>745</v>
      </c>
      <c r="D187" s="254" t="s">
        <v>340</v>
      </c>
      <c r="E187" s="255" t="s">
        <v>7833</v>
      </c>
      <c r="F187" s="256" t="s">
        <v>7834</v>
      </c>
      <c r="G187" s="257" t="s">
        <v>674</v>
      </c>
      <c r="H187" s="258">
        <v>4</v>
      </c>
      <c r="I187" s="259"/>
      <c r="J187" s="260">
        <f t="shared" si="20"/>
        <v>0</v>
      </c>
      <c r="K187" s="256" t="s">
        <v>6783</v>
      </c>
      <c r="L187" s="261"/>
      <c r="M187" s="262" t="s">
        <v>1</v>
      </c>
      <c r="N187" s="263" t="s">
        <v>40</v>
      </c>
      <c r="O187" s="72"/>
      <c r="P187" s="201">
        <f t="shared" si="21"/>
        <v>0</v>
      </c>
      <c r="Q187" s="201">
        <v>0</v>
      </c>
      <c r="R187" s="201">
        <f t="shared" si="22"/>
        <v>0</v>
      </c>
      <c r="S187" s="201">
        <v>0</v>
      </c>
      <c r="T187" s="202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531</v>
      </c>
      <c r="AT187" s="203" t="s">
        <v>340</v>
      </c>
      <c r="AU187" s="203" t="s">
        <v>86</v>
      </c>
      <c r="AY187" s="18" t="s">
        <v>239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18" t="s">
        <v>83</v>
      </c>
      <c r="BK187" s="204">
        <f t="shared" si="29"/>
        <v>0</v>
      </c>
      <c r="BL187" s="18" t="s">
        <v>169</v>
      </c>
      <c r="BM187" s="203" t="s">
        <v>7835</v>
      </c>
    </row>
    <row r="188" spans="1:65" s="2" customFormat="1" ht="16.5" customHeight="1">
      <c r="A188" s="35"/>
      <c r="B188" s="36"/>
      <c r="C188" s="192" t="s">
        <v>754</v>
      </c>
      <c r="D188" s="192" t="s">
        <v>241</v>
      </c>
      <c r="E188" s="193" t="s">
        <v>7836</v>
      </c>
      <c r="F188" s="194" t="s">
        <v>7837</v>
      </c>
      <c r="G188" s="195" t="s">
        <v>519</v>
      </c>
      <c r="H188" s="196">
        <v>10</v>
      </c>
      <c r="I188" s="197"/>
      <c r="J188" s="198">
        <f t="shared" si="20"/>
        <v>0</v>
      </c>
      <c r="K188" s="194" t="s">
        <v>6783</v>
      </c>
      <c r="L188" s="40"/>
      <c r="M188" s="199" t="s">
        <v>1</v>
      </c>
      <c r="N188" s="200" t="s">
        <v>40</v>
      </c>
      <c r="O188" s="72"/>
      <c r="P188" s="201">
        <f t="shared" si="21"/>
        <v>0</v>
      </c>
      <c r="Q188" s="201">
        <v>0</v>
      </c>
      <c r="R188" s="201">
        <f t="shared" si="22"/>
        <v>0</v>
      </c>
      <c r="S188" s="201">
        <v>0</v>
      </c>
      <c r="T188" s="202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169</v>
      </c>
      <c r="AT188" s="203" t="s">
        <v>241</v>
      </c>
      <c r="AU188" s="203" t="s">
        <v>86</v>
      </c>
      <c r="AY188" s="18" t="s">
        <v>239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18" t="s">
        <v>83</v>
      </c>
      <c r="BK188" s="204">
        <f t="shared" si="29"/>
        <v>0</v>
      </c>
      <c r="BL188" s="18" t="s">
        <v>169</v>
      </c>
      <c r="BM188" s="203" t="s">
        <v>7838</v>
      </c>
    </row>
    <row r="189" spans="1:65" s="2" customFormat="1" ht="16.5" customHeight="1">
      <c r="A189" s="35"/>
      <c r="B189" s="36"/>
      <c r="C189" s="254" t="s">
        <v>761</v>
      </c>
      <c r="D189" s="254" t="s">
        <v>340</v>
      </c>
      <c r="E189" s="255" t="s">
        <v>7839</v>
      </c>
      <c r="F189" s="256" t="s">
        <v>7840</v>
      </c>
      <c r="G189" s="257" t="s">
        <v>519</v>
      </c>
      <c r="H189" s="258">
        <v>10</v>
      </c>
      <c r="I189" s="259"/>
      <c r="J189" s="260">
        <f t="shared" si="20"/>
        <v>0</v>
      </c>
      <c r="K189" s="256" t="s">
        <v>6783</v>
      </c>
      <c r="L189" s="261"/>
      <c r="M189" s="262" t="s">
        <v>1</v>
      </c>
      <c r="N189" s="263" t="s">
        <v>40</v>
      </c>
      <c r="O189" s="72"/>
      <c r="P189" s="201">
        <f t="shared" si="21"/>
        <v>0</v>
      </c>
      <c r="Q189" s="201">
        <v>0</v>
      </c>
      <c r="R189" s="201">
        <f t="shared" si="22"/>
        <v>0</v>
      </c>
      <c r="S189" s="201">
        <v>0</v>
      </c>
      <c r="T189" s="202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531</v>
      </c>
      <c r="AT189" s="203" t="s">
        <v>340</v>
      </c>
      <c r="AU189" s="203" t="s">
        <v>86</v>
      </c>
      <c r="AY189" s="18" t="s">
        <v>239</v>
      </c>
      <c r="BE189" s="204">
        <f t="shared" si="24"/>
        <v>0</v>
      </c>
      <c r="BF189" s="204">
        <f t="shared" si="25"/>
        <v>0</v>
      </c>
      <c r="BG189" s="204">
        <f t="shared" si="26"/>
        <v>0</v>
      </c>
      <c r="BH189" s="204">
        <f t="shared" si="27"/>
        <v>0</v>
      </c>
      <c r="BI189" s="204">
        <f t="shared" si="28"/>
        <v>0</v>
      </c>
      <c r="BJ189" s="18" t="s">
        <v>83</v>
      </c>
      <c r="BK189" s="204">
        <f t="shared" si="29"/>
        <v>0</v>
      </c>
      <c r="BL189" s="18" t="s">
        <v>169</v>
      </c>
      <c r="BM189" s="203" t="s">
        <v>7841</v>
      </c>
    </row>
    <row r="190" spans="1:65" s="2" customFormat="1" ht="16.5" customHeight="1">
      <c r="A190" s="35"/>
      <c r="B190" s="36"/>
      <c r="C190" s="192" t="s">
        <v>769</v>
      </c>
      <c r="D190" s="192" t="s">
        <v>241</v>
      </c>
      <c r="E190" s="193" t="s">
        <v>7842</v>
      </c>
      <c r="F190" s="194" t="s">
        <v>7843</v>
      </c>
      <c r="G190" s="195" t="s">
        <v>674</v>
      </c>
      <c r="H190" s="196">
        <v>1</v>
      </c>
      <c r="I190" s="197"/>
      <c r="J190" s="198">
        <f t="shared" si="20"/>
        <v>0</v>
      </c>
      <c r="K190" s="194" t="s">
        <v>6783</v>
      </c>
      <c r="L190" s="40"/>
      <c r="M190" s="199" t="s">
        <v>1</v>
      </c>
      <c r="N190" s="200" t="s">
        <v>40</v>
      </c>
      <c r="O190" s="72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</v>
      </c>
      <c r="AT190" s="203" t="s">
        <v>241</v>
      </c>
      <c r="AU190" s="203" t="s">
        <v>86</v>
      </c>
      <c r="AY190" s="18" t="s">
        <v>239</v>
      </c>
      <c r="BE190" s="204">
        <f t="shared" si="24"/>
        <v>0</v>
      </c>
      <c r="BF190" s="204">
        <f t="shared" si="25"/>
        <v>0</v>
      </c>
      <c r="BG190" s="204">
        <f t="shared" si="26"/>
        <v>0</v>
      </c>
      <c r="BH190" s="204">
        <f t="shared" si="27"/>
        <v>0</v>
      </c>
      <c r="BI190" s="204">
        <f t="shared" si="28"/>
        <v>0</v>
      </c>
      <c r="BJ190" s="18" t="s">
        <v>83</v>
      </c>
      <c r="BK190" s="204">
        <f t="shared" si="29"/>
        <v>0</v>
      </c>
      <c r="BL190" s="18" t="s">
        <v>169</v>
      </c>
      <c r="BM190" s="203" t="s">
        <v>7844</v>
      </c>
    </row>
    <row r="191" spans="1:65" s="2" customFormat="1" ht="16.5" customHeight="1">
      <c r="A191" s="35"/>
      <c r="B191" s="36"/>
      <c r="C191" s="254" t="s">
        <v>780</v>
      </c>
      <c r="D191" s="254" t="s">
        <v>340</v>
      </c>
      <c r="E191" s="255" t="s">
        <v>7845</v>
      </c>
      <c r="F191" s="256" t="s">
        <v>7846</v>
      </c>
      <c r="G191" s="257" t="s">
        <v>674</v>
      </c>
      <c r="H191" s="258">
        <v>1</v>
      </c>
      <c r="I191" s="259"/>
      <c r="J191" s="260">
        <f t="shared" si="20"/>
        <v>0</v>
      </c>
      <c r="K191" s="256" t="s">
        <v>6783</v>
      </c>
      <c r="L191" s="261"/>
      <c r="M191" s="262" t="s">
        <v>1</v>
      </c>
      <c r="N191" s="263" t="s">
        <v>40</v>
      </c>
      <c r="O191" s="72"/>
      <c r="P191" s="201">
        <f t="shared" si="21"/>
        <v>0</v>
      </c>
      <c r="Q191" s="201">
        <v>0</v>
      </c>
      <c r="R191" s="201">
        <f t="shared" si="22"/>
        <v>0</v>
      </c>
      <c r="S191" s="201">
        <v>0</v>
      </c>
      <c r="T191" s="202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531</v>
      </c>
      <c r="AT191" s="203" t="s">
        <v>340</v>
      </c>
      <c r="AU191" s="203" t="s">
        <v>86</v>
      </c>
      <c r="AY191" s="18" t="s">
        <v>239</v>
      </c>
      <c r="BE191" s="204">
        <f t="shared" si="24"/>
        <v>0</v>
      </c>
      <c r="BF191" s="204">
        <f t="shared" si="25"/>
        <v>0</v>
      </c>
      <c r="BG191" s="204">
        <f t="shared" si="26"/>
        <v>0</v>
      </c>
      <c r="BH191" s="204">
        <f t="shared" si="27"/>
        <v>0</v>
      </c>
      <c r="BI191" s="204">
        <f t="shared" si="28"/>
        <v>0</v>
      </c>
      <c r="BJ191" s="18" t="s">
        <v>83</v>
      </c>
      <c r="BK191" s="204">
        <f t="shared" si="29"/>
        <v>0</v>
      </c>
      <c r="BL191" s="18" t="s">
        <v>169</v>
      </c>
      <c r="BM191" s="203" t="s">
        <v>7847</v>
      </c>
    </row>
    <row r="192" spans="1:65" s="2" customFormat="1" ht="16.5" customHeight="1">
      <c r="A192" s="35"/>
      <c r="B192" s="36"/>
      <c r="C192" s="192" t="s">
        <v>786</v>
      </c>
      <c r="D192" s="192" t="s">
        <v>241</v>
      </c>
      <c r="E192" s="193" t="s">
        <v>7848</v>
      </c>
      <c r="F192" s="194" t="s">
        <v>7849</v>
      </c>
      <c r="G192" s="195" t="s">
        <v>4749</v>
      </c>
      <c r="H192" s="196">
        <v>2</v>
      </c>
      <c r="I192" s="197"/>
      <c r="J192" s="198">
        <f t="shared" si="20"/>
        <v>0</v>
      </c>
      <c r="K192" s="194" t="s">
        <v>6783</v>
      </c>
      <c r="L192" s="40"/>
      <c r="M192" s="199" t="s">
        <v>1</v>
      </c>
      <c r="N192" s="200" t="s">
        <v>40</v>
      </c>
      <c r="O192" s="72"/>
      <c r="P192" s="201">
        <f t="shared" si="21"/>
        <v>0</v>
      </c>
      <c r="Q192" s="201">
        <v>0</v>
      </c>
      <c r="R192" s="201">
        <f t="shared" si="22"/>
        <v>0</v>
      </c>
      <c r="S192" s="201">
        <v>0</v>
      </c>
      <c r="T192" s="202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169</v>
      </c>
      <c r="AT192" s="203" t="s">
        <v>241</v>
      </c>
      <c r="AU192" s="203" t="s">
        <v>86</v>
      </c>
      <c r="AY192" s="18" t="s">
        <v>239</v>
      </c>
      <c r="BE192" s="204">
        <f t="shared" si="24"/>
        <v>0</v>
      </c>
      <c r="BF192" s="204">
        <f t="shared" si="25"/>
        <v>0</v>
      </c>
      <c r="BG192" s="204">
        <f t="shared" si="26"/>
        <v>0</v>
      </c>
      <c r="BH192" s="204">
        <f t="shared" si="27"/>
        <v>0</v>
      </c>
      <c r="BI192" s="204">
        <f t="shared" si="28"/>
        <v>0</v>
      </c>
      <c r="BJ192" s="18" t="s">
        <v>83</v>
      </c>
      <c r="BK192" s="204">
        <f t="shared" si="29"/>
        <v>0</v>
      </c>
      <c r="BL192" s="18" t="s">
        <v>169</v>
      </c>
      <c r="BM192" s="203" t="s">
        <v>7850</v>
      </c>
    </row>
    <row r="193" spans="1:65" s="2" customFormat="1" ht="21.75" customHeight="1">
      <c r="A193" s="35"/>
      <c r="B193" s="36"/>
      <c r="C193" s="254" t="s">
        <v>793</v>
      </c>
      <c r="D193" s="254" t="s">
        <v>340</v>
      </c>
      <c r="E193" s="255" t="s">
        <v>7851</v>
      </c>
      <c r="F193" s="256" t="s">
        <v>7852</v>
      </c>
      <c r="G193" s="257" t="s">
        <v>783</v>
      </c>
      <c r="H193" s="258">
        <v>2</v>
      </c>
      <c r="I193" s="259"/>
      <c r="J193" s="260">
        <f t="shared" si="20"/>
        <v>0</v>
      </c>
      <c r="K193" s="256" t="s">
        <v>6783</v>
      </c>
      <c r="L193" s="261"/>
      <c r="M193" s="262" t="s">
        <v>1</v>
      </c>
      <c r="N193" s="263" t="s">
        <v>40</v>
      </c>
      <c r="O193" s="72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531</v>
      </c>
      <c r="AT193" s="203" t="s">
        <v>340</v>
      </c>
      <c r="AU193" s="203" t="s">
        <v>86</v>
      </c>
      <c r="AY193" s="18" t="s">
        <v>239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8" t="s">
        <v>83</v>
      </c>
      <c r="BK193" s="204">
        <f t="shared" si="29"/>
        <v>0</v>
      </c>
      <c r="BL193" s="18" t="s">
        <v>169</v>
      </c>
      <c r="BM193" s="203" t="s">
        <v>7853</v>
      </c>
    </row>
    <row r="194" spans="1:65" s="2" customFormat="1" ht="16.5" customHeight="1">
      <c r="A194" s="35"/>
      <c r="B194" s="36"/>
      <c r="C194" s="192" t="s">
        <v>799</v>
      </c>
      <c r="D194" s="192" t="s">
        <v>241</v>
      </c>
      <c r="E194" s="193" t="s">
        <v>7854</v>
      </c>
      <c r="F194" s="194" t="s">
        <v>7855</v>
      </c>
      <c r="G194" s="195" t="s">
        <v>4749</v>
      </c>
      <c r="H194" s="196">
        <v>1</v>
      </c>
      <c r="I194" s="197"/>
      <c r="J194" s="198">
        <f t="shared" si="20"/>
        <v>0</v>
      </c>
      <c r="K194" s="194" t="s">
        <v>6783</v>
      </c>
      <c r="L194" s="40"/>
      <c r="M194" s="199" t="s">
        <v>1</v>
      </c>
      <c r="N194" s="200" t="s">
        <v>40</v>
      </c>
      <c r="O194" s="72"/>
      <c r="P194" s="201">
        <f t="shared" si="21"/>
        <v>0</v>
      </c>
      <c r="Q194" s="201">
        <v>0</v>
      </c>
      <c r="R194" s="201">
        <f t="shared" si="22"/>
        <v>0</v>
      </c>
      <c r="S194" s="201">
        <v>0</v>
      </c>
      <c r="T194" s="202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169</v>
      </c>
      <c r="AT194" s="203" t="s">
        <v>241</v>
      </c>
      <c r="AU194" s="203" t="s">
        <v>86</v>
      </c>
      <c r="AY194" s="18" t="s">
        <v>239</v>
      </c>
      <c r="BE194" s="204">
        <f t="shared" si="24"/>
        <v>0</v>
      </c>
      <c r="BF194" s="204">
        <f t="shared" si="25"/>
        <v>0</v>
      </c>
      <c r="BG194" s="204">
        <f t="shared" si="26"/>
        <v>0</v>
      </c>
      <c r="BH194" s="204">
        <f t="shared" si="27"/>
        <v>0</v>
      </c>
      <c r="BI194" s="204">
        <f t="shared" si="28"/>
        <v>0</v>
      </c>
      <c r="BJ194" s="18" t="s">
        <v>83</v>
      </c>
      <c r="BK194" s="204">
        <f t="shared" si="29"/>
        <v>0</v>
      </c>
      <c r="BL194" s="18" t="s">
        <v>169</v>
      </c>
      <c r="BM194" s="203" t="s">
        <v>7856</v>
      </c>
    </row>
    <row r="195" spans="1:65" s="2" customFormat="1" ht="16.5" customHeight="1">
      <c r="A195" s="35"/>
      <c r="B195" s="36"/>
      <c r="C195" s="254" t="s">
        <v>804</v>
      </c>
      <c r="D195" s="254" t="s">
        <v>340</v>
      </c>
      <c r="E195" s="255" t="s">
        <v>7857</v>
      </c>
      <c r="F195" s="256" t="s">
        <v>7858</v>
      </c>
      <c r="G195" s="257" t="s">
        <v>783</v>
      </c>
      <c r="H195" s="258">
        <v>1</v>
      </c>
      <c r="I195" s="259"/>
      <c r="J195" s="260">
        <f t="shared" si="20"/>
        <v>0</v>
      </c>
      <c r="K195" s="256" t="s">
        <v>6783</v>
      </c>
      <c r="L195" s="261"/>
      <c r="M195" s="262" t="s">
        <v>1</v>
      </c>
      <c r="N195" s="263" t="s">
        <v>40</v>
      </c>
      <c r="O195" s="72"/>
      <c r="P195" s="201">
        <f t="shared" si="21"/>
        <v>0</v>
      </c>
      <c r="Q195" s="201">
        <v>0</v>
      </c>
      <c r="R195" s="201">
        <f t="shared" si="22"/>
        <v>0</v>
      </c>
      <c r="S195" s="201">
        <v>0</v>
      </c>
      <c r="T195" s="202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531</v>
      </c>
      <c r="AT195" s="203" t="s">
        <v>340</v>
      </c>
      <c r="AU195" s="203" t="s">
        <v>86</v>
      </c>
      <c r="AY195" s="18" t="s">
        <v>239</v>
      </c>
      <c r="BE195" s="204">
        <f t="shared" si="24"/>
        <v>0</v>
      </c>
      <c r="BF195" s="204">
        <f t="shared" si="25"/>
        <v>0</v>
      </c>
      <c r="BG195" s="204">
        <f t="shared" si="26"/>
        <v>0</v>
      </c>
      <c r="BH195" s="204">
        <f t="shared" si="27"/>
        <v>0</v>
      </c>
      <c r="BI195" s="204">
        <f t="shared" si="28"/>
        <v>0</v>
      </c>
      <c r="BJ195" s="18" t="s">
        <v>83</v>
      </c>
      <c r="BK195" s="204">
        <f t="shared" si="29"/>
        <v>0</v>
      </c>
      <c r="BL195" s="18" t="s">
        <v>169</v>
      </c>
      <c r="BM195" s="203" t="s">
        <v>7859</v>
      </c>
    </row>
    <row r="196" spans="1:65" s="2" customFormat="1" ht="16.5" customHeight="1">
      <c r="A196" s="35"/>
      <c r="B196" s="36"/>
      <c r="C196" s="192" t="s">
        <v>811</v>
      </c>
      <c r="D196" s="192" t="s">
        <v>241</v>
      </c>
      <c r="E196" s="193" t="s">
        <v>7860</v>
      </c>
      <c r="F196" s="194" t="s">
        <v>7861</v>
      </c>
      <c r="G196" s="195" t="s">
        <v>674</v>
      </c>
      <c r="H196" s="196">
        <v>1</v>
      </c>
      <c r="I196" s="197"/>
      <c r="J196" s="198">
        <f t="shared" si="20"/>
        <v>0</v>
      </c>
      <c r="K196" s="194" t="s">
        <v>6783</v>
      </c>
      <c r="L196" s="40"/>
      <c r="M196" s="199" t="s">
        <v>1</v>
      </c>
      <c r="N196" s="200" t="s">
        <v>40</v>
      </c>
      <c r="O196" s="72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169</v>
      </c>
      <c r="AT196" s="203" t="s">
        <v>241</v>
      </c>
      <c r="AU196" s="203" t="s">
        <v>86</v>
      </c>
      <c r="AY196" s="18" t="s">
        <v>239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8" t="s">
        <v>83</v>
      </c>
      <c r="BK196" s="204">
        <f t="shared" si="29"/>
        <v>0</v>
      </c>
      <c r="BL196" s="18" t="s">
        <v>169</v>
      </c>
      <c r="BM196" s="203" t="s">
        <v>7862</v>
      </c>
    </row>
    <row r="197" spans="1:65" s="2" customFormat="1" ht="16.5" customHeight="1">
      <c r="A197" s="35"/>
      <c r="B197" s="36"/>
      <c r="C197" s="254" t="s">
        <v>766</v>
      </c>
      <c r="D197" s="254" t="s">
        <v>340</v>
      </c>
      <c r="E197" s="255" t="s">
        <v>7863</v>
      </c>
      <c r="F197" s="256" t="s">
        <v>7864</v>
      </c>
      <c r="G197" s="257" t="s">
        <v>674</v>
      </c>
      <c r="H197" s="258">
        <v>1</v>
      </c>
      <c r="I197" s="259"/>
      <c r="J197" s="260">
        <f t="shared" si="20"/>
        <v>0</v>
      </c>
      <c r="K197" s="256" t="s">
        <v>6783</v>
      </c>
      <c r="L197" s="261"/>
      <c r="M197" s="262" t="s">
        <v>1</v>
      </c>
      <c r="N197" s="263" t="s">
        <v>40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531</v>
      </c>
      <c r="AT197" s="203" t="s">
        <v>340</v>
      </c>
      <c r="AU197" s="203" t="s">
        <v>86</v>
      </c>
      <c r="AY197" s="18" t="s">
        <v>239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83</v>
      </c>
      <c r="BK197" s="204">
        <f t="shared" si="29"/>
        <v>0</v>
      </c>
      <c r="BL197" s="18" t="s">
        <v>169</v>
      </c>
      <c r="BM197" s="203" t="s">
        <v>7865</v>
      </c>
    </row>
    <row r="198" spans="1:65" s="12" customFormat="1" ht="22.9" customHeight="1">
      <c r="B198" s="176"/>
      <c r="C198" s="177"/>
      <c r="D198" s="178" t="s">
        <v>74</v>
      </c>
      <c r="E198" s="190" t="s">
        <v>7866</v>
      </c>
      <c r="F198" s="190" t="s">
        <v>7867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SUM(P199:P205)</f>
        <v>0</v>
      </c>
      <c r="Q198" s="184"/>
      <c r="R198" s="185">
        <f>SUM(R199:R205)</f>
        <v>0</v>
      </c>
      <c r="S198" s="184"/>
      <c r="T198" s="186">
        <f>SUM(T199:T205)</f>
        <v>0</v>
      </c>
      <c r="AR198" s="187" t="s">
        <v>86</v>
      </c>
      <c r="AT198" s="188" t="s">
        <v>74</v>
      </c>
      <c r="AU198" s="188" t="s">
        <v>83</v>
      </c>
      <c r="AY198" s="187" t="s">
        <v>239</v>
      </c>
      <c r="BK198" s="189">
        <f>SUM(BK199:BK205)</f>
        <v>0</v>
      </c>
    </row>
    <row r="199" spans="1:65" s="2" customFormat="1" ht="16.5" customHeight="1">
      <c r="A199" s="35"/>
      <c r="B199" s="36"/>
      <c r="C199" s="254" t="s">
        <v>827</v>
      </c>
      <c r="D199" s="254" t="s">
        <v>340</v>
      </c>
      <c r="E199" s="255" t="s">
        <v>7868</v>
      </c>
      <c r="F199" s="256" t="s">
        <v>7869</v>
      </c>
      <c r="G199" s="257" t="s">
        <v>674</v>
      </c>
      <c r="H199" s="258">
        <v>1</v>
      </c>
      <c r="I199" s="259"/>
      <c r="J199" s="260">
        <f t="shared" ref="J199:J205" si="30">ROUND(I199*H199,2)</f>
        <v>0</v>
      </c>
      <c r="K199" s="256" t="s">
        <v>6783</v>
      </c>
      <c r="L199" s="261"/>
      <c r="M199" s="262" t="s">
        <v>1</v>
      </c>
      <c r="N199" s="263" t="s">
        <v>40</v>
      </c>
      <c r="O199" s="72"/>
      <c r="P199" s="201">
        <f t="shared" ref="P199:P205" si="31">O199*H199</f>
        <v>0</v>
      </c>
      <c r="Q199" s="201">
        <v>0</v>
      </c>
      <c r="R199" s="201">
        <f t="shared" ref="R199:R205" si="32">Q199*H199</f>
        <v>0</v>
      </c>
      <c r="S199" s="201">
        <v>0</v>
      </c>
      <c r="T199" s="202">
        <f t="shared" ref="T199:T205" si="3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531</v>
      </c>
      <c r="AT199" s="203" t="s">
        <v>340</v>
      </c>
      <c r="AU199" s="203" t="s">
        <v>86</v>
      </c>
      <c r="AY199" s="18" t="s">
        <v>239</v>
      </c>
      <c r="BE199" s="204">
        <f t="shared" ref="BE199:BE205" si="34">IF(N199="základní",J199,0)</f>
        <v>0</v>
      </c>
      <c r="BF199" s="204">
        <f t="shared" ref="BF199:BF205" si="35">IF(N199="snížená",J199,0)</f>
        <v>0</v>
      </c>
      <c r="BG199" s="204">
        <f t="shared" ref="BG199:BG205" si="36">IF(N199="zákl. přenesená",J199,0)</f>
        <v>0</v>
      </c>
      <c r="BH199" s="204">
        <f t="shared" ref="BH199:BH205" si="37">IF(N199="sníž. přenesená",J199,0)</f>
        <v>0</v>
      </c>
      <c r="BI199" s="204">
        <f t="shared" ref="BI199:BI205" si="38">IF(N199="nulová",J199,0)</f>
        <v>0</v>
      </c>
      <c r="BJ199" s="18" t="s">
        <v>83</v>
      </c>
      <c r="BK199" s="204">
        <f t="shared" ref="BK199:BK205" si="39">ROUND(I199*H199,2)</f>
        <v>0</v>
      </c>
      <c r="BL199" s="18" t="s">
        <v>169</v>
      </c>
      <c r="BM199" s="203" t="s">
        <v>7870</v>
      </c>
    </row>
    <row r="200" spans="1:65" s="2" customFormat="1" ht="24.2" customHeight="1">
      <c r="A200" s="35"/>
      <c r="B200" s="36"/>
      <c r="C200" s="192" t="s">
        <v>843</v>
      </c>
      <c r="D200" s="192" t="s">
        <v>241</v>
      </c>
      <c r="E200" s="193" t="s">
        <v>7871</v>
      </c>
      <c r="F200" s="194" t="s">
        <v>7872</v>
      </c>
      <c r="G200" s="195" t="s">
        <v>4749</v>
      </c>
      <c r="H200" s="196">
        <v>8</v>
      </c>
      <c r="I200" s="197"/>
      <c r="J200" s="198">
        <f t="shared" si="30"/>
        <v>0</v>
      </c>
      <c r="K200" s="194" t="s">
        <v>6783</v>
      </c>
      <c r="L200" s="40"/>
      <c r="M200" s="199" t="s">
        <v>1</v>
      </c>
      <c r="N200" s="200" t="s">
        <v>40</v>
      </c>
      <c r="O200" s="72"/>
      <c r="P200" s="201">
        <f t="shared" si="31"/>
        <v>0</v>
      </c>
      <c r="Q200" s="201">
        <v>0</v>
      </c>
      <c r="R200" s="201">
        <f t="shared" si="32"/>
        <v>0</v>
      </c>
      <c r="S200" s="201">
        <v>0</v>
      </c>
      <c r="T200" s="202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169</v>
      </c>
      <c r="AT200" s="203" t="s">
        <v>241</v>
      </c>
      <c r="AU200" s="203" t="s">
        <v>86</v>
      </c>
      <c r="AY200" s="18" t="s">
        <v>239</v>
      </c>
      <c r="BE200" s="204">
        <f t="shared" si="34"/>
        <v>0</v>
      </c>
      <c r="BF200" s="204">
        <f t="shared" si="35"/>
        <v>0</v>
      </c>
      <c r="BG200" s="204">
        <f t="shared" si="36"/>
        <v>0</v>
      </c>
      <c r="BH200" s="204">
        <f t="shared" si="37"/>
        <v>0</v>
      </c>
      <c r="BI200" s="204">
        <f t="shared" si="38"/>
        <v>0</v>
      </c>
      <c r="BJ200" s="18" t="s">
        <v>83</v>
      </c>
      <c r="BK200" s="204">
        <f t="shared" si="39"/>
        <v>0</v>
      </c>
      <c r="BL200" s="18" t="s">
        <v>169</v>
      </c>
      <c r="BM200" s="203" t="s">
        <v>7873</v>
      </c>
    </row>
    <row r="201" spans="1:65" s="2" customFormat="1" ht="16.5" customHeight="1">
      <c r="A201" s="35"/>
      <c r="B201" s="36"/>
      <c r="C201" s="192" t="s">
        <v>853</v>
      </c>
      <c r="D201" s="192" t="s">
        <v>241</v>
      </c>
      <c r="E201" s="193" t="s">
        <v>7874</v>
      </c>
      <c r="F201" s="194" t="s">
        <v>7875</v>
      </c>
      <c r="G201" s="195" t="s">
        <v>4749</v>
      </c>
      <c r="H201" s="196">
        <v>8</v>
      </c>
      <c r="I201" s="197"/>
      <c r="J201" s="198">
        <f t="shared" si="30"/>
        <v>0</v>
      </c>
      <c r="K201" s="194" t="s">
        <v>6783</v>
      </c>
      <c r="L201" s="40"/>
      <c r="M201" s="199" t="s">
        <v>1</v>
      </c>
      <c r="N201" s="200" t="s">
        <v>40</v>
      </c>
      <c r="O201" s="72"/>
      <c r="P201" s="201">
        <f t="shared" si="31"/>
        <v>0</v>
      </c>
      <c r="Q201" s="201">
        <v>0</v>
      </c>
      <c r="R201" s="201">
        <f t="shared" si="32"/>
        <v>0</v>
      </c>
      <c r="S201" s="201">
        <v>0</v>
      </c>
      <c r="T201" s="202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169</v>
      </c>
      <c r="AT201" s="203" t="s">
        <v>241</v>
      </c>
      <c r="AU201" s="203" t="s">
        <v>86</v>
      </c>
      <c r="AY201" s="18" t="s">
        <v>239</v>
      </c>
      <c r="BE201" s="204">
        <f t="shared" si="34"/>
        <v>0</v>
      </c>
      <c r="BF201" s="204">
        <f t="shared" si="35"/>
        <v>0</v>
      </c>
      <c r="BG201" s="204">
        <f t="shared" si="36"/>
        <v>0</v>
      </c>
      <c r="BH201" s="204">
        <f t="shared" si="37"/>
        <v>0</v>
      </c>
      <c r="BI201" s="204">
        <f t="shared" si="38"/>
        <v>0</v>
      </c>
      <c r="BJ201" s="18" t="s">
        <v>83</v>
      </c>
      <c r="BK201" s="204">
        <f t="shared" si="39"/>
        <v>0</v>
      </c>
      <c r="BL201" s="18" t="s">
        <v>169</v>
      </c>
      <c r="BM201" s="203" t="s">
        <v>7876</v>
      </c>
    </row>
    <row r="202" spans="1:65" s="2" customFormat="1" ht="21.75" customHeight="1">
      <c r="A202" s="35"/>
      <c r="B202" s="36"/>
      <c r="C202" s="192" t="s">
        <v>858</v>
      </c>
      <c r="D202" s="192" t="s">
        <v>241</v>
      </c>
      <c r="E202" s="193" t="s">
        <v>7877</v>
      </c>
      <c r="F202" s="194" t="s">
        <v>7878</v>
      </c>
      <c r="G202" s="195" t="s">
        <v>4749</v>
      </c>
      <c r="H202" s="196">
        <v>8</v>
      </c>
      <c r="I202" s="197"/>
      <c r="J202" s="198">
        <f t="shared" si="30"/>
        <v>0</v>
      </c>
      <c r="K202" s="194" t="s">
        <v>6783</v>
      </c>
      <c r="L202" s="40"/>
      <c r="M202" s="199" t="s">
        <v>1</v>
      </c>
      <c r="N202" s="200" t="s">
        <v>40</v>
      </c>
      <c r="O202" s="72"/>
      <c r="P202" s="201">
        <f t="shared" si="31"/>
        <v>0</v>
      </c>
      <c r="Q202" s="201">
        <v>0</v>
      </c>
      <c r="R202" s="201">
        <f t="shared" si="32"/>
        <v>0</v>
      </c>
      <c r="S202" s="201">
        <v>0</v>
      </c>
      <c r="T202" s="202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169</v>
      </c>
      <c r="AT202" s="203" t="s">
        <v>241</v>
      </c>
      <c r="AU202" s="203" t="s">
        <v>86</v>
      </c>
      <c r="AY202" s="18" t="s">
        <v>239</v>
      </c>
      <c r="BE202" s="204">
        <f t="shared" si="34"/>
        <v>0</v>
      </c>
      <c r="BF202" s="204">
        <f t="shared" si="35"/>
        <v>0</v>
      </c>
      <c r="BG202" s="204">
        <f t="shared" si="36"/>
        <v>0</v>
      </c>
      <c r="BH202" s="204">
        <f t="shared" si="37"/>
        <v>0</v>
      </c>
      <c r="BI202" s="204">
        <f t="shared" si="38"/>
        <v>0</v>
      </c>
      <c r="BJ202" s="18" t="s">
        <v>83</v>
      </c>
      <c r="BK202" s="204">
        <f t="shared" si="39"/>
        <v>0</v>
      </c>
      <c r="BL202" s="18" t="s">
        <v>169</v>
      </c>
      <c r="BM202" s="203" t="s">
        <v>7879</v>
      </c>
    </row>
    <row r="203" spans="1:65" s="2" customFormat="1" ht="21.75" customHeight="1">
      <c r="A203" s="35"/>
      <c r="B203" s="36"/>
      <c r="C203" s="192" t="s">
        <v>875</v>
      </c>
      <c r="D203" s="192" t="s">
        <v>241</v>
      </c>
      <c r="E203" s="193" t="s">
        <v>7880</v>
      </c>
      <c r="F203" s="194" t="s">
        <v>7881</v>
      </c>
      <c r="G203" s="195" t="s">
        <v>4749</v>
      </c>
      <c r="H203" s="196">
        <v>4</v>
      </c>
      <c r="I203" s="197"/>
      <c r="J203" s="198">
        <f t="shared" si="30"/>
        <v>0</v>
      </c>
      <c r="K203" s="194" t="s">
        <v>6783</v>
      </c>
      <c r="L203" s="40"/>
      <c r="M203" s="199" t="s">
        <v>1</v>
      </c>
      <c r="N203" s="200" t="s">
        <v>40</v>
      </c>
      <c r="O203" s="72"/>
      <c r="P203" s="201">
        <f t="shared" si="31"/>
        <v>0</v>
      </c>
      <c r="Q203" s="201">
        <v>0</v>
      </c>
      <c r="R203" s="201">
        <f t="shared" si="32"/>
        <v>0</v>
      </c>
      <c r="S203" s="201">
        <v>0</v>
      </c>
      <c r="T203" s="202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169</v>
      </c>
      <c r="AT203" s="203" t="s">
        <v>241</v>
      </c>
      <c r="AU203" s="203" t="s">
        <v>86</v>
      </c>
      <c r="AY203" s="18" t="s">
        <v>239</v>
      </c>
      <c r="BE203" s="204">
        <f t="shared" si="34"/>
        <v>0</v>
      </c>
      <c r="BF203" s="204">
        <f t="shared" si="35"/>
        <v>0</v>
      </c>
      <c r="BG203" s="204">
        <f t="shared" si="36"/>
        <v>0</v>
      </c>
      <c r="BH203" s="204">
        <f t="shared" si="37"/>
        <v>0</v>
      </c>
      <c r="BI203" s="204">
        <f t="shared" si="38"/>
        <v>0</v>
      </c>
      <c r="BJ203" s="18" t="s">
        <v>83</v>
      </c>
      <c r="BK203" s="204">
        <f t="shared" si="39"/>
        <v>0</v>
      </c>
      <c r="BL203" s="18" t="s">
        <v>169</v>
      </c>
      <c r="BM203" s="203" t="s">
        <v>7882</v>
      </c>
    </row>
    <row r="204" spans="1:65" s="2" customFormat="1" ht="44.25" customHeight="1">
      <c r="A204" s="35"/>
      <c r="B204" s="36"/>
      <c r="C204" s="254" t="s">
        <v>886</v>
      </c>
      <c r="D204" s="254" t="s">
        <v>340</v>
      </c>
      <c r="E204" s="255" t="s">
        <v>7883</v>
      </c>
      <c r="F204" s="256" t="s">
        <v>7884</v>
      </c>
      <c r="G204" s="257" t="s">
        <v>674</v>
      </c>
      <c r="H204" s="258">
        <v>1</v>
      </c>
      <c r="I204" s="259"/>
      <c r="J204" s="260">
        <f t="shared" si="30"/>
        <v>0</v>
      </c>
      <c r="K204" s="256" t="s">
        <v>6783</v>
      </c>
      <c r="L204" s="261"/>
      <c r="M204" s="262" t="s">
        <v>1</v>
      </c>
      <c r="N204" s="263" t="s">
        <v>40</v>
      </c>
      <c r="O204" s="72"/>
      <c r="P204" s="201">
        <f t="shared" si="31"/>
        <v>0</v>
      </c>
      <c r="Q204" s="201">
        <v>0</v>
      </c>
      <c r="R204" s="201">
        <f t="shared" si="32"/>
        <v>0</v>
      </c>
      <c r="S204" s="201">
        <v>0</v>
      </c>
      <c r="T204" s="202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531</v>
      </c>
      <c r="AT204" s="203" t="s">
        <v>340</v>
      </c>
      <c r="AU204" s="203" t="s">
        <v>86</v>
      </c>
      <c r="AY204" s="18" t="s">
        <v>239</v>
      </c>
      <c r="BE204" s="204">
        <f t="shared" si="34"/>
        <v>0</v>
      </c>
      <c r="BF204" s="204">
        <f t="shared" si="35"/>
        <v>0</v>
      </c>
      <c r="BG204" s="204">
        <f t="shared" si="36"/>
        <v>0</v>
      </c>
      <c r="BH204" s="204">
        <f t="shared" si="37"/>
        <v>0</v>
      </c>
      <c r="BI204" s="204">
        <f t="shared" si="38"/>
        <v>0</v>
      </c>
      <c r="BJ204" s="18" t="s">
        <v>83</v>
      </c>
      <c r="BK204" s="204">
        <f t="shared" si="39"/>
        <v>0</v>
      </c>
      <c r="BL204" s="18" t="s">
        <v>169</v>
      </c>
      <c r="BM204" s="203" t="s">
        <v>7885</v>
      </c>
    </row>
    <row r="205" spans="1:65" s="2" customFormat="1" ht="16.5" customHeight="1">
      <c r="A205" s="35"/>
      <c r="B205" s="36"/>
      <c r="C205" s="254" t="s">
        <v>894</v>
      </c>
      <c r="D205" s="254" t="s">
        <v>340</v>
      </c>
      <c r="E205" s="255" t="s">
        <v>7886</v>
      </c>
      <c r="F205" s="256" t="s">
        <v>7887</v>
      </c>
      <c r="G205" s="257" t="s">
        <v>674</v>
      </c>
      <c r="H205" s="258">
        <v>1</v>
      </c>
      <c r="I205" s="259"/>
      <c r="J205" s="260">
        <f t="shared" si="30"/>
        <v>0</v>
      </c>
      <c r="K205" s="256" t="s">
        <v>6783</v>
      </c>
      <c r="L205" s="261"/>
      <c r="M205" s="262" t="s">
        <v>1</v>
      </c>
      <c r="N205" s="263" t="s">
        <v>40</v>
      </c>
      <c r="O205" s="72"/>
      <c r="P205" s="201">
        <f t="shared" si="31"/>
        <v>0</v>
      </c>
      <c r="Q205" s="201">
        <v>0</v>
      </c>
      <c r="R205" s="201">
        <f t="shared" si="32"/>
        <v>0</v>
      </c>
      <c r="S205" s="201">
        <v>0</v>
      </c>
      <c r="T205" s="202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531</v>
      </c>
      <c r="AT205" s="203" t="s">
        <v>340</v>
      </c>
      <c r="AU205" s="203" t="s">
        <v>86</v>
      </c>
      <c r="AY205" s="18" t="s">
        <v>239</v>
      </c>
      <c r="BE205" s="204">
        <f t="shared" si="34"/>
        <v>0</v>
      </c>
      <c r="BF205" s="204">
        <f t="shared" si="35"/>
        <v>0</v>
      </c>
      <c r="BG205" s="204">
        <f t="shared" si="36"/>
        <v>0</v>
      </c>
      <c r="BH205" s="204">
        <f t="shared" si="37"/>
        <v>0</v>
      </c>
      <c r="BI205" s="204">
        <f t="shared" si="38"/>
        <v>0</v>
      </c>
      <c r="BJ205" s="18" t="s">
        <v>83</v>
      </c>
      <c r="BK205" s="204">
        <f t="shared" si="39"/>
        <v>0</v>
      </c>
      <c r="BL205" s="18" t="s">
        <v>169</v>
      </c>
      <c r="BM205" s="203" t="s">
        <v>7888</v>
      </c>
    </row>
    <row r="206" spans="1:65" s="12" customFormat="1" ht="25.9" customHeight="1">
      <c r="B206" s="176"/>
      <c r="C206" s="177"/>
      <c r="D206" s="178" t="s">
        <v>74</v>
      </c>
      <c r="E206" s="179" t="s">
        <v>6758</v>
      </c>
      <c r="F206" s="179" t="s">
        <v>6759</v>
      </c>
      <c r="G206" s="177"/>
      <c r="H206" s="177"/>
      <c r="I206" s="180"/>
      <c r="J206" s="181">
        <f>BK206</f>
        <v>0</v>
      </c>
      <c r="K206" s="177"/>
      <c r="L206" s="182"/>
      <c r="M206" s="183"/>
      <c r="N206" s="184"/>
      <c r="O206" s="184"/>
      <c r="P206" s="185">
        <f>P207</f>
        <v>0</v>
      </c>
      <c r="Q206" s="184"/>
      <c r="R206" s="185">
        <f>R207</f>
        <v>0</v>
      </c>
      <c r="S206" s="184"/>
      <c r="T206" s="186">
        <f>T207</f>
        <v>0</v>
      </c>
      <c r="AR206" s="187" t="s">
        <v>288</v>
      </c>
      <c r="AT206" s="188" t="s">
        <v>74</v>
      </c>
      <c r="AU206" s="188" t="s">
        <v>75</v>
      </c>
      <c r="AY206" s="187" t="s">
        <v>239</v>
      </c>
      <c r="BK206" s="189">
        <f>BK207</f>
        <v>0</v>
      </c>
    </row>
    <row r="207" spans="1:65" s="12" customFormat="1" ht="22.9" customHeight="1">
      <c r="B207" s="176"/>
      <c r="C207" s="177"/>
      <c r="D207" s="178" t="s">
        <v>74</v>
      </c>
      <c r="E207" s="190" t="s">
        <v>7889</v>
      </c>
      <c r="F207" s="190" t="s">
        <v>7890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P208</f>
        <v>0</v>
      </c>
      <c r="Q207" s="184"/>
      <c r="R207" s="185">
        <f>R208</f>
        <v>0</v>
      </c>
      <c r="S207" s="184"/>
      <c r="T207" s="186">
        <f>T208</f>
        <v>0</v>
      </c>
      <c r="AR207" s="187" t="s">
        <v>288</v>
      </c>
      <c r="AT207" s="188" t="s">
        <v>74</v>
      </c>
      <c r="AU207" s="188" t="s">
        <v>83</v>
      </c>
      <c r="AY207" s="187" t="s">
        <v>239</v>
      </c>
      <c r="BK207" s="189">
        <f>BK208</f>
        <v>0</v>
      </c>
    </row>
    <row r="208" spans="1:65" s="2" customFormat="1" ht="16.5" customHeight="1">
      <c r="A208" s="35"/>
      <c r="B208" s="36"/>
      <c r="C208" s="192" t="s">
        <v>903</v>
      </c>
      <c r="D208" s="192" t="s">
        <v>241</v>
      </c>
      <c r="E208" s="193" t="s">
        <v>7891</v>
      </c>
      <c r="F208" s="194" t="s">
        <v>7892</v>
      </c>
      <c r="G208" s="195" t="s">
        <v>5007</v>
      </c>
      <c r="H208" s="273"/>
      <c r="I208" s="197"/>
      <c r="J208" s="198">
        <f>ROUND(I208*H208,2)</f>
        <v>0</v>
      </c>
      <c r="K208" s="194" t="s">
        <v>6783</v>
      </c>
      <c r="L208" s="40"/>
      <c r="M208" s="269" t="s">
        <v>1</v>
      </c>
      <c r="N208" s="270" t="s">
        <v>40</v>
      </c>
      <c r="O208" s="267"/>
      <c r="P208" s="271">
        <f>O208*H208</f>
        <v>0</v>
      </c>
      <c r="Q208" s="271">
        <v>0</v>
      </c>
      <c r="R208" s="271">
        <f>Q208*H208</f>
        <v>0</v>
      </c>
      <c r="S208" s="271">
        <v>0</v>
      </c>
      <c r="T208" s="27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7893</v>
      </c>
      <c r="AT208" s="203" t="s">
        <v>241</v>
      </c>
      <c r="AU208" s="203" t="s">
        <v>86</v>
      </c>
      <c r="AY208" s="18" t="s">
        <v>239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7893</v>
      </c>
      <c r="BM208" s="203" t="s">
        <v>7894</v>
      </c>
    </row>
    <row r="209" spans="1:31" s="2" customFormat="1" ht="6.95" customHeight="1">
      <c r="A209" s="35"/>
      <c r="B209" s="55"/>
      <c r="C209" s="56"/>
      <c r="D209" s="56"/>
      <c r="E209" s="56"/>
      <c r="F209" s="56"/>
      <c r="G209" s="56"/>
      <c r="H209" s="56"/>
      <c r="I209" s="56"/>
      <c r="J209" s="56"/>
      <c r="K209" s="56"/>
      <c r="L209" s="40"/>
      <c r="M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</sheetData>
  <sheetProtection algorithmName="SHA-512" hashValue="k418y/m5U+/3hYNfgdFZdMYBK6IdG64Yww2ArHfvWKkrN1oyY5TFPDxORjn/AFAxwmakjV5Ym9+PaEIMlMav4A==" saltValue="XMkBB+areDMQiYe7F6Zgwybxa7YX9DcDVNedbkW2/AhVxli3W0RHUzIMKJHpLepo5Ab0MGAnJhjWfB6xZUP+MQ==" spinCount="100000" sheet="1" objects="1" scenarios="1" formatColumns="0" formatRows="0" autoFilter="0"/>
  <autoFilter ref="C122:K208" xr:uid="{00000000-0009-0000-0000-00001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4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156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7895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6771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6772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ROUND((SUM(BE130:BE437)),  2)</f>
        <v>0</v>
      </c>
      <c r="G33" s="35"/>
      <c r="H33" s="35"/>
      <c r="I33" s="131">
        <v>0.21</v>
      </c>
      <c r="J33" s="130">
        <f>ROUND(((SUM(BE130:BE437))*I33),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ROUND((SUM(BF130:BF437)),  2)</f>
        <v>0</v>
      </c>
      <c r="G34" s="35"/>
      <c r="H34" s="35"/>
      <c r="I34" s="131">
        <v>0.15</v>
      </c>
      <c r="J34" s="130">
        <f>ROUND(((SUM(BF130:BF437))*I34),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ROUND((SUM(BG130:BG437)),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ROUND((SUM(BH130:BH437)),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ROUND((SUM(BI130:BI437)),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11 - SO 253 - M a R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7644</v>
      </c>
      <c r="E97" s="157"/>
      <c r="F97" s="157"/>
      <c r="G97" s="157"/>
      <c r="H97" s="157"/>
      <c r="I97" s="157"/>
      <c r="J97" s="158">
        <f>J131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7896</v>
      </c>
      <c r="E98" s="162"/>
      <c r="F98" s="162"/>
      <c r="G98" s="162"/>
      <c r="H98" s="162"/>
      <c r="I98" s="162"/>
      <c r="J98" s="163">
        <f>J132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7897</v>
      </c>
      <c r="E99" s="162"/>
      <c r="F99" s="162"/>
      <c r="G99" s="162"/>
      <c r="H99" s="162"/>
      <c r="I99" s="162"/>
      <c r="J99" s="163">
        <f>J145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7898</v>
      </c>
      <c r="E100" s="162"/>
      <c r="F100" s="162"/>
      <c r="G100" s="162"/>
      <c r="H100" s="162"/>
      <c r="I100" s="162"/>
      <c r="J100" s="163">
        <f>J160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7899</v>
      </c>
      <c r="E101" s="162"/>
      <c r="F101" s="162"/>
      <c r="G101" s="162"/>
      <c r="H101" s="162"/>
      <c r="I101" s="162"/>
      <c r="J101" s="163">
        <f>J172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7900</v>
      </c>
      <c r="E102" s="162"/>
      <c r="F102" s="162"/>
      <c r="G102" s="162"/>
      <c r="H102" s="162"/>
      <c r="I102" s="162"/>
      <c r="J102" s="163">
        <f>J188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7901</v>
      </c>
      <c r="E103" s="162"/>
      <c r="F103" s="162"/>
      <c r="G103" s="162"/>
      <c r="H103" s="162"/>
      <c r="I103" s="162"/>
      <c r="J103" s="163">
        <f>J222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7902</v>
      </c>
      <c r="E104" s="162"/>
      <c r="F104" s="162"/>
      <c r="G104" s="162"/>
      <c r="H104" s="162"/>
      <c r="I104" s="162"/>
      <c r="J104" s="163">
        <f>J250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7903</v>
      </c>
      <c r="E105" s="162"/>
      <c r="F105" s="162"/>
      <c r="G105" s="162"/>
      <c r="H105" s="162"/>
      <c r="I105" s="162"/>
      <c r="J105" s="163">
        <f>J284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7904</v>
      </c>
      <c r="E106" s="162"/>
      <c r="F106" s="162"/>
      <c r="G106" s="162"/>
      <c r="H106" s="162"/>
      <c r="I106" s="162"/>
      <c r="J106" s="163">
        <f>J316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7905</v>
      </c>
      <c r="E107" s="162"/>
      <c r="F107" s="162"/>
      <c r="G107" s="162"/>
      <c r="H107" s="162"/>
      <c r="I107" s="162"/>
      <c r="J107" s="163">
        <f>J354</f>
        <v>0</v>
      </c>
      <c r="K107" s="105"/>
      <c r="L107" s="164"/>
    </row>
    <row r="108" spans="1:31" s="10" customFormat="1" ht="19.899999999999999" customHeight="1">
      <c r="B108" s="160"/>
      <c r="C108" s="105"/>
      <c r="D108" s="161" t="s">
        <v>7906</v>
      </c>
      <c r="E108" s="162"/>
      <c r="F108" s="162"/>
      <c r="G108" s="162"/>
      <c r="H108" s="162"/>
      <c r="I108" s="162"/>
      <c r="J108" s="163">
        <f>J381</f>
        <v>0</v>
      </c>
      <c r="K108" s="105"/>
      <c r="L108" s="164"/>
    </row>
    <row r="109" spans="1:31" s="10" customFormat="1" ht="19.899999999999999" customHeight="1">
      <c r="B109" s="160"/>
      <c r="C109" s="105"/>
      <c r="D109" s="161" t="s">
        <v>7907</v>
      </c>
      <c r="E109" s="162"/>
      <c r="F109" s="162"/>
      <c r="G109" s="162"/>
      <c r="H109" s="162"/>
      <c r="I109" s="162"/>
      <c r="J109" s="163">
        <f>J422</f>
        <v>0</v>
      </c>
      <c r="K109" s="105"/>
      <c r="L109" s="164"/>
    </row>
    <row r="110" spans="1:31" s="10" customFormat="1" ht="19.899999999999999" customHeight="1">
      <c r="B110" s="160"/>
      <c r="C110" s="105"/>
      <c r="D110" s="161" t="s">
        <v>7908</v>
      </c>
      <c r="E110" s="162"/>
      <c r="F110" s="162"/>
      <c r="G110" s="162"/>
      <c r="H110" s="162"/>
      <c r="I110" s="162"/>
      <c r="J110" s="163">
        <f>J425</f>
        <v>0</v>
      </c>
      <c r="K110" s="105"/>
      <c r="L110" s="164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224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9" t="str">
        <f>E7</f>
        <v>Areál IZS Ostrov - stanice JSDH - revize 2022</v>
      </c>
      <c r="F120" s="330"/>
      <c r="G120" s="330"/>
      <c r="H120" s="330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176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4" t="str">
        <f>E9</f>
        <v>11 - SO 253 - M a R</v>
      </c>
      <c r="F122" s="331"/>
      <c r="G122" s="331"/>
      <c r="H122" s="33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30" t="s">
        <v>22</v>
      </c>
      <c r="J124" s="67">
        <f>IF(J12="","",J12)</f>
        <v>44764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23</v>
      </c>
      <c r="D126" s="37"/>
      <c r="E126" s="37"/>
      <c r="F126" s="28" t="str">
        <f>E15</f>
        <v>Město Ostrov</v>
      </c>
      <c r="G126" s="37"/>
      <c r="H126" s="37"/>
      <c r="I126" s="30" t="s">
        <v>29</v>
      </c>
      <c r="J126" s="33" t="str">
        <f>E21</f>
        <v>BPO spol. s r.o. Ostrov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30" t="s">
        <v>32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225</v>
      </c>
      <c r="D129" s="168" t="s">
        <v>60</v>
      </c>
      <c r="E129" s="168" t="s">
        <v>56</v>
      </c>
      <c r="F129" s="168" t="s">
        <v>57</v>
      </c>
      <c r="G129" s="168" t="s">
        <v>226</v>
      </c>
      <c r="H129" s="168" t="s">
        <v>227</v>
      </c>
      <c r="I129" s="168" t="s">
        <v>228</v>
      </c>
      <c r="J129" s="168" t="s">
        <v>185</v>
      </c>
      <c r="K129" s="169" t="s">
        <v>229</v>
      </c>
      <c r="L129" s="170"/>
      <c r="M129" s="76" t="s">
        <v>1</v>
      </c>
      <c r="N129" s="77" t="s">
        <v>39</v>
      </c>
      <c r="O129" s="77" t="s">
        <v>230</v>
      </c>
      <c r="P129" s="77" t="s">
        <v>231</v>
      </c>
      <c r="Q129" s="77" t="s">
        <v>232</v>
      </c>
      <c r="R129" s="77" t="s">
        <v>233</v>
      </c>
      <c r="S129" s="77" t="s">
        <v>234</v>
      </c>
      <c r="T129" s="78" t="s">
        <v>235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5"/>
      <c r="B130" s="36"/>
      <c r="C130" s="83" t="s">
        <v>236</v>
      </c>
      <c r="D130" s="37"/>
      <c r="E130" s="37"/>
      <c r="F130" s="37"/>
      <c r="G130" s="37"/>
      <c r="H130" s="37"/>
      <c r="I130" s="37"/>
      <c r="J130" s="171">
        <f>BK130</f>
        <v>0</v>
      </c>
      <c r="K130" s="37"/>
      <c r="L130" s="40"/>
      <c r="M130" s="79"/>
      <c r="N130" s="172"/>
      <c r="O130" s="80"/>
      <c r="P130" s="173">
        <f>P131</f>
        <v>0</v>
      </c>
      <c r="Q130" s="80"/>
      <c r="R130" s="173">
        <f>R131</f>
        <v>0</v>
      </c>
      <c r="S130" s="80"/>
      <c r="T130" s="174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74</v>
      </c>
      <c r="AU130" s="18" t="s">
        <v>187</v>
      </c>
      <c r="BK130" s="175">
        <f>BK131</f>
        <v>0</v>
      </c>
    </row>
    <row r="131" spans="1:65" s="12" customFormat="1" ht="25.9" customHeight="1">
      <c r="B131" s="176"/>
      <c r="C131" s="177"/>
      <c r="D131" s="178" t="s">
        <v>74</v>
      </c>
      <c r="E131" s="179" t="s">
        <v>1815</v>
      </c>
      <c r="F131" s="179" t="s">
        <v>1815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P132+P145+P160+P172+P188+P222+P250+P284+P316+P354+P381+P422+P425</f>
        <v>0</v>
      </c>
      <c r="Q131" s="184"/>
      <c r="R131" s="185">
        <f>R132+R145+R160+R172+R188+R222+R250+R284+R316+R354+R381+R422+R425</f>
        <v>0</v>
      </c>
      <c r="S131" s="184"/>
      <c r="T131" s="186">
        <f>T132+T145+T160+T172+T188+T222+T250+T284+T316+T354+T381+T422+T425</f>
        <v>0</v>
      </c>
      <c r="AR131" s="187" t="s">
        <v>86</v>
      </c>
      <c r="AT131" s="188" t="s">
        <v>74</v>
      </c>
      <c r="AU131" s="188" t="s">
        <v>75</v>
      </c>
      <c r="AY131" s="187" t="s">
        <v>239</v>
      </c>
      <c r="BK131" s="189">
        <f>BK132+BK145+BK160+BK172+BK188+BK222+BK250+BK284+BK316+BK354+BK381+BK422+BK425</f>
        <v>0</v>
      </c>
    </row>
    <row r="132" spans="1:65" s="12" customFormat="1" ht="22.9" customHeight="1">
      <c r="B132" s="176"/>
      <c r="C132" s="177"/>
      <c r="D132" s="178" t="s">
        <v>74</v>
      </c>
      <c r="E132" s="190" t="s">
        <v>7909</v>
      </c>
      <c r="F132" s="190" t="s">
        <v>7910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SUM(P133:P144)</f>
        <v>0</v>
      </c>
      <c r="Q132" s="184"/>
      <c r="R132" s="185">
        <f>SUM(R133:R144)</f>
        <v>0</v>
      </c>
      <c r="S132" s="184"/>
      <c r="T132" s="186">
        <f>SUM(T133:T144)</f>
        <v>0</v>
      </c>
      <c r="AR132" s="187" t="s">
        <v>86</v>
      </c>
      <c r="AT132" s="188" t="s">
        <v>74</v>
      </c>
      <c r="AU132" s="188" t="s">
        <v>83</v>
      </c>
      <c r="AY132" s="187" t="s">
        <v>239</v>
      </c>
      <c r="BK132" s="189">
        <f>SUM(BK133:BK144)</f>
        <v>0</v>
      </c>
    </row>
    <row r="133" spans="1:65" s="2" customFormat="1" ht="16.5" customHeight="1">
      <c r="A133" s="35"/>
      <c r="B133" s="36"/>
      <c r="C133" s="254" t="s">
        <v>83</v>
      </c>
      <c r="D133" s="254" t="s">
        <v>340</v>
      </c>
      <c r="E133" s="255" t="s">
        <v>7911</v>
      </c>
      <c r="F133" s="256" t="s">
        <v>7912</v>
      </c>
      <c r="G133" s="257" t="s">
        <v>5317</v>
      </c>
      <c r="H133" s="258">
        <v>1</v>
      </c>
      <c r="I133" s="259"/>
      <c r="J133" s="260">
        <f t="shared" ref="J133:J144" si="0">ROUND(I133*H133,2)</f>
        <v>0</v>
      </c>
      <c r="K133" s="256" t="s">
        <v>6783</v>
      </c>
      <c r="L133" s="261"/>
      <c r="M133" s="262" t="s">
        <v>1</v>
      </c>
      <c r="N133" s="263" t="s">
        <v>40</v>
      </c>
      <c r="O133" s="72"/>
      <c r="P133" s="201">
        <f t="shared" ref="P133:P144" si="1">O133*H133</f>
        <v>0</v>
      </c>
      <c r="Q133" s="201">
        <v>0</v>
      </c>
      <c r="R133" s="201">
        <f t="shared" ref="R133:R144" si="2">Q133*H133</f>
        <v>0</v>
      </c>
      <c r="S133" s="201">
        <v>0</v>
      </c>
      <c r="T133" s="202">
        <f t="shared" ref="T133:T144" si="3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531</v>
      </c>
      <c r="AT133" s="203" t="s">
        <v>340</v>
      </c>
      <c r="AU133" s="203" t="s">
        <v>86</v>
      </c>
      <c r="AY133" s="18" t="s">
        <v>239</v>
      </c>
      <c r="BE133" s="204">
        <f t="shared" ref="BE133:BE144" si="4">IF(N133="základní",J133,0)</f>
        <v>0</v>
      </c>
      <c r="BF133" s="204">
        <f t="shared" ref="BF133:BF144" si="5">IF(N133="snížená",J133,0)</f>
        <v>0</v>
      </c>
      <c r="BG133" s="204">
        <f t="shared" ref="BG133:BG144" si="6">IF(N133="zákl. přenesená",J133,0)</f>
        <v>0</v>
      </c>
      <c r="BH133" s="204">
        <f t="shared" ref="BH133:BH144" si="7">IF(N133="sníž. přenesená",J133,0)</f>
        <v>0</v>
      </c>
      <c r="BI133" s="204">
        <f t="shared" ref="BI133:BI144" si="8">IF(N133="nulová",J133,0)</f>
        <v>0</v>
      </c>
      <c r="BJ133" s="18" t="s">
        <v>83</v>
      </c>
      <c r="BK133" s="204">
        <f t="shared" ref="BK133:BK144" si="9">ROUND(I133*H133,2)</f>
        <v>0</v>
      </c>
      <c r="BL133" s="18" t="s">
        <v>169</v>
      </c>
      <c r="BM133" s="203" t="s">
        <v>86</v>
      </c>
    </row>
    <row r="134" spans="1:65" s="2" customFormat="1" ht="21.75" customHeight="1">
      <c r="A134" s="35"/>
      <c r="B134" s="36"/>
      <c r="C134" s="254" t="s">
        <v>86</v>
      </c>
      <c r="D134" s="254" t="s">
        <v>340</v>
      </c>
      <c r="E134" s="255" t="s">
        <v>6779</v>
      </c>
      <c r="F134" s="256" t="s">
        <v>7913</v>
      </c>
      <c r="G134" s="257" t="s">
        <v>5317</v>
      </c>
      <c r="H134" s="258">
        <v>1</v>
      </c>
      <c r="I134" s="259"/>
      <c r="J134" s="260">
        <f t="shared" si="0"/>
        <v>0</v>
      </c>
      <c r="K134" s="256" t="s">
        <v>6783</v>
      </c>
      <c r="L134" s="261"/>
      <c r="M134" s="262" t="s">
        <v>1</v>
      </c>
      <c r="N134" s="263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531</v>
      </c>
      <c r="AT134" s="203" t="s">
        <v>340</v>
      </c>
      <c r="AU134" s="203" t="s">
        <v>86</v>
      </c>
      <c r="AY134" s="18" t="s">
        <v>239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169</v>
      </c>
      <c r="BM134" s="203" t="s">
        <v>246</v>
      </c>
    </row>
    <row r="135" spans="1:65" s="2" customFormat="1" ht="24.2" customHeight="1">
      <c r="A135" s="35"/>
      <c r="B135" s="36"/>
      <c r="C135" s="254" t="s">
        <v>255</v>
      </c>
      <c r="D135" s="254" t="s">
        <v>340</v>
      </c>
      <c r="E135" s="255" t="s">
        <v>7914</v>
      </c>
      <c r="F135" s="256" t="s">
        <v>7915</v>
      </c>
      <c r="G135" s="257" t="s">
        <v>5317</v>
      </c>
      <c r="H135" s="258">
        <v>4</v>
      </c>
      <c r="I135" s="259"/>
      <c r="J135" s="260">
        <f t="shared" si="0"/>
        <v>0</v>
      </c>
      <c r="K135" s="256" t="s">
        <v>6783</v>
      </c>
      <c r="L135" s="261"/>
      <c r="M135" s="262" t="s">
        <v>1</v>
      </c>
      <c r="N135" s="263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531</v>
      </c>
      <c r="AT135" s="203" t="s">
        <v>340</v>
      </c>
      <c r="AU135" s="203" t="s">
        <v>86</v>
      </c>
      <c r="AY135" s="18" t="s">
        <v>239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169</v>
      </c>
      <c r="BM135" s="203" t="s">
        <v>299</v>
      </c>
    </row>
    <row r="136" spans="1:65" s="2" customFormat="1" ht="21.75" customHeight="1">
      <c r="A136" s="35"/>
      <c r="B136" s="36"/>
      <c r="C136" s="254" t="s">
        <v>246</v>
      </c>
      <c r="D136" s="254" t="s">
        <v>340</v>
      </c>
      <c r="E136" s="255" t="s">
        <v>7916</v>
      </c>
      <c r="F136" s="256" t="s">
        <v>7917</v>
      </c>
      <c r="G136" s="257" t="s">
        <v>5317</v>
      </c>
      <c r="H136" s="258">
        <v>2</v>
      </c>
      <c r="I136" s="259"/>
      <c r="J136" s="260">
        <f t="shared" si="0"/>
        <v>0</v>
      </c>
      <c r="K136" s="256" t="s">
        <v>6783</v>
      </c>
      <c r="L136" s="261"/>
      <c r="M136" s="262" t="s">
        <v>1</v>
      </c>
      <c r="N136" s="263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531</v>
      </c>
      <c r="AT136" s="203" t="s">
        <v>340</v>
      </c>
      <c r="AU136" s="203" t="s">
        <v>86</v>
      </c>
      <c r="AY136" s="18" t="s">
        <v>239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169</v>
      </c>
      <c r="BM136" s="203" t="s">
        <v>319</v>
      </c>
    </row>
    <row r="137" spans="1:65" s="2" customFormat="1" ht="16.5" customHeight="1">
      <c r="A137" s="35"/>
      <c r="B137" s="36"/>
      <c r="C137" s="254" t="s">
        <v>288</v>
      </c>
      <c r="D137" s="254" t="s">
        <v>340</v>
      </c>
      <c r="E137" s="255" t="s">
        <v>7918</v>
      </c>
      <c r="F137" s="256" t="s">
        <v>7919</v>
      </c>
      <c r="G137" s="257" t="s">
        <v>5317</v>
      </c>
      <c r="H137" s="258">
        <v>2</v>
      </c>
      <c r="I137" s="259"/>
      <c r="J137" s="260">
        <f t="shared" si="0"/>
        <v>0</v>
      </c>
      <c r="K137" s="256" t="s">
        <v>6783</v>
      </c>
      <c r="L137" s="261"/>
      <c r="M137" s="262" t="s">
        <v>1</v>
      </c>
      <c r="N137" s="263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531</v>
      </c>
      <c r="AT137" s="203" t="s">
        <v>340</v>
      </c>
      <c r="AU137" s="203" t="s">
        <v>86</v>
      </c>
      <c r="AY137" s="18" t="s">
        <v>239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169</v>
      </c>
      <c r="BM137" s="203" t="s">
        <v>151</v>
      </c>
    </row>
    <row r="138" spans="1:65" s="2" customFormat="1" ht="21.75" customHeight="1">
      <c r="A138" s="35"/>
      <c r="B138" s="36"/>
      <c r="C138" s="254" t="s">
        <v>299</v>
      </c>
      <c r="D138" s="254" t="s">
        <v>340</v>
      </c>
      <c r="E138" s="255" t="s">
        <v>7920</v>
      </c>
      <c r="F138" s="256" t="s">
        <v>7921</v>
      </c>
      <c r="G138" s="257" t="s">
        <v>5317</v>
      </c>
      <c r="H138" s="258">
        <v>1</v>
      </c>
      <c r="I138" s="259"/>
      <c r="J138" s="260">
        <f t="shared" si="0"/>
        <v>0</v>
      </c>
      <c r="K138" s="256" t="s">
        <v>6783</v>
      </c>
      <c r="L138" s="261"/>
      <c r="M138" s="262" t="s">
        <v>1</v>
      </c>
      <c r="N138" s="263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531</v>
      </c>
      <c r="AT138" s="203" t="s">
        <v>340</v>
      </c>
      <c r="AU138" s="203" t="s">
        <v>86</v>
      </c>
      <c r="AY138" s="18" t="s">
        <v>239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169</v>
      </c>
      <c r="BM138" s="203" t="s">
        <v>157</v>
      </c>
    </row>
    <row r="139" spans="1:65" s="2" customFormat="1" ht="24.2" customHeight="1">
      <c r="A139" s="35"/>
      <c r="B139" s="36"/>
      <c r="C139" s="254" t="s">
        <v>309</v>
      </c>
      <c r="D139" s="254" t="s">
        <v>340</v>
      </c>
      <c r="E139" s="255" t="s">
        <v>7922</v>
      </c>
      <c r="F139" s="256" t="s">
        <v>7923</v>
      </c>
      <c r="G139" s="257" t="s">
        <v>5317</v>
      </c>
      <c r="H139" s="258">
        <v>5</v>
      </c>
      <c r="I139" s="259"/>
      <c r="J139" s="260">
        <f t="shared" si="0"/>
        <v>0</v>
      </c>
      <c r="K139" s="256" t="s">
        <v>6783</v>
      </c>
      <c r="L139" s="261"/>
      <c r="M139" s="262" t="s">
        <v>1</v>
      </c>
      <c r="N139" s="263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531</v>
      </c>
      <c r="AT139" s="203" t="s">
        <v>340</v>
      </c>
      <c r="AU139" s="203" t="s">
        <v>86</v>
      </c>
      <c r="AY139" s="18" t="s">
        <v>239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169</v>
      </c>
      <c r="BM139" s="203" t="s">
        <v>164</v>
      </c>
    </row>
    <row r="140" spans="1:65" s="2" customFormat="1" ht="21.75" customHeight="1">
      <c r="A140" s="35"/>
      <c r="B140" s="36"/>
      <c r="C140" s="254" t="s">
        <v>319</v>
      </c>
      <c r="D140" s="254" t="s">
        <v>340</v>
      </c>
      <c r="E140" s="255" t="s">
        <v>7924</v>
      </c>
      <c r="F140" s="256" t="s">
        <v>7925</v>
      </c>
      <c r="G140" s="257" t="s">
        <v>5317</v>
      </c>
      <c r="H140" s="258">
        <v>1</v>
      </c>
      <c r="I140" s="259"/>
      <c r="J140" s="260">
        <f t="shared" si="0"/>
        <v>0</v>
      </c>
      <c r="K140" s="256" t="s">
        <v>6783</v>
      </c>
      <c r="L140" s="261"/>
      <c r="M140" s="262" t="s">
        <v>1</v>
      </c>
      <c r="N140" s="263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531</v>
      </c>
      <c r="AT140" s="203" t="s">
        <v>340</v>
      </c>
      <c r="AU140" s="203" t="s">
        <v>86</v>
      </c>
      <c r="AY140" s="18" t="s">
        <v>239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169</v>
      </c>
      <c r="BM140" s="203" t="s">
        <v>169</v>
      </c>
    </row>
    <row r="141" spans="1:65" s="2" customFormat="1" ht="16.5" customHeight="1">
      <c r="A141" s="35"/>
      <c r="B141" s="36"/>
      <c r="C141" s="254" t="s">
        <v>327</v>
      </c>
      <c r="D141" s="254" t="s">
        <v>340</v>
      </c>
      <c r="E141" s="255" t="s">
        <v>7926</v>
      </c>
      <c r="F141" s="256" t="s">
        <v>7927</v>
      </c>
      <c r="G141" s="257" t="s">
        <v>5317</v>
      </c>
      <c r="H141" s="258">
        <v>1</v>
      </c>
      <c r="I141" s="259"/>
      <c r="J141" s="260">
        <f t="shared" si="0"/>
        <v>0</v>
      </c>
      <c r="K141" s="256" t="s">
        <v>6783</v>
      </c>
      <c r="L141" s="261"/>
      <c r="M141" s="262" t="s">
        <v>1</v>
      </c>
      <c r="N141" s="263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531</v>
      </c>
      <c r="AT141" s="203" t="s">
        <v>340</v>
      </c>
      <c r="AU141" s="203" t="s">
        <v>86</v>
      </c>
      <c r="AY141" s="18" t="s">
        <v>239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169</v>
      </c>
      <c r="BM141" s="203" t="s">
        <v>394</v>
      </c>
    </row>
    <row r="142" spans="1:65" s="2" customFormat="1" ht="21.75" customHeight="1">
      <c r="A142" s="35"/>
      <c r="B142" s="36"/>
      <c r="C142" s="254" t="s">
        <v>151</v>
      </c>
      <c r="D142" s="254" t="s">
        <v>340</v>
      </c>
      <c r="E142" s="255" t="s">
        <v>7928</v>
      </c>
      <c r="F142" s="256" t="s">
        <v>7929</v>
      </c>
      <c r="G142" s="257" t="s">
        <v>5317</v>
      </c>
      <c r="H142" s="258">
        <v>1</v>
      </c>
      <c r="I142" s="259"/>
      <c r="J142" s="260">
        <f t="shared" si="0"/>
        <v>0</v>
      </c>
      <c r="K142" s="256" t="s">
        <v>6783</v>
      </c>
      <c r="L142" s="261"/>
      <c r="M142" s="262" t="s">
        <v>1</v>
      </c>
      <c r="N142" s="263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531</v>
      </c>
      <c r="AT142" s="203" t="s">
        <v>340</v>
      </c>
      <c r="AU142" s="203" t="s">
        <v>86</v>
      </c>
      <c r="AY142" s="18" t="s">
        <v>239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169</v>
      </c>
      <c r="BM142" s="203" t="s">
        <v>401</v>
      </c>
    </row>
    <row r="143" spans="1:65" s="2" customFormat="1" ht="24.2" customHeight="1">
      <c r="A143" s="35"/>
      <c r="B143" s="36"/>
      <c r="C143" s="254" t="s">
        <v>154</v>
      </c>
      <c r="D143" s="254" t="s">
        <v>340</v>
      </c>
      <c r="E143" s="255" t="s">
        <v>7930</v>
      </c>
      <c r="F143" s="256" t="s">
        <v>7931</v>
      </c>
      <c r="G143" s="257" t="s">
        <v>5317</v>
      </c>
      <c r="H143" s="258">
        <v>1</v>
      </c>
      <c r="I143" s="259"/>
      <c r="J143" s="260">
        <f t="shared" si="0"/>
        <v>0</v>
      </c>
      <c r="K143" s="256" t="s">
        <v>6783</v>
      </c>
      <c r="L143" s="261"/>
      <c r="M143" s="262" t="s">
        <v>1</v>
      </c>
      <c r="N143" s="263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531</v>
      </c>
      <c r="AT143" s="203" t="s">
        <v>340</v>
      </c>
      <c r="AU143" s="203" t="s">
        <v>86</v>
      </c>
      <c r="AY143" s="18" t="s">
        <v>239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169</v>
      </c>
      <c r="BM143" s="203" t="s">
        <v>426</v>
      </c>
    </row>
    <row r="144" spans="1:65" s="2" customFormat="1" ht="24.2" customHeight="1">
      <c r="A144" s="35"/>
      <c r="B144" s="36"/>
      <c r="C144" s="254" t="s">
        <v>157</v>
      </c>
      <c r="D144" s="254" t="s">
        <v>340</v>
      </c>
      <c r="E144" s="255" t="s">
        <v>7932</v>
      </c>
      <c r="F144" s="256" t="s">
        <v>7933</v>
      </c>
      <c r="G144" s="257" t="s">
        <v>1</v>
      </c>
      <c r="H144" s="258">
        <v>0</v>
      </c>
      <c r="I144" s="259"/>
      <c r="J144" s="260">
        <f t="shared" si="0"/>
        <v>0</v>
      </c>
      <c r="K144" s="256" t="s">
        <v>1</v>
      </c>
      <c r="L144" s="261"/>
      <c r="M144" s="262" t="s">
        <v>1</v>
      </c>
      <c r="N144" s="263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531</v>
      </c>
      <c r="AT144" s="203" t="s">
        <v>340</v>
      </c>
      <c r="AU144" s="203" t="s">
        <v>86</v>
      </c>
      <c r="AY144" s="18" t="s">
        <v>239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169</v>
      </c>
      <c r="BM144" s="203" t="s">
        <v>7934</v>
      </c>
    </row>
    <row r="145" spans="1:65" s="12" customFormat="1" ht="22.9" customHeight="1">
      <c r="B145" s="176"/>
      <c r="C145" s="177"/>
      <c r="D145" s="178" t="s">
        <v>74</v>
      </c>
      <c r="E145" s="190" t="s">
        <v>7935</v>
      </c>
      <c r="F145" s="190" t="s">
        <v>7936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SUM(P146:P159)</f>
        <v>0</v>
      </c>
      <c r="Q145" s="184"/>
      <c r="R145" s="185">
        <f>SUM(R146:R159)</f>
        <v>0</v>
      </c>
      <c r="S145" s="184"/>
      <c r="T145" s="186">
        <f>SUM(T146:T159)</f>
        <v>0</v>
      </c>
      <c r="AR145" s="187" t="s">
        <v>86</v>
      </c>
      <c r="AT145" s="188" t="s">
        <v>74</v>
      </c>
      <c r="AU145" s="188" t="s">
        <v>83</v>
      </c>
      <c r="AY145" s="187" t="s">
        <v>239</v>
      </c>
      <c r="BK145" s="189">
        <f>SUM(BK146:BK159)</f>
        <v>0</v>
      </c>
    </row>
    <row r="146" spans="1:65" s="2" customFormat="1" ht="21.75" customHeight="1">
      <c r="A146" s="35"/>
      <c r="B146" s="36"/>
      <c r="C146" s="254" t="s">
        <v>161</v>
      </c>
      <c r="D146" s="254" t="s">
        <v>340</v>
      </c>
      <c r="E146" s="255" t="s">
        <v>7937</v>
      </c>
      <c r="F146" s="256" t="s">
        <v>7913</v>
      </c>
      <c r="G146" s="257" t="s">
        <v>5317</v>
      </c>
      <c r="H146" s="258">
        <v>1</v>
      </c>
      <c r="I146" s="259"/>
      <c r="J146" s="260">
        <f t="shared" ref="J146:J159" si="10">ROUND(I146*H146,2)</f>
        <v>0</v>
      </c>
      <c r="K146" s="256" t="s">
        <v>6783</v>
      </c>
      <c r="L146" s="261"/>
      <c r="M146" s="262" t="s">
        <v>1</v>
      </c>
      <c r="N146" s="263" t="s">
        <v>40</v>
      </c>
      <c r="O146" s="72"/>
      <c r="P146" s="201">
        <f t="shared" ref="P146:P159" si="11">O146*H146</f>
        <v>0</v>
      </c>
      <c r="Q146" s="201">
        <v>0</v>
      </c>
      <c r="R146" s="201">
        <f t="shared" ref="R146:R159" si="12">Q146*H146</f>
        <v>0</v>
      </c>
      <c r="S146" s="201">
        <v>0</v>
      </c>
      <c r="T146" s="202">
        <f t="shared" ref="T146:T159" si="1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531</v>
      </c>
      <c r="AT146" s="203" t="s">
        <v>340</v>
      </c>
      <c r="AU146" s="203" t="s">
        <v>86</v>
      </c>
      <c r="AY146" s="18" t="s">
        <v>239</v>
      </c>
      <c r="BE146" s="204">
        <f t="shared" ref="BE146:BE159" si="14">IF(N146="základní",J146,0)</f>
        <v>0</v>
      </c>
      <c r="BF146" s="204">
        <f t="shared" ref="BF146:BF159" si="15">IF(N146="snížená",J146,0)</f>
        <v>0</v>
      </c>
      <c r="BG146" s="204">
        <f t="shared" ref="BG146:BG159" si="16">IF(N146="zákl. přenesená",J146,0)</f>
        <v>0</v>
      </c>
      <c r="BH146" s="204">
        <f t="shared" ref="BH146:BH159" si="17">IF(N146="sníž. přenesená",J146,0)</f>
        <v>0</v>
      </c>
      <c r="BI146" s="204">
        <f t="shared" ref="BI146:BI159" si="18">IF(N146="nulová",J146,0)</f>
        <v>0</v>
      </c>
      <c r="BJ146" s="18" t="s">
        <v>83</v>
      </c>
      <c r="BK146" s="204">
        <f t="shared" ref="BK146:BK159" si="19">ROUND(I146*H146,2)</f>
        <v>0</v>
      </c>
      <c r="BL146" s="18" t="s">
        <v>169</v>
      </c>
      <c r="BM146" s="203" t="s">
        <v>475</v>
      </c>
    </row>
    <row r="147" spans="1:65" s="2" customFormat="1" ht="24.2" customHeight="1">
      <c r="A147" s="35"/>
      <c r="B147" s="36"/>
      <c r="C147" s="254" t="s">
        <v>164</v>
      </c>
      <c r="D147" s="254" t="s">
        <v>340</v>
      </c>
      <c r="E147" s="255" t="s">
        <v>7938</v>
      </c>
      <c r="F147" s="256" t="s">
        <v>7915</v>
      </c>
      <c r="G147" s="257" t="s">
        <v>5317</v>
      </c>
      <c r="H147" s="258">
        <v>4</v>
      </c>
      <c r="I147" s="259"/>
      <c r="J147" s="260">
        <f t="shared" si="10"/>
        <v>0</v>
      </c>
      <c r="K147" s="256" t="s">
        <v>6783</v>
      </c>
      <c r="L147" s="261"/>
      <c r="M147" s="262" t="s">
        <v>1</v>
      </c>
      <c r="N147" s="263" t="s">
        <v>40</v>
      </c>
      <c r="O147" s="72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531</v>
      </c>
      <c r="AT147" s="203" t="s">
        <v>340</v>
      </c>
      <c r="AU147" s="203" t="s">
        <v>86</v>
      </c>
      <c r="AY147" s="18" t="s">
        <v>239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8" t="s">
        <v>83</v>
      </c>
      <c r="BK147" s="204">
        <f t="shared" si="19"/>
        <v>0</v>
      </c>
      <c r="BL147" s="18" t="s">
        <v>169</v>
      </c>
      <c r="BM147" s="203" t="s">
        <v>493</v>
      </c>
    </row>
    <row r="148" spans="1:65" s="2" customFormat="1" ht="21.75" customHeight="1">
      <c r="A148" s="35"/>
      <c r="B148" s="36"/>
      <c r="C148" s="254" t="s">
        <v>8</v>
      </c>
      <c r="D148" s="254" t="s">
        <v>340</v>
      </c>
      <c r="E148" s="255" t="s">
        <v>7939</v>
      </c>
      <c r="F148" s="256" t="s">
        <v>7917</v>
      </c>
      <c r="G148" s="257" t="s">
        <v>5317</v>
      </c>
      <c r="H148" s="258">
        <v>4</v>
      </c>
      <c r="I148" s="259"/>
      <c r="J148" s="260">
        <f t="shared" si="10"/>
        <v>0</v>
      </c>
      <c r="K148" s="256" t="s">
        <v>6783</v>
      </c>
      <c r="L148" s="261"/>
      <c r="M148" s="262" t="s">
        <v>1</v>
      </c>
      <c r="N148" s="263" t="s">
        <v>40</v>
      </c>
      <c r="O148" s="72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531</v>
      </c>
      <c r="AT148" s="203" t="s">
        <v>340</v>
      </c>
      <c r="AU148" s="203" t="s">
        <v>86</v>
      </c>
      <c r="AY148" s="18" t="s">
        <v>239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8" t="s">
        <v>83</v>
      </c>
      <c r="BK148" s="204">
        <f t="shared" si="19"/>
        <v>0</v>
      </c>
      <c r="BL148" s="18" t="s">
        <v>169</v>
      </c>
      <c r="BM148" s="203" t="s">
        <v>510</v>
      </c>
    </row>
    <row r="149" spans="1:65" s="2" customFormat="1" ht="16.5" customHeight="1">
      <c r="A149" s="35"/>
      <c r="B149" s="36"/>
      <c r="C149" s="254" t="s">
        <v>169</v>
      </c>
      <c r="D149" s="254" t="s">
        <v>340</v>
      </c>
      <c r="E149" s="255" t="s">
        <v>7940</v>
      </c>
      <c r="F149" s="256" t="s">
        <v>7919</v>
      </c>
      <c r="G149" s="257" t="s">
        <v>5317</v>
      </c>
      <c r="H149" s="258">
        <v>4</v>
      </c>
      <c r="I149" s="259"/>
      <c r="J149" s="260">
        <f t="shared" si="10"/>
        <v>0</v>
      </c>
      <c r="K149" s="256" t="s">
        <v>6783</v>
      </c>
      <c r="L149" s="261"/>
      <c r="M149" s="262" t="s">
        <v>1</v>
      </c>
      <c r="N149" s="263" t="s">
        <v>40</v>
      </c>
      <c r="O149" s="72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531</v>
      </c>
      <c r="AT149" s="203" t="s">
        <v>340</v>
      </c>
      <c r="AU149" s="203" t="s">
        <v>86</v>
      </c>
      <c r="AY149" s="18" t="s">
        <v>239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8" t="s">
        <v>83</v>
      </c>
      <c r="BK149" s="204">
        <f t="shared" si="19"/>
        <v>0</v>
      </c>
      <c r="BL149" s="18" t="s">
        <v>169</v>
      </c>
      <c r="BM149" s="203" t="s">
        <v>531</v>
      </c>
    </row>
    <row r="150" spans="1:65" s="2" customFormat="1" ht="21.75" customHeight="1">
      <c r="A150" s="35"/>
      <c r="B150" s="36"/>
      <c r="C150" s="254" t="s">
        <v>172</v>
      </c>
      <c r="D150" s="254" t="s">
        <v>340</v>
      </c>
      <c r="E150" s="255" t="s">
        <v>7941</v>
      </c>
      <c r="F150" s="256" t="s">
        <v>7921</v>
      </c>
      <c r="G150" s="257" t="s">
        <v>5317</v>
      </c>
      <c r="H150" s="258">
        <v>1</v>
      </c>
      <c r="I150" s="259"/>
      <c r="J150" s="260">
        <f t="shared" si="10"/>
        <v>0</v>
      </c>
      <c r="K150" s="256" t="s">
        <v>6783</v>
      </c>
      <c r="L150" s="261"/>
      <c r="M150" s="262" t="s">
        <v>1</v>
      </c>
      <c r="N150" s="263" t="s">
        <v>40</v>
      </c>
      <c r="O150" s="72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531</v>
      </c>
      <c r="AT150" s="203" t="s">
        <v>340</v>
      </c>
      <c r="AU150" s="203" t="s">
        <v>86</v>
      </c>
      <c r="AY150" s="18" t="s">
        <v>239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8" t="s">
        <v>83</v>
      </c>
      <c r="BK150" s="204">
        <f t="shared" si="19"/>
        <v>0</v>
      </c>
      <c r="BL150" s="18" t="s">
        <v>169</v>
      </c>
      <c r="BM150" s="203" t="s">
        <v>541</v>
      </c>
    </row>
    <row r="151" spans="1:65" s="2" customFormat="1" ht="24.2" customHeight="1">
      <c r="A151" s="35"/>
      <c r="B151" s="36"/>
      <c r="C151" s="254" t="s">
        <v>394</v>
      </c>
      <c r="D151" s="254" t="s">
        <v>340</v>
      </c>
      <c r="E151" s="255" t="s">
        <v>7942</v>
      </c>
      <c r="F151" s="256" t="s">
        <v>7923</v>
      </c>
      <c r="G151" s="257" t="s">
        <v>5317</v>
      </c>
      <c r="H151" s="258">
        <v>5</v>
      </c>
      <c r="I151" s="259"/>
      <c r="J151" s="260">
        <f t="shared" si="10"/>
        <v>0</v>
      </c>
      <c r="K151" s="256" t="s">
        <v>6783</v>
      </c>
      <c r="L151" s="261"/>
      <c r="M151" s="262" t="s">
        <v>1</v>
      </c>
      <c r="N151" s="263" t="s">
        <v>40</v>
      </c>
      <c r="O151" s="72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531</v>
      </c>
      <c r="AT151" s="203" t="s">
        <v>340</v>
      </c>
      <c r="AU151" s="203" t="s">
        <v>86</v>
      </c>
      <c r="AY151" s="18" t="s">
        <v>239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8" t="s">
        <v>83</v>
      </c>
      <c r="BK151" s="204">
        <f t="shared" si="19"/>
        <v>0</v>
      </c>
      <c r="BL151" s="18" t="s">
        <v>169</v>
      </c>
      <c r="BM151" s="203" t="s">
        <v>553</v>
      </c>
    </row>
    <row r="152" spans="1:65" s="2" customFormat="1" ht="21.75" customHeight="1">
      <c r="A152" s="35"/>
      <c r="B152" s="36"/>
      <c r="C152" s="254" t="s">
        <v>396</v>
      </c>
      <c r="D152" s="254" t="s">
        <v>340</v>
      </c>
      <c r="E152" s="255" t="s">
        <v>7943</v>
      </c>
      <c r="F152" s="256" t="s">
        <v>7944</v>
      </c>
      <c r="G152" s="257" t="s">
        <v>5317</v>
      </c>
      <c r="H152" s="258">
        <v>2</v>
      </c>
      <c r="I152" s="259"/>
      <c r="J152" s="260">
        <f t="shared" si="10"/>
        <v>0</v>
      </c>
      <c r="K152" s="256" t="s">
        <v>6783</v>
      </c>
      <c r="L152" s="261"/>
      <c r="M152" s="262" t="s">
        <v>1</v>
      </c>
      <c r="N152" s="263" t="s">
        <v>40</v>
      </c>
      <c r="O152" s="72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531</v>
      </c>
      <c r="AT152" s="203" t="s">
        <v>340</v>
      </c>
      <c r="AU152" s="203" t="s">
        <v>86</v>
      </c>
      <c r="AY152" s="18" t="s">
        <v>239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18" t="s">
        <v>83</v>
      </c>
      <c r="BK152" s="204">
        <f t="shared" si="19"/>
        <v>0</v>
      </c>
      <c r="BL152" s="18" t="s">
        <v>169</v>
      </c>
      <c r="BM152" s="203" t="s">
        <v>578</v>
      </c>
    </row>
    <row r="153" spans="1:65" s="2" customFormat="1" ht="16.5" customHeight="1">
      <c r="A153" s="35"/>
      <c r="B153" s="36"/>
      <c r="C153" s="254" t="s">
        <v>401</v>
      </c>
      <c r="D153" s="254" t="s">
        <v>340</v>
      </c>
      <c r="E153" s="255" t="s">
        <v>7945</v>
      </c>
      <c r="F153" s="256" t="s">
        <v>7946</v>
      </c>
      <c r="G153" s="257" t="s">
        <v>5317</v>
      </c>
      <c r="H153" s="258">
        <v>2</v>
      </c>
      <c r="I153" s="259"/>
      <c r="J153" s="260">
        <f t="shared" si="10"/>
        <v>0</v>
      </c>
      <c r="K153" s="256" t="s">
        <v>6783</v>
      </c>
      <c r="L153" s="261"/>
      <c r="M153" s="262" t="s">
        <v>1</v>
      </c>
      <c r="N153" s="263" t="s">
        <v>40</v>
      </c>
      <c r="O153" s="72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531</v>
      </c>
      <c r="AT153" s="203" t="s">
        <v>340</v>
      </c>
      <c r="AU153" s="203" t="s">
        <v>86</v>
      </c>
      <c r="AY153" s="18" t="s">
        <v>239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18" t="s">
        <v>83</v>
      </c>
      <c r="BK153" s="204">
        <f t="shared" si="19"/>
        <v>0</v>
      </c>
      <c r="BL153" s="18" t="s">
        <v>169</v>
      </c>
      <c r="BM153" s="203" t="s">
        <v>604</v>
      </c>
    </row>
    <row r="154" spans="1:65" s="2" customFormat="1" ht="21.75" customHeight="1">
      <c r="A154" s="35"/>
      <c r="B154" s="36"/>
      <c r="C154" s="254" t="s">
        <v>7</v>
      </c>
      <c r="D154" s="254" t="s">
        <v>340</v>
      </c>
      <c r="E154" s="255" t="s">
        <v>7947</v>
      </c>
      <c r="F154" s="256" t="s">
        <v>7925</v>
      </c>
      <c r="G154" s="257" t="s">
        <v>5317</v>
      </c>
      <c r="H154" s="258">
        <v>1</v>
      </c>
      <c r="I154" s="259"/>
      <c r="J154" s="260">
        <f t="shared" si="10"/>
        <v>0</v>
      </c>
      <c r="K154" s="256" t="s">
        <v>6783</v>
      </c>
      <c r="L154" s="261"/>
      <c r="M154" s="262" t="s">
        <v>1</v>
      </c>
      <c r="N154" s="263" t="s">
        <v>40</v>
      </c>
      <c r="O154" s="72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531</v>
      </c>
      <c r="AT154" s="203" t="s">
        <v>340</v>
      </c>
      <c r="AU154" s="203" t="s">
        <v>86</v>
      </c>
      <c r="AY154" s="18" t="s">
        <v>239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8" t="s">
        <v>83</v>
      </c>
      <c r="BK154" s="204">
        <f t="shared" si="19"/>
        <v>0</v>
      </c>
      <c r="BL154" s="18" t="s">
        <v>169</v>
      </c>
      <c r="BM154" s="203" t="s">
        <v>627</v>
      </c>
    </row>
    <row r="155" spans="1:65" s="2" customFormat="1" ht="16.5" customHeight="1">
      <c r="A155" s="35"/>
      <c r="B155" s="36"/>
      <c r="C155" s="254" t="s">
        <v>426</v>
      </c>
      <c r="D155" s="254" t="s">
        <v>340</v>
      </c>
      <c r="E155" s="255" t="s">
        <v>7948</v>
      </c>
      <c r="F155" s="256" t="s">
        <v>7927</v>
      </c>
      <c r="G155" s="257" t="s">
        <v>5317</v>
      </c>
      <c r="H155" s="258">
        <v>1</v>
      </c>
      <c r="I155" s="259"/>
      <c r="J155" s="260">
        <f t="shared" si="10"/>
        <v>0</v>
      </c>
      <c r="K155" s="256" t="s">
        <v>6783</v>
      </c>
      <c r="L155" s="261"/>
      <c r="M155" s="262" t="s">
        <v>1</v>
      </c>
      <c r="N155" s="263" t="s">
        <v>40</v>
      </c>
      <c r="O155" s="72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531</v>
      </c>
      <c r="AT155" s="203" t="s">
        <v>340</v>
      </c>
      <c r="AU155" s="203" t="s">
        <v>86</v>
      </c>
      <c r="AY155" s="18" t="s">
        <v>239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8" t="s">
        <v>83</v>
      </c>
      <c r="BK155" s="204">
        <f t="shared" si="19"/>
        <v>0</v>
      </c>
      <c r="BL155" s="18" t="s">
        <v>169</v>
      </c>
      <c r="BM155" s="203" t="s">
        <v>651</v>
      </c>
    </row>
    <row r="156" spans="1:65" s="2" customFormat="1" ht="21.75" customHeight="1">
      <c r="A156" s="35"/>
      <c r="B156" s="36"/>
      <c r="C156" s="254" t="s">
        <v>441</v>
      </c>
      <c r="D156" s="254" t="s">
        <v>340</v>
      </c>
      <c r="E156" s="255" t="s">
        <v>7949</v>
      </c>
      <c r="F156" s="256" t="s">
        <v>7929</v>
      </c>
      <c r="G156" s="257" t="s">
        <v>5317</v>
      </c>
      <c r="H156" s="258">
        <v>1</v>
      </c>
      <c r="I156" s="259"/>
      <c r="J156" s="260">
        <f t="shared" si="10"/>
        <v>0</v>
      </c>
      <c r="K156" s="256" t="s">
        <v>6783</v>
      </c>
      <c r="L156" s="261"/>
      <c r="M156" s="262" t="s">
        <v>1</v>
      </c>
      <c r="N156" s="263" t="s">
        <v>40</v>
      </c>
      <c r="O156" s="72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531</v>
      </c>
      <c r="AT156" s="203" t="s">
        <v>340</v>
      </c>
      <c r="AU156" s="203" t="s">
        <v>86</v>
      </c>
      <c r="AY156" s="18" t="s">
        <v>239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18" t="s">
        <v>83</v>
      </c>
      <c r="BK156" s="204">
        <f t="shared" si="19"/>
        <v>0</v>
      </c>
      <c r="BL156" s="18" t="s">
        <v>169</v>
      </c>
      <c r="BM156" s="203" t="s">
        <v>665</v>
      </c>
    </row>
    <row r="157" spans="1:65" s="2" customFormat="1" ht="24.2" customHeight="1">
      <c r="A157" s="35"/>
      <c r="B157" s="36"/>
      <c r="C157" s="254" t="s">
        <v>454</v>
      </c>
      <c r="D157" s="254" t="s">
        <v>340</v>
      </c>
      <c r="E157" s="255" t="s">
        <v>7950</v>
      </c>
      <c r="F157" s="256" t="s">
        <v>7931</v>
      </c>
      <c r="G157" s="257" t="s">
        <v>5317</v>
      </c>
      <c r="H157" s="258">
        <v>1</v>
      </c>
      <c r="I157" s="259"/>
      <c r="J157" s="260">
        <f t="shared" si="10"/>
        <v>0</v>
      </c>
      <c r="K157" s="256" t="s">
        <v>6783</v>
      </c>
      <c r="L157" s="261"/>
      <c r="M157" s="262" t="s">
        <v>1</v>
      </c>
      <c r="N157" s="263" t="s">
        <v>40</v>
      </c>
      <c r="O157" s="72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531</v>
      </c>
      <c r="AT157" s="203" t="s">
        <v>340</v>
      </c>
      <c r="AU157" s="203" t="s">
        <v>86</v>
      </c>
      <c r="AY157" s="18" t="s">
        <v>239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18" t="s">
        <v>83</v>
      </c>
      <c r="BK157" s="204">
        <f t="shared" si="19"/>
        <v>0</v>
      </c>
      <c r="BL157" s="18" t="s">
        <v>169</v>
      </c>
      <c r="BM157" s="203" t="s">
        <v>677</v>
      </c>
    </row>
    <row r="158" spans="1:65" s="2" customFormat="1" ht="24.2" customHeight="1">
      <c r="A158" s="35"/>
      <c r="B158" s="36"/>
      <c r="C158" s="254" t="s">
        <v>459</v>
      </c>
      <c r="D158" s="254" t="s">
        <v>340</v>
      </c>
      <c r="E158" s="255" t="s">
        <v>7932</v>
      </c>
      <c r="F158" s="256" t="s">
        <v>7933</v>
      </c>
      <c r="G158" s="257" t="s">
        <v>1</v>
      </c>
      <c r="H158" s="258">
        <v>0</v>
      </c>
      <c r="I158" s="259"/>
      <c r="J158" s="260">
        <f t="shared" si="10"/>
        <v>0</v>
      </c>
      <c r="K158" s="256" t="s">
        <v>1</v>
      </c>
      <c r="L158" s="261"/>
      <c r="M158" s="262" t="s">
        <v>1</v>
      </c>
      <c r="N158" s="263" t="s">
        <v>40</v>
      </c>
      <c r="O158" s="72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531</v>
      </c>
      <c r="AT158" s="203" t="s">
        <v>340</v>
      </c>
      <c r="AU158" s="203" t="s">
        <v>86</v>
      </c>
      <c r="AY158" s="18" t="s">
        <v>239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18" t="s">
        <v>83</v>
      </c>
      <c r="BK158" s="204">
        <f t="shared" si="19"/>
        <v>0</v>
      </c>
      <c r="BL158" s="18" t="s">
        <v>169</v>
      </c>
      <c r="BM158" s="203" t="s">
        <v>7951</v>
      </c>
    </row>
    <row r="159" spans="1:65" s="2" customFormat="1" ht="24.2" customHeight="1">
      <c r="A159" s="35"/>
      <c r="B159" s="36"/>
      <c r="C159" s="254" t="s">
        <v>475</v>
      </c>
      <c r="D159" s="254" t="s">
        <v>340</v>
      </c>
      <c r="E159" s="255" t="s">
        <v>7952</v>
      </c>
      <c r="F159" s="256" t="s">
        <v>7953</v>
      </c>
      <c r="G159" s="257" t="s">
        <v>1</v>
      </c>
      <c r="H159" s="258">
        <v>0</v>
      </c>
      <c r="I159" s="259"/>
      <c r="J159" s="260">
        <f t="shared" si="10"/>
        <v>0</v>
      </c>
      <c r="K159" s="256" t="s">
        <v>1</v>
      </c>
      <c r="L159" s="261"/>
      <c r="M159" s="262" t="s">
        <v>1</v>
      </c>
      <c r="N159" s="263" t="s">
        <v>40</v>
      </c>
      <c r="O159" s="72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531</v>
      </c>
      <c r="AT159" s="203" t="s">
        <v>340</v>
      </c>
      <c r="AU159" s="203" t="s">
        <v>86</v>
      </c>
      <c r="AY159" s="18" t="s">
        <v>239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18" t="s">
        <v>83</v>
      </c>
      <c r="BK159" s="204">
        <f t="shared" si="19"/>
        <v>0</v>
      </c>
      <c r="BL159" s="18" t="s">
        <v>169</v>
      </c>
      <c r="BM159" s="203" t="s">
        <v>7954</v>
      </c>
    </row>
    <row r="160" spans="1:65" s="12" customFormat="1" ht="22.9" customHeight="1">
      <c r="B160" s="176"/>
      <c r="C160" s="177"/>
      <c r="D160" s="178" t="s">
        <v>74</v>
      </c>
      <c r="E160" s="190" t="s">
        <v>7955</v>
      </c>
      <c r="F160" s="190" t="s">
        <v>7956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SUM(P161:P171)</f>
        <v>0</v>
      </c>
      <c r="Q160" s="184"/>
      <c r="R160" s="185">
        <f>SUM(R161:R171)</f>
        <v>0</v>
      </c>
      <c r="S160" s="184"/>
      <c r="T160" s="186">
        <f>SUM(T161:T171)</f>
        <v>0</v>
      </c>
      <c r="AR160" s="187" t="s">
        <v>86</v>
      </c>
      <c r="AT160" s="188" t="s">
        <v>74</v>
      </c>
      <c r="AU160" s="188" t="s">
        <v>83</v>
      </c>
      <c r="AY160" s="187" t="s">
        <v>239</v>
      </c>
      <c r="BK160" s="189">
        <f>SUM(BK161:BK171)</f>
        <v>0</v>
      </c>
    </row>
    <row r="161" spans="1:65" s="2" customFormat="1" ht="21.75" customHeight="1">
      <c r="A161" s="35"/>
      <c r="B161" s="36"/>
      <c r="C161" s="254" t="s">
        <v>488</v>
      </c>
      <c r="D161" s="254" t="s">
        <v>340</v>
      </c>
      <c r="E161" s="255" t="s">
        <v>7957</v>
      </c>
      <c r="F161" s="256" t="s">
        <v>7913</v>
      </c>
      <c r="G161" s="257" t="s">
        <v>5317</v>
      </c>
      <c r="H161" s="258">
        <v>1</v>
      </c>
      <c r="I161" s="259"/>
      <c r="J161" s="260">
        <f t="shared" ref="J161:J171" si="20">ROUND(I161*H161,2)</f>
        <v>0</v>
      </c>
      <c r="K161" s="256" t="s">
        <v>6783</v>
      </c>
      <c r="L161" s="261"/>
      <c r="M161" s="262" t="s">
        <v>1</v>
      </c>
      <c r="N161" s="263" t="s">
        <v>40</v>
      </c>
      <c r="O161" s="72"/>
      <c r="P161" s="201">
        <f t="shared" ref="P161:P171" si="21">O161*H161</f>
        <v>0</v>
      </c>
      <c r="Q161" s="201">
        <v>0</v>
      </c>
      <c r="R161" s="201">
        <f t="shared" ref="R161:R171" si="22">Q161*H161</f>
        <v>0</v>
      </c>
      <c r="S161" s="201">
        <v>0</v>
      </c>
      <c r="T161" s="202">
        <f t="shared" ref="T161:T171" si="2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531</v>
      </c>
      <c r="AT161" s="203" t="s">
        <v>340</v>
      </c>
      <c r="AU161" s="203" t="s">
        <v>86</v>
      </c>
      <c r="AY161" s="18" t="s">
        <v>239</v>
      </c>
      <c r="BE161" s="204">
        <f t="shared" ref="BE161:BE171" si="24">IF(N161="základní",J161,0)</f>
        <v>0</v>
      </c>
      <c r="BF161" s="204">
        <f t="shared" ref="BF161:BF171" si="25">IF(N161="snížená",J161,0)</f>
        <v>0</v>
      </c>
      <c r="BG161" s="204">
        <f t="shared" ref="BG161:BG171" si="26">IF(N161="zákl. přenesená",J161,0)</f>
        <v>0</v>
      </c>
      <c r="BH161" s="204">
        <f t="shared" ref="BH161:BH171" si="27">IF(N161="sníž. přenesená",J161,0)</f>
        <v>0</v>
      </c>
      <c r="BI161" s="204">
        <f t="shared" ref="BI161:BI171" si="28">IF(N161="nulová",J161,0)</f>
        <v>0</v>
      </c>
      <c r="BJ161" s="18" t="s">
        <v>83</v>
      </c>
      <c r="BK161" s="204">
        <f t="shared" ref="BK161:BK171" si="29">ROUND(I161*H161,2)</f>
        <v>0</v>
      </c>
      <c r="BL161" s="18" t="s">
        <v>169</v>
      </c>
      <c r="BM161" s="203" t="s">
        <v>707</v>
      </c>
    </row>
    <row r="162" spans="1:65" s="2" customFormat="1" ht="24.2" customHeight="1">
      <c r="A162" s="35"/>
      <c r="B162" s="36"/>
      <c r="C162" s="254" t="s">
        <v>493</v>
      </c>
      <c r="D162" s="254" t="s">
        <v>340</v>
      </c>
      <c r="E162" s="255" t="s">
        <v>7958</v>
      </c>
      <c r="F162" s="256" t="s">
        <v>7915</v>
      </c>
      <c r="G162" s="257" t="s">
        <v>5317</v>
      </c>
      <c r="H162" s="258">
        <v>4</v>
      </c>
      <c r="I162" s="259"/>
      <c r="J162" s="260">
        <f t="shared" si="20"/>
        <v>0</v>
      </c>
      <c r="K162" s="256" t="s">
        <v>6783</v>
      </c>
      <c r="L162" s="261"/>
      <c r="M162" s="262" t="s">
        <v>1</v>
      </c>
      <c r="N162" s="263" t="s">
        <v>40</v>
      </c>
      <c r="O162" s="72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531</v>
      </c>
      <c r="AT162" s="203" t="s">
        <v>340</v>
      </c>
      <c r="AU162" s="203" t="s">
        <v>86</v>
      </c>
      <c r="AY162" s="18" t="s">
        <v>239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18" t="s">
        <v>83</v>
      </c>
      <c r="BK162" s="204">
        <f t="shared" si="29"/>
        <v>0</v>
      </c>
      <c r="BL162" s="18" t="s">
        <v>169</v>
      </c>
      <c r="BM162" s="203" t="s">
        <v>717</v>
      </c>
    </row>
    <row r="163" spans="1:65" s="2" customFormat="1" ht="21.75" customHeight="1">
      <c r="A163" s="35"/>
      <c r="B163" s="36"/>
      <c r="C163" s="254" t="s">
        <v>501</v>
      </c>
      <c r="D163" s="254" t="s">
        <v>340</v>
      </c>
      <c r="E163" s="255" t="s">
        <v>7959</v>
      </c>
      <c r="F163" s="256" t="s">
        <v>7917</v>
      </c>
      <c r="G163" s="257" t="s">
        <v>5317</v>
      </c>
      <c r="H163" s="258">
        <v>2</v>
      </c>
      <c r="I163" s="259"/>
      <c r="J163" s="260">
        <f t="shared" si="20"/>
        <v>0</v>
      </c>
      <c r="K163" s="256" t="s">
        <v>6783</v>
      </c>
      <c r="L163" s="261"/>
      <c r="M163" s="262" t="s">
        <v>1</v>
      </c>
      <c r="N163" s="263" t="s">
        <v>40</v>
      </c>
      <c r="O163" s="72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531</v>
      </c>
      <c r="AT163" s="203" t="s">
        <v>340</v>
      </c>
      <c r="AU163" s="203" t="s">
        <v>86</v>
      </c>
      <c r="AY163" s="18" t="s">
        <v>239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18" t="s">
        <v>83</v>
      </c>
      <c r="BK163" s="204">
        <f t="shared" si="29"/>
        <v>0</v>
      </c>
      <c r="BL163" s="18" t="s">
        <v>169</v>
      </c>
      <c r="BM163" s="203" t="s">
        <v>727</v>
      </c>
    </row>
    <row r="164" spans="1:65" s="2" customFormat="1" ht="16.5" customHeight="1">
      <c r="A164" s="35"/>
      <c r="B164" s="36"/>
      <c r="C164" s="254" t="s">
        <v>510</v>
      </c>
      <c r="D164" s="254" t="s">
        <v>340</v>
      </c>
      <c r="E164" s="255" t="s">
        <v>7960</v>
      </c>
      <c r="F164" s="256" t="s">
        <v>7919</v>
      </c>
      <c r="G164" s="257" t="s">
        <v>5317</v>
      </c>
      <c r="H164" s="258">
        <v>2</v>
      </c>
      <c r="I164" s="259"/>
      <c r="J164" s="260">
        <f t="shared" si="20"/>
        <v>0</v>
      </c>
      <c r="K164" s="256" t="s">
        <v>6783</v>
      </c>
      <c r="L164" s="261"/>
      <c r="M164" s="262" t="s">
        <v>1</v>
      </c>
      <c r="N164" s="263" t="s">
        <v>40</v>
      </c>
      <c r="O164" s="72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531</v>
      </c>
      <c r="AT164" s="203" t="s">
        <v>340</v>
      </c>
      <c r="AU164" s="203" t="s">
        <v>86</v>
      </c>
      <c r="AY164" s="18" t="s">
        <v>239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18" t="s">
        <v>83</v>
      </c>
      <c r="BK164" s="204">
        <f t="shared" si="29"/>
        <v>0</v>
      </c>
      <c r="BL164" s="18" t="s">
        <v>169</v>
      </c>
      <c r="BM164" s="203" t="s">
        <v>745</v>
      </c>
    </row>
    <row r="165" spans="1:65" s="2" customFormat="1" ht="21.75" customHeight="1">
      <c r="A165" s="35"/>
      <c r="B165" s="36"/>
      <c r="C165" s="254" t="s">
        <v>516</v>
      </c>
      <c r="D165" s="254" t="s">
        <v>340</v>
      </c>
      <c r="E165" s="255" t="s">
        <v>7961</v>
      </c>
      <c r="F165" s="256" t="s">
        <v>7921</v>
      </c>
      <c r="G165" s="257" t="s">
        <v>5317</v>
      </c>
      <c r="H165" s="258">
        <v>1</v>
      </c>
      <c r="I165" s="259"/>
      <c r="J165" s="260">
        <f t="shared" si="20"/>
        <v>0</v>
      </c>
      <c r="K165" s="256" t="s">
        <v>6783</v>
      </c>
      <c r="L165" s="261"/>
      <c r="M165" s="262" t="s">
        <v>1</v>
      </c>
      <c r="N165" s="263" t="s">
        <v>40</v>
      </c>
      <c r="O165" s="72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531</v>
      </c>
      <c r="AT165" s="203" t="s">
        <v>340</v>
      </c>
      <c r="AU165" s="203" t="s">
        <v>86</v>
      </c>
      <c r="AY165" s="18" t="s">
        <v>239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18" t="s">
        <v>83</v>
      </c>
      <c r="BK165" s="204">
        <f t="shared" si="29"/>
        <v>0</v>
      </c>
      <c r="BL165" s="18" t="s">
        <v>169</v>
      </c>
      <c r="BM165" s="203" t="s">
        <v>761</v>
      </c>
    </row>
    <row r="166" spans="1:65" s="2" customFormat="1" ht="24.2" customHeight="1">
      <c r="A166" s="35"/>
      <c r="B166" s="36"/>
      <c r="C166" s="254" t="s">
        <v>531</v>
      </c>
      <c r="D166" s="254" t="s">
        <v>340</v>
      </c>
      <c r="E166" s="255" t="s">
        <v>7962</v>
      </c>
      <c r="F166" s="256" t="s">
        <v>7923</v>
      </c>
      <c r="G166" s="257" t="s">
        <v>5317</v>
      </c>
      <c r="H166" s="258">
        <v>5</v>
      </c>
      <c r="I166" s="259"/>
      <c r="J166" s="260">
        <f t="shared" si="20"/>
        <v>0</v>
      </c>
      <c r="K166" s="256" t="s">
        <v>6783</v>
      </c>
      <c r="L166" s="261"/>
      <c r="M166" s="262" t="s">
        <v>1</v>
      </c>
      <c r="N166" s="263" t="s">
        <v>40</v>
      </c>
      <c r="O166" s="72"/>
      <c r="P166" s="201">
        <f t="shared" si="21"/>
        <v>0</v>
      </c>
      <c r="Q166" s="201">
        <v>0</v>
      </c>
      <c r="R166" s="201">
        <f t="shared" si="22"/>
        <v>0</v>
      </c>
      <c r="S166" s="201">
        <v>0</v>
      </c>
      <c r="T166" s="202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531</v>
      </c>
      <c r="AT166" s="203" t="s">
        <v>340</v>
      </c>
      <c r="AU166" s="203" t="s">
        <v>86</v>
      </c>
      <c r="AY166" s="18" t="s">
        <v>239</v>
      </c>
      <c r="BE166" s="204">
        <f t="shared" si="24"/>
        <v>0</v>
      </c>
      <c r="BF166" s="204">
        <f t="shared" si="25"/>
        <v>0</v>
      </c>
      <c r="BG166" s="204">
        <f t="shared" si="26"/>
        <v>0</v>
      </c>
      <c r="BH166" s="204">
        <f t="shared" si="27"/>
        <v>0</v>
      </c>
      <c r="BI166" s="204">
        <f t="shared" si="28"/>
        <v>0</v>
      </c>
      <c r="BJ166" s="18" t="s">
        <v>83</v>
      </c>
      <c r="BK166" s="204">
        <f t="shared" si="29"/>
        <v>0</v>
      </c>
      <c r="BL166" s="18" t="s">
        <v>169</v>
      </c>
      <c r="BM166" s="203" t="s">
        <v>780</v>
      </c>
    </row>
    <row r="167" spans="1:65" s="2" customFormat="1" ht="21.75" customHeight="1">
      <c r="A167" s="35"/>
      <c r="B167" s="36"/>
      <c r="C167" s="254" t="s">
        <v>537</v>
      </c>
      <c r="D167" s="254" t="s">
        <v>340</v>
      </c>
      <c r="E167" s="255" t="s">
        <v>7963</v>
      </c>
      <c r="F167" s="256" t="s">
        <v>7925</v>
      </c>
      <c r="G167" s="257" t="s">
        <v>5317</v>
      </c>
      <c r="H167" s="258">
        <v>1</v>
      </c>
      <c r="I167" s="259"/>
      <c r="J167" s="260">
        <f t="shared" si="20"/>
        <v>0</v>
      </c>
      <c r="K167" s="256" t="s">
        <v>6783</v>
      </c>
      <c r="L167" s="261"/>
      <c r="M167" s="262" t="s">
        <v>1</v>
      </c>
      <c r="N167" s="263" t="s">
        <v>40</v>
      </c>
      <c r="O167" s="72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531</v>
      </c>
      <c r="AT167" s="203" t="s">
        <v>340</v>
      </c>
      <c r="AU167" s="203" t="s">
        <v>86</v>
      </c>
      <c r="AY167" s="18" t="s">
        <v>239</v>
      </c>
      <c r="BE167" s="204">
        <f t="shared" si="24"/>
        <v>0</v>
      </c>
      <c r="BF167" s="204">
        <f t="shared" si="25"/>
        <v>0</v>
      </c>
      <c r="BG167" s="204">
        <f t="shared" si="26"/>
        <v>0</v>
      </c>
      <c r="BH167" s="204">
        <f t="shared" si="27"/>
        <v>0</v>
      </c>
      <c r="BI167" s="204">
        <f t="shared" si="28"/>
        <v>0</v>
      </c>
      <c r="BJ167" s="18" t="s">
        <v>83</v>
      </c>
      <c r="BK167" s="204">
        <f t="shared" si="29"/>
        <v>0</v>
      </c>
      <c r="BL167" s="18" t="s">
        <v>169</v>
      </c>
      <c r="BM167" s="203" t="s">
        <v>793</v>
      </c>
    </row>
    <row r="168" spans="1:65" s="2" customFormat="1" ht="16.5" customHeight="1">
      <c r="A168" s="35"/>
      <c r="B168" s="36"/>
      <c r="C168" s="254" t="s">
        <v>541</v>
      </c>
      <c r="D168" s="254" t="s">
        <v>340</v>
      </c>
      <c r="E168" s="255" t="s">
        <v>7964</v>
      </c>
      <c r="F168" s="256" t="s">
        <v>7927</v>
      </c>
      <c r="G168" s="257" t="s">
        <v>5317</v>
      </c>
      <c r="H168" s="258">
        <v>1</v>
      </c>
      <c r="I168" s="259"/>
      <c r="J168" s="260">
        <f t="shared" si="20"/>
        <v>0</v>
      </c>
      <c r="K168" s="256" t="s">
        <v>6783</v>
      </c>
      <c r="L168" s="261"/>
      <c r="M168" s="262" t="s">
        <v>1</v>
      </c>
      <c r="N168" s="263" t="s">
        <v>40</v>
      </c>
      <c r="O168" s="72"/>
      <c r="P168" s="201">
        <f t="shared" si="21"/>
        <v>0</v>
      </c>
      <c r="Q168" s="201">
        <v>0</v>
      </c>
      <c r="R168" s="201">
        <f t="shared" si="22"/>
        <v>0</v>
      </c>
      <c r="S168" s="201">
        <v>0</v>
      </c>
      <c r="T168" s="202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531</v>
      </c>
      <c r="AT168" s="203" t="s">
        <v>340</v>
      </c>
      <c r="AU168" s="203" t="s">
        <v>86</v>
      </c>
      <c r="AY168" s="18" t="s">
        <v>239</v>
      </c>
      <c r="BE168" s="204">
        <f t="shared" si="24"/>
        <v>0</v>
      </c>
      <c r="BF168" s="204">
        <f t="shared" si="25"/>
        <v>0</v>
      </c>
      <c r="BG168" s="204">
        <f t="shared" si="26"/>
        <v>0</v>
      </c>
      <c r="BH168" s="204">
        <f t="shared" si="27"/>
        <v>0</v>
      </c>
      <c r="BI168" s="204">
        <f t="shared" si="28"/>
        <v>0</v>
      </c>
      <c r="BJ168" s="18" t="s">
        <v>83</v>
      </c>
      <c r="BK168" s="204">
        <f t="shared" si="29"/>
        <v>0</v>
      </c>
      <c r="BL168" s="18" t="s">
        <v>169</v>
      </c>
      <c r="BM168" s="203" t="s">
        <v>804</v>
      </c>
    </row>
    <row r="169" spans="1:65" s="2" customFormat="1" ht="21.75" customHeight="1">
      <c r="A169" s="35"/>
      <c r="B169" s="36"/>
      <c r="C169" s="254" t="s">
        <v>546</v>
      </c>
      <c r="D169" s="254" t="s">
        <v>340</v>
      </c>
      <c r="E169" s="255" t="s">
        <v>7965</v>
      </c>
      <c r="F169" s="256" t="s">
        <v>7929</v>
      </c>
      <c r="G169" s="257" t="s">
        <v>5317</v>
      </c>
      <c r="H169" s="258">
        <v>1</v>
      </c>
      <c r="I169" s="259"/>
      <c r="J169" s="260">
        <f t="shared" si="20"/>
        <v>0</v>
      </c>
      <c r="K169" s="256" t="s">
        <v>6783</v>
      </c>
      <c r="L169" s="261"/>
      <c r="M169" s="262" t="s">
        <v>1</v>
      </c>
      <c r="N169" s="263" t="s">
        <v>40</v>
      </c>
      <c r="O169" s="72"/>
      <c r="P169" s="201">
        <f t="shared" si="21"/>
        <v>0</v>
      </c>
      <c r="Q169" s="201">
        <v>0</v>
      </c>
      <c r="R169" s="201">
        <f t="shared" si="22"/>
        <v>0</v>
      </c>
      <c r="S169" s="201">
        <v>0</v>
      </c>
      <c r="T169" s="202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531</v>
      </c>
      <c r="AT169" s="203" t="s">
        <v>340</v>
      </c>
      <c r="AU169" s="203" t="s">
        <v>86</v>
      </c>
      <c r="AY169" s="18" t="s">
        <v>239</v>
      </c>
      <c r="BE169" s="204">
        <f t="shared" si="24"/>
        <v>0</v>
      </c>
      <c r="BF169" s="204">
        <f t="shared" si="25"/>
        <v>0</v>
      </c>
      <c r="BG169" s="204">
        <f t="shared" si="26"/>
        <v>0</v>
      </c>
      <c r="BH169" s="204">
        <f t="shared" si="27"/>
        <v>0</v>
      </c>
      <c r="BI169" s="204">
        <f t="shared" si="28"/>
        <v>0</v>
      </c>
      <c r="BJ169" s="18" t="s">
        <v>83</v>
      </c>
      <c r="BK169" s="204">
        <f t="shared" si="29"/>
        <v>0</v>
      </c>
      <c r="BL169" s="18" t="s">
        <v>169</v>
      </c>
      <c r="BM169" s="203" t="s">
        <v>766</v>
      </c>
    </row>
    <row r="170" spans="1:65" s="2" customFormat="1" ht="24.2" customHeight="1">
      <c r="A170" s="35"/>
      <c r="B170" s="36"/>
      <c r="C170" s="254" t="s">
        <v>553</v>
      </c>
      <c r="D170" s="254" t="s">
        <v>340</v>
      </c>
      <c r="E170" s="255" t="s">
        <v>7966</v>
      </c>
      <c r="F170" s="256" t="s">
        <v>7967</v>
      </c>
      <c r="G170" s="257" t="s">
        <v>5317</v>
      </c>
      <c r="H170" s="258">
        <v>1</v>
      </c>
      <c r="I170" s="259"/>
      <c r="J170" s="260">
        <f t="shared" si="20"/>
        <v>0</v>
      </c>
      <c r="K170" s="256" t="s">
        <v>6783</v>
      </c>
      <c r="L170" s="261"/>
      <c r="M170" s="262" t="s">
        <v>1</v>
      </c>
      <c r="N170" s="263" t="s">
        <v>40</v>
      </c>
      <c r="O170" s="72"/>
      <c r="P170" s="201">
        <f t="shared" si="21"/>
        <v>0</v>
      </c>
      <c r="Q170" s="201">
        <v>0</v>
      </c>
      <c r="R170" s="201">
        <f t="shared" si="22"/>
        <v>0</v>
      </c>
      <c r="S170" s="201">
        <v>0</v>
      </c>
      <c r="T170" s="202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531</v>
      </c>
      <c r="AT170" s="203" t="s">
        <v>340</v>
      </c>
      <c r="AU170" s="203" t="s">
        <v>86</v>
      </c>
      <c r="AY170" s="18" t="s">
        <v>239</v>
      </c>
      <c r="BE170" s="204">
        <f t="shared" si="24"/>
        <v>0</v>
      </c>
      <c r="BF170" s="204">
        <f t="shared" si="25"/>
        <v>0</v>
      </c>
      <c r="BG170" s="204">
        <f t="shared" si="26"/>
        <v>0</v>
      </c>
      <c r="BH170" s="204">
        <f t="shared" si="27"/>
        <v>0</v>
      </c>
      <c r="BI170" s="204">
        <f t="shared" si="28"/>
        <v>0</v>
      </c>
      <c r="BJ170" s="18" t="s">
        <v>83</v>
      </c>
      <c r="BK170" s="204">
        <f t="shared" si="29"/>
        <v>0</v>
      </c>
      <c r="BL170" s="18" t="s">
        <v>169</v>
      </c>
      <c r="BM170" s="203" t="s">
        <v>843</v>
      </c>
    </row>
    <row r="171" spans="1:65" s="2" customFormat="1" ht="24.2" customHeight="1">
      <c r="A171" s="35"/>
      <c r="B171" s="36"/>
      <c r="C171" s="254" t="s">
        <v>568</v>
      </c>
      <c r="D171" s="254" t="s">
        <v>340</v>
      </c>
      <c r="E171" s="255" t="s">
        <v>7932</v>
      </c>
      <c r="F171" s="256" t="s">
        <v>7933</v>
      </c>
      <c r="G171" s="257" t="s">
        <v>1</v>
      </c>
      <c r="H171" s="258">
        <v>0</v>
      </c>
      <c r="I171" s="259"/>
      <c r="J171" s="260">
        <f t="shared" si="20"/>
        <v>0</v>
      </c>
      <c r="K171" s="256" t="s">
        <v>1</v>
      </c>
      <c r="L171" s="261"/>
      <c r="M171" s="262" t="s">
        <v>1</v>
      </c>
      <c r="N171" s="263" t="s">
        <v>40</v>
      </c>
      <c r="O171" s="72"/>
      <c r="P171" s="201">
        <f t="shared" si="21"/>
        <v>0</v>
      </c>
      <c r="Q171" s="201">
        <v>0</v>
      </c>
      <c r="R171" s="201">
        <f t="shared" si="22"/>
        <v>0</v>
      </c>
      <c r="S171" s="201">
        <v>0</v>
      </c>
      <c r="T171" s="202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531</v>
      </c>
      <c r="AT171" s="203" t="s">
        <v>340</v>
      </c>
      <c r="AU171" s="203" t="s">
        <v>86</v>
      </c>
      <c r="AY171" s="18" t="s">
        <v>239</v>
      </c>
      <c r="BE171" s="204">
        <f t="shared" si="24"/>
        <v>0</v>
      </c>
      <c r="BF171" s="204">
        <f t="shared" si="25"/>
        <v>0</v>
      </c>
      <c r="BG171" s="204">
        <f t="shared" si="26"/>
        <v>0</v>
      </c>
      <c r="BH171" s="204">
        <f t="shared" si="27"/>
        <v>0</v>
      </c>
      <c r="BI171" s="204">
        <f t="shared" si="28"/>
        <v>0</v>
      </c>
      <c r="BJ171" s="18" t="s">
        <v>83</v>
      </c>
      <c r="BK171" s="204">
        <f t="shared" si="29"/>
        <v>0</v>
      </c>
      <c r="BL171" s="18" t="s">
        <v>169</v>
      </c>
      <c r="BM171" s="203" t="s">
        <v>7968</v>
      </c>
    </row>
    <row r="172" spans="1:65" s="12" customFormat="1" ht="22.9" customHeight="1">
      <c r="B172" s="176"/>
      <c r="C172" s="177"/>
      <c r="D172" s="178" t="s">
        <v>74</v>
      </c>
      <c r="E172" s="190" t="s">
        <v>7969</v>
      </c>
      <c r="F172" s="190" t="s">
        <v>7970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SUM(P173:P187)</f>
        <v>0</v>
      </c>
      <c r="Q172" s="184"/>
      <c r="R172" s="185">
        <f>SUM(R173:R187)</f>
        <v>0</v>
      </c>
      <c r="S172" s="184"/>
      <c r="T172" s="186">
        <f>SUM(T173:T187)</f>
        <v>0</v>
      </c>
      <c r="AR172" s="187" t="s">
        <v>86</v>
      </c>
      <c r="AT172" s="188" t="s">
        <v>74</v>
      </c>
      <c r="AU172" s="188" t="s">
        <v>83</v>
      </c>
      <c r="AY172" s="187" t="s">
        <v>239</v>
      </c>
      <c r="BK172" s="189">
        <f>SUM(BK173:BK187)</f>
        <v>0</v>
      </c>
    </row>
    <row r="173" spans="1:65" s="2" customFormat="1" ht="16.5" customHeight="1">
      <c r="A173" s="35"/>
      <c r="B173" s="36"/>
      <c r="C173" s="254" t="s">
        <v>578</v>
      </c>
      <c r="D173" s="254" t="s">
        <v>340</v>
      </c>
      <c r="E173" s="255" t="s">
        <v>7971</v>
      </c>
      <c r="F173" s="256" t="s">
        <v>7972</v>
      </c>
      <c r="G173" s="257" t="s">
        <v>5317</v>
      </c>
      <c r="H173" s="258">
        <v>1</v>
      </c>
      <c r="I173" s="259"/>
      <c r="J173" s="260">
        <f t="shared" ref="J173:J187" si="30">ROUND(I173*H173,2)</f>
        <v>0</v>
      </c>
      <c r="K173" s="256" t="s">
        <v>6783</v>
      </c>
      <c r="L173" s="261"/>
      <c r="M173" s="262" t="s">
        <v>1</v>
      </c>
      <c r="N173" s="263" t="s">
        <v>40</v>
      </c>
      <c r="O173" s="72"/>
      <c r="P173" s="201">
        <f t="shared" ref="P173:P187" si="31">O173*H173</f>
        <v>0</v>
      </c>
      <c r="Q173" s="201">
        <v>0</v>
      </c>
      <c r="R173" s="201">
        <f t="shared" ref="R173:R187" si="32">Q173*H173</f>
        <v>0</v>
      </c>
      <c r="S173" s="201">
        <v>0</v>
      </c>
      <c r="T173" s="202">
        <f t="shared" ref="T173:T187" si="3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531</v>
      </c>
      <c r="AT173" s="203" t="s">
        <v>340</v>
      </c>
      <c r="AU173" s="203" t="s">
        <v>86</v>
      </c>
      <c r="AY173" s="18" t="s">
        <v>239</v>
      </c>
      <c r="BE173" s="204">
        <f t="shared" ref="BE173:BE187" si="34">IF(N173="základní",J173,0)</f>
        <v>0</v>
      </c>
      <c r="BF173" s="204">
        <f t="shared" ref="BF173:BF187" si="35">IF(N173="snížená",J173,0)</f>
        <v>0</v>
      </c>
      <c r="BG173" s="204">
        <f t="shared" ref="BG173:BG187" si="36">IF(N173="zákl. přenesená",J173,0)</f>
        <v>0</v>
      </c>
      <c r="BH173" s="204">
        <f t="shared" ref="BH173:BH187" si="37">IF(N173="sníž. přenesená",J173,0)</f>
        <v>0</v>
      </c>
      <c r="BI173" s="204">
        <f t="shared" ref="BI173:BI187" si="38">IF(N173="nulová",J173,0)</f>
        <v>0</v>
      </c>
      <c r="BJ173" s="18" t="s">
        <v>83</v>
      </c>
      <c r="BK173" s="204">
        <f t="shared" ref="BK173:BK187" si="39">ROUND(I173*H173,2)</f>
        <v>0</v>
      </c>
      <c r="BL173" s="18" t="s">
        <v>169</v>
      </c>
      <c r="BM173" s="203" t="s">
        <v>886</v>
      </c>
    </row>
    <row r="174" spans="1:65" s="2" customFormat="1" ht="16.5" customHeight="1">
      <c r="A174" s="35"/>
      <c r="B174" s="36"/>
      <c r="C174" s="254" t="s">
        <v>590</v>
      </c>
      <c r="D174" s="254" t="s">
        <v>340</v>
      </c>
      <c r="E174" s="255" t="s">
        <v>7973</v>
      </c>
      <c r="F174" s="256" t="s">
        <v>7974</v>
      </c>
      <c r="G174" s="257" t="s">
        <v>5317</v>
      </c>
      <c r="H174" s="258">
        <v>1</v>
      </c>
      <c r="I174" s="259"/>
      <c r="J174" s="260">
        <f t="shared" si="30"/>
        <v>0</v>
      </c>
      <c r="K174" s="256" t="s">
        <v>6783</v>
      </c>
      <c r="L174" s="261"/>
      <c r="M174" s="262" t="s">
        <v>1</v>
      </c>
      <c r="N174" s="263" t="s">
        <v>40</v>
      </c>
      <c r="O174" s="72"/>
      <c r="P174" s="201">
        <f t="shared" si="31"/>
        <v>0</v>
      </c>
      <c r="Q174" s="201">
        <v>0</v>
      </c>
      <c r="R174" s="201">
        <f t="shared" si="32"/>
        <v>0</v>
      </c>
      <c r="S174" s="201">
        <v>0</v>
      </c>
      <c r="T174" s="202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531</v>
      </c>
      <c r="AT174" s="203" t="s">
        <v>340</v>
      </c>
      <c r="AU174" s="203" t="s">
        <v>86</v>
      </c>
      <c r="AY174" s="18" t="s">
        <v>239</v>
      </c>
      <c r="BE174" s="204">
        <f t="shared" si="34"/>
        <v>0</v>
      </c>
      <c r="BF174" s="204">
        <f t="shared" si="35"/>
        <v>0</v>
      </c>
      <c r="BG174" s="204">
        <f t="shared" si="36"/>
        <v>0</v>
      </c>
      <c r="BH174" s="204">
        <f t="shared" si="37"/>
        <v>0</v>
      </c>
      <c r="BI174" s="204">
        <f t="shared" si="38"/>
        <v>0</v>
      </c>
      <c r="BJ174" s="18" t="s">
        <v>83</v>
      </c>
      <c r="BK174" s="204">
        <f t="shared" si="39"/>
        <v>0</v>
      </c>
      <c r="BL174" s="18" t="s">
        <v>169</v>
      </c>
      <c r="BM174" s="203" t="s">
        <v>903</v>
      </c>
    </row>
    <row r="175" spans="1:65" s="2" customFormat="1" ht="24.2" customHeight="1">
      <c r="A175" s="35"/>
      <c r="B175" s="36"/>
      <c r="C175" s="254" t="s">
        <v>604</v>
      </c>
      <c r="D175" s="254" t="s">
        <v>340</v>
      </c>
      <c r="E175" s="255" t="s">
        <v>7975</v>
      </c>
      <c r="F175" s="256" t="s">
        <v>7976</v>
      </c>
      <c r="G175" s="257" t="s">
        <v>5317</v>
      </c>
      <c r="H175" s="258">
        <v>1</v>
      </c>
      <c r="I175" s="259"/>
      <c r="J175" s="260">
        <f t="shared" si="30"/>
        <v>0</v>
      </c>
      <c r="K175" s="256" t="s">
        <v>6783</v>
      </c>
      <c r="L175" s="261"/>
      <c r="M175" s="262" t="s">
        <v>1</v>
      </c>
      <c r="N175" s="263" t="s">
        <v>40</v>
      </c>
      <c r="O175" s="72"/>
      <c r="P175" s="201">
        <f t="shared" si="31"/>
        <v>0</v>
      </c>
      <c r="Q175" s="201">
        <v>0</v>
      </c>
      <c r="R175" s="201">
        <f t="shared" si="32"/>
        <v>0</v>
      </c>
      <c r="S175" s="201">
        <v>0</v>
      </c>
      <c r="T175" s="202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531</v>
      </c>
      <c r="AT175" s="203" t="s">
        <v>340</v>
      </c>
      <c r="AU175" s="203" t="s">
        <v>86</v>
      </c>
      <c r="AY175" s="18" t="s">
        <v>239</v>
      </c>
      <c r="BE175" s="204">
        <f t="shared" si="34"/>
        <v>0</v>
      </c>
      <c r="BF175" s="204">
        <f t="shared" si="35"/>
        <v>0</v>
      </c>
      <c r="BG175" s="204">
        <f t="shared" si="36"/>
        <v>0</v>
      </c>
      <c r="BH175" s="204">
        <f t="shared" si="37"/>
        <v>0</v>
      </c>
      <c r="BI175" s="204">
        <f t="shared" si="38"/>
        <v>0</v>
      </c>
      <c r="BJ175" s="18" t="s">
        <v>83</v>
      </c>
      <c r="BK175" s="204">
        <f t="shared" si="39"/>
        <v>0</v>
      </c>
      <c r="BL175" s="18" t="s">
        <v>169</v>
      </c>
      <c r="BM175" s="203" t="s">
        <v>918</v>
      </c>
    </row>
    <row r="176" spans="1:65" s="2" customFormat="1" ht="16.5" customHeight="1">
      <c r="A176" s="35"/>
      <c r="B176" s="36"/>
      <c r="C176" s="254" t="s">
        <v>611</v>
      </c>
      <c r="D176" s="254" t="s">
        <v>340</v>
      </c>
      <c r="E176" s="255" t="s">
        <v>7977</v>
      </c>
      <c r="F176" s="256" t="s">
        <v>7978</v>
      </c>
      <c r="G176" s="257" t="s">
        <v>5317</v>
      </c>
      <c r="H176" s="258">
        <v>1</v>
      </c>
      <c r="I176" s="259"/>
      <c r="J176" s="260">
        <f t="shared" si="30"/>
        <v>0</v>
      </c>
      <c r="K176" s="256" t="s">
        <v>6783</v>
      </c>
      <c r="L176" s="261"/>
      <c r="M176" s="262" t="s">
        <v>1</v>
      </c>
      <c r="N176" s="263" t="s">
        <v>40</v>
      </c>
      <c r="O176" s="72"/>
      <c r="P176" s="201">
        <f t="shared" si="31"/>
        <v>0</v>
      </c>
      <c r="Q176" s="201">
        <v>0</v>
      </c>
      <c r="R176" s="201">
        <f t="shared" si="32"/>
        <v>0</v>
      </c>
      <c r="S176" s="201">
        <v>0</v>
      </c>
      <c r="T176" s="202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531</v>
      </c>
      <c r="AT176" s="203" t="s">
        <v>340</v>
      </c>
      <c r="AU176" s="203" t="s">
        <v>86</v>
      </c>
      <c r="AY176" s="18" t="s">
        <v>239</v>
      </c>
      <c r="BE176" s="204">
        <f t="shared" si="34"/>
        <v>0</v>
      </c>
      <c r="BF176" s="204">
        <f t="shared" si="35"/>
        <v>0</v>
      </c>
      <c r="BG176" s="204">
        <f t="shared" si="36"/>
        <v>0</v>
      </c>
      <c r="BH176" s="204">
        <f t="shared" si="37"/>
        <v>0</v>
      </c>
      <c r="BI176" s="204">
        <f t="shared" si="38"/>
        <v>0</v>
      </c>
      <c r="BJ176" s="18" t="s">
        <v>83</v>
      </c>
      <c r="BK176" s="204">
        <f t="shared" si="39"/>
        <v>0</v>
      </c>
      <c r="BL176" s="18" t="s">
        <v>169</v>
      </c>
      <c r="BM176" s="203" t="s">
        <v>976</v>
      </c>
    </row>
    <row r="177" spans="1:65" s="2" customFormat="1" ht="33" customHeight="1">
      <c r="A177" s="35"/>
      <c r="B177" s="36"/>
      <c r="C177" s="254" t="s">
        <v>627</v>
      </c>
      <c r="D177" s="254" t="s">
        <v>340</v>
      </c>
      <c r="E177" s="255" t="s">
        <v>7979</v>
      </c>
      <c r="F177" s="256" t="s">
        <v>7980</v>
      </c>
      <c r="G177" s="257" t="s">
        <v>1</v>
      </c>
      <c r="H177" s="258">
        <v>0</v>
      </c>
      <c r="I177" s="259"/>
      <c r="J177" s="260">
        <f t="shared" si="30"/>
        <v>0</v>
      </c>
      <c r="K177" s="256" t="s">
        <v>1</v>
      </c>
      <c r="L177" s="261"/>
      <c r="M177" s="262" t="s">
        <v>1</v>
      </c>
      <c r="N177" s="263" t="s">
        <v>40</v>
      </c>
      <c r="O177" s="72"/>
      <c r="P177" s="201">
        <f t="shared" si="31"/>
        <v>0</v>
      </c>
      <c r="Q177" s="201">
        <v>0</v>
      </c>
      <c r="R177" s="201">
        <f t="shared" si="32"/>
        <v>0</v>
      </c>
      <c r="S177" s="201">
        <v>0</v>
      </c>
      <c r="T177" s="202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531</v>
      </c>
      <c r="AT177" s="203" t="s">
        <v>340</v>
      </c>
      <c r="AU177" s="203" t="s">
        <v>86</v>
      </c>
      <c r="AY177" s="18" t="s">
        <v>239</v>
      </c>
      <c r="BE177" s="204">
        <f t="shared" si="34"/>
        <v>0</v>
      </c>
      <c r="BF177" s="204">
        <f t="shared" si="35"/>
        <v>0</v>
      </c>
      <c r="BG177" s="204">
        <f t="shared" si="36"/>
        <v>0</v>
      </c>
      <c r="BH177" s="204">
        <f t="shared" si="37"/>
        <v>0</v>
      </c>
      <c r="BI177" s="204">
        <f t="shared" si="38"/>
        <v>0</v>
      </c>
      <c r="BJ177" s="18" t="s">
        <v>83</v>
      </c>
      <c r="BK177" s="204">
        <f t="shared" si="39"/>
        <v>0</v>
      </c>
      <c r="BL177" s="18" t="s">
        <v>169</v>
      </c>
      <c r="BM177" s="203" t="s">
        <v>998</v>
      </c>
    </row>
    <row r="178" spans="1:65" s="2" customFormat="1" ht="24.2" customHeight="1">
      <c r="A178" s="35"/>
      <c r="B178" s="36"/>
      <c r="C178" s="254" t="s">
        <v>643</v>
      </c>
      <c r="D178" s="254" t="s">
        <v>340</v>
      </c>
      <c r="E178" s="255" t="s">
        <v>7981</v>
      </c>
      <c r="F178" s="256" t="s">
        <v>7982</v>
      </c>
      <c r="G178" s="257" t="s">
        <v>5317</v>
      </c>
      <c r="H178" s="258">
        <v>2</v>
      </c>
      <c r="I178" s="259"/>
      <c r="J178" s="260">
        <f t="shared" si="30"/>
        <v>0</v>
      </c>
      <c r="K178" s="256" t="s">
        <v>6783</v>
      </c>
      <c r="L178" s="261"/>
      <c r="M178" s="262" t="s">
        <v>1</v>
      </c>
      <c r="N178" s="263" t="s">
        <v>40</v>
      </c>
      <c r="O178" s="72"/>
      <c r="P178" s="201">
        <f t="shared" si="31"/>
        <v>0</v>
      </c>
      <c r="Q178" s="201">
        <v>0</v>
      </c>
      <c r="R178" s="201">
        <f t="shared" si="32"/>
        <v>0</v>
      </c>
      <c r="S178" s="201">
        <v>0</v>
      </c>
      <c r="T178" s="202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531</v>
      </c>
      <c r="AT178" s="203" t="s">
        <v>340</v>
      </c>
      <c r="AU178" s="203" t="s">
        <v>86</v>
      </c>
      <c r="AY178" s="18" t="s">
        <v>239</v>
      </c>
      <c r="BE178" s="204">
        <f t="shared" si="34"/>
        <v>0</v>
      </c>
      <c r="BF178" s="204">
        <f t="shared" si="35"/>
        <v>0</v>
      </c>
      <c r="BG178" s="204">
        <f t="shared" si="36"/>
        <v>0</v>
      </c>
      <c r="BH178" s="204">
        <f t="shared" si="37"/>
        <v>0</v>
      </c>
      <c r="BI178" s="204">
        <f t="shared" si="38"/>
        <v>0</v>
      </c>
      <c r="BJ178" s="18" t="s">
        <v>83</v>
      </c>
      <c r="BK178" s="204">
        <f t="shared" si="39"/>
        <v>0</v>
      </c>
      <c r="BL178" s="18" t="s">
        <v>169</v>
      </c>
      <c r="BM178" s="203" t="s">
        <v>1015</v>
      </c>
    </row>
    <row r="179" spans="1:65" s="2" customFormat="1" ht="33" customHeight="1">
      <c r="A179" s="35"/>
      <c r="B179" s="36"/>
      <c r="C179" s="254" t="s">
        <v>651</v>
      </c>
      <c r="D179" s="254" t="s">
        <v>340</v>
      </c>
      <c r="E179" s="255" t="s">
        <v>7983</v>
      </c>
      <c r="F179" s="256" t="s">
        <v>7984</v>
      </c>
      <c r="G179" s="257" t="s">
        <v>1</v>
      </c>
      <c r="H179" s="258">
        <v>0</v>
      </c>
      <c r="I179" s="259"/>
      <c r="J179" s="260">
        <f t="shared" si="30"/>
        <v>0</v>
      </c>
      <c r="K179" s="256" t="s">
        <v>1</v>
      </c>
      <c r="L179" s="261"/>
      <c r="M179" s="262" t="s">
        <v>1</v>
      </c>
      <c r="N179" s="263" t="s">
        <v>40</v>
      </c>
      <c r="O179" s="72"/>
      <c r="P179" s="201">
        <f t="shared" si="31"/>
        <v>0</v>
      </c>
      <c r="Q179" s="201">
        <v>0</v>
      </c>
      <c r="R179" s="201">
        <f t="shared" si="32"/>
        <v>0</v>
      </c>
      <c r="S179" s="201">
        <v>0</v>
      </c>
      <c r="T179" s="202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531</v>
      </c>
      <c r="AT179" s="203" t="s">
        <v>340</v>
      </c>
      <c r="AU179" s="203" t="s">
        <v>86</v>
      </c>
      <c r="AY179" s="18" t="s">
        <v>239</v>
      </c>
      <c r="BE179" s="204">
        <f t="shared" si="34"/>
        <v>0</v>
      </c>
      <c r="BF179" s="204">
        <f t="shared" si="35"/>
        <v>0</v>
      </c>
      <c r="BG179" s="204">
        <f t="shared" si="36"/>
        <v>0</v>
      </c>
      <c r="BH179" s="204">
        <f t="shared" si="37"/>
        <v>0</v>
      </c>
      <c r="BI179" s="204">
        <f t="shared" si="38"/>
        <v>0</v>
      </c>
      <c r="BJ179" s="18" t="s">
        <v>83</v>
      </c>
      <c r="BK179" s="204">
        <f t="shared" si="39"/>
        <v>0</v>
      </c>
      <c r="BL179" s="18" t="s">
        <v>169</v>
      </c>
      <c r="BM179" s="203" t="s">
        <v>7985</v>
      </c>
    </row>
    <row r="180" spans="1:65" s="2" customFormat="1" ht="24.2" customHeight="1">
      <c r="A180" s="35"/>
      <c r="B180" s="36"/>
      <c r="C180" s="254" t="s">
        <v>655</v>
      </c>
      <c r="D180" s="254" t="s">
        <v>340</v>
      </c>
      <c r="E180" s="255" t="s">
        <v>7986</v>
      </c>
      <c r="F180" s="256" t="s">
        <v>7987</v>
      </c>
      <c r="G180" s="257" t="s">
        <v>5317</v>
      </c>
      <c r="H180" s="258">
        <v>2</v>
      </c>
      <c r="I180" s="259"/>
      <c r="J180" s="260">
        <f t="shared" si="30"/>
        <v>0</v>
      </c>
      <c r="K180" s="256" t="s">
        <v>6783</v>
      </c>
      <c r="L180" s="261"/>
      <c r="M180" s="262" t="s">
        <v>1</v>
      </c>
      <c r="N180" s="263" t="s">
        <v>40</v>
      </c>
      <c r="O180" s="72"/>
      <c r="P180" s="201">
        <f t="shared" si="31"/>
        <v>0</v>
      </c>
      <c r="Q180" s="201">
        <v>0</v>
      </c>
      <c r="R180" s="201">
        <f t="shared" si="32"/>
        <v>0</v>
      </c>
      <c r="S180" s="201">
        <v>0</v>
      </c>
      <c r="T180" s="202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531</v>
      </c>
      <c r="AT180" s="203" t="s">
        <v>340</v>
      </c>
      <c r="AU180" s="203" t="s">
        <v>86</v>
      </c>
      <c r="AY180" s="18" t="s">
        <v>239</v>
      </c>
      <c r="BE180" s="204">
        <f t="shared" si="34"/>
        <v>0</v>
      </c>
      <c r="BF180" s="204">
        <f t="shared" si="35"/>
        <v>0</v>
      </c>
      <c r="BG180" s="204">
        <f t="shared" si="36"/>
        <v>0</v>
      </c>
      <c r="BH180" s="204">
        <f t="shared" si="37"/>
        <v>0</v>
      </c>
      <c r="BI180" s="204">
        <f t="shared" si="38"/>
        <v>0</v>
      </c>
      <c r="BJ180" s="18" t="s">
        <v>83</v>
      </c>
      <c r="BK180" s="204">
        <f t="shared" si="39"/>
        <v>0</v>
      </c>
      <c r="BL180" s="18" t="s">
        <v>169</v>
      </c>
      <c r="BM180" s="203" t="s">
        <v>1045</v>
      </c>
    </row>
    <row r="181" spans="1:65" s="2" customFormat="1" ht="33" customHeight="1">
      <c r="A181" s="35"/>
      <c r="B181" s="36"/>
      <c r="C181" s="254" t="s">
        <v>665</v>
      </c>
      <c r="D181" s="254" t="s">
        <v>340</v>
      </c>
      <c r="E181" s="255" t="s">
        <v>7988</v>
      </c>
      <c r="F181" s="256" t="s">
        <v>7989</v>
      </c>
      <c r="G181" s="257" t="s">
        <v>1</v>
      </c>
      <c r="H181" s="258">
        <v>0</v>
      </c>
      <c r="I181" s="259"/>
      <c r="J181" s="260">
        <f t="shared" si="30"/>
        <v>0</v>
      </c>
      <c r="K181" s="256" t="s">
        <v>1</v>
      </c>
      <c r="L181" s="261"/>
      <c r="M181" s="262" t="s">
        <v>1</v>
      </c>
      <c r="N181" s="263" t="s">
        <v>40</v>
      </c>
      <c r="O181" s="72"/>
      <c r="P181" s="201">
        <f t="shared" si="31"/>
        <v>0</v>
      </c>
      <c r="Q181" s="201">
        <v>0</v>
      </c>
      <c r="R181" s="201">
        <f t="shared" si="32"/>
        <v>0</v>
      </c>
      <c r="S181" s="201">
        <v>0</v>
      </c>
      <c r="T181" s="202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531</v>
      </c>
      <c r="AT181" s="203" t="s">
        <v>340</v>
      </c>
      <c r="AU181" s="203" t="s">
        <v>86</v>
      </c>
      <c r="AY181" s="18" t="s">
        <v>239</v>
      </c>
      <c r="BE181" s="204">
        <f t="shared" si="34"/>
        <v>0</v>
      </c>
      <c r="BF181" s="204">
        <f t="shared" si="35"/>
        <v>0</v>
      </c>
      <c r="BG181" s="204">
        <f t="shared" si="36"/>
        <v>0</v>
      </c>
      <c r="BH181" s="204">
        <f t="shared" si="37"/>
        <v>0</v>
      </c>
      <c r="BI181" s="204">
        <f t="shared" si="38"/>
        <v>0</v>
      </c>
      <c r="BJ181" s="18" t="s">
        <v>83</v>
      </c>
      <c r="BK181" s="204">
        <f t="shared" si="39"/>
        <v>0</v>
      </c>
      <c r="BL181" s="18" t="s">
        <v>169</v>
      </c>
      <c r="BM181" s="203" t="s">
        <v>7990</v>
      </c>
    </row>
    <row r="182" spans="1:65" s="2" customFormat="1" ht="16.5" customHeight="1">
      <c r="A182" s="35"/>
      <c r="B182" s="36"/>
      <c r="C182" s="254" t="s">
        <v>671</v>
      </c>
      <c r="D182" s="254" t="s">
        <v>340</v>
      </c>
      <c r="E182" s="255" t="s">
        <v>7991</v>
      </c>
      <c r="F182" s="256" t="s">
        <v>7992</v>
      </c>
      <c r="G182" s="257" t="s">
        <v>5317</v>
      </c>
      <c r="H182" s="258">
        <v>1</v>
      </c>
      <c r="I182" s="259"/>
      <c r="J182" s="260">
        <f t="shared" si="30"/>
        <v>0</v>
      </c>
      <c r="K182" s="256" t="s">
        <v>6783</v>
      </c>
      <c r="L182" s="261"/>
      <c r="M182" s="262" t="s">
        <v>1</v>
      </c>
      <c r="N182" s="263" t="s">
        <v>40</v>
      </c>
      <c r="O182" s="72"/>
      <c r="P182" s="201">
        <f t="shared" si="31"/>
        <v>0</v>
      </c>
      <c r="Q182" s="201">
        <v>0</v>
      </c>
      <c r="R182" s="201">
        <f t="shared" si="32"/>
        <v>0</v>
      </c>
      <c r="S182" s="201">
        <v>0</v>
      </c>
      <c r="T182" s="202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531</v>
      </c>
      <c r="AT182" s="203" t="s">
        <v>340</v>
      </c>
      <c r="AU182" s="203" t="s">
        <v>86</v>
      </c>
      <c r="AY182" s="18" t="s">
        <v>239</v>
      </c>
      <c r="BE182" s="204">
        <f t="shared" si="34"/>
        <v>0</v>
      </c>
      <c r="BF182" s="204">
        <f t="shared" si="35"/>
        <v>0</v>
      </c>
      <c r="BG182" s="204">
        <f t="shared" si="36"/>
        <v>0</v>
      </c>
      <c r="BH182" s="204">
        <f t="shared" si="37"/>
        <v>0</v>
      </c>
      <c r="BI182" s="204">
        <f t="shared" si="38"/>
        <v>0</v>
      </c>
      <c r="BJ182" s="18" t="s">
        <v>83</v>
      </c>
      <c r="BK182" s="204">
        <f t="shared" si="39"/>
        <v>0</v>
      </c>
      <c r="BL182" s="18" t="s">
        <v>169</v>
      </c>
      <c r="BM182" s="203" t="s">
        <v>1087</v>
      </c>
    </row>
    <row r="183" spans="1:65" s="2" customFormat="1" ht="21.75" customHeight="1">
      <c r="A183" s="35"/>
      <c r="B183" s="36"/>
      <c r="C183" s="254" t="s">
        <v>677</v>
      </c>
      <c r="D183" s="254" t="s">
        <v>340</v>
      </c>
      <c r="E183" s="255" t="s">
        <v>7993</v>
      </c>
      <c r="F183" s="256" t="s">
        <v>7913</v>
      </c>
      <c r="G183" s="257" t="s">
        <v>5317</v>
      </c>
      <c r="H183" s="258">
        <v>4</v>
      </c>
      <c r="I183" s="259"/>
      <c r="J183" s="260">
        <f t="shared" si="30"/>
        <v>0</v>
      </c>
      <c r="K183" s="256" t="s">
        <v>6783</v>
      </c>
      <c r="L183" s="261"/>
      <c r="M183" s="262" t="s">
        <v>1</v>
      </c>
      <c r="N183" s="263" t="s">
        <v>40</v>
      </c>
      <c r="O183" s="72"/>
      <c r="P183" s="201">
        <f t="shared" si="31"/>
        <v>0</v>
      </c>
      <c r="Q183" s="201">
        <v>0</v>
      </c>
      <c r="R183" s="201">
        <f t="shared" si="32"/>
        <v>0</v>
      </c>
      <c r="S183" s="201">
        <v>0</v>
      </c>
      <c r="T183" s="202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531</v>
      </c>
      <c r="AT183" s="203" t="s">
        <v>340</v>
      </c>
      <c r="AU183" s="203" t="s">
        <v>86</v>
      </c>
      <c r="AY183" s="18" t="s">
        <v>239</v>
      </c>
      <c r="BE183" s="204">
        <f t="shared" si="34"/>
        <v>0</v>
      </c>
      <c r="BF183" s="204">
        <f t="shared" si="35"/>
        <v>0</v>
      </c>
      <c r="BG183" s="204">
        <f t="shared" si="36"/>
        <v>0</v>
      </c>
      <c r="BH183" s="204">
        <f t="shared" si="37"/>
        <v>0</v>
      </c>
      <c r="BI183" s="204">
        <f t="shared" si="38"/>
        <v>0</v>
      </c>
      <c r="BJ183" s="18" t="s">
        <v>83</v>
      </c>
      <c r="BK183" s="204">
        <f t="shared" si="39"/>
        <v>0</v>
      </c>
      <c r="BL183" s="18" t="s">
        <v>169</v>
      </c>
      <c r="BM183" s="203" t="s">
        <v>1113</v>
      </c>
    </row>
    <row r="184" spans="1:65" s="2" customFormat="1" ht="33" customHeight="1">
      <c r="A184" s="35"/>
      <c r="B184" s="36"/>
      <c r="C184" s="254" t="s">
        <v>682</v>
      </c>
      <c r="D184" s="254" t="s">
        <v>340</v>
      </c>
      <c r="E184" s="255" t="s">
        <v>7983</v>
      </c>
      <c r="F184" s="256" t="s">
        <v>7984</v>
      </c>
      <c r="G184" s="257" t="s">
        <v>1</v>
      </c>
      <c r="H184" s="258">
        <v>0</v>
      </c>
      <c r="I184" s="259"/>
      <c r="J184" s="260">
        <f t="shared" si="30"/>
        <v>0</v>
      </c>
      <c r="K184" s="256" t="s">
        <v>1</v>
      </c>
      <c r="L184" s="261"/>
      <c r="M184" s="262" t="s">
        <v>1</v>
      </c>
      <c r="N184" s="263" t="s">
        <v>40</v>
      </c>
      <c r="O184" s="72"/>
      <c r="P184" s="201">
        <f t="shared" si="31"/>
        <v>0</v>
      </c>
      <c r="Q184" s="201">
        <v>0</v>
      </c>
      <c r="R184" s="201">
        <f t="shared" si="32"/>
        <v>0</v>
      </c>
      <c r="S184" s="201">
        <v>0</v>
      </c>
      <c r="T184" s="202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531</v>
      </c>
      <c r="AT184" s="203" t="s">
        <v>340</v>
      </c>
      <c r="AU184" s="203" t="s">
        <v>86</v>
      </c>
      <c r="AY184" s="18" t="s">
        <v>239</v>
      </c>
      <c r="BE184" s="204">
        <f t="shared" si="34"/>
        <v>0</v>
      </c>
      <c r="BF184" s="204">
        <f t="shared" si="35"/>
        <v>0</v>
      </c>
      <c r="BG184" s="204">
        <f t="shared" si="36"/>
        <v>0</v>
      </c>
      <c r="BH184" s="204">
        <f t="shared" si="37"/>
        <v>0</v>
      </c>
      <c r="BI184" s="204">
        <f t="shared" si="38"/>
        <v>0</v>
      </c>
      <c r="BJ184" s="18" t="s">
        <v>83</v>
      </c>
      <c r="BK184" s="204">
        <f t="shared" si="39"/>
        <v>0</v>
      </c>
      <c r="BL184" s="18" t="s">
        <v>169</v>
      </c>
      <c r="BM184" s="203" t="s">
        <v>7994</v>
      </c>
    </row>
    <row r="185" spans="1:65" s="2" customFormat="1" ht="24.2" customHeight="1">
      <c r="A185" s="35"/>
      <c r="B185" s="36"/>
      <c r="C185" s="254" t="s">
        <v>687</v>
      </c>
      <c r="D185" s="254" t="s">
        <v>340</v>
      </c>
      <c r="E185" s="255" t="s">
        <v>7995</v>
      </c>
      <c r="F185" s="256" t="s">
        <v>7996</v>
      </c>
      <c r="G185" s="257" t="s">
        <v>5317</v>
      </c>
      <c r="H185" s="258">
        <v>2</v>
      </c>
      <c r="I185" s="259"/>
      <c r="J185" s="260">
        <f t="shared" si="30"/>
        <v>0</v>
      </c>
      <c r="K185" s="256" t="s">
        <v>6783</v>
      </c>
      <c r="L185" s="261"/>
      <c r="M185" s="262" t="s">
        <v>1</v>
      </c>
      <c r="N185" s="263" t="s">
        <v>40</v>
      </c>
      <c r="O185" s="72"/>
      <c r="P185" s="201">
        <f t="shared" si="31"/>
        <v>0</v>
      </c>
      <c r="Q185" s="201">
        <v>0</v>
      </c>
      <c r="R185" s="201">
        <f t="shared" si="32"/>
        <v>0</v>
      </c>
      <c r="S185" s="201">
        <v>0</v>
      </c>
      <c r="T185" s="202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531</v>
      </c>
      <c r="AT185" s="203" t="s">
        <v>340</v>
      </c>
      <c r="AU185" s="203" t="s">
        <v>86</v>
      </c>
      <c r="AY185" s="18" t="s">
        <v>239</v>
      </c>
      <c r="BE185" s="204">
        <f t="shared" si="34"/>
        <v>0</v>
      </c>
      <c r="BF185" s="204">
        <f t="shared" si="35"/>
        <v>0</v>
      </c>
      <c r="BG185" s="204">
        <f t="shared" si="36"/>
        <v>0</v>
      </c>
      <c r="BH185" s="204">
        <f t="shared" si="37"/>
        <v>0</v>
      </c>
      <c r="BI185" s="204">
        <f t="shared" si="38"/>
        <v>0</v>
      </c>
      <c r="BJ185" s="18" t="s">
        <v>83</v>
      </c>
      <c r="BK185" s="204">
        <f t="shared" si="39"/>
        <v>0</v>
      </c>
      <c r="BL185" s="18" t="s">
        <v>169</v>
      </c>
      <c r="BM185" s="203" t="s">
        <v>1139</v>
      </c>
    </row>
    <row r="186" spans="1:65" s="2" customFormat="1" ht="16.5" customHeight="1">
      <c r="A186" s="35"/>
      <c r="B186" s="36"/>
      <c r="C186" s="254" t="s">
        <v>692</v>
      </c>
      <c r="D186" s="254" t="s">
        <v>340</v>
      </c>
      <c r="E186" s="255" t="s">
        <v>7997</v>
      </c>
      <c r="F186" s="256" t="s">
        <v>7998</v>
      </c>
      <c r="G186" s="257" t="s">
        <v>5317</v>
      </c>
      <c r="H186" s="258">
        <v>1</v>
      </c>
      <c r="I186" s="259"/>
      <c r="J186" s="260">
        <f t="shared" si="30"/>
        <v>0</v>
      </c>
      <c r="K186" s="256" t="s">
        <v>6783</v>
      </c>
      <c r="L186" s="261"/>
      <c r="M186" s="262" t="s">
        <v>1</v>
      </c>
      <c r="N186" s="263" t="s">
        <v>40</v>
      </c>
      <c r="O186" s="72"/>
      <c r="P186" s="201">
        <f t="shared" si="31"/>
        <v>0</v>
      </c>
      <c r="Q186" s="201">
        <v>0</v>
      </c>
      <c r="R186" s="201">
        <f t="shared" si="32"/>
        <v>0</v>
      </c>
      <c r="S186" s="201">
        <v>0</v>
      </c>
      <c r="T186" s="202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531</v>
      </c>
      <c r="AT186" s="203" t="s">
        <v>340</v>
      </c>
      <c r="AU186" s="203" t="s">
        <v>86</v>
      </c>
      <c r="AY186" s="18" t="s">
        <v>239</v>
      </c>
      <c r="BE186" s="204">
        <f t="shared" si="34"/>
        <v>0</v>
      </c>
      <c r="BF186" s="204">
        <f t="shared" si="35"/>
        <v>0</v>
      </c>
      <c r="BG186" s="204">
        <f t="shared" si="36"/>
        <v>0</v>
      </c>
      <c r="BH186" s="204">
        <f t="shared" si="37"/>
        <v>0</v>
      </c>
      <c r="BI186" s="204">
        <f t="shared" si="38"/>
        <v>0</v>
      </c>
      <c r="BJ186" s="18" t="s">
        <v>83</v>
      </c>
      <c r="BK186" s="204">
        <f t="shared" si="39"/>
        <v>0</v>
      </c>
      <c r="BL186" s="18" t="s">
        <v>169</v>
      </c>
      <c r="BM186" s="203" t="s">
        <v>1152</v>
      </c>
    </row>
    <row r="187" spans="1:65" s="2" customFormat="1" ht="16.5" customHeight="1">
      <c r="A187" s="35"/>
      <c r="B187" s="36"/>
      <c r="C187" s="254" t="s">
        <v>697</v>
      </c>
      <c r="D187" s="254" t="s">
        <v>340</v>
      </c>
      <c r="E187" s="255" t="s">
        <v>7999</v>
      </c>
      <c r="F187" s="256" t="s">
        <v>8000</v>
      </c>
      <c r="G187" s="257" t="s">
        <v>5317</v>
      </c>
      <c r="H187" s="258">
        <v>1</v>
      </c>
      <c r="I187" s="259"/>
      <c r="J187" s="260">
        <f t="shared" si="30"/>
        <v>0</v>
      </c>
      <c r="K187" s="256" t="s">
        <v>6783</v>
      </c>
      <c r="L187" s="261"/>
      <c r="M187" s="262" t="s">
        <v>1</v>
      </c>
      <c r="N187" s="263" t="s">
        <v>40</v>
      </c>
      <c r="O187" s="72"/>
      <c r="P187" s="201">
        <f t="shared" si="31"/>
        <v>0</v>
      </c>
      <c r="Q187" s="201">
        <v>0</v>
      </c>
      <c r="R187" s="201">
        <f t="shared" si="32"/>
        <v>0</v>
      </c>
      <c r="S187" s="201">
        <v>0</v>
      </c>
      <c r="T187" s="202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531</v>
      </c>
      <c r="AT187" s="203" t="s">
        <v>340</v>
      </c>
      <c r="AU187" s="203" t="s">
        <v>86</v>
      </c>
      <c r="AY187" s="18" t="s">
        <v>239</v>
      </c>
      <c r="BE187" s="204">
        <f t="shared" si="34"/>
        <v>0</v>
      </c>
      <c r="BF187" s="204">
        <f t="shared" si="35"/>
        <v>0</v>
      </c>
      <c r="BG187" s="204">
        <f t="shared" si="36"/>
        <v>0</v>
      </c>
      <c r="BH187" s="204">
        <f t="shared" si="37"/>
        <v>0</v>
      </c>
      <c r="BI187" s="204">
        <f t="shared" si="38"/>
        <v>0</v>
      </c>
      <c r="BJ187" s="18" t="s">
        <v>83</v>
      </c>
      <c r="BK187" s="204">
        <f t="shared" si="39"/>
        <v>0</v>
      </c>
      <c r="BL187" s="18" t="s">
        <v>169</v>
      </c>
      <c r="BM187" s="203" t="s">
        <v>1168</v>
      </c>
    </row>
    <row r="188" spans="1:65" s="12" customFormat="1" ht="22.9" customHeight="1">
      <c r="B188" s="176"/>
      <c r="C188" s="177"/>
      <c r="D188" s="178" t="s">
        <v>74</v>
      </c>
      <c r="E188" s="190" t="s">
        <v>8001</v>
      </c>
      <c r="F188" s="190" t="s">
        <v>8002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SUM(P189:P221)</f>
        <v>0</v>
      </c>
      <c r="Q188" s="184"/>
      <c r="R188" s="185">
        <f>SUM(R189:R221)</f>
        <v>0</v>
      </c>
      <c r="S188" s="184"/>
      <c r="T188" s="186">
        <f>SUM(T189:T221)</f>
        <v>0</v>
      </c>
      <c r="AR188" s="187" t="s">
        <v>86</v>
      </c>
      <c r="AT188" s="188" t="s">
        <v>74</v>
      </c>
      <c r="AU188" s="188" t="s">
        <v>83</v>
      </c>
      <c r="AY188" s="187" t="s">
        <v>239</v>
      </c>
      <c r="BK188" s="189">
        <f>SUM(BK189:BK221)</f>
        <v>0</v>
      </c>
    </row>
    <row r="189" spans="1:65" s="2" customFormat="1" ht="24.2" customHeight="1">
      <c r="A189" s="35"/>
      <c r="B189" s="36"/>
      <c r="C189" s="254" t="s">
        <v>702</v>
      </c>
      <c r="D189" s="254" t="s">
        <v>340</v>
      </c>
      <c r="E189" s="255" t="s">
        <v>8003</v>
      </c>
      <c r="F189" s="256" t="s">
        <v>8004</v>
      </c>
      <c r="G189" s="257" t="s">
        <v>5317</v>
      </c>
      <c r="H189" s="258">
        <v>1</v>
      </c>
      <c r="I189" s="259"/>
      <c r="J189" s="260">
        <f t="shared" ref="J189:J221" si="40">ROUND(I189*H189,2)</f>
        <v>0</v>
      </c>
      <c r="K189" s="256" t="s">
        <v>6783</v>
      </c>
      <c r="L189" s="261"/>
      <c r="M189" s="262" t="s">
        <v>1</v>
      </c>
      <c r="N189" s="263" t="s">
        <v>40</v>
      </c>
      <c r="O189" s="72"/>
      <c r="P189" s="201">
        <f t="shared" ref="P189:P221" si="41">O189*H189</f>
        <v>0</v>
      </c>
      <c r="Q189" s="201">
        <v>0</v>
      </c>
      <c r="R189" s="201">
        <f t="shared" ref="R189:R221" si="42">Q189*H189</f>
        <v>0</v>
      </c>
      <c r="S189" s="201">
        <v>0</v>
      </c>
      <c r="T189" s="202">
        <f t="shared" ref="T189:T221" si="4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531</v>
      </c>
      <c r="AT189" s="203" t="s">
        <v>340</v>
      </c>
      <c r="AU189" s="203" t="s">
        <v>86</v>
      </c>
      <c r="AY189" s="18" t="s">
        <v>239</v>
      </c>
      <c r="BE189" s="204">
        <f t="shared" ref="BE189:BE221" si="44">IF(N189="základní",J189,0)</f>
        <v>0</v>
      </c>
      <c r="BF189" s="204">
        <f t="shared" ref="BF189:BF221" si="45">IF(N189="snížená",J189,0)</f>
        <v>0</v>
      </c>
      <c r="BG189" s="204">
        <f t="shared" ref="BG189:BG221" si="46">IF(N189="zákl. přenesená",J189,0)</f>
        <v>0</v>
      </c>
      <c r="BH189" s="204">
        <f t="shared" ref="BH189:BH221" si="47">IF(N189="sníž. přenesená",J189,0)</f>
        <v>0</v>
      </c>
      <c r="BI189" s="204">
        <f t="shared" ref="BI189:BI221" si="48">IF(N189="nulová",J189,0)</f>
        <v>0</v>
      </c>
      <c r="BJ189" s="18" t="s">
        <v>83</v>
      </c>
      <c r="BK189" s="204">
        <f t="shared" ref="BK189:BK221" si="49">ROUND(I189*H189,2)</f>
        <v>0</v>
      </c>
      <c r="BL189" s="18" t="s">
        <v>169</v>
      </c>
      <c r="BM189" s="203" t="s">
        <v>1201</v>
      </c>
    </row>
    <row r="190" spans="1:65" s="2" customFormat="1" ht="16.5" customHeight="1">
      <c r="A190" s="35"/>
      <c r="B190" s="36"/>
      <c r="C190" s="254" t="s">
        <v>707</v>
      </c>
      <c r="D190" s="254" t="s">
        <v>340</v>
      </c>
      <c r="E190" s="255" t="s">
        <v>8005</v>
      </c>
      <c r="F190" s="256" t="s">
        <v>8006</v>
      </c>
      <c r="G190" s="257" t="s">
        <v>5317</v>
      </c>
      <c r="H190" s="258">
        <v>1</v>
      </c>
      <c r="I190" s="259"/>
      <c r="J190" s="260">
        <f t="shared" si="40"/>
        <v>0</v>
      </c>
      <c r="K190" s="256" t="s">
        <v>6783</v>
      </c>
      <c r="L190" s="261"/>
      <c r="M190" s="262" t="s">
        <v>1</v>
      </c>
      <c r="N190" s="263" t="s">
        <v>40</v>
      </c>
      <c r="O190" s="72"/>
      <c r="P190" s="201">
        <f t="shared" si="41"/>
        <v>0</v>
      </c>
      <c r="Q190" s="201">
        <v>0</v>
      </c>
      <c r="R190" s="201">
        <f t="shared" si="42"/>
        <v>0</v>
      </c>
      <c r="S190" s="201">
        <v>0</v>
      </c>
      <c r="T190" s="202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531</v>
      </c>
      <c r="AT190" s="203" t="s">
        <v>340</v>
      </c>
      <c r="AU190" s="203" t="s">
        <v>86</v>
      </c>
      <c r="AY190" s="18" t="s">
        <v>239</v>
      </c>
      <c r="BE190" s="204">
        <f t="shared" si="44"/>
        <v>0</v>
      </c>
      <c r="BF190" s="204">
        <f t="shared" si="45"/>
        <v>0</v>
      </c>
      <c r="BG190" s="204">
        <f t="shared" si="46"/>
        <v>0</v>
      </c>
      <c r="BH190" s="204">
        <f t="shared" si="47"/>
        <v>0</v>
      </c>
      <c r="BI190" s="204">
        <f t="shared" si="48"/>
        <v>0</v>
      </c>
      <c r="BJ190" s="18" t="s">
        <v>83</v>
      </c>
      <c r="BK190" s="204">
        <f t="shared" si="49"/>
        <v>0</v>
      </c>
      <c r="BL190" s="18" t="s">
        <v>169</v>
      </c>
      <c r="BM190" s="203" t="s">
        <v>1213</v>
      </c>
    </row>
    <row r="191" spans="1:65" s="2" customFormat="1" ht="16.5" customHeight="1">
      <c r="A191" s="35"/>
      <c r="B191" s="36"/>
      <c r="C191" s="254" t="s">
        <v>712</v>
      </c>
      <c r="D191" s="254" t="s">
        <v>340</v>
      </c>
      <c r="E191" s="255" t="s">
        <v>8007</v>
      </c>
      <c r="F191" s="256" t="s">
        <v>8008</v>
      </c>
      <c r="G191" s="257" t="s">
        <v>5317</v>
      </c>
      <c r="H191" s="258">
        <v>1</v>
      </c>
      <c r="I191" s="259"/>
      <c r="J191" s="260">
        <f t="shared" si="40"/>
        <v>0</v>
      </c>
      <c r="K191" s="256" t="s">
        <v>6783</v>
      </c>
      <c r="L191" s="261"/>
      <c r="M191" s="262" t="s">
        <v>1</v>
      </c>
      <c r="N191" s="263" t="s">
        <v>40</v>
      </c>
      <c r="O191" s="72"/>
      <c r="P191" s="201">
        <f t="shared" si="41"/>
        <v>0</v>
      </c>
      <c r="Q191" s="201">
        <v>0</v>
      </c>
      <c r="R191" s="201">
        <f t="shared" si="42"/>
        <v>0</v>
      </c>
      <c r="S191" s="201">
        <v>0</v>
      </c>
      <c r="T191" s="202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531</v>
      </c>
      <c r="AT191" s="203" t="s">
        <v>340</v>
      </c>
      <c r="AU191" s="203" t="s">
        <v>86</v>
      </c>
      <c r="AY191" s="18" t="s">
        <v>239</v>
      </c>
      <c r="BE191" s="204">
        <f t="shared" si="44"/>
        <v>0</v>
      </c>
      <c r="BF191" s="204">
        <f t="shared" si="45"/>
        <v>0</v>
      </c>
      <c r="BG191" s="204">
        <f t="shared" si="46"/>
        <v>0</v>
      </c>
      <c r="BH191" s="204">
        <f t="shared" si="47"/>
        <v>0</v>
      </c>
      <c r="BI191" s="204">
        <f t="shared" si="48"/>
        <v>0</v>
      </c>
      <c r="BJ191" s="18" t="s">
        <v>83</v>
      </c>
      <c r="BK191" s="204">
        <f t="shared" si="49"/>
        <v>0</v>
      </c>
      <c r="BL191" s="18" t="s">
        <v>169</v>
      </c>
      <c r="BM191" s="203" t="s">
        <v>1225</v>
      </c>
    </row>
    <row r="192" spans="1:65" s="2" customFormat="1" ht="16.5" customHeight="1">
      <c r="A192" s="35"/>
      <c r="B192" s="36"/>
      <c r="C192" s="254" t="s">
        <v>717</v>
      </c>
      <c r="D192" s="254" t="s">
        <v>340</v>
      </c>
      <c r="E192" s="255" t="s">
        <v>8009</v>
      </c>
      <c r="F192" s="256" t="s">
        <v>8010</v>
      </c>
      <c r="G192" s="257" t="s">
        <v>5317</v>
      </c>
      <c r="H192" s="258">
        <v>1</v>
      </c>
      <c r="I192" s="259"/>
      <c r="J192" s="260">
        <f t="shared" si="40"/>
        <v>0</v>
      </c>
      <c r="K192" s="256" t="s">
        <v>6783</v>
      </c>
      <c r="L192" s="261"/>
      <c r="M192" s="262" t="s">
        <v>1</v>
      </c>
      <c r="N192" s="263" t="s">
        <v>40</v>
      </c>
      <c r="O192" s="72"/>
      <c r="P192" s="201">
        <f t="shared" si="41"/>
        <v>0</v>
      </c>
      <c r="Q192" s="201">
        <v>0</v>
      </c>
      <c r="R192" s="201">
        <f t="shared" si="42"/>
        <v>0</v>
      </c>
      <c r="S192" s="201">
        <v>0</v>
      </c>
      <c r="T192" s="202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531</v>
      </c>
      <c r="AT192" s="203" t="s">
        <v>340</v>
      </c>
      <c r="AU192" s="203" t="s">
        <v>86</v>
      </c>
      <c r="AY192" s="18" t="s">
        <v>239</v>
      </c>
      <c r="BE192" s="204">
        <f t="shared" si="44"/>
        <v>0</v>
      </c>
      <c r="BF192" s="204">
        <f t="shared" si="45"/>
        <v>0</v>
      </c>
      <c r="BG192" s="204">
        <f t="shared" si="46"/>
        <v>0</v>
      </c>
      <c r="BH192" s="204">
        <f t="shared" si="47"/>
        <v>0</v>
      </c>
      <c r="BI192" s="204">
        <f t="shared" si="48"/>
        <v>0</v>
      </c>
      <c r="BJ192" s="18" t="s">
        <v>83</v>
      </c>
      <c r="BK192" s="204">
        <f t="shared" si="49"/>
        <v>0</v>
      </c>
      <c r="BL192" s="18" t="s">
        <v>169</v>
      </c>
      <c r="BM192" s="203" t="s">
        <v>1261</v>
      </c>
    </row>
    <row r="193" spans="1:65" s="2" customFormat="1" ht="16.5" customHeight="1">
      <c r="A193" s="35"/>
      <c r="B193" s="36"/>
      <c r="C193" s="254" t="s">
        <v>722</v>
      </c>
      <c r="D193" s="254" t="s">
        <v>340</v>
      </c>
      <c r="E193" s="255" t="s">
        <v>8011</v>
      </c>
      <c r="F193" s="256" t="s">
        <v>8012</v>
      </c>
      <c r="G193" s="257" t="s">
        <v>5317</v>
      </c>
      <c r="H193" s="258">
        <v>1</v>
      </c>
      <c r="I193" s="259"/>
      <c r="J193" s="260">
        <f t="shared" si="40"/>
        <v>0</v>
      </c>
      <c r="K193" s="256" t="s">
        <v>6783</v>
      </c>
      <c r="L193" s="261"/>
      <c r="M193" s="262" t="s">
        <v>1</v>
      </c>
      <c r="N193" s="263" t="s">
        <v>40</v>
      </c>
      <c r="O193" s="72"/>
      <c r="P193" s="201">
        <f t="shared" si="41"/>
        <v>0</v>
      </c>
      <c r="Q193" s="201">
        <v>0</v>
      </c>
      <c r="R193" s="201">
        <f t="shared" si="42"/>
        <v>0</v>
      </c>
      <c r="S193" s="201">
        <v>0</v>
      </c>
      <c r="T193" s="202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531</v>
      </c>
      <c r="AT193" s="203" t="s">
        <v>340</v>
      </c>
      <c r="AU193" s="203" t="s">
        <v>86</v>
      </c>
      <c r="AY193" s="18" t="s">
        <v>239</v>
      </c>
      <c r="BE193" s="204">
        <f t="shared" si="44"/>
        <v>0</v>
      </c>
      <c r="BF193" s="204">
        <f t="shared" si="45"/>
        <v>0</v>
      </c>
      <c r="BG193" s="204">
        <f t="shared" si="46"/>
        <v>0</v>
      </c>
      <c r="BH193" s="204">
        <f t="shared" si="47"/>
        <v>0</v>
      </c>
      <c r="BI193" s="204">
        <f t="shared" si="48"/>
        <v>0</v>
      </c>
      <c r="BJ193" s="18" t="s">
        <v>83</v>
      </c>
      <c r="BK193" s="204">
        <f t="shared" si="49"/>
        <v>0</v>
      </c>
      <c r="BL193" s="18" t="s">
        <v>169</v>
      </c>
      <c r="BM193" s="203" t="s">
        <v>1273</v>
      </c>
    </row>
    <row r="194" spans="1:65" s="2" customFormat="1" ht="16.5" customHeight="1">
      <c r="A194" s="35"/>
      <c r="B194" s="36"/>
      <c r="C194" s="254" t="s">
        <v>727</v>
      </c>
      <c r="D194" s="254" t="s">
        <v>340</v>
      </c>
      <c r="E194" s="255" t="s">
        <v>8013</v>
      </c>
      <c r="F194" s="256" t="s">
        <v>8014</v>
      </c>
      <c r="G194" s="257" t="s">
        <v>5317</v>
      </c>
      <c r="H194" s="258">
        <v>1</v>
      </c>
      <c r="I194" s="259"/>
      <c r="J194" s="260">
        <f t="shared" si="40"/>
        <v>0</v>
      </c>
      <c r="K194" s="256" t="s">
        <v>6783</v>
      </c>
      <c r="L194" s="261"/>
      <c r="M194" s="262" t="s">
        <v>1</v>
      </c>
      <c r="N194" s="263" t="s">
        <v>40</v>
      </c>
      <c r="O194" s="72"/>
      <c r="P194" s="201">
        <f t="shared" si="41"/>
        <v>0</v>
      </c>
      <c r="Q194" s="201">
        <v>0</v>
      </c>
      <c r="R194" s="201">
        <f t="shared" si="42"/>
        <v>0</v>
      </c>
      <c r="S194" s="201">
        <v>0</v>
      </c>
      <c r="T194" s="202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531</v>
      </c>
      <c r="AT194" s="203" t="s">
        <v>340</v>
      </c>
      <c r="AU194" s="203" t="s">
        <v>86</v>
      </c>
      <c r="AY194" s="18" t="s">
        <v>239</v>
      </c>
      <c r="BE194" s="204">
        <f t="shared" si="44"/>
        <v>0</v>
      </c>
      <c r="BF194" s="204">
        <f t="shared" si="45"/>
        <v>0</v>
      </c>
      <c r="BG194" s="204">
        <f t="shared" si="46"/>
        <v>0</v>
      </c>
      <c r="BH194" s="204">
        <f t="shared" si="47"/>
        <v>0</v>
      </c>
      <c r="BI194" s="204">
        <f t="shared" si="48"/>
        <v>0</v>
      </c>
      <c r="BJ194" s="18" t="s">
        <v>83</v>
      </c>
      <c r="BK194" s="204">
        <f t="shared" si="49"/>
        <v>0</v>
      </c>
      <c r="BL194" s="18" t="s">
        <v>169</v>
      </c>
      <c r="BM194" s="203" t="s">
        <v>1285</v>
      </c>
    </row>
    <row r="195" spans="1:65" s="2" customFormat="1" ht="16.5" customHeight="1">
      <c r="A195" s="35"/>
      <c r="B195" s="36"/>
      <c r="C195" s="254" t="s">
        <v>737</v>
      </c>
      <c r="D195" s="254" t="s">
        <v>340</v>
      </c>
      <c r="E195" s="255" t="s">
        <v>8015</v>
      </c>
      <c r="F195" s="256" t="s">
        <v>8016</v>
      </c>
      <c r="G195" s="257" t="s">
        <v>5317</v>
      </c>
      <c r="H195" s="258">
        <v>1</v>
      </c>
      <c r="I195" s="259"/>
      <c r="J195" s="260">
        <f t="shared" si="40"/>
        <v>0</v>
      </c>
      <c r="K195" s="256" t="s">
        <v>6783</v>
      </c>
      <c r="L195" s="261"/>
      <c r="M195" s="262" t="s">
        <v>1</v>
      </c>
      <c r="N195" s="263" t="s">
        <v>40</v>
      </c>
      <c r="O195" s="72"/>
      <c r="P195" s="201">
        <f t="shared" si="41"/>
        <v>0</v>
      </c>
      <c r="Q195" s="201">
        <v>0</v>
      </c>
      <c r="R195" s="201">
        <f t="shared" si="42"/>
        <v>0</v>
      </c>
      <c r="S195" s="201">
        <v>0</v>
      </c>
      <c r="T195" s="202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531</v>
      </c>
      <c r="AT195" s="203" t="s">
        <v>340</v>
      </c>
      <c r="AU195" s="203" t="s">
        <v>86</v>
      </c>
      <c r="AY195" s="18" t="s">
        <v>239</v>
      </c>
      <c r="BE195" s="204">
        <f t="shared" si="44"/>
        <v>0</v>
      </c>
      <c r="BF195" s="204">
        <f t="shared" si="45"/>
        <v>0</v>
      </c>
      <c r="BG195" s="204">
        <f t="shared" si="46"/>
        <v>0</v>
      </c>
      <c r="BH195" s="204">
        <f t="shared" si="47"/>
        <v>0</v>
      </c>
      <c r="BI195" s="204">
        <f t="shared" si="48"/>
        <v>0</v>
      </c>
      <c r="BJ195" s="18" t="s">
        <v>83</v>
      </c>
      <c r="BK195" s="204">
        <f t="shared" si="49"/>
        <v>0</v>
      </c>
      <c r="BL195" s="18" t="s">
        <v>169</v>
      </c>
      <c r="BM195" s="203" t="s">
        <v>1297</v>
      </c>
    </row>
    <row r="196" spans="1:65" s="2" customFormat="1" ht="16.5" customHeight="1">
      <c r="A196" s="35"/>
      <c r="B196" s="36"/>
      <c r="C196" s="254" t="s">
        <v>745</v>
      </c>
      <c r="D196" s="254" t="s">
        <v>340</v>
      </c>
      <c r="E196" s="255" t="s">
        <v>8017</v>
      </c>
      <c r="F196" s="256" t="s">
        <v>8018</v>
      </c>
      <c r="G196" s="257" t="s">
        <v>5317</v>
      </c>
      <c r="H196" s="258">
        <v>1</v>
      </c>
      <c r="I196" s="259"/>
      <c r="J196" s="260">
        <f t="shared" si="40"/>
        <v>0</v>
      </c>
      <c r="K196" s="256" t="s">
        <v>6783</v>
      </c>
      <c r="L196" s="261"/>
      <c r="M196" s="262" t="s">
        <v>1</v>
      </c>
      <c r="N196" s="263" t="s">
        <v>40</v>
      </c>
      <c r="O196" s="72"/>
      <c r="P196" s="201">
        <f t="shared" si="41"/>
        <v>0</v>
      </c>
      <c r="Q196" s="201">
        <v>0</v>
      </c>
      <c r="R196" s="201">
        <f t="shared" si="42"/>
        <v>0</v>
      </c>
      <c r="S196" s="201">
        <v>0</v>
      </c>
      <c r="T196" s="202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531</v>
      </c>
      <c r="AT196" s="203" t="s">
        <v>340</v>
      </c>
      <c r="AU196" s="203" t="s">
        <v>86</v>
      </c>
      <c r="AY196" s="18" t="s">
        <v>239</v>
      </c>
      <c r="BE196" s="204">
        <f t="shared" si="44"/>
        <v>0</v>
      </c>
      <c r="BF196" s="204">
        <f t="shared" si="45"/>
        <v>0</v>
      </c>
      <c r="BG196" s="204">
        <f t="shared" si="46"/>
        <v>0</v>
      </c>
      <c r="BH196" s="204">
        <f t="shared" si="47"/>
        <v>0</v>
      </c>
      <c r="BI196" s="204">
        <f t="shared" si="48"/>
        <v>0</v>
      </c>
      <c r="BJ196" s="18" t="s">
        <v>83</v>
      </c>
      <c r="BK196" s="204">
        <f t="shared" si="49"/>
        <v>0</v>
      </c>
      <c r="BL196" s="18" t="s">
        <v>169</v>
      </c>
      <c r="BM196" s="203" t="s">
        <v>1320</v>
      </c>
    </row>
    <row r="197" spans="1:65" s="2" customFormat="1" ht="21.75" customHeight="1">
      <c r="A197" s="35"/>
      <c r="B197" s="36"/>
      <c r="C197" s="254" t="s">
        <v>754</v>
      </c>
      <c r="D197" s="254" t="s">
        <v>340</v>
      </c>
      <c r="E197" s="255" t="s">
        <v>8019</v>
      </c>
      <c r="F197" s="256" t="s">
        <v>8020</v>
      </c>
      <c r="G197" s="257" t="s">
        <v>5317</v>
      </c>
      <c r="H197" s="258">
        <v>1</v>
      </c>
      <c r="I197" s="259"/>
      <c r="J197" s="260">
        <f t="shared" si="40"/>
        <v>0</v>
      </c>
      <c r="K197" s="256" t="s">
        <v>6783</v>
      </c>
      <c r="L197" s="261"/>
      <c r="M197" s="262" t="s">
        <v>1</v>
      </c>
      <c r="N197" s="263" t="s">
        <v>40</v>
      </c>
      <c r="O197" s="72"/>
      <c r="P197" s="201">
        <f t="shared" si="41"/>
        <v>0</v>
      </c>
      <c r="Q197" s="201">
        <v>0</v>
      </c>
      <c r="R197" s="201">
        <f t="shared" si="42"/>
        <v>0</v>
      </c>
      <c r="S197" s="201">
        <v>0</v>
      </c>
      <c r="T197" s="202">
        <f t="shared" si="4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531</v>
      </c>
      <c r="AT197" s="203" t="s">
        <v>340</v>
      </c>
      <c r="AU197" s="203" t="s">
        <v>86</v>
      </c>
      <c r="AY197" s="18" t="s">
        <v>239</v>
      </c>
      <c r="BE197" s="204">
        <f t="shared" si="44"/>
        <v>0</v>
      </c>
      <c r="BF197" s="204">
        <f t="shared" si="45"/>
        <v>0</v>
      </c>
      <c r="BG197" s="204">
        <f t="shared" si="46"/>
        <v>0</v>
      </c>
      <c r="BH197" s="204">
        <f t="shared" si="47"/>
        <v>0</v>
      </c>
      <c r="BI197" s="204">
        <f t="shared" si="48"/>
        <v>0</v>
      </c>
      <c r="BJ197" s="18" t="s">
        <v>83</v>
      </c>
      <c r="BK197" s="204">
        <f t="shared" si="49"/>
        <v>0</v>
      </c>
      <c r="BL197" s="18" t="s">
        <v>169</v>
      </c>
      <c r="BM197" s="203" t="s">
        <v>1337</v>
      </c>
    </row>
    <row r="198" spans="1:65" s="2" customFormat="1" ht="16.5" customHeight="1">
      <c r="A198" s="35"/>
      <c r="B198" s="36"/>
      <c r="C198" s="254" t="s">
        <v>761</v>
      </c>
      <c r="D198" s="254" t="s">
        <v>340</v>
      </c>
      <c r="E198" s="255" t="s">
        <v>8021</v>
      </c>
      <c r="F198" s="256" t="s">
        <v>8022</v>
      </c>
      <c r="G198" s="257" t="s">
        <v>5317</v>
      </c>
      <c r="H198" s="258">
        <v>1</v>
      </c>
      <c r="I198" s="259"/>
      <c r="J198" s="260">
        <f t="shared" si="40"/>
        <v>0</v>
      </c>
      <c r="K198" s="256" t="s">
        <v>6783</v>
      </c>
      <c r="L198" s="261"/>
      <c r="M198" s="262" t="s">
        <v>1</v>
      </c>
      <c r="N198" s="263" t="s">
        <v>40</v>
      </c>
      <c r="O198" s="72"/>
      <c r="P198" s="201">
        <f t="shared" si="41"/>
        <v>0</v>
      </c>
      <c r="Q198" s="201">
        <v>0</v>
      </c>
      <c r="R198" s="201">
        <f t="shared" si="42"/>
        <v>0</v>
      </c>
      <c r="S198" s="201">
        <v>0</v>
      </c>
      <c r="T198" s="202">
        <f t="shared" si="4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531</v>
      </c>
      <c r="AT198" s="203" t="s">
        <v>340</v>
      </c>
      <c r="AU198" s="203" t="s">
        <v>86</v>
      </c>
      <c r="AY198" s="18" t="s">
        <v>239</v>
      </c>
      <c r="BE198" s="204">
        <f t="shared" si="44"/>
        <v>0</v>
      </c>
      <c r="BF198" s="204">
        <f t="shared" si="45"/>
        <v>0</v>
      </c>
      <c r="BG198" s="204">
        <f t="shared" si="46"/>
        <v>0</v>
      </c>
      <c r="BH198" s="204">
        <f t="shared" si="47"/>
        <v>0</v>
      </c>
      <c r="BI198" s="204">
        <f t="shared" si="48"/>
        <v>0</v>
      </c>
      <c r="BJ198" s="18" t="s">
        <v>83</v>
      </c>
      <c r="BK198" s="204">
        <f t="shared" si="49"/>
        <v>0</v>
      </c>
      <c r="BL198" s="18" t="s">
        <v>169</v>
      </c>
      <c r="BM198" s="203" t="s">
        <v>1348</v>
      </c>
    </row>
    <row r="199" spans="1:65" s="2" customFormat="1" ht="16.5" customHeight="1">
      <c r="A199" s="35"/>
      <c r="B199" s="36"/>
      <c r="C199" s="254" t="s">
        <v>769</v>
      </c>
      <c r="D199" s="254" t="s">
        <v>340</v>
      </c>
      <c r="E199" s="255" t="s">
        <v>8023</v>
      </c>
      <c r="F199" s="256" t="s">
        <v>8024</v>
      </c>
      <c r="G199" s="257" t="s">
        <v>5317</v>
      </c>
      <c r="H199" s="258">
        <v>4</v>
      </c>
      <c r="I199" s="259"/>
      <c r="J199" s="260">
        <f t="shared" si="40"/>
        <v>0</v>
      </c>
      <c r="K199" s="256" t="s">
        <v>6783</v>
      </c>
      <c r="L199" s="261"/>
      <c r="M199" s="262" t="s">
        <v>1</v>
      </c>
      <c r="N199" s="263" t="s">
        <v>40</v>
      </c>
      <c r="O199" s="72"/>
      <c r="P199" s="201">
        <f t="shared" si="41"/>
        <v>0</v>
      </c>
      <c r="Q199" s="201">
        <v>0</v>
      </c>
      <c r="R199" s="201">
        <f t="shared" si="42"/>
        <v>0</v>
      </c>
      <c r="S199" s="201">
        <v>0</v>
      </c>
      <c r="T199" s="202">
        <f t="shared" si="4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531</v>
      </c>
      <c r="AT199" s="203" t="s">
        <v>340</v>
      </c>
      <c r="AU199" s="203" t="s">
        <v>86</v>
      </c>
      <c r="AY199" s="18" t="s">
        <v>239</v>
      </c>
      <c r="BE199" s="204">
        <f t="shared" si="44"/>
        <v>0</v>
      </c>
      <c r="BF199" s="204">
        <f t="shared" si="45"/>
        <v>0</v>
      </c>
      <c r="BG199" s="204">
        <f t="shared" si="46"/>
        <v>0</v>
      </c>
      <c r="BH199" s="204">
        <f t="shared" si="47"/>
        <v>0</v>
      </c>
      <c r="BI199" s="204">
        <f t="shared" si="48"/>
        <v>0</v>
      </c>
      <c r="BJ199" s="18" t="s">
        <v>83</v>
      </c>
      <c r="BK199" s="204">
        <f t="shared" si="49"/>
        <v>0</v>
      </c>
      <c r="BL199" s="18" t="s">
        <v>169</v>
      </c>
      <c r="BM199" s="203" t="s">
        <v>1361</v>
      </c>
    </row>
    <row r="200" spans="1:65" s="2" customFormat="1" ht="16.5" customHeight="1">
      <c r="A200" s="35"/>
      <c r="B200" s="36"/>
      <c r="C200" s="254" t="s">
        <v>780</v>
      </c>
      <c r="D200" s="254" t="s">
        <v>340</v>
      </c>
      <c r="E200" s="255" t="s">
        <v>8025</v>
      </c>
      <c r="F200" s="256" t="s">
        <v>8026</v>
      </c>
      <c r="G200" s="257" t="s">
        <v>5317</v>
      </c>
      <c r="H200" s="258">
        <v>9</v>
      </c>
      <c r="I200" s="259"/>
      <c r="J200" s="260">
        <f t="shared" si="40"/>
        <v>0</v>
      </c>
      <c r="K200" s="256" t="s">
        <v>6783</v>
      </c>
      <c r="L200" s="261"/>
      <c r="M200" s="262" t="s">
        <v>1</v>
      </c>
      <c r="N200" s="263" t="s">
        <v>40</v>
      </c>
      <c r="O200" s="72"/>
      <c r="P200" s="201">
        <f t="shared" si="41"/>
        <v>0</v>
      </c>
      <c r="Q200" s="201">
        <v>0</v>
      </c>
      <c r="R200" s="201">
        <f t="shared" si="42"/>
        <v>0</v>
      </c>
      <c r="S200" s="201">
        <v>0</v>
      </c>
      <c r="T200" s="202">
        <f t="shared" si="4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531</v>
      </c>
      <c r="AT200" s="203" t="s">
        <v>340</v>
      </c>
      <c r="AU200" s="203" t="s">
        <v>86</v>
      </c>
      <c r="AY200" s="18" t="s">
        <v>239</v>
      </c>
      <c r="BE200" s="204">
        <f t="shared" si="44"/>
        <v>0</v>
      </c>
      <c r="BF200" s="204">
        <f t="shared" si="45"/>
        <v>0</v>
      </c>
      <c r="BG200" s="204">
        <f t="shared" si="46"/>
        <v>0</v>
      </c>
      <c r="BH200" s="204">
        <f t="shared" si="47"/>
        <v>0</v>
      </c>
      <c r="BI200" s="204">
        <f t="shared" si="48"/>
        <v>0</v>
      </c>
      <c r="BJ200" s="18" t="s">
        <v>83</v>
      </c>
      <c r="BK200" s="204">
        <f t="shared" si="49"/>
        <v>0</v>
      </c>
      <c r="BL200" s="18" t="s">
        <v>169</v>
      </c>
      <c r="BM200" s="203" t="s">
        <v>1380</v>
      </c>
    </row>
    <row r="201" spans="1:65" s="2" customFormat="1" ht="16.5" customHeight="1">
      <c r="A201" s="35"/>
      <c r="B201" s="36"/>
      <c r="C201" s="254" t="s">
        <v>786</v>
      </c>
      <c r="D201" s="254" t="s">
        <v>340</v>
      </c>
      <c r="E201" s="255" t="s">
        <v>8027</v>
      </c>
      <c r="F201" s="256" t="s">
        <v>8028</v>
      </c>
      <c r="G201" s="257" t="s">
        <v>5317</v>
      </c>
      <c r="H201" s="258">
        <v>2</v>
      </c>
      <c r="I201" s="259"/>
      <c r="J201" s="260">
        <f t="shared" si="40"/>
        <v>0</v>
      </c>
      <c r="K201" s="256" t="s">
        <v>6783</v>
      </c>
      <c r="L201" s="261"/>
      <c r="M201" s="262" t="s">
        <v>1</v>
      </c>
      <c r="N201" s="263" t="s">
        <v>40</v>
      </c>
      <c r="O201" s="72"/>
      <c r="P201" s="201">
        <f t="shared" si="41"/>
        <v>0</v>
      </c>
      <c r="Q201" s="201">
        <v>0</v>
      </c>
      <c r="R201" s="201">
        <f t="shared" si="42"/>
        <v>0</v>
      </c>
      <c r="S201" s="201">
        <v>0</v>
      </c>
      <c r="T201" s="202">
        <f t="shared" si="4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531</v>
      </c>
      <c r="AT201" s="203" t="s">
        <v>340</v>
      </c>
      <c r="AU201" s="203" t="s">
        <v>86</v>
      </c>
      <c r="AY201" s="18" t="s">
        <v>239</v>
      </c>
      <c r="BE201" s="204">
        <f t="shared" si="44"/>
        <v>0</v>
      </c>
      <c r="BF201" s="204">
        <f t="shared" si="45"/>
        <v>0</v>
      </c>
      <c r="BG201" s="204">
        <f t="shared" si="46"/>
        <v>0</v>
      </c>
      <c r="BH201" s="204">
        <f t="shared" si="47"/>
        <v>0</v>
      </c>
      <c r="BI201" s="204">
        <f t="shared" si="48"/>
        <v>0</v>
      </c>
      <c r="BJ201" s="18" t="s">
        <v>83</v>
      </c>
      <c r="BK201" s="204">
        <f t="shared" si="49"/>
        <v>0</v>
      </c>
      <c r="BL201" s="18" t="s">
        <v>169</v>
      </c>
      <c r="BM201" s="203" t="s">
        <v>1406</v>
      </c>
    </row>
    <row r="202" spans="1:65" s="2" customFormat="1" ht="16.5" customHeight="1">
      <c r="A202" s="35"/>
      <c r="B202" s="36"/>
      <c r="C202" s="254" t="s">
        <v>793</v>
      </c>
      <c r="D202" s="254" t="s">
        <v>340</v>
      </c>
      <c r="E202" s="255" t="s">
        <v>8029</v>
      </c>
      <c r="F202" s="256" t="s">
        <v>8030</v>
      </c>
      <c r="G202" s="257" t="s">
        <v>5317</v>
      </c>
      <c r="H202" s="258">
        <v>1</v>
      </c>
      <c r="I202" s="259"/>
      <c r="J202" s="260">
        <f t="shared" si="40"/>
        <v>0</v>
      </c>
      <c r="K202" s="256" t="s">
        <v>6783</v>
      </c>
      <c r="L202" s="261"/>
      <c r="M202" s="262" t="s">
        <v>1</v>
      </c>
      <c r="N202" s="263" t="s">
        <v>40</v>
      </c>
      <c r="O202" s="72"/>
      <c r="P202" s="201">
        <f t="shared" si="41"/>
        <v>0</v>
      </c>
      <c r="Q202" s="201">
        <v>0</v>
      </c>
      <c r="R202" s="201">
        <f t="shared" si="42"/>
        <v>0</v>
      </c>
      <c r="S202" s="201">
        <v>0</v>
      </c>
      <c r="T202" s="202">
        <f t="shared" si="4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531</v>
      </c>
      <c r="AT202" s="203" t="s">
        <v>340</v>
      </c>
      <c r="AU202" s="203" t="s">
        <v>86</v>
      </c>
      <c r="AY202" s="18" t="s">
        <v>239</v>
      </c>
      <c r="BE202" s="204">
        <f t="shared" si="44"/>
        <v>0</v>
      </c>
      <c r="BF202" s="204">
        <f t="shared" si="45"/>
        <v>0</v>
      </c>
      <c r="BG202" s="204">
        <f t="shared" si="46"/>
        <v>0</v>
      </c>
      <c r="BH202" s="204">
        <f t="shared" si="47"/>
        <v>0</v>
      </c>
      <c r="BI202" s="204">
        <f t="shared" si="48"/>
        <v>0</v>
      </c>
      <c r="BJ202" s="18" t="s">
        <v>83</v>
      </c>
      <c r="BK202" s="204">
        <f t="shared" si="49"/>
        <v>0</v>
      </c>
      <c r="BL202" s="18" t="s">
        <v>169</v>
      </c>
      <c r="BM202" s="203" t="s">
        <v>1420</v>
      </c>
    </row>
    <row r="203" spans="1:65" s="2" customFormat="1" ht="16.5" customHeight="1">
      <c r="A203" s="35"/>
      <c r="B203" s="36"/>
      <c r="C203" s="254" t="s">
        <v>799</v>
      </c>
      <c r="D203" s="254" t="s">
        <v>340</v>
      </c>
      <c r="E203" s="255" t="s">
        <v>8031</v>
      </c>
      <c r="F203" s="256" t="s">
        <v>8032</v>
      </c>
      <c r="G203" s="257" t="s">
        <v>5317</v>
      </c>
      <c r="H203" s="258">
        <v>1</v>
      </c>
      <c r="I203" s="259"/>
      <c r="J203" s="260">
        <f t="shared" si="40"/>
        <v>0</v>
      </c>
      <c r="K203" s="256" t="s">
        <v>6783</v>
      </c>
      <c r="L203" s="261"/>
      <c r="M203" s="262" t="s">
        <v>1</v>
      </c>
      <c r="N203" s="263" t="s">
        <v>40</v>
      </c>
      <c r="O203" s="72"/>
      <c r="P203" s="201">
        <f t="shared" si="41"/>
        <v>0</v>
      </c>
      <c r="Q203" s="201">
        <v>0</v>
      </c>
      <c r="R203" s="201">
        <f t="shared" si="42"/>
        <v>0</v>
      </c>
      <c r="S203" s="201">
        <v>0</v>
      </c>
      <c r="T203" s="202">
        <f t="shared" si="4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531</v>
      </c>
      <c r="AT203" s="203" t="s">
        <v>340</v>
      </c>
      <c r="AU203" s="203" t="s">
        <v>86</v>
      </c>
      <c r="AY203" s="18" t="s">
        <v>239</v>
      </c>
      <c r="BE203" s="204">
        <f t="shared" si="44"/>
        <v>0</v>
      </c>
      <c r="BF203" s="204">
        <f t="shared" si="45"/>
        <v>0</v>
      </c>
      <c r="BG203" s="204">
        <f t="shared" si="46"/>
        <v>0</v>
      </c>
      <c r="BH203" s="204">
        <f t="shared" si="47"/>
        <v>0</v>
      </c>
      <c r="BI203" s="204">
        <f t="shared" si="48"/>
        <v>0</v>
      </c>
      <c r="BJ203" s="18" t="s">
        <v>83</v>
      </c>
      <c r="BK203" s="204">
        <f t="shared" si="49"/>
        <v>0</v>
      </c>
      <c r="BL203" s="18" t="s">
        <v>169</v>
      </c>
      <c r="BM203" s="203" t="s">
        <v>1434</v>
      </c>
    </row>
    <row r="204" spans="1:65" s="2" customFormat="1" ht="16.5" customHeight="1">
      <c r="A204" s="35"/>
      <c r="B204" s="36"/>
      <c r="C204" s="254" t="s">
        <v>804</v>
      </c>
      <c r="D204" s="254" t="s">
        <v>340</v>
      </c>
      <c r="E204" s="255" t="s">
        <v>8033</v>
      </c>
      <c r="F204" s="256" t="s">
        <v>8034</v>
      </c>
      <c r="G204" s="257" t="s">
        <v>5317</v>
      </c>
      <c r="H204" s="258">
        <v>2</v>
      </c>
      <c r="I204" s="259"/>
      <c r="J204" s="260">
        <f t="shared" si="40"/>
        <v>0</v>
      </c>
      <c r="K204" s="256" t="s">
        <v>6783</v>
      </c>
      <c r="L204" s="261"/>
      <c r="M204" s="262" t="s">
        <v>1</v>
      </c>
      <c r="N204" s="263" t="s">
        <v>40</v>
      </c>
      <c r="O204" s="72"/>
      <c r="P204" s="201">
        <f t="shared" si="41"/>
        <v>0</v>
      </c>
      <c r="Q204" s="201">
        <v>0</v>
      </c>
      <c r="R204" s="201">
        <f t="shared" si="42"/>
        <v>0</v>
      </c>
      <c r="S204" s="201">
        <v>0</v>
      </c>
      <c r="T204" s="202">
        <f t="shared" si="4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531</v>
      </c>
      <c r="AT204" s="203" t="s">
        <v>340</v>
      </c>
      <c r="AU204" s="203" t="s">
        <v>86</v>
      </c>
      <c r="AY204" s="18" t="s">
        <v>239</v>
      </c>
      <c r="BE204" s="204">
        <f t="shared" si="44"/>
        <v>0</v>
      </c>
      <c r="BF204" s="204">
        <f t="shared" si="45"/>
        <v>0</v>
      </c>
      <c r="BG204" s="204">
        <f t="shared" si="46"/>
        <v>0</v>
      </c>
      <c r="BH204" s="204">
        <f t="shared" si="47"/>
        <v>0</v>
      </c>
      <c r="BI204" s="204">
        <f t="shared" si="48"/>
        <v>0</v>
      </c>
      <c r="BJ204" s="18" t="s">
        <v>83</v>
      </c>
      <c r="BK204" s="204">
        <f t="shared" si="49"/>
        <v>0</v>
      </c>
      <c r="BL204" s="18" t="s">
        <v>169</v>
      </c>
      <c r="BM204" s="203" t="s">
        <v>1448</v>
      </c>
    </row>
    <row r="205" spans="1:65" s="2" customFormat="1" ht="16.5" customHeight="1">
      <c r="A205" s="35"/>
      <c r="B205" s="36"/>
      <c r="C205" s="254" t="s">
        <v>811</v>
      </c>
      <c r="D205" s="254" t="s">
        <v>340</v>
      </c>
      <c r="E205" s="255" t="s">
        <v>8035</v>
      </c>
      <c r="F205" s="256" t="s">
        <v>8036</v>
      </c>
      <c r="G205" s="257" t="s">
        <v>5317</v>
      </c>
      <c r="H205" s="258">
        <v>1</v>
      </c>
      <c r="I205" s="259"/>
      <c r="J205" s="260">
        <f t="shared" si="40"/>
        <v>0</v>
      </c>
      <c r="K205" s="256" t="s">
        <v>6783</v>
      </c>
      <c r="L205" s="261"/>
      <c r="M205" s="262" t="s">
        <v>1</v>
      </c>
      <c r="N205" s="263" t="s">
        <v>40</v>
      </c>
      <c r="O205" s="72"/>
      <c r="P205" s="201">
        <f t="shared" si="41"/>
        <v>0</v>
      </c>
      <c r="Q205" s="201">
        <v>0</v>
      </c>
      <c r="R205" s="201">
        <f t="shared" si="42"/>
        <v>0</v>
      </c>
      <c r="S205" s="201">
        <v>0</v>
      </c>
      <c r="T205" s="202">
        <f t="shared" si="4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531</v>
      </c>
      <c r="AT205" s="203" t="s">
        <v>340</v>
      </c>
      <c r="AU205" s="203" t="s">
        <v>86</v>
      </c>
      <c r="AY205" s="18" t="s">
        <v>239</v>
      </c>
      <c r="BE205" s="204">
        <f t="shared" si="44"/>
        <v>0</v>
      </c>
      <c r="BF205" s="204">
        <f t="shared" si="45"/>
        <v>0</v>
      </c>
      <c r="BG205" s="204">
        <f t="shared" si="46"/>
        <v>0</v>
      </c>
      <c r="BH205" s="204">
        <f t="shared" si="47"/>
        <v>0</v>
      </c>
      <c r="BI205" s="204">
        <f t="shared" si="48"/>
        <v>0</v>
      </c>
      <c r="BJ205" s="18" t="s">
        <v>83</v>
      </c>
      <c r="BK205" s="204">
        <f t="shared" si="49"/>
        <v>0</v>
      </c>
      <c r="BL205" s="18" t="s">
        <v>169</v>
      </c>
      <c r="BM205" s="203" t="s">
        <v>1461</v>
      </c>
    </row>
    <row r="206" spans="1:65" s="2" customFormat="1" ht="16.5" customHeight="1">
      <c r="A206" s="35"/>
      <c r="B206" s="36"/>
      <c r="C206" s="254" t="s">
        <v>766</v>
      </c>
      <c r="D206" s="254" t="s">
        <v>340</v>
      </c>
      <c r="E206" s="255" t="s">
        <v>8037</v>
      </c>
      <c r="F206" s="256" t="s">
        <v>8038</v>
      </c>
      <c r="G206" s="257" t="s">
        <v>5317</v>
      </c>
      <c r="H206" s="258">
        <v>1</v>
      </c>
      <c r="I206" s="259"/>
      <c r="J206" s="260">
        <f t="shared" si="40"/>
        <v>0</v>
      </c>
      <c r="K206" s="256" t="s">
        <v>6783</v>
      </c>
      <c r="L206" s="261"/>
      <c r="M206" s="262" t="s">
        <v>1</v>
      </c>
      <c r="N206" s="263" t="s">
        <v>40</v>
      </c>
      <c r="O206" s="72"/>
      <c r="P206" s="201">
        <f t="shared" si="41"/>
        <v>0</v>
      </c>
      <c r="Q206" s="201">
        <v>0</v>
      </c>
      <c r="R206" s="201">
        <f t="shared" si="42"/>
        <v>0</v>
      </c>
      <c r="S206" s="201">
        <v>0</v>
      </c>
      <c r="T206" s="202">
        <f t="shared" si="4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531</v>
      </c>
      <c r="AT206" s="203" t="s">
        <v>340</v>
      </c>
      <c r="AU206" s="203" t="s">
        <v>86</v>
      </c>
      <c r="AY206" s="18" t="s">
        <v>239</v>
      </c>
      <c r="BE206" s="204">
        <f t="shared" si="44"/>
        <v>0</v>
      </c>
      <c r="BF206" s="204">
        <f t="shared" si="45"/>
        <v>0</v>
      </c>
      <c r="BG206" s="204">
        <f t="shared" si="46"/>
        <v>0</v>
      </c>
      <c r="BH206" s="204">
        <f t="shared" si="47"/>
        <v>0</v>
      </c>
      <c r="BI206" s="204">
        <f t="shared" si="48"/>
        <v>0</v>
      </c>
      <c r="BJ206" s="18" t="s">
        <v>83</v>
      </c>
      <c r="BK206" s="204">
        <f t="shared" si="49"/>
        <v>0</v>
      </c>
      <c r="BL206" s="18" t="s">
        <v>169</v>
      </c>
      <c r="BM206" s="203" t="s">
        <v>1475</v>
      </c>
    </row>
    <row r="207" spans="1:65" s="2" customFormat="1" ht="16.5" customHeight="1">
      <c r="A207" s="35"/>
      <c r="B207" s="36"/>
      <c r="C207" s="254" t="s">
        <v>827</v>
      </c>
      <c r="D207" s="254" t="s">
        <v>340</v>
      </c>
      <c r="E207" s="255" t="s">
        <v>8039</v>
      </c>
      <c r="F207" s="256" t="s">
        <v>8040</v>
      </c>
      <c r="G207" s="257" t="s">
        <v>5317</v>
      </c>
      <c r="H207" s="258">
        <v>1</v>
      </c>
      <c r="I207" s="259"/>
      <c r="J207" s="260">
        <f t="shared" si="40"/>
        <v>0</v>
      </c>
      <c r="K207" s="256" t="s">
        <v>6783</v>
      </c>
      <c r="L207" s="261"/>
      <c r="M207" s="262" t="s">
        <v>1</v>
      </c>
      <c r="N207" s="263" t="s">
        <v>40</v>
      </c>
      <c r="O207" s="72"/>
      <c r="P207" s="201">
        <f t="shared" si="41"/>
        <v>0</v>
      </c>
      <c r="Q207" s="201">
        <v>0</v>
      </c>
      <c r="R207" s="201">
        <f t="shared" si="42"/>
        <v>0</v>
      </c>
      <c r="S207" s="201">
        <v>0</v>
      </c>
      <c r="T207" s="202">
        <f t="shared" si="4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531</v>
      </c>
      <c r="AT207" s="203" t="s">
        <v>340</v>
      </c>
      <c r="AU207" s="203" t="s">
        <v>86</v>
      </c>
      <c r="AY207" s="18" t="s">
        <v>239</v>
      </c>
      <c r="BE207" s="204">
        <f t="shared" si="44"/>
        <v>0</v>
      </c>
      <c r="BF207" s="204">
        <f t="shared" si="45"/>
        <v>0</v>
      </c>
      <c r="BG207" s="204">
        <f t="shared" si="46"/>
        <v>0</v>
      </c>
      <c r="BH207" s="204">
        <f t="shared" si="47"/>
        <v>0</v>
      </c>
      <c r="BI207" s="204">
        <f t="shared" si="48"/>
        <v>0</v>
      </c>
      <c r="BJ207" s="18" t="s">
        <v>83</v>
      </c>
      <c r="BK207" s="204">
        <f t="shared" si="49"/>
        <v>0</v>
      </c>
      <c r="BL207" s="18" t="s">
        <v>169</v>
      </c>
      <c r="BM207" s="203" t="s">
        <v>1489</v>
      </c>
    </row>
    <row r="208" spans="1:65" s="2" customFormat="1" ht="16.5" customHeight="1">
      <c r="A208" s="35"/>
      <c r="B208" s="36"/>
      <c r="C208" s="254" t="s">
        <v>843</v>
      </c>
      <c r="D208" s="254" t="s">
        <v>340</v>
      </c>
      <c r="E208" s="255" t="s">
        <v>8041</v>
      </c>
      <c r="F208" s="256" t="s">
        <v>8042</v>
      </c>
      <c r="G208" s="257" t="s">
        <v>5317</v>
      </c>
      <c r="H208" s="258">
        <v>1</v>
      </c>
      <c r="I208" s="259"/>
      <c r="J208" s="260">
        <f t="shared" si="40"/>
        <v>0</v>
      </c>
      <c r="K208" s="256" t="s">
        <v>6783</v>
      </c>
      <c r="L208" s="261"/>
      <c r="M208" s="262" t="s">
        <v>1</v>
      </c>
      <c r="N208" s="263" t="s">
        <v>40</v>
      </c>
      <c r="O208" s="72"/>
      <c r="P208" s="201">
        <f t="shared" si="41"/>
        <v>0</v>
      </c>
      <c r="Q208" s="201">
        <v>0</v>
      </c>
      <c r="R208" s="201">
        <f t="shared" si="42"/>
        <v>0</v>
      </c>
      <c r="S208" s="201">
        <v>0</v>
      </c>
      <c r="T208" s="202">
        <f t="shared" si="4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531</v>
      </c>
      <c r="AT208" s="203" t="s">
        <v>340</v>
      </c>
      <c r="AU208" s="203" t="s">
        <v>86</v>
      </c>
      <c r="AY208" s="18" t="s">
        <v>239</v>
      </c>
      <c r="BE208" s="204">
        <f t="shared" si="44"/>
        <v>0</v>
      </c>
      <c r="BF208" s="204">
        <f t="shared" si="45"/>
        <v>0</v>
      </c>
      <c r="BG208" s="204">
        <f t="shared" si="46"/>
        <v>0</v>
      </c>
      <c r="BH208" s="204">
        <f t="shared" si="47"/>
        <v>0</v>
      </c>
      <c r="BI208" s="204">
        <f t="shared" si="48"/>
        <v>0</v>
      </c>
      <c r="BJ208" s="18" t="s">
        <v>83</v>
      </c>
      <c r="BK208" s="204">
        <f t="shared" si="49"/>
        <v>0</v>
      </c>
      <c r="BL208" s="18" t="s">
        <v>169</v>
      </c>
      <c r="BM208" s="203" t="s">
        <v>1504</v>
      </c>
    </row>
    <row r="209" spans="1:65" s="2" customFormat="1" ht="16.5" customHeight="1">
      <c r="A209" s="35"/>
      <c r="B209" s="36"/>
      <c r="C209" s="254" t="s">
        <v>853</v>
      </c>
      <c r="D209" s="254" t="s">
        <v>340</v>
      </c>
      <c r="E209" s="255" t="s">
        <v>8043</v>
      </c>
      <c r="F209" s="256" t="s">
        <v>8044</v>
      </c>
      <c r="G209" s="257" t="s">
        <v>5317</v>
      </c>
      <c r="H209" s="258">
        <v>2</v>
      </c>
      <c r="I209" s="259"/>
      <c r="J209" s="260">
        <f t="shared" si="40"/>
        <v>0</v>
      </c>
      <c r="K209" s="256" t="s">
        <v>6783</v>
      </c>
      <c r="L209" s="261"/>
      <c r="M209" s="262" t="s">
        <v>1</v>
      </c>
      <c r="N209" s="263" t="s">
        <v>40</v>
      </c>
      <c r="O209" s="72"/>
      <c r="P209" s="201">
        <f t="shared" si="41"/>
        <v>0</v>
      </c>
      <c r="Q209" s="201">
        <v>0</v>
      </c>
      <c r="R209" s="201">
        <f t="shared" si="42"/>
        <v>0</v>
      </c>
      <c r="S209" s="201">
        <v>0</v>
      </c>
      <c r="T209" s="202">
        <f t="shared" si="4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531</v>
      </c>
      <c r="AT209" s="203" t="s">
        <v>340</v>
      </c>
      <c r="AU209" s="203" t="s">
        <v>86</v>
      </c>
      <c r="AY209" s="18" t="s">
        <v>239</v>
      </c>
      <c r="BE209" s="204">
        <f t="shared" si="44"/>
        <v>0</v>
      </c>
      <c r="BF209" s="204">
        <f t="shared" si="45"/>
        <v>0</v>
      </c>
      <c r="BG209" s="204">
        <f t="shared" si="46"/>
        <v>0</v>
      </c>
      <c r="BH209" s="204">
        <f t="shared" si="47"/>
        <v>0</v>
      </c>
      <c r="BI209" s="204">
        <f t="shared" si="48"/>
        <v>0</v>
      </c>
      <c r="BJ209" s="18" t="s">
        <v>83</v>
      </c>
      <c r="BK209" s="204">
        <f t="shared" si="49"/>
        <v>0</v>
      </c>
      <c r="BL209" s="18" t="s">
        <v>169</v>
      </c>
      <c r="BM209" s="203" t="s">
        <v>1514</v>
      </c>
    </row>
    <row r="210" spans="1:65" s="2" customFormat="1" ht="16.5" customHeight="1">
      <c r="A210" s="35"/>
      <c r="B210" s="36"/>
      <c r="C210" s="254" t="s">
        <v>858</v>
      </c>
      <c r="D210" s="254" t="s">
        <v>340</v>
      </c>
      <c r="E210" s="255" t="s">
        <v>8045</v>
      </c>
      <c r="F210" s="256" t="s">
        <v>8046</v>
      </c>
      <c r="G210" s="257" t="s">
        <v>5317</v>
      </c>
      <c r="H210" s="258">
        <v>1</v>
      </c>
      <c r="I210" s="259"/>
      <c r="J210" s="260">
        <f t="shared" si="40"/>
        <v>0</v>
      </c>
      <c r="K210" s="256" t="s">
        <v>6783</v>
      </c>
      <c r="L210" s="261"/>
      <c r="M210" s="262" t="s">
        <v>1</v>
      </c>
      <c r="N210" s="263" t="s">
        <v>40</v>
      </c>
      <c r="O210" s="72"/>
      <c r="P210" s="201">
        <f t="shared" si="41"/>
        <v>0</v>
      </c>
      <c r="Q210" s="201">
        <v>0</v>
      </c>
      <c r="R210" s="201">
        <f t="shared" si="42"/>
        <v>0</v>
      </c>
      <c r="S210" s="201">
        <v>0</v>
      </c>
      <c r="T210" s="202">
        <f t="shared" si="4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531</v>
      </c>
      <c r="AT210" s="203" t="s">
        <v>340</v>
      </c>
      <c r="AU210" s="203" t="s">
        <v>86</v>
      </c>
      <c r="AY210" s="18" t="s">
        <v>239</v>
      </c>
      <c r="BE210" s="204">
        <f t="shared" si="44"/>
        <v>0</v>
      </c>
      <c r="BF210" s="204">
        <f t="shared" si="45"/>
        <v>0</v>
      </c>
      <c r="BG210" s="204">
        <f t="shared" si="46"/>
        <v>0</v>
      </c>
      <c r="BH210" s="204">
        <f t="shared" si="47"/>
        <v>0</v>
      </c>
      <c r="BI210" s="204">
        <f t="shared" si="48"/>
        <v>0</v>
      </c>
      <c r="BJ210" s="18" t="s">
        <v>83</v>
      </c>
      <c r="BK210" s="204">
        <f t="shared" si="49"/>
        <v>0</v>
      </c>
      <c r="BL210" s="18" t="s">
        <v>169</v>
      </c>
      <c r="BM210" s="203" t="s">
        <v>1526</v>
      </c>
    </row>
    <row r="211" spans="1:65" s="2" customFormat="1" ht="16.5" customHeight="1">
      <c r="A211" s="35"/>
      <c r="B211" s="36"/>
      <c r="C211" s="254" t="s">
        <v>875</v>
      </c>
      <c r="D211" s="254" t="s">
        <v>340</v>
      </c>
      <c r="E211" s="255" t="s">
        <v>8047</v>
      </c>
      <c r="F211" s="256" t="s">
        <v>8048</v>
      </c>
      <c r="G211" s="257" t="s">
        <v>5317</v>
      </c>
      <c r="H211" s="258">
        <v>1</v>
      </c>
      <c r="I211" s="259"/>
      <c r="J211" s="260">
        <f t="shared" si="40"/>
        <v>0</v>
      </c>
      <c r="K211" s="256" t="s">
        <v>6783</v>
      </c>
      <c r="L211" s="261"/>
      <c r="M211" s="262" t="s">
        <v>1</v>
      </c>
      <c r="N211" s="263" t="s">
        <v>40</v>
      </c>
      <c r="O211" s="72"/>
      <c r="P211" s="201">
        <f t="shared" si="41"/>
        <v>0</v>
      </c>
      <c r="Q211" s="201">
        <v>0</v>
      </c>
      <c r="R211" s="201">
        <f t="shared" si="42"/>
        <v>0</v>
      </c>
      <c r="S211" s="201">
        <v>0</v>
      </c>
      <c r="T211" s="202">
        <f t="shared" si="4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531</v>
      </c>
      <c r="AT211" s="203" t="s">
        <v>340</v>
      </c>
      <c r="AU211" s="203" t="s">
        <v>86</v>
      </c>
      <c r="AY211" s="18" t="s">
        <v>239</v>
      </c>
      <c r="BE211" s="204">
        <f t="shared" si="44"/>
        <v>0</v>
      </c>
      <c r="BF211" s="204">
        <f t="shared" si="45"/>
        <v>0</v>
      </c>
      <c r="BG211" s="204">
        <f t="shared" si="46"/>
        <v>0</v>
      </c>
      <c r="BH211" s="204">
        <f t="shared" si="47"/>
        <v>0</v>
      </c>
      <c r="BI211" s="204">
        <f t="shared" si="48"/>
        <v>0</v>
      </c>
      <c r="BJ211" s="18" t="s">
        <v>83</v>
      </c>
      <c r="BK211" s="204">
        <f t="shared" si="49"/>
        <v>0</v>
      </c>
      <c r="BL211" s="18" t="s">
        <v>169</v>
      </c>
      <c r="BM211" s="203" t="s">
        <v>1539</v>
      </c>
    </row>
    <row r="212" spans="1:65" s="2" customFormat="1" ht="16.5" customHeight="1">
      <c r="A212" s="35"/>
      <c r="B212" s="36"/>
      <c r="C212" s="254" t="s">
        <v>886</v>
      </c>
      <c r="D212" s="254" t="s">
        <v>340</v>
      </c>
      <c r="E212" s="255" t="s">
        <v>8049</v>
      </c>
      <c r="F212" s="256" t="s">
        <v>8050</v>
      </c>
      <c r="G212" s="257" t="s">
        <v>5317</v>
      </c>
      <c r="H212" s="258">
        <v>1</v>
      </c>
      <c r="I212" s="259"/>
      <c r="J212" s="260">
        <f t="shared" si="40"/>
        <v>0</v>
      </c>
      <c r="K212" s="256" t="s">
        <v>6783</v>
      </c>
      <c r="L212" s="261"/>
      <c r="M212" s="262" t="s">
        <v>1</v>
      </c>
      <c r="N212" s="263" t="s">
        <v>40</v>
      </c>
      <c r="O212" s="72"/>
      <c r="P212" s="201">
        <f t="shared" si="41"/>
        <v>0</v>
      </c>
      <c r="Q212" s="201">
        <v>0</v>
      </c>
      <c r="R212" s="201">
        <f t="shared" si="42"/>
        <v>0</v>
      </c>
      <c r="S212" s="201">
        <v>0</v>
      </c>
      <c r="T212" s="202">
        <f t="shared" si="4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531</v>
      </c>
      <c r="AT212" s="203" t="s">
        <v>340</v>
      </c>
      <c r="AU212" s="203" t="s">
        <v>86</v>
      </c>
      <c r="AY212" s="18" t="s">
        <v>239</v>
      </c>
      <c r="BE212" s="204">
        <f t="shared" si="44"/>
        <v>0</v>
      </c>
      <c r="BF212" s="204">
        <f t="shared" si="45"/>
        <v>0</v>
      </c>
      <c r="BG212" s="204">
        <f t="shared" si="46"/>
        <v>0</v>
      </c>
      <c r="BH212" s="204">
        <f t="shared" si="47"/>
        <v>0</v>
      </c>
      <c r="BI212" s="204">
        <f t="shared" si="48"/>
        <v>0</v>
      </c>
      <c r="BJ212" s="18" t="s">
        <v>83</v>
      </c>
      <c r="BK212" s="204">
        <f t="shared" si="49"/>
        <v>0</v>
      </c>
      <c r="BL212" s="18" t="s">
        <v>169</v>
      </c>
      <c r="BM212" s="203" t="s">
        <v>1553</v>
      </c>
    </row>
    <row r="213" spans="1:65" s="2" customFormat="1" ht="21.75" customHeight="1">
      <c r="A213" s="35"/>
      <c r="B213" s="36"/>
      <c r="C213" s="254" t="s">
        <v>894</v>
      </c>
      <c r="D213" s="254" t="s">
        <v>340</v>
      </c>
      <c r="E213" s="255" t="s">
        <v>8051</v>
      </c>
      <c r="F213" s="256" t="s">
        <v>8052</v>
      </c>
      <c r="G213" s="257" t="s">
        <v>5317</v>
      </c>
      <c r="H213" s="258">
        <v>1</v>
      </c>
      <c r="I213" s="259"/>
      <c r="J213" s="260">
        <f t="shared" si="40"/>
        <v>0</v>
      </c>
      <c r="K213" s="256" t="s">
        <v>6783</v>
      </c>
      <c r="L213" s="261"/>
      <c r="M213" s="262" t="s">
        <v>1</v>
      </c>
      <c r="N213" s="263" t="s">
        <v>40</v>
      </c>
      <c r="O213" s="72"/>
      <c r="P213" s="201">
        <f t="shared" si="41"/>
        <v>0</v>
      </c>
      <c r="Q213" s="201">
        <v>0</v>
      </c>
      <c r="R213" s="201">
        <f t="shared" si="42"/>
        <v>0</v>
      </c>
      <c r="S213" s="201">
        <v>0</v>
      </c>
      <c r="T213" s="202">
        <f t="shared" si="4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531</v>
      </c>
      <c r="AT213" s="203" t="s">
        <v>340</v>
      </c>
      <c r="AU213" s="203" t="s">
        <v>86</v>
      </c>
      <c r="AY213" s="18" t="s">
        <v>239</v>
      </c>
      <c r="BE213" s="204">
        <f t="shared" si="44"/>
        <v>0</v>
      </c>
      <c r="BF213" s="204">
        <f t="shared" si="45"/>
        <v>0</v>
      </c>
      <c r="BG213" s="204">
        <f t="shared" si="46"/>
        <v>0</v>
      </c>
      <c r="BH213" s="204">
        <f t="shared" si="47"/>
        <v>0</v>
      </c>
      <c r="BI213" s="204">
        <f t="shared" si="48"/>
        <v>0</v>
      </c>
      <c r="BJ213" s="18" t="s">
        <v>83</v>
      </c>
      <c r="BK213" s="204">
        <f t="shared" si="49"/>
        <v>0</v>
      </c>
      <c r="BL213" s="18" t="s">
        <v>169</v>
      </c>
      <c r="BM213" s="203" t="s">
        <v>1564</v>
      </c>
    </row>
    <row r="214" spans="1:65" s="2" customFormat="1" ht="16.5" customHeight="1">
      <c r="A214" s="35"/>
      <c r="B214" s="36"/>
      <c r="C214" s="254" t="s">
        <v>903</v>
      </c>
      <c r="D214" s="254" t="s">
        <v>340</v>
      </c>
      <c r="E214" s="255" t="s">
        <v>8053</v>
      </c>
      <c r="F214" s="256" t="s">
        <v>8054</v>
      </c>
      <c r="G214" s="257" t="s">
        <v>5317</v>
      </c>
      <c r="H214" s="258">
        <v>1</v>
      </c>
      <c r="I214" s="259"/>
      <c r="J214" s="260">
        <f t="shared" si="40"/>
        <v>0</v>
      </c>
      <c r="K214" s="256" t="s">
        <v>6783</v>
      </c>
      <c r="L214" s="261"/>
      <c r="M214" s="262" t="s">
        <v>1</v>
      </c>
      <c r="N214" s="263" t="s">
        <v>40</v>
      </c>
      <c r="O214" s="72"/>
      <c r="P214" s="201">
        <f t="shared" si="41"/>
        <v>0</v>
      </c>
      <c r="Q214" s="201">
        <v>0</v>
      </c>
      <c r="R214" s="201">
        <f t="shared" si="42"/>
        <v>0</v>
      </c>
      <c r="S214" s="201">
        <v>0</v>
      </c>
      <c r="T214" s="202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531</v>
      </c>
      <c r="AT214" s="203" t="s">
        <v>340</v>
      </c>
      <c r="AU214" s="203" t="s">
        <v>86</v>
      </c>
      <c r="AY214" s="18" t="s">
        <v>239</v>
      </c>
      <c r="BE214" s="204">
        <f t="shared" si="44"/>
        <v>0</v>
      </c>
      <c r="BF214" s="204">
        <f t="shared" si="45"/>
        <v>0</v>
      </c>
      <c r="BG214" s="204">
        <f t="shared" si="46"/>
        <v>0</v>
      </c>
      <c r="BH214" s="204">
        <f t="shared" si="47"/>
        <v>0</v>
      </c>
      <c r="BI214" s="204">
        <f t="shared" si="48"/>
        <v>0</v>
      </c>
      <c r="BJ214" s="18" t="s">
        <v>83</v>
      </c>
      <c r="BK214" s="204">
        <f t="shared" si="49"/>
        <v>0</v>
      </c>
      <c r="BL214" s="18" t="s">
        <v>169</v>
      </c>
      <c r="BM214" s="203" t="s">
        <v>1579</v>
      </c>
    </row>
    <row r="215" spans="1:65" s="2" customFormat="1" ht="16.5" customHeight="1">
      <c r="A215" s="35"/>
      <c r="B215" s="36"/>
      <c r="C215" s="254" t="s">
        <v>910</v>
      </c>
      <c r="D215" s="254" t="s">
        <v>340</v>
      </c>
      <c r="E215" s="255" t="s">
        <v>8055</v>
      </c>
      <c r="F215" s="256" t="s">
        <v>8056</v>
      </c>
      <c r="G215" s="257" t="s">
        <v>5317</v>
      </c>
      <c r="H215" s="258">
        <v>1</v>
      </c>
      <c r="I215" s="259"/>
      <c r="J215" s="260">
        <f t="shared" si="40"/>
        <v>0</v>
      </c>
      <c r="K215" s="256" t="s">
        <v>6783</v>
      </c>
      <c r="L215" s="261"/>
      <c r="M215" s="262" t="s">
        <v>1</v>
      </c>
      <c r="N215" s="263" t="s">
        <v>40</v>
      </c>
      <c r="O215" s="72"/>
      <c r="P215" s="201">
        <f t="shared" si="41"/>
        <v>0</v>
      </c>
      <c r="Q215" s="201">
        <v>0</v>
      </c>
      <c r="R215" s="201">
        <f t="shared" si="42"/>
        <v>0</v>
      </c>
      <c r="S215" s="201">
        <v>0</v>
      </c>
      <c r="T215" s="202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531</v>
      </c>
      <c r="AT215" s="203" t="s">
        <v>340</v>
      </c>
      <c r="AU215" s="203" t="s">
        <v>86</v>
      </c>
      <c r="AY215" s="18" t="s">
        <v>239</v>
      </c>
      <c r="BE215" s="204">
        <f t="shared" si="44"/>
        <v>0</v>
      </c>
      <c r="BF215" s="204">
        <f t="shared" si="45"/>
        <v>0</v>
      </c>
      <c r="BG215" s="204">
        <f t="shared" si="46"/>
        <v>0</v>
      </c>
      <c r="BH215" s="204">
        <f t="shared" si="47"/>
        <v>0</v>
      </c>
      <c r="BI215" s="204">
        <f t="shared" si="48"/>
        <v>0</v>
      </c>
      <c r="BJ215" s="18" t="s">
        <v>83</v>
      </c>
      <c r="BK215" s="204">
        <f t="shared" si="49"/>
        <v>0</v>
      </c>
      <c r="BL215" s="18" t="s">
        <v>169</v>
      </c>
      <c r="BM215" s="203" t="s">
        <v>1588</v>
      </c>
    </row>
    <row r="216" spans="1:65" s="2" customFormat="1" ht="16.5" customHeight="1">
      <c r="A216" s="35"/>
      <c r="B216" s="36"/>
      <c r="C216" s="254" t="s">
        <v>918</v>
      </c>
      <c r="D216" s="254" t="s">
        <v>340</v>
      </c>
      <c r="E216" s="255" t="s">
        <v>8057</v>
      </c>
      <c r="F216" s="256" t="s">
        <v>8058</v>
      </c>
      <c r="G216" s="257" t="s">
        <v>5317</v>
      </c>
      <c r="H216" s="258">
        <v>2</v>
      </c>
      <c r="I216" s="259"/>
      <c r="J216" s="260">
        <f t="shared" si="40"/>
        <v>0</v>
      </c>
      <c r="K216" s="256" t="s">
        <v>6783</v>
      </c>
      <c r="L216" s="261"/>
      <c r="M216" s="262" t="s">
        <v>1</v>
      </c>
      <c r="N216" s="263" t="s">
        <v>40</v>
      </c>
      <c r="O216" s="72"/>
      <c r="P216" s="201">
        <f t="shared" si="41"/>
        <v>0</v>
      </c>
      <c r="Q216" s="201">
        <v>0</v>
      </c>
      <c r="R216" s="201">
        <f t="shared" si="42"/>
        <v>0</v>
      </c>
      <c r="S216" s="201">
        <v>0</v>
      </c>
      <c r="T216" s="202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531</v>
      </c>
      <c r="AT216" s="203" t="s">
        <v>340</v>
      </c>
      <c r="AU216" s="203" t="s">
        <v>86</v>
      </c>
      <c r="AY216" s="18" t="s">
        <v>239</v>
      </c>
      <c r="BE216" s="204">
        <f t="shared" si="44"/>
        <v>0</v>
      </c>
      <c r="BF216" s="204">
        <f t="shared" si="45"/>
        <v>0</v>
      </c>
      <c r="BG216" s="204">
        <f t="shared" si="46"/>
        <v>0</v>
      </c>
      <c r="BH216" s="204">
        <f t="shared" si="47"/>
        <v>0</v>
      </c>
      <c r="BI216" s="204">
        <f t="shared" si="48"/>
        <v>0</v>
      </c>
      <c r="BJ216" s="18" t="s">
        <v>83</v>
      </c>
      <c r="BK216" s="204">
        <f t="shared" si="49"/>
        <v>0</v>
      </c>
      <c r="BL216" s="18" t="s">
        <v>169</v>
      </c>
      <c r="BM216" s="203" t="s">
        <v>1612</v>
      </c>
    </row>
    <row r="217" spans="1:65" s="2" customFormat="1" ht="24.2" customHeight="1">
      <c r="A217" s="35"/>
      <c r="B217" s="36"/>
      <c r="C217" s="254" t="s">
        <v>925</v>
      </c>
      <c r="D217" s="254" t="s">
        <v>340</v>
      </c>
      <c r="E217" s="255" t="s">
        <v>8059</v>
      </c>
      <c r="F217" s="256" t="s">
        <v>8060</v>
      </c>
      <c r="G217" s="257" t="s">
        <v>5317</v>
      </c>
      <c r="H217" s="258">
        <v>5</v>
      </c>
      <c r="I217" s="259"/>
      <c r="J217" s="260">
        <f t="shared" si="40"/>
        <v>0</v>
      </c>
      <c r="K217" s="256" t="s">
        <v>6783</v>
      </c>
      <c r="L217" s="261"/>
      <c r="M217" s="262" t="s">
        <v>1</v>
      </c>
      <c r="N217" s="263" t="s">
        <v>40</v>
      </c>
      <c r="O217" s="72"/>
      <c r="P217" s="201">
        <f t="shared" si="41"/>
        <v>0</v>
      </c>
      <c r="Q217" s="201">
        <v>0</v>
      </c>
      <c r="R217" s="201">
        <f t="shared" si="42"/>
        <v>0</v>
      </c>
      <c r="S217" s="201">
        <v>0</v>
      </c>
      <c r="T217" s="202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531</v>
      </c>
      <c r="AT217" s="203" t="s">
        <v>340</v>
      </c>
      <c r="AU217" s="203" t="s">
        <v>86</v>
      </c>
      <c r="AY217" s="18" t="s">
        <v>239</v>
      </c>
      <c r="BE217" s="204">
        <f t="shared" si="44"/>
        <v>0</v>
      </c>
      <c r="BF217" s="204">
        <f t="shared" si="45"/>
        <v>0</v>
      </c>
      <c r="BG217" s="204">
        <f t="shared" si="46"/>
        <v>0</v>
      </c>
      <c r="BH217" s="204">
        <f t="shared" si="47"/>
        <v>0</v>
      </c>
      <c r="BI217" s="204">
        <f t="shared" si="48"/>
        <v>0</v>
      </c>
      <c r="BJ217" s="18" t="s">
        <v>83</v>
      </c>
      <c r="BK217" s="204">
        <f t="shared" si="49"/>
        <v>0</v>
      </c>
      <c r="BL217" s="18" t="s">
        <v>169</v>
      </c>
      <c r="BM217" s="203" t="s">
        <v>1620</v>
      </c>
    </row>
    <row r="218" spans="1:65" s="2" customFormat="1" ht="16.5" customHeight="1">
      <c r="A218" s="35"/>
      <c r="B218" s="36"/>
      <c r="C218" s="254" t="s">
        <v>976</v>
      </c>
      <c r="D218" s="254" t="s">
        <v>340</v>
      </c>
      <c r="E218" s="255" t="s">
        <v>8061</v>
      </c>
      <c r="F218" s="256" t="s">
        <v>8062</v>
      </c>
      <c r="G218" s="257" t="s">
        <v>5317</v>
      </c>
      <c r="H218" s="258">
        <v>1</v>
      </c>
      <c r="I218" s="259"/>
      <c r="J218" s="260">
        <f t="shared" si="40"/>
        <v>0</v>
      </c>
      <c r="K218" s="256" t="s">
        <v>6783</v>
      </c>
      <c r="L218" s="261"/>
      <c r="M218" s="262" t="s">
        <v>1</v>
      </c>
      <c r="N218" s="263" t="s">
        <v>40</v>
      </c>
      <c r="O218" s="72"/>
      <c r="P218" s="201">
        <f t="shared" si="41"/>
        <v>0</v>
      </c>
      <c r="Q218" s="201">
        <v>0</v>
      </c>
      <c r="R218" s="201">
        <f t="shared" si="42"/>
        <v>0</v>
      </c>
      <c r="S218" s="201">
        <v>0</v>
      </c>
      <c r="T218" s="202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531</v>
      </c>
      <c r="AT218" s="203" t="s">
        <v>340</v>
      </c>
      <c r="AU218" s="203" t="s">
        <v>86</v>
      </c>
      <c r="AY218" s="18" t="s">
        <v>239</v>
      </c>
      <c r="BE218" s="204">
        <f t="shared" si="44"/>
        <v>0</v>
      </c>
      <c r="BF218" s="204">
        <f t="shared" si="45"/>
        <v>0</v>
      </c>
      <c r="BG218" s="204">
        <f t="shared" si="46"/>
        <v>0</v>
      </c>
      <c r="BH218" s="204">
        <f t="shared" si="47"/>
        <v>0</v>
      </c>
      <c r="BI218" s="204">
        <f t="shared" si="48"/>
        <v>0</v>
      </c>
      <c r="BJ218" s="18" t="s">
        <v>83</v>
      </c>
      <c r="BK218" s="204">
        <f t="shared" si="49"/>
        <v>0</v>
      </c>
      <c r="BL218" s="18" t="s">
        <v>169</v>
      </c>
      <c r="BM218" s="203" t="s">
        <v>1643</v>
      </c>
    </row>
    <row r="219" spans="1:65" s="2" customFormat="1" ht="16.5" customHeight="1">
      <c r="A219" s="35"/>
      <c r="B219" s="36"/>
      <c r="C219" s="254" t="s">
        <v>984</v>
      </c>
      <c r="D219" s="254" t="s">
        <v>340</v>
      </c>
      <c r="E219" s="255" t="s">
        <v>8063</v>
      </c>
      <c r="F219" s="256" t="s">
        <v>8064</v>
      </c>
      <c r="G219" s="257" t="s">
        <v>5317</v>
      </c>
      <c r="H219" s="258">
        <v>1</v>
      </c>
      <c r="I219" s="259"/>
      <c r="J219" s="260">
        <f t="shared" si="40"/>
        <v>0</v>
      </c>
      <c r="K219" s="256" t="s">
        <v>6783</v>
      </c>
      <c r="L219" s="261"/>
      <c r="M219" s="262" t="s">
        <v>1</v>
      </c>
      <c r="N219" s="263" t="s">
        <v>40</v>
      </c>
      <c r="O219" s="72"/>
      <c r="P219" s="201">
        <f t="shared" si="41"/>
        <v>0</v>
      </c>
      <c r="Q219" s="201">
        <v>0</v>
      </c>
      <c r="R219" s="201">
        <f t="shared" si="42"/>
        <v>0</v>
      </c>
      <c r="S219" s="201">
        <v>0</v>
      </c>
      <c r="T219" s="202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531</v>
      </c>
      <c r="AT219" s="203" t="s">
        <v>340</v>
      </c>
      <c r="AU219" s="203" t="s">
        <v>86</v>
      </c>
      <c r="AY219" s="18" t="s">
        <v>239</v>
      </c>
      <c r="BE219" s="204">
        <f t="shared" si="44"/>
        <v>0</v>
      </c>
      <c r="BF219" s="204">
        <f t="shared" si="45"/>
        <v>0</v>
      </c>
      <c r="BG219" s="204">
        <f t="shared" si="46"/>
        <v>0</v>
      </c>
      <c r="BH219" s="204">
        <f t="shared" si="47"/>
        <v>0</v>
      </c>
      <c r="BI219" s="204">
        <f t="shared" si="48"/>
        <v>0</v>
      </c>
      <c r="BJ219" s="18" t="s">
        <v>83</v>
      </c>
      <c r="BK219" s="204">
        <f t="shared" si="49"/>
        <v>0</v>
      </c>
      <c r="BL219" s="18" t="s">
        <v>169</v>
      </c>
      <c r="BM219" s="203" t="s">
        <v>1653</v>
      </c>
    </row>
    <row r="220" spans="1:65" s="2" customFormat="1" ht="16.5" customHeight="1">
      <c r="A220" s="35"/>
      <c r="B220" s="36"/>
      <c r="C220" s="254" t="s">
        <v>998</v>
      </c>
      <c r="D220" s="254" t="s">
        <v>340</v>
      </c>
      <c r="E220" s="255" t="s">
        <v>8065</v>
      </c>
      <c r="F220" s="256" t="s">
        <v>8066</v>
      </c>
      <c r="G220" s="257" t="s">
        <v>5317</v>
      </c>
      <c r="H220" s="258">
        <v>1</v>
      </c>
      <c r="I220" s="259"/>
      <c r="J220" s="260">
        <f t="shared" si="40"/>
        <v>0</v>
      </c>
      <c r="K220" s="256" t="s">
        <v>6783</v>
      </c>
      <c r="L220" s="261"/>
      <c r="M220" s="262" t="s">
        <v>1</v>
      </c>
      <c r="N220" s="263" t="s">
        <v>40</v>
      </c>
      <c r="O220" s="72"/>
      <c r="P220" s="201">
        <f t="shared" si="41"/>
        <v>0</v>
      </c>
      <c r="Q220" s="201">
        <v>0</v>
      </c>
      <c r="R220" s="201">
        <f t="shared" si="42"/>
        <v>0</v>
      </c>
      <c r="S220" s="201">
        <v>0</v>
      </c>
      <c r="T220" s="202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531</v>
      </c>
      <c r="AT220" s="203" t="s">
        <v>340</v>
      </c>
      <c r="AU220" s="203" t="s">
        <v>86</v>
      </c>
      <c r="AY220" s="18" t="s">
        <v>239</v>
      </c>
      <c r="BE220" s="204">
        <f t="shared" si="44"/>
        <v>0</v>
      </c>
      <c r="BF220" s="204">
        <f t="shared" si="45"/>
        <v>0</v>
      </c>
      <c r="BG220" s="204">
        <f t="shared" si="46"/>
        <v>0</v>
      </c>
      <c r="BH220" s="204">
        <f t="shared" si="47"/>
        <v>0</v>
      </c>
      <c r="BI220" s="204">
        <f t="shared" si="48"/>
        <v>0</v>
      </c>
      <c r="BJ220" s="18" t="s">
        <v>83</v>
      </c>
      <c r="BK220" s="204">
        <f t="shared" si="49"/>
        <v>0</v>
      </c>
      <c r="BL220" s="18" t="s">
        <v>169</v>
      </c>
      <c r="BM220" s="203" t="s">
        <v>1667</v>
      </c>
    </row>
    <row r="221" spans="1:65" s="2" customFormat="1" ht="16.5" customHeight="1">
      <c r="A221" s="35"/>
      <c r="B221" s="36"/>
      <c r="C221" s="254" t="s">
        <v>1010</v>
      </c>
      <c r="D221" s="254" t="s">
        <v>340</v>
      </c>
      <c r="E221" s="255" t="s">
        <v>8067</v>
      </c>
      <c r="F221" s="256" t="s">
        <v>8068</v>
      </c>
      <c r="G221" s="257" t="s">
        <v>5317</v>
      </c>
      <c r="H221" s="258">
        <v>1</v>
      </c>
      <c r="I221" s="259"/>
      <c r="J221" s="260">
        <f t="shared" si="40"/>
        <v>0</v>
      </c>
      <c r="K221" s="256" t="s">
        <v>6783</v>
      </c>
      <c r="L221" s="261"/>
      <c r="M221" s="262" t="s">
        <v>1</v>
      </c>
      <c r="N221" s="263" t="s">
        <v>40</v>
      </c>
      <c r="O221" s="72"/>
      <c r="P221" s="201">
        <f t="shared" si="41"/>
        <v>0</v>
      </c>
      <c r="Q221" s="201">
        <v>0</v>
      </c>
      <c r="R221" s="201">
        <f t="shared" si="42"/>
        <v>0</v>
      </c>
      <c r="S221" s="201">
        <v>0</v>
      </c>
      <c r="T221" s="202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531</v>
      </c>
      <c r="AT221" s="203" t="s">
        <v>340</v>
      </c>
      <c r="AU221" s="203" t="s">
        <v>86</v>
      </c>
      <c r="AY221" s="18" t="s">
        <v>239</v>
      </c>
      <c r="BE221" s="204">
        <f t="shared" si="44"/>
        <v>0</v>
      </c>
      <c r="BF221" s="204">
        <f t="shared" si="45"/>
        <v>0</v>
      </c>
      <c r="BG221" s="204">
        <f t="shared" si="46"/>
        <v>0</v>
      </c>
      <c r="BH221" s="204">
        <f t="shared" si="47"/>
        <v>0</v>
      </c>
      <c r="BI221" s="204">
        <f t="shared" si="48"/>
        <v>0</v>
      </c>
      <c r="BJ221" s="18" t="s">
        <v>83</v>
      </c>
      <c r="BK221" s="204">
        <f t="shared" si="49"/>
        <v>0</v>
      </c>
      <c r="BL221" s="18" t="s">
        <v>169</v>
      </c>
      <c r="BM221" s="203" t="s">
        <v>1679</v>
      </c>
    </row>
    <row r="222" spans="1:65" s="12" customFormat="1" ht="22.9" customHeight="1">
      <c r="B222" s="176"/>
      <c r="C222" s="177"/>
      <c r="D222" s="178" t="s">
        <v>74</v>
      </c>
      <c r="E222" s="190" t="s">
        <v>8069</v>
      </c>
      <c r="F222" s="190" t="s">
        <v>8070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SUM(P223:P249)</f>
        <v>0</v>
      </c>
      <c r="Q222" s="184"/>
      <c r="R222" s="185">
        <f>SUM(R223:R249)</f>
        <v>0</v>
      </c>
      <c r="S222" s="184"/>
      <c r="T222" s="186">
        <f>SUM(T223:T249)</f>
        <v>0</v>
      </c>
      <c r="AR222" s="187" t="s">
        <v>86</v>
      </c>
      <c r="AT222" s="188" t="s">
        <v>74</v>
      </c>
      <c r="AU222" s="188" t="s">
        <v>83</v>
      </c>
      <c r="AY222" s="187" t="s">
        <v>239</v>
      </c>
      <c r="BK222" s="189">
        <f>SUM(BK223:BK249)</f>
        <v>0</v>
      </c>
    </row>
    <row r="223" spans="1:65" s="2" customFormat="1" ht="24.2" customHeight="1">
      <c r="A223" s="35"/>
      <c r="B223" s="36"/>
      <c r="C223" s="254" t="s">
        <v>1015</v>
      </c>
      <c r="D223" s="254" t="s">
        <v>340</v>
      </c>
      <c r="E223" s="255" t="s">
        <v>8071</v>
      </c>
      <c r="F223" s="256" t="s">
        <v>8004</v>
      </c>
      <c r="G223" s="257" t="s">
        <v>5317</v>
      </c>
      <c r="H223" s="258">
        <v>1</v>
      </c>
      <c r="I223" s="259"/>
      <c r="J223" s="260">
        <f t="shared" ref="J223:J249" si="50">ROUND(I223*H223,2)</f>
        <v>0</v>
      </c>
      <c r="K223" s="256" t="s">
        <v>6783</v>
      </c>
      <c r="L223" s="261"/>
      <c r="M223" s="262" t="s">
        <v>1</v>
      </c>
      <c r="N223" s="263" t="s">
        <v>40</v>
      </c>
      <c r="O223" s="72"/>
      <c r="P223" s="201">
        <f t="shared" ref="P223:P249" si="51">O223*H223</f>
        <v>0</v>
      </c>
      <c r="Q223" s="201">
        <v>0</v>
      </c>
      <c r="R223" s="201">
        <f t="shared" ref="R223:R249" si="52">Q223*H223</f>
        <v>0</v>
      </c>
      <c r="S223" s="201">
        <v>0</v>
      </c>
      <c r="T223" s="202">
        <f t="shared" ref="T223:T249" si="53"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531</v>
      </c>
      <c r="AT223" s="203" t="s">
        <v>340</v>
      </c>
      <c r="AU223" s="203" t="s">
        <v>86</v>
      </c>
      <c r="AY223" s="18" t="s">
        <v>239</v>
      </c>
      <c r="BE223" s="204">
        <f t="shared" ref="BE223:BE249" si="54">IF(N223="základní",J223,0)</f>
        <v>0</v>
      </c>
      <c r="BF223" s="204">
        <f t="shared" ref="BF223:BF249" si="55">IF(N223="snížená",J223,0)</f>
        <v>0</v>
      </c>
      <c r="BG223" s="204">
        <f t="shared" ref="BG223:BG249" si="56">IF(N223="zákl. přenesená",J223,0)</f>
        <v>0</v>
      </c>
      <c r="BH223" s="204">
        <f t="shared" ref="BH223:BH249" si="57">IF(N223="sníž. přenesená",J223,0)</f>
        <v>0</v>
      </c>
      <c r="BI223" s="204">
        <f t="shared" ref="BI223:BI249" si="58">IF(N223="nulová",J223,0)</f>
        <v>0</v>
      </c>
      <c r="BJ223" s="18" t="s">
        <v>83</v>
      </c>
      <c r="BK223" s="204">
        <f t="shared" ref="BK223:BK249" si="59">ROUND(I223*H223,2)</f>
        <v>0</v>
      </c>
      <c r="BL223" s="18" t="s">
        <v>169</v>
      </c>
      <c r="BM223" s="203" t="s">
        <v>1695</v>
      </c>
    </row>
    <row r="224" spans="1:65" s="2" customFormat="1" ht="16.5" customHeight="1">
      <c r="A224" s="35"/>
      <c r="B224" s="36"/>
      <c r="C224" s="254" t="s">
        <v>1023</v>
      </c>
      <c r="D224" s="254" t="s">
        <v>340</v>
      </c>
      <c r="E224" s="255" t="s">
        <v>8005</v>
      </c>
      <c r="F224" s="256" t="s">
        <v>8006</v>
      </c>
      <c r="G224" s="257" t="s">
        <v>5317</v>
      </c>
      <c r="H224" s="258">
        <v>1</v>
      </c>
      <c r="I224" s="259"/>
      <c r="J224" s="260">
        <f t="shared" si="50"/>
        <v>0</v>
      </c>
      <c r="K224" s="256" t="s">
        <v>6783</v>
      </c>
      <c r="L224" s="261"/>
      <c r="M224" s="262" t="s">
        <v>1</v>
      </c>
      <c r="N224" s="263" t="s">
        <v>40</v>
      </c>
      <c r="O224" s="72"/>
      <c r="P224" s="201">
        <f t="shared" si="51"/>
        <v>0</v>
      </c>
      <c r="Q224" s="201">
        <v>0</v>
      </c>
      <c r="R224" s="201">
        <f t="shared" si="52"/>
        <v>0</v>
      </c>
      <c r="S224" s="201">
        <v>0</v>
      </c>
      <c r="T224" s="202">
        <f t="shared" si="5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531</v>
      </c>
      <c r="AT224" s="203" t="s">
        <v>340</v>
      </c>
      <c r="AU224" s="203" t="s">
        <v>86</v>
      </c>
      <c r="AY224" s="18" t="s">
        <v>239</v>
      </c>
      <c r="BE224" s="204">
        <f t="shared" si="54"/>
        <v>0</v>
      </c>
      <c r="BF224" s="204">
        <f t="shared" si="55"/>
        <v>0</v>
      </c>
      <c r="BG224" s="204">
        <f t="shared" si="56"/>
        <v>0</v>
      </c>
      <c r="BH224" s="204">
        <f t="shared" si="57"/>
        <v>0</v>
      </c>
      <c r="BI224" s="204">
        <f t="shared" si="58"/>
        <v>0</v>
      </c>
      <c r="BJ224" s="18" t="s">
        <v>83</v>
      </c>
      <c r="BK224" s="204">
        <f t="shared" si="59"/>
        <v>0</v>
      </c>
      <c r="BL224" s="18" t="s">
        <v>169</v>
      </c>
      <c r="BM224" s="203" t="s">
        <v>1706</v>
      </c>
    </row>
    <row r="225" spans="1:65" s="2" customFormat="1" ht="16.5" customHeight="1">
      <c r="A225" s="35"/>
      <c r="B225" s="36"/>
      <c r="C225" s="254" t="s">
        <v>1027</v>
      </c>
      <c r="D225" s="254" t="s">
        <v>340</v>
      </c>
      <c r="E225" s="255" t="s">
        <v>8007</v>
      </c>
      <c r="F225" s="256" t="s">
        <v>8008</v>
      </c>
      <c r="G225" s="257" t="s">
        <v>5317</v>
      </c>
      <c r="H225" s="258">
        <v>1</v>
      </c>
      <c r="I225" s="259"/>
      <c r="J225" s="260">
        <f t="shared" si="50"/>
        <v>0</v>
      </c>
      <c r="K225" s="256" t="s">
        <v>6783</v>
      </c>
      <c r="L225" s="261"/>
      <c r="M225" s="262" t="s">
        <v>1</v>
      </c>
      <c r="N225" s="263" t="s">
        <v>40</v>
      </c>
      <c r="O225" s="72"/>
      <c r="P225" s="201">
        <f t="shared" si="51"/>
        <v>0</v>
      </c>
      <c r="Q225" s="201">
        <v>0</v>
      </c>
      <c r="R225" s="201">
        <f t="shared" si="52"/>
        <v>0</v>
      </c>
      <c r="S225" s="201">
        <v>0</v>
      </c>
      <c r="T225" s="202">
        <f t="shared" si="5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531</v>
      </c>
      <c r="AT225" s="203" t="s">
        <v>340</v>
      </c>
      <c r="AU225" s="203" t="s">
        <v>86</v>
      </c>
      <c r="AY225" s="18" t="s">
        <v>239</v>
      </c>
      <c r="BE225" s="204">
        <f t="shared" si="54"/>
        <v>0</v>
      </c>
      <c r="BF225" s="204">
        <f t="shared" si="55"/>
        <v>0</v>
      </c>
      <c r="BG225" s="204">
        <f t="shared" si="56"/>
        <v>0</v>
      </c>
      <c r="BH225" s="204">
        <f t="shared" si="57"/>
        <v>0</v>
      </c>
      <c r="BI225" s="204">
        <f t="shared" si="58"/>
        <v>0</v>
      </c>
      <c r="BJ225" s="18" t="s">
        <v>83</v>
      </c>
      <c r="BK225" s="204">
        <f t="shared" si="59"/>
        <v>0</v>
      </c>
      <c r="BL225" s="18" t="s">
        <v>169</v>
      </c>
      <c r="BM225" s="203" t="s">
        <v>1717</v>
      </c>
    </row>
    <row r="226" spans="1:65" s="2" customFormat="1" ht="16.5" customHeight="1">
      <c r="A226" s="35"/>
      <c r="B226" s="36"/>
      <c r="C226" s="254" t="s">
        <v>1034</v>
      </c>
      <c r="D226" s="254" t="s">
        <v>340</v>
      </c>
      <c r="E226" s="255" t="s">
        <v>8009</v>
      </c>
      <c r="F226" s="256" t="s">
        <v>8010</v>
      </c>
      <c r="G226" s="257" t="s">
        <v>5317</v>
      </c>
      <c r="H226" s="258">
        <v>1</v>
      </c>
      <c r="I226" s="259"/>
      <c r="J226" s="260">
        <f t="shared" si="50"/>
        <v>0</v>
      </c>
      <c r="K226" s="256" t="s">
        <v>6783</v>
      </c>
      <c r="L226" s="261"/>
      <c r="M226" s="262" t="s">
        <v>1</v>
      </c>
      <c r="N226" s="263" t="s">
        <v>40</v>
      </c>
      <c r="O226" s="72"/>
      <c r="P226" s="201">
        <f t="shared" si="51"/>
        <v>0</v>
      </c>
      <c r="Q226" s="201">
        <v>0</v>
      </c>
      <c r="R226" s="201">
        <f t="shared" si="52"/>
        <v>0</v>
      </c>
      <c r="S226" s="201">
        <v>0</v>
      </c>
      <c r="T226" s="202">
        <f t="shared" si="5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531</v>
      </c>
      <c r="AT226" s="203" t="s">
        <v>340</v>
      </c>
      <c r="AU226" s="203" t="s">
        <v>86</v>
      </c>
      <c r="AY226" s="18" t="s">
        <v>239</v>
      </c>
      <c r="BE226" s="204">
        <f t="shared" si="54"/>
        <v>0</v>
      </c>
      <c r="BF226" s="204">
        <f t="shared" si="55"/>
        <v>0</v>
      </c>
      <c r="BG226" s="204">
        <f t="shared" si="56"/>
        <v>0</v>
      </c>
      <c r="BH226" s="204">
        <f t="shared" si="57"/>
        <v>0</v>
      </c>
      <c r="BI226" s="204">
        <f t="shared" si="58"/>
        <v>0</v>
      </c>
      <c r="BJ226" s="18" t="s">
        <v>83</v>
      </c>
      <c r="BK226" s="204">
        <f t="shared" si="59"/>
        <v>0</v>
      </c>
      <c r="BL226" s="18" t="s">
        <v>169</v>
      </c>
      <c r="BM226" s="203" t="s">
        <v>1731</v>
      </c>
    </row>
    <row r="227" spans="1:65" s="2" customFormat="1" ht="16.5" customHeight="1">
      <c r="A227" s="35"/>
      <c r="B227" s="36"/>
      <c r="C227" s="254" t="s">
        <v>1045</v>
      </c>
      <c r="D227" s="254" t="s">
        <v>340</v>
      </c>
      <c r="E227" s="255" t="s">
        <v>8072</v>
      </c>
      <c r="F227" s="256" t="s">
        <v>8073</v>
      </c>
      <c r="G227" s="257" t="s">
        <v>5317</v>
      </c>
      <c r="H227" s="258">
        <v>1</v>
      </c>
      <c r="I227" s="259"/>
      <c r="J227" s="260">
        <f t="shared" si="50"/>
        <v>0</v>
      </c>
      <c r="K227" s="256" t="s">
        <v>6783</v>
      </c>
      <c r="L227" s="261"/>
      <c r="M227" s="262" t="s">
        <v>1</v>
      </c>
      <c r="N227" s="263" t="s">
        <v>40</v>
      </c>
      <c r="O227" s="72"/>
      <c r="P227" s="201">
        <f t="shared" si="51"/>
        <v>0</v>
      </c>
      <c r="Q227" s="201">
        <v>0</v>
      </c>
      <c r="R227" s="201">
        <f t="shared" si="52"/>
        <v>0</v>
      </c>
      <c r="S227" s="201">
        <v>0</v>
      </c>
      <c r="T227" s="202">
        <f t="shared" si="5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531</v>
      </c>
      <c r="AT227" s="203" t="s">
        <v>340</v>
      </c>
      <c r="AU227" s="203" t="s">
        <v>86</v>
      </c>
      <c r="AY227" s="18" t="s">
        <v>239</v>
      </c>
      <c r="BE227" s="204">
        <f t="shared" si="54"/>
        <v>0</v>
      </c>
      <c r="BF227" s="204">
        <f t="shared" si="55"/>
        <v>0</v>
      </c>
      <c r="BG227" s="204">
        <f t="shared" si="56"/>
        <v>0</v>
      </c>
      <c r="BH227" s="204">
        <f t="shared" si="57"/>
        <v>0</v>
      </c>
      <c r="BI227" s="204">
        <f t="shared" si="58"/>
        <v>0</v>
      </c>
      <c r="BJ227" s="18" t="s">
        <v>83</v>
      </c>
      <c r="BK227" s="204">
        <f t="shared" si="59"/>
        <v>0</v>
      </c>
      <c r="BL227" s="18" t="s">
        <v>169</v>
      </c>
      <c r="BM227" s="203" t="s">
        <v>1745</v>
      </c>
    </row>
    <row r="228" spans="1:65" s="2" customFormat="1" ht="16.5" customHeight="1">
      <c r="A228" s="35"/>
      <c r="B228" s="36"/>
      <c r="C228" s="254" t="s">
        <v>1053</v>
      </c>
      <c r="D228" s="254" t="s">
        <v>340</v>
      </c>
      <c r="E228" s="255" t="s">
        <v>8013</v>
      </c>
      <c r="F228" s="256" t="s">
        <v>8014</v>
      </c>
      <c r="G228" s="257" t="s">
        <v>5317</v>
      </c>
      <c r="H228" s="258">
        <v>1</v>
      </c>
      <c r="I228" s="259"/>
      <c r="J228" s="260">
        <f t="shared" si="50"/>
        <v>0</v>
      </c>
      <c r="K228" s="256" t="s">
        <v>6783</v>
      </c>
      <c r="L228" s="261"/>
      <c r="M228" s="262" t="s">
        <v>1</v>
      </c>
      <c r="N228" s="263" t="s">
        <v>40</v>
      </c>
      <c r="O228" s="72"/>
      <c r="P228" s="201">
        <f t="shared" si="51"/>
        <v>0</v>
      </c>
      <c r="Q228" s="201">
        <v>0</v>
      </c>
      <c r="R228" s="201">
        <f t="shared" si="52"/>
        <v>0</v>
      </c>
      <c r="S228" s="201">
        <v>0</v>
      </c>
      <c r="T228" s="202">
        <f t="shared" si="5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531</v>
      </c>
      <c r="AT228" s="203" t="s">
        <v>340</v>
      </c>
      <c r="AU228" s="203" t="s">
        <v>86</v>
      </c>
      <c r="AY228" s="18" t="s">
        <v>239</v>
      </c>
      <c r="BE228" s="204">
        <f t="shared" si="54"/>
        <v>0</v>
      </c>
      <c r="BF228" s="204">
        <f t="shared" si="55"/>
        <v>0</v>
      </c>
      <c r="BG228" s="204">
        <f t="shared" si="56"/>
        <v>0</v>
      </c>
      <c r="BH228" s="204">
        <f t="shared" si="57"/>
        <v>0</v>
      </c>
      <c r="BI228" s="204">
        <f t="shared" si="58"/>
        <v>0</v>
      </c>
      <c r="BJ228" s="18" t="s">
        <v>83</v>
      </c>
      <c r="BK228" s="204">
        <f t="shared" si="59"/>
        <v>0</v>
      </c>
      <c r="BL228" s="18" t="s">
        <v>169</v>
      </c>
      <c r="BM228" s="203" t="s">
        <v>1756</v>
      </c>
    </row>
    <row r="229" spans="1:65" s="2" customFormat="1" ht="16.5" customHeight="1">
      <c r="A229" s="35"/>
      <c r="B229" s="36"/>
      <c r="C229" s="254" t="s">
        <v>1059</v>
      </c>
      <c r="D229" s="254" t="s">
        <v>340</v>
      </c>
      <c r="E229" s="255" t="s">
        <v>8015</v>
      </c>
      <c r="F229" s="256" t="s">
        <v>8016</v>
      </c>
      <c r="G229" s="257" t="s">
        <v>5317</v>
      </c>
      <c r="H229" s="258">
        <v>1</v>
      </c>
      <c r="I229" s="259"/>
      <c r="J229" s="260">
        <f t="shared" si="50"/>
        <v>0</v>
      </c>
      <c r="K229" s="256" t="s">
        <v>6783</v>
      </c>
      <c r="L229" s="261"/>
      <c r="M229" s="262" t="s">
        <v>1</v>
      </c>
      <c r="N229" s="263" t="s">
        <v>40</v>
      </c>
      <c r="O229" s="72"/>
      <c r="P229" s="201">
        <f t="shared" si="51"/>
        <v>0</v>
      </c>
      <c r="Q229" s="201">
        <v>0</v>
      </c>
      <c r="R229" s="201">
        <f t="shared" si="52"/>
        <v>0</v>
      </c>
      <c r="S229" s="201">
        <v>0</v>
      </c>
      <c r="T229" s="202">
        <f t="shared" si="5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531</v>
      </c>
      <c r="AT229" s="203" t="s">
        <v>340</v>
      </c>
      <c r="AU229" s="203" t="s">
        <v>86</v>
      </c>
      <c r="AY229" s="18" t="s">
        <v>239</v>
      </c>
      <c r="BE229" s="204">
        <f t="shared" si="54"/>
        <v>0</v>
      </c>
      <c r="BF229" s="204">
        <f t="shared" si="55"/>
        <v>0</v>
      </c>
      <c r="BG229" s="204">
        <f t="shared" si="56"/>
        <v>0</v>
      </c>
      <c r="BH229" s="204">
        <f t="shared" si="57"/>
        <v>0</v>
      </c>
      <c r="BI229" s="204">
        <f t="shared" si="58"/>
        <v>0</v>
      </c>
      <c r="BJ229" s="18" t="s">
        <v>83</v>
      </c>
      <c r="BK229" s="204">
        <f t="shared" si="59"/>
        <v>0</v>
      </c>
      <c r="BL229" s="18" t="s">
        <v>169</v>
      </c>
      <c r="BM229" s="203" t="s">
        <v>1766</v>
      </c>
    </row>
    <row r="230" spans="1:65" s="2" customFormat="1" ht="16.5" customHeight="1">
      <c r="A230" s="35"/>
      <c r="B230" s="36"/>
      <c r="C230" s="254" t="s">
        <v>1081</v>
      </c>
      <c r="D230" s="254" t="s">
        <v>340</v>
      </c>
      <c r="E230" s="255" t="s">
        <v>8074</v>
      </c>
      <c r="F230" s="256" t="s">
        <v>8075</v>
      </c>
      <c r="G230" s="257" t="s">
        <v>5317</v>
      </c>
      <c r="H230" s="258">
        <v>1</v>
      </c>
      <c r="I230" s="259"/>
      <c r="J230" s="260">
        <f t="shared" si="50"/>
        <v>0</v>
      </c>
      <c r="K230" s="256" t="s">
        <v>6783</v>
      </c>
      <c r="L230" s="261"/>
      <c r="M230" s="262" t="s">
        <v>1</v>
      </c>
      <c r="N230" s="263" t="s">
        <v>40</v>
      </c>
      <c r="O230" s="72"/>
      <c r="P230" s="201">
        <f t="shared" si="51"/>
        <v>0</v>
      </c>
      <c r="Q230" s="201">
        <v>0</v>
      </c>
      <c r="R230" s="201">
        <f t="shared" si="52"/>
        <v>0</v>
      </c>
      <c r="S230" s="201">
        <v>0</v>
      </c>
      <c r="T230" s="202">
        <f t="shared" si="5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531</v>
      </c>
      <c r="AT230" s="203" t="s">
        <v>340</v>
      </c>
      <c r="AU230" s="203" t="s">
        <v>86</v>
      </c>
      <c r="AY230" s="18" t="s">
        <v>239</v>
      </c>
      <c r="BE230" s="204">
        <f t="shared" si="54"/>
        <v>0</v>
      </c>
      <c r="BF230" s="204">
        <f t="shared" si="55"/>
        <v>0</v>
      </c>
      <c r="BG230" s="204">
        <f t="shared" si="56"/>
        <v>0</v>
      </c>
      <c r="BH230" s="204">
        <f t="shared" si="57"/>
        <v>0</v>
      </c>
      <c r="BI230" s="204">
        <f t="shared" si="58"/>
        <v>0</v>
      </c>
      <c r="BJ230" s="18" t="s">
        <v>83</v>
      </c>
      <c r="BK230" s="204">
        <f t="shared" si="59"/>
        <v>0</v>
      </c>
      <c r="BL230" s="18" t="s">
        <v>169</v>
      </c>
      <c r="BM230" s="203" t="s">
        <v>1777</v>
      </c>
    </row>
    <row r="231" spans="1:65" s="2" customFormat="1" ht="21.75" customHeight="1">
      <c r="A231" s="35"/>
      <c r="B231" s="36"/>
      <c r="C231" s="254" t="s">
        <v>1087</v>
      </c>
      <c r="D231" s="254" t="s">
        <v>340</v>
      </c>
      <c r="E231" s="255" t="s">
        <v>8019</v>
      </c>
      <c r="F231" s="256" t="s">
        <v>8020</v>
      </c>
      <c r="G231" s="257" t="s">
        <v>5317</v>
      </c>
      <c r="H231" s="258">
        <v>1</v>
      </c>
      <c r="I231" s="259"/>
      <c r="J231" s="260">
        <f t="shared" si="50"/>
        <v>0</v>
      </c>
      <c r="K231" s="256" t="s">
        <v>6783</v>
      </c>
      <c r="L231" s="261"/>
      <c r="M231" s="262" t="s">
        <v>1</v>
      </c>
      <c r="N231" s="263" t="s">
        <v>40</v>
      </c>
      <c r="O231" s="72"/>
      <c r="P231" s="201">
        <f t="shared" si="51"/>
        <v>0</v>
      </c>
      <c r="Q231" s="201">
        <v>0</v>
      </c>
      <c r="R231" s="201">
        <f t="shared" si="52"/>
        <v>0</v>
      </c>
      <c r="S231" s="201">
        <v>0</v>
      </c>
      <c r="T231" s="202">
        <f t="shared" si="5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531</v>
      </c>
      <c r="AT231" s="203" t="s">
        <v>340</v>
      </c>
      <c r="AU231" s="203" t="s">
        <v>86</v>
      </c>
      <c r="AY231" s="18" t="s">
        <v>239</v>
      </c>
      <c r="BE231" s="204">
        <f t="shared" si="54"/>
        <v>0</v>
      </c>
      <c r="BF231" s="204">
        <f t="shared" si="55"/>
        <v>0</v>
      </c>
      <c r="BG231" s="204">
        <f t="shared" si="56"/>
        <v>0</v>
      </c>
      <c r="BH231" s="204">
        <f t="shared" si="57"/>
        <v>0</v>
      </c>
      <c r="BI231" s="204">
        <f t="shared" si="58"/>
        <v>0</v>
      </c>
      <c r="BJ231" s="18" t="s">
        <v>83</v>
      </c>
      <c r="BK231" s="204">
        <f t="shared" si="59"/>
        <v>0</v>
      </c>
      <c r="BL231" s="18" t="s">
        <v>169</v>
      </c>
      <c r="BM231" s="203" t="s">
        <v>1787</v>
      </c>
    </row>
    <row r="232" spans="1:65" s="2" customFormat="1" ht="16.5" customHeight="1">
      <c r="A232" s="35"/>
      <c r="B232" s="36"/>
      <c r="C232" s="254" t="s">
        <v>1093</v>
      </c>
      <c r="D232" s="254" t="s">
        <v>340</v>
      </c>
      <c r="E232" s="255" t="s">
        <v>8076</v>
      </c>
      <c r="F232" s="256" t="s">
        <v>8024</v>
      </c>
      <c r="G232" s="257" t="s">
        <v>5317</v>
      </c>
      <c r="H232" s="258">
        <v>3</v>
      </c>
      <c r="I232" s="259"/>
      <c r="J232" s="260">
        <f t="shared" si="50"/>
        <v>0</v>
      </c>
      <c r="K232" s="256" t="s">
        <v>6783</v>
      </c>
      <c r="L232" s="261"/>
      <c r="M232" s="262" t="s">
        <v>1</v>
      </c>
      <c r="N232" s="263" t="s">
        <v>40</v>
      </c>
      <c r="O232" s="72"/>
      <c r="P232" s="201">
        <f t="shared" si="51"/>
        <v>0</v>
      </c>
      <c r="Q232" s="201">
        <v>0</v>
      </c>
      <c r="R232" s="201">
        <f t="shared" si="52"/>
        <v>0</v>
      </c>
      <c r="S232" s="201">
        <v>0</v>
      </c>
      <c r="T232" s="202">
        <f t="shared" si="5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531</v>
      </c>
      <c r="AT232" s="203" t="s">
        <v>340</v>
      </c>
      <c r="AU232" s="203" t="s">
        <v>86</v>
      </c>
      <c r="AY232" s="18" t="s">
        <v>239</v>
      </c>
      <c r="BE232" s="204">
        <f t="shared" si="54"/>
        <v>0</v>
      </c>
      <c r="BF232" s="204">
        <f t="shared" si="55"/>
        <v>0</v>
      </c>
      <c r="BG232" s="204">
        <f t="shared" si="56"/>
        <v>0</v>
      </c>
      <c r="BH232" s="204">
        <f t="shared" si="57"/>
        <v>0</v>
      </c>
      <c r="BI232" s="204">
        <f t="shared" si="58"/>
        <v>0</v>
      </c>
      <c r="BJ232" s="18" t="s">
        <v>83</v>
      </c>
      <c r="BK232" s="204">
        <f t="shared" si="59"/>
        <v>0</v>
      </c>
      <c r="BL232" s="18" t="s">
        <v>169</v>
      </c>
      <c r="BM232" s="203" t="s">
        <v>1795</v>
      </c>
    </row>
    <row r="233" spans="1:65" s="2" customFormat="1" ht="16.5" customHeight="1">
      <c r="A233" s="35"/>
      <c r="B233" s="36"/>
      <c r="C233" s="254" t="s">
        <v>1113</v>
      </c>
      <c r="D233" s="254" t="s">
        <v>340</v>
      </c>
      <c r="E233" s="255" t="s">
        <v>8025</v>
      </c>
      <c r="F233" s="256" t="s">
        <v>8026</v>
      </c>
      <c r="G233" s="257" t="s">
        <v>5317</v>
      </c>
      <c r="H233" s="258">
        <v>10</v>
      </c>
      <c r="I233" s="259"/>
      <c r="J233" s="260">
        <f t="shared" si="50"/>
        <v>0</v>
      </c>
      <c r="K233" s="256" t="s">
        <v>6783</v>
      </c>
      <c r="L233" s="261"/>
      <c r="M233" s="262" t="s">
        <v>1</v>
      </c>
      <c r="N233" s="263" t="s">
        <v>40</v>
      </c>
      <c r="O233" s="72"/>
      <c r="P233" s="201">
        <f t="shared" si="51"/>
        <v>0</v>
      </c>
      <c r="Q233" s="201">
        <v>0</v>
      </c>
      <c r="R233" s="201">
        <f t="shared" si="52"/>
        <v>0</v>
      </c>
      <c r="S233" s="201">
        <v>0</v>
      </c>
      <c r="T233" s="202">
        <f t="shared" si="5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531</v>
      </c>
      <c r="AT233" s="203" t="s">
        <v>340</v>
      </c>
      <c r="AU233" s="203" t="s">
        <v>86</v>
      </c>
      <c r="AY233" s="18" t="s">
        <v>239</v>
      </c>
      <c r="BE233" s="204">
        <f t="shared" si="54"/>
        <v>0</v>
      </c>
      <c r="BF233" s="204">
        <f t="shared" si="55"/>
        <v>0</v>
      </c>
      <c r="BG233" s="204">
        <f t="shared" si="56"/>
        <v>0</v>
      </c>
      <c r="BH233" s="204">
        <f t="shared" si="57"/>
        <v>0</v>
      </c>
      <c r="BI233" s="204">
        <f t="shared" si="58"/>
        <v>0</v>
      </c>
      <c r="BJ233" s="18" t="s">
        <v>83</v>
      </c>
      <c r="BK233" s="204">
        <f t="shared" si="59"/>
        <v>0</v>
      </c>
      <c r="BL233" s="18" t="s">
        <v>169</v>
      </c>
      <c r="BM233" s="203" t="s">
        <v>1804</v>
      </c>
    </row>
    <row r="234" spans="1:65" s="2" customFormat="1" ht="24.2" customHeight="1">
      <c r="A234" s="35"/>
      <c r="B234" s="36"/>
      <c r="C234" s="254" t="s">
        <v>1119</v>
      </c>
      <c r="D234" s="254" t="s">
        <v>340</v>
      </c>
      <c r="E234" s="255" t="s">
        <v>8077</v>
      </c>
      <c r="F234" s="256" t="s">
        <v>8028</v>
      </c>
      <c r="G234" s="257" t="s">
        <v>5317</v>
      </c>
      <c r="H234" s="258">
        <v>7</v>
      </c>
      <c r="I234" s="259"/>
      <c r="J234" s="260">
        <f t="shared" si="50"/>
        <v>0</v>
      </c>
      <c r="K234" s="256" t="s">
        <v>6783</v>
      </c>
      <c r="L234" s="261"/>
      <c r="M234" s="262" t="s">
        <v>1</v>
      </c>
      <c r="N234" s="263" t="s">
        <v>40</v>
      </c>
      <c r="O234" s="72"/>
      <c r="P234" s="201">
        <f t="shared" si="51"/>
        <v>0</v>
      </c>
      <c r="Q234" s="201">
        <v>0</v>
      </c>
      <c r="R234" s="201">
        <f t="shared" si="52"/>
        <v>0</v>
      </c>
      <c r="S234" s="201">
        <v>0</v>
      </c>
      <c r="T234" s="202">
        <f t="shared" si="5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531</v>
      </c>
      <c r="AT234" s="203" t="s">
        <v>340</v>
      </c>
      <c r="AU234" s="203" t="s">
        <v>86</v>
      </c>
      <c r="AY234" s="18" t="s">
        <v>239</v>
      </c>
      <c r="BE234" s="204">
        <f t="shared" si="54"/>
        <v>0</v>
      </c>
      <c r="BF234" s="204">
        <f t="shared" si="55"/>
        <v>0</v>
      </c>
      <c r="BG234" s="204">
        <f t="shared" si="56"/>
        <v>0</v>
      </c>
      <c r="BH234" s="204">
        <f t="shared" si="57"/>
        <v>0</v>
      </c>
      <c r="BI234" s="204">
        <f t="shared" si="58"/>
        <v>0</v>
      </c>
      <c r="BJ234" s="18" t="s">
        <v>83</v>
      </c>
      <c r="BK234" s="204">
        <f t="shared" si="59"/>
        <v>0</v>
      </c>
      <c r="BL234" s="18" t="s">
        <v>169</v>
      </c>
      <c r="BM234" s="203" t="s">
        <v>1819</v>
      </c>
    </row>
    <row r="235" spans="1:65" s="2" customFormat="1" ht="16.5" customHeight="1">
      <c r="A235" s="35"/>
      <c r="B235" s="36"/>
      <c r="C235" s="254" t="s">
        <v>1125</v>
      </c>
      <c r="D235" s="254" t="s">
        <v>340</v>
      </c>
      <c r="E235" s="255" t="s">
        <v>8078</v>
      </c>
      <c r="F235" s="256" t="s">
        <v>8038</v>
      </c>
      <c r="G235" s="257" t="s">
        <v>5317</v>
      </c>
      <c r="H235" s="258">
        <v>5</v>
      </c>
      <c r="I235" s="259"/>
      <c r="J235" s="260">
        <f t="shared" si="50"/>
        <v>0</v>
      </c>
      <c r="K235" s="256" t="s">
        <v>6783</v>
      </c>
      <c r="L235" s="261"/>
      <c r="M235" s="262" t="s">
        <v>1</v>
      </c>
      <c r="N235" s="263" t="s">
        <v>40</v>
      </c>
      <c r="O235" s="72"/>
      <c r="P235" s="201">
        <f t="shared" si="51"/>
        <v>0</v>
      </c>
      <c r="Q235" s="201">
        <v>0</v>
      </c>
      <c r="R235" s="201">
        <f t="shared" si="52"/>
        <v>0</v>
      </c>
      <c r="S235" s="201">
        <v>0</v>
      </c>
      <c r="T235" s="202">
        <f t="shared" si="5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531</v>
      </c>
      <c r="AT235" s="203" t="s">
        <v>340</v>
      </c>
      <c r="AU235" s="203" t="s">
        <v>86</v>
      </c>
      <c r="AY235" s="18" t="s">
        <v>239</v>
      </c>
      <c r="BE235" s="204">
        <f t="shared" si="54"/>
        <v>0</v>
      </c>
      <c r="BF235" s="204">
        <f t="shared" si="55"/>
        <v>0</v>
      </c>
      <c r="BG235" s="204">
        <f t="shared" si="56"/>
        <v>0</v>
      </c>
      <c r="BH235" s="204">
        <f t="shared" si="57"/>
        <v>0</v>
      </c>
      <c r="BI235" s="204">
        <f t="shared" si="58"/>
        <v>0</v>
      </c>
      <c r="BJ235" s="18" t="s">
        <v>83</v>
      </c>
      <c r="BK235" s="204">
        <f t="shared" si="59"/>
        <v>0</v>
      </c>
      <c r="BL235" s="18" t="s">
        <v>169</v>
      </c>
      <c r="BM235" s="203" t="s">
        <v>1836</v>
      </c>
    </row>
    <row r="236" spans="1:65" s="2" customFormat="1" ht="16.5" customHeight="1">
      <c r="A236" s="35"/>
      <c r="B236" s="36"/>
      <c r="C236" s="254" t="s">
        <v>1133</v>
      </c>
      <c r="D236" s="254" t="s">
        <v>340</v>
      </c>
      <c r="E236" s="255" t="s">
        <v>8079</v>
      </c>
      <c r="F236" s="256" t="s">
        <v>8036</v>
      </c>
      <c r="G236" s="257" t="s">
        <v>5317</v>
      </c>
      <c r="H236" s="258">
        <v>1</v>
      </c>
      <c r="I236" s="259"/>
      <c r="J236" s="260">
        <f t="shared" si="50"/>
        <v>0</v>
      </c>
      <c r="K236" s="256" t="s">
        <v>6783</v>
      </c>
      <c r="L236" s="261"/>
      <c r="M236" s="262" t="s">
        <v>1</v>
      </c>
      <c r="N236" s="263" t="s">
        <v>40</v>
      </c>
      <c r="O236" s="72"/>
      <c r="P236" s="201">
        <f t="shared" si="51"/>
        <v>0</v>
      </c>
      <c r="Q236" s="201">
        <v>0</v>
      </c>
      <c r="R236" s="201">
        <f t="shared" si="52"/>
        <v>0</v>
      </c>
      <c r="S236" s="201">
        <v>0</v>
      </c>
      <c r="T236" s="202">
        <f t="shared" si="5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531</v>
      </c>
      <c r="AT236" s="203" t="s">
        <v>340</v>
      </c>
      <c r="AU236" s="203" t="s">
        <v>86</v>
      </c>
      <c r="AY236" s="18" t="s">
        <v>239</v>
      </c>
      <c r="BE236" s="204">
        <f t="shared" si="54"/>
        <v>0</v>
      </c>
      <c r="BF236" s="204">
        <f t="shared" si="55"/>
        <v>0</v>
      </c>
      <c r="BG236" s="204">
        <f t="shared" si="56"/>
        <v>0</v>
      </c>
      <c r="BH236" s="204">
        <f t="shared" si="57"/>
        <v>0</v>
      </c>
      <c r="BI236" s="204">
        <f t="shared" si="58"/>
        <v>0</v>
      </c>
      <c r="BJ236" s="18" t="s">
        <v>83</v>
      </c>
      <c r="BK236" s="204">
        <f t="shared" si="59"/>
        <v>0</v>
      </c>
      <c r="BL236" s="18" t="s">
        <v>169</v>
      </c>
      <c r="BM236" s="203" t="s">
        <v>1868</v>
      </c>
    </row>
    <row r="237" spans="1:65" s="2" customFormat="1" ht="16.5" customHeight="1">
      <c r="A237" s="35"/>
      <c r="B237" s="36"/>
      <c r="C237" s="254" t="s">
        <v>1139</v>
      </c>
      <c r="D237" s="254" t="s">
        <v>340</v>
      </c>
      <c r="E237" s="255" t="s">
        <v>8080</v>
      </c>
      <c r="F237" s="256" t="s">
        <v>8042</v>
      </c>
      <c r="G237" s="257" t="s">
        <v>5317</v>
      </c>
      <c r="H237" s="258">
        <v>2</v>
      </c>
      <c r="I237" s="259"/>
      <c r="J237" s="260">
        <f t="shared" si="50"/>
        <v>0</v>
      </c>
      <c r="K237" s="256" t="s">
        <v>6783</v>
      </c>
      <c r="L237" s="261"/>
      <c r="M237" s="262" t="s">
        <v>1</v>
      </c>
      <c r="N237" s="263" t="s">
        <v>40</v>
      </c>
      <c r="O237" s="72"/>
      <c r="P237" s="201">
        <f t="shared" si="51"/>
        <v>0</v>
      </c>
      <c r="Q237" s="201">
        <v>0</v>
      </c>
      <c r="R237" s="201">
        <f t="shared" si="52"/>
        <v>0</v>
      </c>
      <c r="S237" s="201">
        <v>0</v>
      </c>
      <c r="T237" s="202">
        <f t="shared" si="5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531</v>
      </c>
      <c r="AT237" s="203" t="s">
        <v>340</v>
      </c>
      <c r="AU237" s="203" t="s">
        <v>86</v>
      </c>
      <c r="AY237" s="18" t="s">
        <v>239</v>
      </c>
      <c r="BE237" s="204">
        <f t="shared" si="54"/>
        <v>0</v>
      </c>
      <c r="BF237" s="204">
        <f t="shared" si="55"/>
        <v>0</v>
      </c>
      <c r="BG237" s="204">
        <f t="shared" si="56"/>
        <v>0</v>
      </c>
      <c r="BH237" s="204">
        <f t="shared" si="57"/>
        <v>0</v>
      </c>
      <c r="BI237" s="204">
        <f t="shared" si="58"/>
        <v>0</v>
      </c>
      <c r="BJ237" s="18" t="s">
        <v>83</v>
      </c>
      <c r="BK237" s="204">
        <f t="shared" si="59"/>
        <v>0</v>
      </c>
      <c r="BL237" s="18" t="s">
        <v>169</v>
      </c>
      <c r="BM237" s="203" t="s">
        <v>1883</v>
      </c>
    </row>
    <row r="238" spans="1:65" s="2" customFormat="1" ht="16.5" customHeight="1">
      <c r="A238" s="35"/>
      <c r="B238" s="36"/>
      <c r="C238" s="254" t="s">
        <v>1145</v>
      </c>
      <c r="D238" s="254" t="s">
        <v>340</v>
      </c>
      <c r="E238" s="255" t="s">
        <v>8043</v>
      </c>
      <c r="F238" s="256" t="s">
        <v>8044</v>
      </c>
      <c r="G238" s="257" t="s">
        <v>5317</v>
      </c>
      <c r="H238" s="258">
        <v>2</v>
      </c>
      <c r="I238" s="259"/>
      <c r="J238" s="260">
        <f t="shared" si="50"/>
        <v>0</v>
      </c>
      <c r="K238" s="256" t="s">
        <v>6783</v>
      </c>
      <c r="L238" s="261"/>
      <c r="M238" s="262" t="s">
        <v>1</v>
      </c>
      <c r="N238" s="263" t="s">
        <v>40</v>
      </c>
      <c r="O238" s="72"/>
      <c r="P238" s="201">
        <f t="shared" si="51"/>
        <v>0</v>
      </c>
      <c r="Q238" s="201">
        <v>0</v>
      </c>
      <c r="R238" s="201">
        <f t="shared" si="52"/>
        <v>0</v>
      </c>
      <c r="S238" s="201">
        <v>0</v>
      </c>
      <c r="T238" s="202">
        <f t="shared" si="5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531</v>
      </c>
      <c r="AT238" s="203" t="s">
        <v>340</v>
      </c>
      <c r="AU238" s="203" t="s">
        <v>86</v>
      </c>
      <c r="AY238" s="18" t="s">
        <v>239</v>
      </c>
      <c r="BE238" s="204">
        <f t="shared" si="54"/>
        <v>0</v>
      </c>
      <c r="BF238" s="204">
        <f t="shared" si="55"/>
        <v>0</v>
      </c>
      <c r="BG238" s="204">
        <f t="shared" si="56"/>
        <v>0</v>
      </c>
      <c r="BH238" s="204">
        <f t="shared" si="57"/>
        <v>0</v>
      </c>
      <c r="BI238" s="204">
        <f t="shared" si="58"/>
        <v>0</v>
      </c>
      <c r="BJ238" s="18" t="s">
        <v>83</v>
      </c>
      <c r="BK238" s="204">
        <f t="shared" si="59"/>
        <v>0</v>
      </c>
      <c r="BL238" s="18" t="s">
        <v>169</v>
      </c>
      <c r="BM238" s="203" t="s">
        <v>1899</v>
      </c>
    </row>
    <row r="239" spans="1:65" s="2" customFormat="1" ht="16.5" customHeight="1">
      <c r="A239" s="35"/>
      <c r="B239" s="36"/>
      <c r="C239" s="254" t="s">
        <v>1152</v>
      </c>
      <c r="D239" s="254" t="s">
        <v>340</v>
      </c>
      <c r="E239" s="255" t="s">
        <v>8045</v>
      </c>
      <c r="F239" s="256" t="s">
        <v>8046</v>
      </c>
      <c r="G239" s="257" t="s">
        <v>5317</v>
      </c>
      <c r="H239" s="258">
        <v>1</v>
      </c>
      <c r="I239" s="259"/>
      <c r="J239" s="260">
        <f t="shared" si="50"/>
        <v>0</v>
      </c>
      <c r="K239" s="256" t="s">
        <v>6783</v>
      </c>
      <c r="L239" s="261"/>
      <c r="M239" s="262" t="s">
        <v>1</v>
      </c>
      <c r="N239" s="263" t="s">
        <v>40</v>
      </c>
      <c r="O239" s="72"/>
      <c r="P239" s="201">
        <f t="shared" si="51"/>
        <v>0</v>
      </c>
      <c r="Q239" s="201">
        <v>0</v>
      </c>
      <c r="R239" s="201">
        <f t="shared" si="52"/>
        <v>0</v>
      </c>
      <c r="S239" s="201">
        <v>0</v>
      </c>
      <c r="T239" s="202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531</v>
      </c>
      <c r="AT239" s="203" t="s">
        <v>340</v>
      </c>
      <c r="AU239" s="203" t="s">
        <v>86</v>
      </c>
      <c r="AY239" s="18" t="s">
        <v>239</v>
      </c>
      <c r="BE239" s="204">
        <f t="shared" si="54"/>
        <v>0</v>
      </c>
      <c r="BF239" s="204">
        <f t="shared" si="55"/>
        <v>0</v>
      </c>
      <c r="BG239" s="204">
        <f t="shared" si="56"/>
        <v>0</v>
      </c>
      <c r="BH239" s="204">
        <f t="shared" si="57"/>
        <v>0</v>
      </c>
      <c r="BI239" s="204">
        <f t="shared" si="58"/>
        <v>0</v>
      </c>
      <c r="BJ239" s="18" t="s">
        <v>83</v>
      </c>
      <c r="BK239" s="204">
        <f t="shared" si="59"/>
        <v>0</v>
      </c>
      <c r="BL239" s="18" t="s">
        <v>169</v>
      </c>
      <c r="BM239" s="203" t="s">
        <v>1915</v>
      </c>
    </row>
    <row r="240" spans="1:65" s="2" customFormat="1" ht="16.5" customHeight="1">
      <c r="A240" s="35"/>
      <c r="B240" s="36"/>
      <c r="C240" s="254" t="s">
        <v>1159</v>
      </c>
      <c r="D240" s="254" t="s">
        <v>340</v>
      </c>
      <c r="E240" s="255" t="s">
        <v>8047</v>
      </c>
      <c r="F240" s="256" t="s">
        <v>8048</v>
      </c>
      <c r="G240" s="257" t="s">
        <v>5317</v>
      </c>
      <c r="H240" s="258">
        <v>1</v>
      </c>
      <c r="I240" s="259"/>
      <c r="J240" s="260">
        <f t="shared" si="50"/>
        <v>0</v>
      </c>
      <c r="K240" s="256" t="s">
        <v>6783</v>
      </c>
      <c r="L240" s="261"/>
      <c r="M240" s="262" t="s">
        <v>1</v>
      </c>
      <c r="N240" s="263" t="s">
        <v>40</v>
      </c>
      <c r="O240" s="72"/>
      <c r="P240" s="201">
        <f t="shared" si="51"/>
        <v>0</v>
      </c>
      <c r="Q240" s="201">
        <v>0</v>
      </c>
      <c r="R240" s="201">
        <f t="shared" si="52"/>
        <v>0</v>
      </c>
      <c r="S240" s="201">
        <v>0</v>
      </c>
      <c r="T240" s="202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531</v>
      </c>
      <c r="AT240" s="203" t="s">
        <v>340</v>
      </c>
      <c r="AU240" s="203" t="s">
        <v>86</v>
      </c>
      <c r="AY240" s="18" t="s">
        <v>239</v>
      </c>
      <c r="BE240" s="204">
        <f t="shared" si="54"/>
        <v>0</v>
      </c>
      <c r="BF240" s="204">
        <f t="shared" si="55"/>
        <v>0</v>
      </c>
      <c r="BG240" s="204">
        <f t="shared" si="56"/>
        <v>0</v>
      </c>
      <c r="BH240" s="204">
        <f t="shared" si="57"/>
        <v>0</v>
      </c>
      <c r="BI240" s="204">
        <f t="shared" si="58"/>
        <v>0</v>
      </c>
      <c r="BJ240" s="18" t="s">
        <v>83</v>
      </c>
      <c r="BK240" s="204">
        <f t="shared" si="59"/>
        <v>0</v>
      </c>
      <c r="BL240" s="18" t="s">
        <v>169</v>
      </c>
      <c r="BM240" s="203" t="s">
        <v>1927</v>
      </c>
    </row>
    <row r="241" spans="1:65" s="2" customFormat="1" ht="16.5" customHeight="1">
      <c r="A241" s="35"/>
      <c r="B241" s="36"/>
      <c r="C241" s="254" t="s">
        <v>1168</v>
      </c>
      <c r="D241" s="254" t="s">
        <v>340</v>
      </c>
      <c r="E241" s="255" t="s">
        <v>8049</v>
      </c>
      <c r="F241" s="256" t="s">
        <v>8050</v>
      </c>
      <c r="G241" s="257" t="s">
        <v>5317</v>
      </c>
      <c r="H241" s="258">
        <v>1</v>
      </c>
      <c r="I241" s="259"/>
      <c r="J241" s="260">
        <f t="shared" si="50"/>
        <v>0</v>
      </c>
      <c r="K241" s="256" t="s">
        <v>6783</v>
      </c>
      <c r="L241" s="261"/>
      <c r="M241" s="262" t="s">
        <v>1</v>
      </c>
      <c r="N241" s="263" t="s">
        <v>40</v>
      </c>
      <c r="O241" s="72"/>
      <c r="P241" s="201">
        <f t="shared" si="51"/>
        <v>0</v>
      </c>
      <c r="Q241" s="201">
        <v>0</v>
      </c>
      <c r="R241" s="201">
        <f t="shared" si="52"/>
        <v>0</v>
      </c>
      <c r="S241" s="201">
        <v>0</v>
      </c>
      <c r="T241" s="202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531</v>
      </c>
      <c r="AT241" s="203" t="s">
        <v>340</v>
      </c>
      <c r="AU241" s="203" t="s">
        <v>86</v>
      </c>
      <c r="AY241" s="18" t="s">
        <v>239</v>
      </c>
      <c r="BE241" s="204">
        <f t="shared" si="54"/>
        <v>0</v>
      </c>
      <c r="BF241" s="204">
        <f t="shared" si="55"/>
        <v>0</v>
      </c>
      <c r="BG241" s="204">
        <f t="shared" si="56"/>
        <v>0</v>
      </c>
      <c r="BH241" s="204">
        <f t="shared" si="57"/>
        <v>0</v>
      </c>
      <c r="BI241" s="204">
        <f t="shared" si="58"/>
        <v>0</v>
      </c>
      <c r="BJ241" s="18" t="s">
        <v>83</v>
      </c>
      <c r="BK241" s="204">
        <f t="shared" si="59"/>
        <v>0</v>
      </c>
      <c r="BL241" s="18" t="s">
        <v>169</v>
      </c>
      <c r="BM241" s="203" t="s">
        <v>1944</v>
      </c>
    </row>
    <row r="242" spans="1:65" s="2" customFormat="1" ht="21.75" customHeight="1">
      <c r="A242" s="35"/>
      <c r="B242" s="36"/>
      <c r="C242" s="254" t="s">
        <v>1194</v>
      </c>
      <c r="D242" s="254" t="s">
        <v>340</v>
      </c>
      <c r="E242" s="255" t="s">
        <v>8051</v>
      </c>
      <c r="F242" s="256" t="s">
        <v>8052</v>
      </c>
      <c r="G242" s="257" t="s">
        <v>5317</v>
      </c>
      <c r="H242" s="258">
        <v>1</v>
      </c>
      <c r="I242" s="259"/>
      <c r="J242" s="260">
        <f t="shared" si="50"/>
        <v>0</v>
      </c>
      <c r="K242" s="256" t="s">
        <v>6783</v>
      </c>
      <c r="L242" s="261"/>
      <c r="M242" s="262" t="s">
        <v>1</v>
      </c>
      <c r="N242" s="263" t="s">
        <v>40</v>
      </c>
      <c r="O242" s="72"/>
      <c r="P242" s="201">
        <f t="shared" si="51"/>
        <v>0</v>
      </c>
      <c r="Q242" s="201">
        <v>0</v>
      </c>
      <c r="R242" s="201">
        <f t="shared" si="52"/>
        <v>0</v>
      </c>
      <c r="S242" s="201">
        <v>0</v>
      </c>
      <c r="T242" s="202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531</v>
      </c>
      <c r="AT242" s="203" t="s">
        <v>340</v>
      </c>
      <c r="AU242" s="203" t="s">
        <v>86</v>
      </c>
      <c r="AY242" s="18" t="s">
        <v>239</v>
      </c>
      <c r="BE242" s="204">
        <f t="shared" si="54"/>
        <v>0</v>
      </c>
      <c r="BF242" s="204">
        <f t="shared" si="55"/>
        <v>0</v>
      </c>
      <c r="BG242" s="204">
        <f t="shared" si="56"/>
        <v>0</v>
      </c>
      <c r="BH242" s="204">
        <f t="shared" si="57"/>
        <v>0</v>
      </c>
      <c r="BI242" s="204">
        <f t="shared" si="58"/>
        <v>0</v>
      </c>
      <c r="BJ242" s="18" t="s">
        <v>83</v>
      </c>
      <c r="BK242" s="204">
        <f t="shared" si="59"/>
        <v>0</v>
      </c>
      <c r="BL242" s="18" t="s">
        <v>169</v>
      </c>
      <c r="BM242" s="203" t="s">
        <v>1959</v>
      </c>
    </row>
    <row r="243" spans="1:65" s="2" customFormat="1" ht="16.5" customHeight="1">
      <c r="A243" s="35"/>
      <c r="B243" s="36"/>
      <c r="C243" s="254" t="s">
        <v>1201</v>
      </c>
      <c r="D243" s="254" t="s">
        <v>340</v>
      </c>
      <c r="E243" s="255" t="s">
        <v>8081</v>
      </c>
      <c r="F243" s="256" t="s">
        <v>8054</v>
      </c>
      <c r="G243" s="257" t="s">
        <v>5317</v>
      </c>
      <c r="H243" s="258">
        <v>1</v>
      </c>
      <c r="I243" s="259"/>
      <c r="J243" s="260">
        <f t="shared" si="50"/>
        <v>0</v>
      </c>
      <c r="K243" s="256" t="s">
        <v>6783</v>
      </c>
      <c r="L243" s="261"/>
      <c r="M243" s="262" t="s">
        <v>1</v>
      </c>
      <c r="N243" s="263" t="s">
        <v>40</v>
      </c>
      <c r="O243" s="72"/>
      <c r="P243" s="201">
        <f t="shared" si="51"/>
        <v>0</v>
      </c>
      <c r="Q243" s="201">
        <v>0</v>
      </c>
      <c r="R243" s="201">
        <f t="shared" si="52"/>
        <v>0</v>
      </c>
      <c r="S243" s="201">
        <v>0</v>
      </c>
      <c r="T243" s="202">
        <f t="shared" si="5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531</v>
      </c>
      <c r="AT243" s="203" t="s">
        <v>340</v>
      </c>
      <c r="AU243" s="203" t="s">
        <v>86</v>
      </c>
      <c r="AY243" s="18" t="s">
        <v>239</v>
      </c>
      <c r="BE243" s="204">
        <f t="shared" si="54"/>
        <v>0</v>
      </c>
      <c r="BF243" s="204">
        <f t="shared" si="55"/>
        <v>0</v>
      </c>
      <c r="BG243" s="204">
        <f t="shared" si="56"/>
        <v>0</v>
      </c>
      <c r="BH243" s="204">
        <f t="shared" si="57"/>
        <v>0</v>
      </c>
      <c r="BI243" s="204">
        <f t="shared" si="58"/>
        <v>0</v>
      </c>
      <c r="BJ243" s="18" t="s">
        <v>83</v>
      </c>
      <c r="BK243" s="204">
        <f t="shared" si="59"/>
        <v>0</v>
      </c>
      <c r="BL243" s="18" t="s">
        <v>169</v>
      </c>
      <c r="BM243" s="203" t="s">
        <v>1974</v>
      </c>
    </row>
    <row r="244" spans="1:65" s="2" customFormat="1" ht="16.5" customHeight="1">
      <c r="A244" s="35"/>
      <c r="B244" s="36"/>
      <c r="C244" s="254" t="s">
        <v>1207</v>
      </c>
      <c r="D244" s="254" t="s">
        <v>340</v>
      </c>
      <c r="E244" s="255" t="s">
        <v>8082</v>
      </c>
      <c r="F244" s="256" t="s">
        <v>8058</v>
      </c>
      <c r="G244" s="257" t="s">
        <v>5317</v>
      </c>
      <c r="H244" s="258">
        <v>6</v>
      </c>
      <c r="I244" s="259"/>
      <c r="J244" s="260">
        <f t="shared" si="50"/>
        <v>0</v>
      </c>
      <c r="K244" s="256" t="s">
        <v>6783</v>
      </c>
      <c r="L244" s="261"/>
      <c r="M244" s="262" t="s">
        <v>1</v>
      </c>
      <c r="N244" s="263" t="s">
        <v>40</v>
      </c>
      <c r="O244" s="72"/>
      <c r="P244" s="201">
        <f t="shared" si="51"/>
        <v>0</v>
      </c>
      <c r="Q244" s="201">
        <v>0</v>
      </c>
      <c r="R244" s="201">
        <f t="shared" si="52"/>
        <v>0</v>
      </c>
      <c r="S244" s="201">
        <v>0</v>
      </c>
      <c r="T244" s="202">
        <f t="shared" si="5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531</v>
      </c>
      <c r="AT244" s="203" t="s">
        <v>340</v>
      </c>
      <c r="AU244" s="203" t="s">
        <v>86</v>
      </c>
      <c r="AY244" s="18" t="s">
        <v>239</v>
      </c>
      <c r="BE244" s="204">
        <f t="shared" si="54"/>
        <v>0</v>
      </c>
      <c r="BF244" s="204">
        <f t="shared" si="55"/>
        <v>0</v>
      </c>
      <c r="BG244" s="204">
        <f t="shared" si="56"/>
        <v>0</v>
      </c>
      <c r="BH244" s="204">
        <f t="shared" si="57"/>
        <v>0</v>
      </c>
      <c r="BI244" s="204">
        <f t="shared" si="58"/>
        <v>0</v>
      </c>
      <c r="BJ244" s="18" t="s">
        <v>83</v>
      </c>
      <c r="BK244" s="204">
        <f t="shared" si="59"/>
        <v>0</v>
      </c>
      <c r="BL244" s="18" t="s">
        <v>169</v>
      </c>
      <c r="BM244" s="203" t="s">
        <v>1991</v>
      </c>
    </row>
    <row r="245" spans="1:65" s="2" customFormat="1" ht="24.2" customHeight="1">
      <c r="A245" s="35"/>
      <c r="B245" s="36"/>
      <c r="C245" s="254" t="s">
        <v>1213</v>
      </c>
      <c r="D245" s="254" t="s">
        <v>340</v>
      </c>
      <c r="E245" s="255" t="s">
        <v>8083</v>
      </c>
      <c r="F245" s="256" t="s">
        <v>8060</v>
      </c>
      <c r="G245" s="257" t="s">
        <v>5317</v>
      </c>
      <c r="H245" s="258">
        <v>7</v>
      </c>
      <c r="I245" s="259"/>
      <c r="J245" s="260">
        <f t="shared" si="50"/>
        <v>0</v>
      </c>
      <c r="K245" s="256" t="s">
        <v>6783</v>
      </c>
      <c r="L245" s="261"/>
      <c r="M245" s="262" t="s">
        <v>1</v>
      </c>
      <c r="N245" s="263" t="s">
        <v>40</v>
      </c>
      <c r="O245" s="72"/>
      <c r="P245" s="201">
        <f t="shared" si="51"/>
        <v>0</v>
      </c>
      <c r="Q245" s="201">
        <v>0</v>
      </c>
      <c r="R245" s="201">
        <f t="shared" si="52"/>
        <v>0</v>
      </c>
      <c r="S245" s="201">
        <v>0</v>
      </c>
      <c r="T245" s="202">
        <f t="shared" si="5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531</v>
      </c>
      <c r="AT245" s="203" t="s">
        <v>340</v>
      </c>
      <c r="AU245" s="203" t="s">
        <v>86</v>
      </c>
      <c r="AY245" s="18" t="s">
        <v>239</v>
      </c>
      <c r="BE245" s="204">
        <f t="shared" si="54"/>
        <v>0</v>
      </c>
      <c r="BF245" s="204">
        <f t="shared" si="55"/>
        <v>0</v>
      </c>
      <c r="BG245" s="204">
        <f t="shared" si="56"/>
        <v>0</v>
      </c>
      <c r="BH245" s="204">
        <f t="shared" si="57"/>
        <v>0</v>
      </c>
      <c r="BI245" s="204">
        <f t="shared" si="58"/>
        <v>0</v>
      </c>
      <c r="BJ245" s="18" t="s">
        <v>83</v>
      </c>
      <c r="BK245" s="204">
        <f t="shared" si="59"/>
        <v>0</v>
      </c>
      <c r="BL245" s="18" t="s">
        <v>169</v>
      </c>
      <c r="BM245" s="203" t="s">
        <v>2004</v>
      </c>
    </row>
    <row r="246" spans="1:65" s="2" customFormat="1" ht="16.5" customHeight="1">
      <c r="A246" s="35"/>
      <c r="B246" s="36"/>
      <c r="C246" s="254" t="s">
        <v>1219</v>
      </c>
      <c r="D246" s="254" t="s">
        <v>340</v>
      </c>
      <c r="E246" s="255" t="s">
        <v>8061</v>
      </c>
      <c r="F246" s="256" t="s">
        <v>8062</v>
      </c>
      <c r="G246" s="257" t="s">
        <v>5317</v>
      </c>
      <c r="H246" s="258">
        <v>1</v>
      </c>
      <c r="I246" s="259"/>
      <c r="J246" s="260">
        <f t="shared" si="50"/>
        <v>0</v>
      </c>
      <c r="K246" s="256" t="s">
        <v>6783</v>
      </c>
      <c r="L246" s="261"/>
      <c r="M246" s="262" t="s">
        <v>1</v>
      </c>
      <c r="N246" s="263" t="s">
        <v>40</v>
      </c>
      <c r="O246" s="72"/>
      <c r="P246" s="201">
        <f t="shared" si="51"/>
        <v>0</v>
      </c>
      <c r="Q246" s="201">
        <v>0</v>
      </c>
      <c r="R246" s="201">
        <f t="shared" si="52"/>
        <v>0</v>
      </c>
      <c r="S246" s="201">
        <v>0</v>
      </c>
      <c r="T246" s="202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531</v>
      </c>
      <c r="AT246" s="203" t="s">
        <v>340</v>
      </c>
      <c r="AU246" s="203" t="s">
        <v>86</v>
      </c>
      <c r="AY246" s="18" t="s">
        <v>239</v>
      </c>
      <c r="BE246" s="204">
        <f t="shared" si="54"/>
        <v>0</v>
      </c>
      <c r="BF246" s="204">
        <f t="shared" si="55"/>
        <v>0</v>
      </c>
      <c r="BG246" s="204">
        <f t="shared" si="56"/>
        <v>0</v>
      </c>
      <c r="BH246" s="204">
        <f t="shared" si="57"/>
        <v>0</v>
      </c>
      <c r="BI246" s="204">
        <f t="shared" si="58"/>
        <v>0</v>
      </c>
      <c r="BJ246" s="18" t="s">
        <v>83</v>
      </c>
      <c r="BK246" s="204">
        <f t="shared" si="59"/>
        <v>0</v>
      </c>
      <c r="BL246" s="18" t="s">
        <v>169</v>
      </c>
      <c r="BM246" s="203" t="s">
        <v>2015</v>
      </c>
    </row>
    <row r="247" spans="1:65" s="2" customFormat="1" ht="16.5" customHeight="1">
      <c r="A247" s="35"/>
      <c r="B247" s="36"/>
      <c r="C247" s="254" t="s">
        <v>1225</v>
      </c>
      <c r="D247" s="254" t="s">
        <v>340</v>
      </c>
      <c r="E247" s="255" t="s">
        <v>8063</v>
      </c>
      <c r="F247" s="256" t="s">
        <v>8064</v>
      </c>
      <c r="G247" s="257" t="s">
        <v>5317</v>
      </c>
      <c r="H247" s="258">
        <v>1</v>
      </c>
      <c r="I247" s="259"/>
      <c r="J247" s="260">
        <f t="shared" si="50"/>
        <v>0</v>
      </c>
      <c r="K247" s="256" t="s">
        <v>6783</v>
      </c>
      <c r="L247" s="261"/>
      <c r="M247" s="262" t="s">
        <v>1</v>
      </c>
      <c r="N247" s="263" t="s">
        <v>40</v>
      </c>
      <c r="O247" s="72"/>
      <c r="P247" s="201">
        <f t="shared" si="51"/>
        <v>0</v>
      </c>
      <c r="Q247" s="201">
        <v>0</v>
      </c>
      <c r="R247" s="201">
        <f t="shared" si="52"/>
        <v>0</v>
      </c>
      <c r="S247" s="201">
        <v>0</v>
      </c>
      <c r="T247" s="202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531</v>
      </c>
      <c r="AT247" s="203" t="s">
        <v>340</v>
      </c>
      <c r="AU247" s="203" t="s">
        <v>86</v>
      </c>
      <c r="AY247" s="18" t="s">
        <v>239</v>
      </c>
      <c r="BE247" s="204">
        <f t="shared" si="54"/>
        <v>0</v>
      </c>
      <c r="BF247" s="204">
        <f t="shared" si="55"/>
        <v>0</v>
      </c>
      <c r="BG247" s="204">
        <f t="shared" si="56"/>
        <v>0</v>
      </c>
      <c r="BH247" s="204">
        <f t="shared" si="57"/>
        <v>0</v>
      </c>
      <c r="BI247" s="204">
        <f t="shared" si="58"/>
        <v>0</v>
      </c>
      <c r="BJ247" s="18" t="s">
        <v>83</v>
      </c>
      <c r="BK247" s="204">
        <f t="shared" si="59"/>
        <v>0</v>
      </c>
      <c r="BL247" s="18" t="s">
        <v>169</v>
      </c>
      <c r="BM247" s="203" t="s">
        <v>2025</v>
      </c>
    </row>
    <row r="248" spans="1:65" s="2" customFormat="1" ht="16.5" customHeight="1">
      <c r="A248" s="35"/>
      <c r="B248" s="36"/>
      <c r="C248" s="254" t="s">
        <v>1255</v>
      </c>
      <c r="D248" s="254" t="s">
        <v>340</v>
      </c>
      <c r="E248" s="255" t="s">
        <v>8065</v>
      </c>
      <c r="F248" s="256" t="s">
        <v>8066</v>
      </c>
      <c r="G248" s="257" t="s">
        <v>5317</v>
      </c>
      <c r="H248" s="258">
        <v>1</v>
      </c>
      <c r="I248" s="259"/>
      <c r="J248" s="260">
        <f t="shared" si="50"/>
        <v>0</v>
      </c>
      <c r="K248" s="256" t="s">
        <v>6783</v>
      </c>
      <c r="L248" s="261"/>
      <c r="M248" s="262" t="s">
        <v>1</v>
      </c>
      <c r="N248" s="263" t="s">
        <v>40</v>
      </c>
      <c r="O248" s="72"/>
      <c r="P248" s="201">
        <f t="shared" si="51"/>
        <v>0</v>
      </c>
      <c r="Q248" s="201">
        <v>0</v>
      </c>
      <c r="R248" s="201">
        <f t="shared" si="52"/>
        <v>0</v>
      </c>
      <c r="S248" s="201">
        <v>0</v>
      </c>
      <c r="T248" s="202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531</v>
      </c>
      <c r="AT248" s="203" t="s">
        <v>340</v>
      </c>
      <c r="AU248" s="203" t="s">
        <v>86</v>
      </c>
      <c r="AY248" s="18" t="s">
        <v>239</v>
      </c>
      <c r="BE248" s="204">
        <f t="shared" si="54"/>
        <v>0</v>
      </c>
      <c r="BF248" s="204">
        <f t="shared" si="55"/>
        <v>0</v>
      </c>
      <c r="BG248" s="204">
        <f t="shared" si="56"/>
        <v>0</v>
      </c>
      <c r="BH248" s="204">
        <f t="shared" si="57"/>
        <v>0</v>
      </c>
      <c r="BI248" s="204">
        <f t="shared" si="58"/>
        <v>0</v>
      </c>
      <c r="BJ248" s="18" t="s">
        <v>83</v>
      </c>
      <c r="BK248" s="204">
        <f t="shared" si="59"/>
        <v>0</v>
      </c>
      <c r="BL248" s="18" t="s">
        <v>169</v>
      </c>
      <c r="BM248" s="203" t="s">
        <v>2038</v>
      </c>
    </row>
    <row r="249" spans="1:65" s="2" customFormat="1" ht="16.5" customHeight="1">
      <c r="A249" s="35"/>
      <c r="B249" s="36"/>
      <c r="C249" s="254" t="s">
        <v>1261</v>
      </c>
      <c r="D249" s="254" t="s">
        <v>340</v>
      </c>
      <c r="E249" s="255" t="s">
        <v>8084</v>
      </c>
      <c r="F249" s="256" t="s">
        <v>8068</v>
      </c>
      <c r="G249" s="257" t="s">
        <v>5317</v>
      </c>
      <c r="H249" s="258">
        <v>1</v>
      </c>
      <c r="I249" s="259"/>
      <c r="J249" s="260">
        <f t="shared" si="50"/>
        <v>0</v>
      </c>
      <c r="K249" s="256" t="s">
        <v>6783</v>
      </c>
      <c r="L249" s="261"/>
      <c r="M249" s="262" t="s">
        <v>1</v>
      </c>
      <c r="N249" s="263" t="s">
        <v>40</v>
      </c>
      <c r="O249" s="72"/>
      <c r="P249" s="201">
        <f t="shared" si="51"/>
        <v>0</v>
      </c>
      <c r="Q249" s="201">
        <v>0</v>
      </c>
      <c r="R249" s="201">
        <f t="shared" si="52"/>
        <v>0</v>
      </c>
      <c r="S249" s="201">
        <v>0</v>
      </c>
      <c r="T249" s="202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531</v>
      </c>
      <c r="AT249" s="203" t="s">
        <v>340</v>
      </c>
      <c r="AU249" s="203" t="s">
        <v>86</v>
      </c>
      <c r="AY249" s="18" t="s">
        <v>239</v>
      </c>
      <c r="BE249" s="204">
        <f t="shared" si="54"/>
        <v>0</v>
      </c>
      <c r="BF249" s="204">
        <f t="shared" si="55"/>
        <v>0</v>
      </c>
      <c r="BG249" s="204">
        <f t="shared" si="56"/>
        <v>0</v>
      </c>
      <c r="BH249" s="204">
        <f t="shared" si="57"/>
        <v>0</v>
      </c>
      <c r="BI249" s="204">
        <f t="shared" si="58"/>
        <v>0</v>
      </c>
      <c r="BJ249" s="18" t="s">
        <v>83</v>
      </c>
      <c r="BK249" s="204">
        <f t="shared" si="59"/>
        <v>0</v>
      </c>
      <c r="BL249" s="18" t="s">
        <v>169</v>
      </c>
      <c r="BM249" s="203" t="s">
        <v>2056</v>
      </c>
    </row>
    <row r="250" spans="1:65" s="12" customFormat="1" ht="22.9" customHeight="1">
      <c r="B250" s="176"/>
      <c r="C250" s="177"/>
      <c r="D250" s="178" t="s">
        <v>74</v>
      </c>
      <c r="E250" s="190" t="s">
        <v>8085</v>
      </c>
      <c r="F250" s="190" t="s">
        <v>8086</v>
      </c>
      <c r="G250" s="177"/>
      <c r="H250" s="177"/>
      <c r="I250" s="180"/>
      <c r="J250" s="191">
        <f>BK250</f>
        <v>0</v>
      </c>
      <c r="K250" s="177"/>
      <c r="L250" s="182"/>
      <c r="M250" s="183"/>
      <c r="N250" s="184"/>
      <c r="O250" s="184"/>
      <c r="P250" s="185">
        <f>SUM(P251:P283)</f>
        <v>0</v>
      </c>
      <c r="Q250" s="184"/>
      <c r="R250" s="185">
        <f>SUM(R251:R283)</f>
        <v>0</v>
      </c>
      <c r="S250" s="184"/>
      <c r="T250" s="186">
        <f>SUM(T251:T283)</f>
        <v>0</v>
      </c>
      <c r="AR250" s="187" t="s">
        <v>86</v>
      </c>
      <c r="AT250" s="188" t="s">
        <v>74</v>
      </c>
      <c r="AU250" s="188" t="s">
        <v>83</v>
      </c>
      <c r="AY250" s="187" t="s">
        <v>239</v>
      </c>
      <c r="BK250" s="189">
        <f>SUM(BK251:BK283)</f>
        <v>0</v>
      </c>
    </row>
    <row r="251" spans="1:65" s="2" customFormat="1" ht="24.2" customHeight="1">
      <c r="A251" s="35"/>
      <c r="B251" s="36"/>
      <c r="C251" s="254" t="s">
        <v>1267</v>
      </c>
      <c r="D251" s="254" t="s">
        <v>340</v>
      </c>
      <c r="E251" s="255" t="s">
        <v>8087</v>
      </c>
      <c r="F251" s="256" t="s">
        <v>8088</v>
      </c>
      <c r="G251" s="257" t="s">
        <v>5317</v>
      </c>
      <c r="H251" s="258">
        <v>1</v>
      </c>
      <c r="I251" s="259"/>
      <c r="J251" s="260">
        <f t="shared" ref="J251:J283" si="60">ROUND(I251*H251,2)</f>
        <v>0</v>
      </c>
      <c r="K251" s="256" t="s">
        <v>6783</v>
      </c>
      <c r="L251" s="261"/>
      <c r="M251" s="262" t="s">
        <v>1</v>
      </c>
      <c r="N251" s="263" t="s">
        <v>40</v>
      </c>
      <c r="O251" s="72"/>
      <c r="P251" s="201">
        <f t="shared" ref="P251:P283" si="61">O251*H251</f>
        <v>0</v>
      </c>
      <c r="Q251" s="201">
        <v>0</v>
      </c>
      <c r="R251" s="201">
        <f t="shared" ref="R251:R283" si="62">Q251*H251</f>
        <v>0</v>
      </c>
      <c r="S251" s="201">
        <v>0</v>
      </c>
      <c r="T251" s="202">
        <f t="shared" ref="T251:T283" si="63"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531</v>
      </c>
      <c r="AT251" s="203" t="s">
        <v>340</v>
      </c>
      <c r="AU251" s="203" t="s">
        <v>86</v>
      </c>
      <c r="AY251" s="18" t="s">
        <v>239</v>
      </c>
      <c r="BE251" s="204">
        <f t="shared" ref="BE251:BE283" si="64">IF(N251="základní",J251,0)</f>
        <v>0</v>
      </c>
      <c r="BF251" s="204">
        <f t="shared" ref="BF251:BF283" si="65">IF(N251="snížená",J251,0)</f>
        <v>0</v>
      </c>
      <c r="BG251" s="204">
        <f t="shared" ref="BG251:BG283" si="66">IF(N251="zákl. přenesená",J251,0)</f>
        <v>0</v>
      </c>
      <c r="BH251" s="204">
        <f t="shared" ref="BH251:BH283" si="67">IF(N251="sníž. přenesená",J251,0)</f>
        <v>0</v>
      </c>
      <c r="BI251" s="204">
        <f t="shared" ref="BI251:BI283" si="68">IF(N251="nulová",J251,0)</f>
        <v>0</v>
      </c>
      <c r="BJ251" s="18" t="s">
        <v>83</v>
      </c>
      <c r="BK251" s="204">
        <f t="shared" ref="BK251:BK283" si="69">ROUND(I251*H251,2)</f>
        <v>0</v>
      </c>
      <c r="BL251" s="18" t="s">
        <v>169</v>
      </c>
      <c r="BM251" s="203" t="s">
        <v>2089</v>
      </c>
    </row>
    <row r="252" spans="1:65" s="2" customFormat="1" ht="16.5" customHeight="1">
      <c r="A252" s="35"/>
      <c r="B252" s="36"/>
      <c r="C252" s="254" t="s">
        <v>1273</v>
      </c>
      <c r="D252" s="254" t="s">
        <v>340</v>
      </c>
      <c r="E252" s="255" t="s">
        <v>8005</v>
      </c>
      <c r="F252" s="256" t="s">
        <v>8006</v>
      </c>
      <c r="G252" s="257" t="s">
        <v>5317</v>
      </c>
      <c r="H252" s="258">
        <v>1</v>
      </c>
      <c r="I252" s="259"/>
      <c r="J252" s="260">
        <f t="shared" si="60"/>
        <v>0</v>
      </c>
      <c r="K252" s="256" t="s">
        <v>6783</v>
      </c>
      <c r="L252" s="261"/>
      <c r="M252" s="262" t="s">
        <v>1</v>
      </c>
      <c r="N252" s="263" t="s">
        <v>40</v>
      </c>
      <c r="O252" s="72"/>
      <c r="P252" s="201">
        <f t="shared" si="61"/>
        <v>0</v>
      </c>
      <c r="Q252" s="201">
        <v>0</v>
      </c>
      <c r="R252" s="201">
        <f t="shared" si="62"/>
        <v>0</v>
      </c>
      <c r="S252" s="201">
        <v>0</v>
      </c>
      <c r="T252" s="202">
        <f t="shared" si="6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531</v>
      </c>
      <c r="AT252" s="203" t="s">
        <v>340</v>
      </c>
      <c r="AU252" s="203" t="s">
        <v>86</v>
      </c>
      <c r="AY252" s="18" t="s">
        <v>239</v>
      </c>
      <c r="BE252" s="204">
        <f t="shared" si="64"/>
        <v>0</v>
      </c>
      <c r="BF252" s="204">
        <f t="shared" si="65"/>
        <v>0</v>
      </c>
      <c r="BG252" s="204">
        <f t="shared" si="66"/>
        <v>0</v>
      </c>
      <c r="BH252" s="204">
        <f t="shared" si="67"/>
        <v>0</v>
      </c>
      <c r="BI252" s="204">
        <f t="shared" si="68"/>
        <v>0</v>
      </c>
      <c r="BJ252" s="18" t="s">
        <v>83</v>
      </c>
      <c r="BK252" s="204">
        <f t="shared" si="69"/>
        <v>0</v>
      </c>
      <c r="BL252" s="18" t="s">
        <v>169</v>
      </c>
      <c r="BM252" s="203" t="s">
        <v>2103</v>
      </c>
    </row>
    <row r="253" spans="1:65" s="2" customFormat="1" ht="16.5" customHeight="1">
      <c r="A253" s="35"/>
      <c r="B253" s="36"/>
      <c r="C253" s="254" t="s">
        <v>1279</v>
      </c>
      <c r="D253" s="254" t="s">
        <v>340</v>
      </c>
      <c r="E253" s="255" t="s">
        <v>8007</v>
      </c>
      <c r="F253" s="256" t="s">
        <v>8008</v>
      </c>
      <c r="G253" s="257" t="s">
        <v>5317</v>
      </c>
      <c r="H253" s="258">
        <v>1</v>
      </c>
      <c r="I253" s="259"/>
      <c r="J253" s="260">
        <f t="shared" si="60"/>
        <v>0</v>
      </c>
      <c r="K253" s="256" t="s">
        <v>6783</v>
      </c>
      <c r="L253" s="261"/>
      <c r="M253" s="262" t="s">
        <v>1</v>
      </c>
      <c r="N253" s="263" t="s">
        <v>40</v>
      </c>
      <c r="O253" s="72"/>
      <c r="P253" s="201">
        <f t="shared" si="61"/>
        <v>0</v>
      </c>
      <c r="Q253" s="201">
        <v>0</v>
      </c>
      <c r="R253" s="201">
        <f t="shared" si="62"/>
        <v>0</v>
      </c>
      <c r="S253" s="201">
        <v>0</v>
      </c>
      <c r="T253" s="202">
        <f t="shared" si="6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531</v>
      </c>
      <c r="AT253" s="203" t="s">
        <v>340</v>
      </c>
      <c r="AU253" s="203" t="s">
        <v>86</v>
      </c>
      <c r="AY253" s="18" t="s">
        <v>239</v>
      </c>
      <c r="BE253" s="204">
        <f t="shared" si="64"/>
        <v>0</v>
      </c>
      <c r="BF253" s="204">
        <f t="shared" si="65"/>
        <v>0</v>
      </c>
      <c r="BG253" s="204">
        <f t="shared" si="66"/>
        <v>0</v>
      </c>
      <c r="BH253" s="204">
        <f t="shared" si="67"/>
        <v>0</v>
      </c>
      <c r="BI253" s="204">
        <f t="shared" si="68"/>
        <v>0</v>
      </c>
      <c r="BJ253" s="18" t="s">
        <v>83</v>
      </c>
      <c r="BK253" s="204">
        <f t="shared" si="69"/>
        <v>0</v>
      </c>
      <c r="BL253" s="18" t="s">
        <v>169</v>
      </c>
      <c r="BM253" s="203" t="s">
        <v>2116</v>
      </c>
    </row>
    <row r="254" spans="1:65" s="2" customFormat="1" ht="16.5" customHeight="1">
      <c r="A254" s="35"/>
      <c r="B254" s="36"/>
      <c r="C254" s="254" t="s">
        <v>1285</v>
      </c>
      <c r="D254" s="254" t="s">
        <v>340</v>
      </c>
      <c r="E254" s="255" t="s">
        <v>8089</v>
      </c>
      <c r="F254" s="256" t="s">
        <v>8010</v>
      </c>
      <c r="G254" s="257" t="s">
        <v>5317</v>
      </c>
      <c r="H254" s="258">
        <v>2</v>
      </c>
      <c r="I254" s="259"/>
      <c r="J254" s="260">
        <f t="shared" si="60"/>
        <v>0</v>
      </c>
      <c r="K254" s="256" t="s">
        <v>6783</v>
      </c>
      <c r="L254" s="261"/>
      <c r="M254" s="262" t="s">
        <v>1</v>
      </c>
      <c r="N254" s="263" t="s">
        <v>40</v>
      </c>
      <c r="O254" s="72"/>
      <c r="P254" s="201">
        <f t="shared" si="61"/>
        <v>0</v>
      </c>
      <c r="Q254" s="201">
        <v>0</v>
      </c>
      <c r="R254" s="201">
        <f t="shared" si="62"/>
        <v>0</v>
      </c>
      <c r="S254" s="201">
        <v>0</v>
      </c>
      <c r="T254" s="202">
        <f t="shared" si="6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531</v>
      </c>
      <c r="AT254" s="203" t="s">
        <v>340</v>
      </c>
      <c r="AU254" s="203" t="s">
        <v>86</v>
      </c>
      <c r="AY254" s="18" t="s">
        <v>239</v>
      </c>
      <c r="BE254" s="204">
        <f t="shared" si="64"/>
        <v>0</v>
      </c>
      <c r="BF254" s="204">
        <f t="shared" si="65"/>
        <v>0</v>
      </c>
      <c r="BG254" s="204">
        <f t="shared" si="66"/>
        <v>0</v>
      </c>
      <c r="BH254" s="204">
        <f t="shared" si="67"/>
        <v>0</v>
      </c>
      <c r="BI254" s="204">
        <f t="shared" si="68"/>
        <v>0</v>
      </c>
      <c r="BJ254" s="18" t="s">
        <v>83</v>
      </c>
      <c r="BK254" s="204">
        <f t="shared" si="69"/>
        <v>0</v>
      </c>
      <c r="BL254" s="18" t="s">
        <v>169</v>
      </c>
      <c r="BM254" s="203" t="s">
        <v>2137</v>
      </c>
    </row>
    <row r="255" spans="1:65" s="2" customFormat="1" ht="16.5" customHeight="1">
      <c r="A255" s="35"/>
      <c r="B255" s="36"/>
      <c r="C255" s="254" t="s">
        <v>1291</v>
      </c>
      <c r="D255" s="254" t="s">
        <v>340</v>
      </c>
      <c r="E255" s="255" t="s">
        <v>8090</v>
      </c>
      <c r="F255" s="256" t="s">
        <v>8012</v>
      </c>
      <c r="G255" s="257" t="s">
        <v>5317</v>
      </c>
      <c r="H255" s="258">
        <v>2</v>
      </c>
      <c r="I255" s="259"/>
      <c r="J255" s="260">
        <f t="shared" si="60"/>
        <v>0</v>
      </c>
      <c r="K255" s="256" t="s">
        <v>6783</v>
      </c>
      <c r="L255" s="261"/>
      <c r="M255" s="262" t="s">
        <v>1</v>
      </c>
      <c r="N255" s="263" t="s">
        <v>40</v>
      </c>
      <c r="O255" s="72"/>
      <c r="P255" s="201">
        <f t="shared" si="61"/>
        <v>0</v>
      </c>
      <c r="Q255" s="201">
        <v>0</v>
      </c>
      <c r="R255" s="201">
        <f t="shared" si="62"/>
        <v>0</v>
      </c>
      <c r="S255" s="201">
        <v>0</v>
      </c>
      <c r="T255" s="202">
        <f t="shared" si="6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531</v>
      </c>
      <c r="AT255" s="203" t="s">
        <v>340</v>
      </c>
      <c r="AU255" s="203" t="s">
        <v>86</v>
      </c>
      <c r="AY255" s="18" t="s">
        <v>239</v>
      </c>
      <c r="BE255" s="204">
        <f t="shared" si="64"/>
        <v>0</v>
      </c>
      <c r="BF255" s="204">
        <f t="shared" si="65"/>
        <v>0</v>
      </c>
      <c r="BG255" s="204">
        <f t="shared" si="66"/>
        <v>0</v>
      </c>
      <c r="BH255" s="204">
        <f t="shared" si="67"/>
        <v>0</v>
      </c>
      <c r="BI255" s="204">
        <f t="shared" si="68"/>
        <v>0</v>
      </c>
      <c r="BJ255" s="18" t="s">
        <v>83</v>
      </c>
      <c r="BK255" s="204">
        <f t="shared" si="69"/>
        <v>0</v>
      </c>
      <c r="BL255" s="18" t="s">
        <v>169</v>
      </c>
      <c r="BM255" s="203" t="s">
        <v>2149</v>
      </c>
    </row>
    <row r="256" spans="1:65" s="2" customFormat="1" ht="16.5" customHeight="1">
      <c r="A256" s="35"/>
      <c r="B256" s="36"/>
      <c r="C256" s="254" t="s">
        <v>1297</v>
      </c>
      <c r="D256" s="254" t="s">
        <v>340</v>
      </c>
      <c r="E256" s="255" t="s">
        <v>8013</v>
      </c>
      <c r="F256" s="256" t="s">
        <v>8014</v>
      </c>
      <c r="G256" s="257" t="s">
        <v>5317</v>
      </c>
      <c r="H256" s="258">
        <v>1</v>
      </c>
      <c r="I256" s="259"/>
      <c r="J256" s="260">
        <f t="shared" si="60"/>
        <v>0</v>
      </c>
      <c r="K256" s="256" t="s">
        <v>6783</v>
      </c>
      <c r="L256" s="261"/>
      <c r="M256" s="262" t="s">
        <v>1</v>
      </c>
      <c r="N256" s="263" t="s">
        <v>40</v>
      </c>
      <c r="O256" s="72"/>
      <c r="P256" s="201">
        <f t="shared" si="61"/>
        <v>0</v>
      </c>
      <c r="Q256" s="201">
        <v>0</v>
      </c>
      <c r="R256" s="201">
        <f t="shared" si="62"/>
        <v>0</v>
      </c>
      <c r="S256" s="201">
        <v>0</v>
      </c>
      <c r="T256" s="202">
        <f t="shared" si="6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531</v>
      </c>
      <c r="AT256" s="203" t="s">
        <v>340</v>
      </c>
      <c r="AU256" s="203" t="s">
        <v>86</v>
      </c>
      <c r="AY256" s="18" t="s">
        <v>239</v>
      </c>
      <c r="BE256" s="204">
        <f t="shared" si="64"/>
        <v>0</v>
      </c>
      <c r="BF256" s="204">
        <f t="shared" si="65"/>
        <v>0</v>
      </c>
      <c r="BG256" s="204">
        <f t="shared" si="66"/>
        <v>0</v>
      </c>
      <c r="BH256" s="204">
        <f t="shared" si="67"/>
        <v>0</v>
      </c>
      <c r="BI256" s="204">
        <f t="shared" si="68"/>
        <v>0</v>
      </c>
      <c r="BJ256" s="18" t="s">
        <v>83</v>
      </c>
      <c r="BK256" s="204">
        <f t="shared" si="69"/>
        <v>0</v>
      </c>
      <c r="BL256" s="18" t="s">
        <v>169</v>
      </c>
      <c r="BM256" s="203" t="s">
        <v>2158</v>
      </c>
    </row>
    <row r="257" spans="1:65" s="2" customFormat="1" ht="16.5" customHeight="1">
      <c r="A257" s="35"/>
      <c r="B257" s="36"/>
      <c r="C257" s="254" t="s">
        <v>1308</v>
      </c>
      <c r="D257" s="254" t="s">
        <v>340</v>
      </c>
      <c r="E257" s="255" t="s">
        <v>8091</v>
      </c>
      <c r="F257" s="256" t="s">
        <v>8092</v>
      </c>
      <c r="G257" s="257" t="s">
        <v>5317</v>
      </c>
      <c r="H257" s="258">
        <v>1</v>
      </c>
      <c r="I257" s="259"/>
      <c r="J257" s="260">
        <f t="shared" si="60"/>
        <v>0</v>
      </c>
      <c r="K257" s="256" t="s">
        <v>6783</v>
      </c>
      <c r="L257" s="261"/>
      <c r="M257" s="262" t="s">
        <v>1</v>
      </c>
      <c r="N257" s="263" t="s">
        <v>40</v>
      </c>
      <c r="O257" s="72"/>
      <c r="P257" s="201">
        <f t="shared" si="61"/>
        <v>0</v>
      </c>
      <c r="Q257" s="201">
        <v>0</v>
      </c>
      <c r="R257" s="201">
        <f t="shared" si="62"/>
        <v>0</v>
      </c>
      <c r="S257" s="201">
        <v>0</v>
      </c>
      <c r="T257" s="202">
        <f t="shared" si="6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531</v>
      </c>
      <c r="AT257" s="203" t="s">
        <v>340</v>
      </c>
      <c r="AU257" s="203" t="s">
        <v>86</v>
      </c>
      <c r="AY257" s="18" t="s">
        <v>239</v>
      </c>
      <c r="BE257" s="204">
        <f t="shared" si="64"/>
        <v>0</v>
      </c>
      <c r="BF257" s="204">
        <f t="shared" si="65"/>
        <v>0</v>
      </c>
      <c r="BG257" s="204">
        <f t="shared" si="66"/>
        <v>0</v>
      </c>
      <c r="BH257" s="204">
        <f t="shared" si="67"/>
        <v>0</v>
      </c>
      <c r="BI257" s="204">
        <f t="shared" si="68"/>
        <v>0</v>
      </c>
      <c r="BJ257" s="18" t="s">
        <v>83</v>
      </c>
      <c r="BK257" s="204">
        <f t="shared" si="69"/>
        <v>0</v>
      </c>
      <c r="BL257" s="18" t="s">
        <v>169</v>
      </c>
      <c r="BM257" s="203" t="s">
        <v>2169</v>
      </c>
    </row>
    <row r="258" spans="1:65" s="2" customFormat="1" ht="16.5" customHeight="1">
      <c r="A258" s="35"/>
      <c r="B258" s="36"/>
      <c r="C258" s="254" t="s">
        <v>1320</v>
      </c>
      <c r="D258" s="254" t="s">
        <v>340</v>
      </c>
      <c r="E258" s="255" t="s">
        <v>8017</v>
      </c>
      <c r="F258" s="256" t="s">
        <v>8018</v>
      </c>
      <c r="G258" s="257" t="s">
        <v>5317</v>
      </c>
      <c r="H258" s="258">
        <v>1</v>
      </c>
      <c r="I258" s="259"/>
      <c r="J258" s="260">
        <f t="shared" si="60"/>
        <v>0</v>
      </c>
      <c r="K258" s="256" t="s">
        <v>6783</v>
      </c>
      <c r="L258" s="261"/>
      <c r="M258" s="262" t="s">
        <v>1</v>
      </c>
      <c r="N258" s="263" t="s">
        <v>40</v>
      </c>
      <c r="O258" s="72"/>
      <c r="P258" s="201">
        <f t="shared" si="61"/>
        <v>0</v>
      </c>
      <c r="Q258" s="201">
        <v>0</v>
      </c>
      <c r="R258" s="201">
        <f t="shared" si="62"/>
        <v>0</v>
      </c>
      <c r="S258" s="201">
        <v>0</v>
      </c>
      <c r="T258" s="202">
        <f t="shared" si="6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531</v>
      </c>
      <c r="AT258" s="203" t="s">
        <v>340</v>
      </c>
      <c r="AU258" s="203" t="s">
        <v>86</v>
      </c>
      <c r="AY258" s="18" t="s">
        <v>239</v>
      </c>
      <c r="BE258" s="204">
        <f t="shared" si="64"/>
        <v>0</v>
      </c>
      <c r="BF258" s="204">
        <f t="shared" si="65"/>
        <v>0</v>
      </c>
      <c r="BG258" s="204">
        <f t="shared" si="66"/>
        <v>0</v>
      </c>
      <c r="BH258" s="204">
        <f t="shared" si="67"/>
        <v>0</v>
      </c>
      <c r="BI258" s="204">
        <f t="shared" si="68"/>
        <v>0</v>
      </c>
      <c r="BJ258" s="18" t="s">
        <v>83</v>
      </c>
      <c r="BK258" s="204">
        <f t="shared" si="69"/>
        <v>0</v>
      </c>
      <c r="BL258" s="18" t="s">
        <v>169</v>
      </c>
      <c r="BM258" s="203" t="s">
        <v>2192</v>
      </c>
    </row>
    <row r="259" spans="1:65" s="2" customFormat="1" ht="21.75" customHeight="1">
      <c r="A259" s="35"/>
      <c r="B259" s="36"/>
      <c r="C259" s="254" t="s">
        <v>1328</v>
      </c>
      <c r="D259" s="254" t="s">
        <v>340</v>
      </c>
      <c r="E259" s="255" t="s">
        <v>8019</v>
      </c>
      <c r="F259" s="256" t="s">
        <v>8020</v>
      </c>
      <c r="G259" s="257" t="s">
        <v>5317</v>
      </c>
      <c r="H259" s="258">
        <v>1</v>
      </c>
      <c r="I259" s="259"/>
      <c r="J259" s="260">
        <f t="shared" si="60"/>
        <v>0</v>
      </c>
      <c r="K259" s="256" t="s">
        <v>6783</v>
      </c>
      <c r="L259" s="261"/>
      <c r="M259" s="262" t="s">
        <v>1</v>
      </c>
      <c r="N259" s="263" t="s">
        <v>40</v>
      </c>
      <c r="O259" s="72"/>
      <c r="P259" s="201">
        <f t="shared" si="61"/>
        <v>0</v>
      </c>
      <c r="Q259" s="201">
        <v>0</v>
      </c>
      <c r="R259" s="201">
        <f t="shared" si="62"/>
        <v>0</v>
      </c>
      <c r="S259" s="201">
        <v>0</v>
      </c>
      <c r="T259" s="202">
        <f t="shared" si="6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531</v>
      </c>
      <c r="AT259" s="203" t="s">
        <v>340</v>
      </c>
      <c r="AU259" s="203" t="s">
        <v>86</v>
      </c>
      <c r="AY259" s="18" t="s">
        <v>239</v>
      </c>
      <c r="BE259" s="204">
        <f t="shared" si="64"/>
        <v>0</v>
      </c>
      <c r="BF259" s="204">
        <f t="shared" si="65"/>
        <v>0</v>
      </c>
      <c r="BG259" s="204">
        <f t="shared" si="66"/>
        <v>0</v>
      </c>
      <c r="BH259" s="204">
        <f t="shared" si="67"/>
        <v>0</v>
      </c>
      <c r="BI259" s="204">
        <f t="shared" si="68"/>
        <v>0</v>
      </c>
      <c r="BJ259" s="18" t="s">
        <v>83</v>
      </c>
      <c r="BK259" s="204">
        <f t="shared" si="69"/>
        <v>0</v>
      </c>
      <c r="BL259" s="18" t="s">
        <v>169</v>
      </c>
      <c r="BM259" s="203" t="s">
        <v>2206</v>
      </c>
    </row>
    <row r="260" spans="1:65" s="2" customFormat="1" ht="16.5" customHeight="1">
      <c r="A260" s="35"/>
      <c r="B260" s="36"/>
      <c r="C260" s="254" t="s">
        <v>1337</v>
      </c>
      <c r="D260" s="254" t="s">
        <v>340</v>
      </c>
      <c r="E260" s="255" t="s">
        <v>8093</v>
      </c>
      <c r="F260" s="256" t="s">
        <v>8094</v>
      </c>
      <c r="G260" s="257" t="s">
        <v>5317</v>
      </c>
      <c r="H260" s="258">
        <v>1</v>
      </c>
      <c r="I260" s="259"/>
      <c r="J260" s="260">
        <f t="shared" si="60"/>
        <v>0</v>
      </c>
      <c r="K260" s="256" t="s">
        <v>6783</v>
      </c>
      <c r="L260" s="261"/>
      <c r="M260" s="262" t="s">
        <v>1</v>
      </c>
      <c r="N260" s="263" t="s">
        <v>40</v>
      </c>
      <c r="O260" s="72"/>
      <c r="P260" s="201">
        <f t="shared" si="61"/>
        <v>0</v>
      </c>
      <c r="Q260" s="201">
        <v>0</v>
      </c>
      <c r="R260" s="201">
        <f t="shared" si="62"/>
        <v>0</v>
      </c>
      <c r="S260" s="201">
        <v>0</v>
      </c>
      <c r="T260" s="202">
        <f t="shared" si="6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531</v>
      </c>
      <c r="AT260" s="203" t="s">
        <v>340</v>
      </c>
      <c r="AU260" s="203" t="s">
        <v>86</v>
      </c>
      <c r="AY260" s="18" t="s">
        <v>239</v>
      </c>
      <c r="BE260" s="204">
        <f t="shared" si="64"/>
        <v>0</v>
      </c>
      <c r="BF260" s="204">
        <f t="shared" si="65"/>
        <v>0</v>
      </c>
      <c r="BG260" s="204">
        <f t="shared" si="66"/>
        <v>0</v>
      </c>
      <c r="BH260" s="204">
        <f t="shared" si="67"/>
        <v>0</v>
      </c>
      <c r="BI260" s="204">
        <f t="shared" si="68"/>
        <v>0</v>
      </c>
      <c r="BJ260" s="18" t="s">
        <v>83</v>
      </c>
      <c r="BK260" s="204">
        <f t="shared" si="69"/>
        <v>0</v>
      </c>
      <c r="BL260" s="18" t="s">
        <v>169</v>
      </c>
      <c r="BM260" s="203" t="s">
        <v>2230</v>
      </c>
    </row>
    <row r="261" spans="1:65" s="2" customFormat="1" ht="16.5" customHeight="1">
      <c r="A261" s="35"/>
      <c r="B261" s="36"/>
      <c r="C261" s="254" t="s">
        <v>1342</v>
      </c>
      <c r="D261" s="254" t="s">
        <v>340</v>
      </c>
      <c r="E261" s="255" t="s">
        <v>8095</v>
      </c>
      <c r="F261" s="256" t="s">
        <v>8096</v>
      </c>
      <c r="G261" s="257" t="s">
        <v>5317</v>
      </c>
      <c r="H261" s="258">
        <v>1</v>
      </c>
      <c r="I261" s="259"/>
      <c r="J261" s="260">
        <f t="shared" si="60"/>
        <v>0</v>
      </c>
      <c r="K261" s="256" t="s">
        <v>6783</v>
      </c>
      <c r="L261" s="261"/>
      <c r="M261" s="262" t="s">
        <v>1</v>
      </c>
      <c r="N261" s="263" t="s">
        <v>40</v>
      </c>
      <c r="O261" s="72"/>
      <c r="P261" s="201">
        <f t="shared" si="61"/>
        <v>0</v>
      </c>
      <c r="Q261" s="201">
        <v>0</v>
      </c>
      <c r="R261" s="201">
        <f t="shared" si="62"/>
        <v>0</v>
      </c>
      <c r="S261" s="201">
        <v>0</v>
      </c>
      <c r="T261" s="202">
        <f t="shared" si="6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531</v>
      </c>
      <c r="AT261" s="203" t="s">
        <v>340</v>
      </c>
      <c r="AU261" s="203" t="s">
        <v>86</v>
      </c>
      <c r="AY261" s="18" t="s">
        <v>239</v>
      </c>
      <c r="BE261" s="204">
        <f t="shared" si="64"/>
        <v>0</v>
      </c>
      <c r="BF261" s="204">
        <f t="shared" si="65"/>
        <v>0</v>
      </c>
      <c r="BG261" s="204">
        <f t="shared" si="66"/>
        <v>0</v>
      </c>
      <c r="BH261" s="204">
        <f t="shared" si="67"/>
        <v>0</v>
      </c>
      <c r="BI261" s="204">
        <f t="shared" si="68"/>
        <v>0</v>
      </c>
      <c r="BJ261" s="18" t="s">
        <v>83</v>
      </c>
      <c r="BK261" s="204">
        <f t="shared" si="69"/>
        <v>0</v>
      </c>
      <c r="BL261" s="18" t="s">
        <v>169</v>
      </c>
      <c r="BM261" s="203" t="s">
        <v>2252</v>
      </c>
    </row>
    <row r="262" spans="1:65" s="2" customFormat="1" ht="16.5" customHeight="1">
      <c r="A262" s="35"/>
      <c r="B262" s="36"/>
      <c r="C262" s="254" t="s">
        <v>1348</v>
      </c>
      <c r="D262" s="254" t="s">
        <v>340</v>
      </c>
      <c r="E262" s="255" t="s">
        <v>8097</v>
      </c>
      <c r="F262" s="256" t="s">
        <v>8098</v>
      </c>
      <c r="G262" s="257" t="s">
        <v>5317</v>
      </c>
      <c r="H262" s="258">
        <v>1</v>
      </c>
      <c r="I262" s="259"/>
      <c r="J262" s="260">
        <f t="shared" si="60"/>
        <v>0</v>
      </c>
      <c r="K262" s="256" t="s">
        <v>6783</v>
      </c>
      <c r="L262" s="261"/>
      <c r="M262" s="262" t="s">
        <v>1</v>
      </c>
      <c r="N262" s="263" t="s">
        <v>40</v>
      </c>
      <c r="O262" s="72"/>
      <c r="P262" s="201">
        <f t="shared" si="61"/>
        <v>0</v>
      </c>
      <c r="Q262" s="201">
        <v>0</v>
      </c>
      <c r="R262" s="201">
        <f t="shared" si="62"/>
        <v>0</v>
      </c>
      <c r="S262" s="201">
        <v>0</v>
      </c>
      <c r="T262" s="202">
        <f t="shared" si="6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531</v>
      </c>
      <c r="AT262" s="203" t="s">
        <v>340</v>
      </c>
      <c r="AU262" s="203" t="s">
        <v>86</v>
      </c>
      <c r="AY262" s="18" t="s">
        <v>239</v>
      </c>
      <c r="BE262" s="204">
        <f t="shared" si="64"/>
        <v>0</v>
      </c>
      <c r="BF262" s="204">
        <f t="shared" si="65"/>
        <v>0</v>
      </c>
      <c r="BG262" s="204">
        <f t="shared" si="66"/>
        <v>0</v>
      </c>
      <c r="BH262" s="204">
        <f t="shared" si="67"/>
        <v>0</v>
      </c>
      <c r="BI262" s="204">
        <f t="shared" si="68"/>
        <v>0</v>
      </c>
      <c r="BJ262" s="18" t="s">
        <v>83</v>
      </c>
      <c r="BK262" s="204">
        <f t="shared" si="69"/>
        <v>0</v>
      </c>
      <c r="BL262" s="18" t="s">
        <v>169</v>
      </c>
      <c r="BM262" s="203" t="s">
        <v>2266</v>
      </c>
    </row>
    <row r="263" spans="1:65" s="2" customFormat="1" ht="16.5" customHeight="1">
      <c r="A263" s="35"/>
      <c r="B263" s="36"/>
      <c r="C263" s="254" t="s">
        <v>1356</v>
      </c>
      <c r="D263" s="254" t="s">
        <v>340</v>
      </c>
      <c r="E263" s="255" t="s">
        <v>8076</v>
      </c>
      <c r="F263" s="256" t="s">
        <v>8024</v>
      </c>
      <c r="G263" s="257" t="s">
        <v>5317</v>
      </c>
      <c r="H263" s="258">
        <v>3</v>
      </c>
      <c r="I263" s="259"/>
      <c r="J263" s="260">
        <f t="shared" si="60"/>
        <v>0</v>
      </c>
      <c r="K263" s="256" t="s">
        <v>6783</v>
      </c>
      <c r="L263" s="261"/>
      <c r="M263" s="262" t="s">
        <v>1</v>
      </c>
      <c r="N263" s="263" t="s">
        <v>40</v>
      </c>
      <c r="O263" s="72"/>
      <c r="P263" s="201">
        <f t="shared" si="61"/>
        <v>0</v>
      </c>
      <c r="Q263" s="201">
        <v>0</v>
      </c>
      <c r="R263" s="201">
        <f t="shared" si="62"/>
        <v>0</v>
      </c>
      <c r="S263" s="201">
        <v>0</v>
      </c>
      <c r="T263" s="202">
        <f t="shared" si="6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531</v>
      </c>
      <c r="AT263" s="203" t="s">
        <v>340</v>
      </c>
      <c r="AU263" s="203" t="s">
        <v>86</v>
      </c>
      <c r="AY263" s="18" t="s">
        <v>239</v>
      </c>
      <c r="BE263" s="204">
        <f t="shared" si="64"/>
        <v>0</v>
      </c>
      <c r="BF263" s="204">
        <f t="shared" si="65"/>
        <v>0</v>
      </c>
      <c r="BG263" s="204">
        <f t="shared" si="66"/>
        <v>0</v>
      </c>
      <c r="BH263" s="204">
        <f t="shared" si="67"/>
        <v>0</v>
      </c>
      <c r="BI263" s="204">
        <f t="shared" si="68"/>
        <v>0</v>
      </c>
      <c r="BJ263" s="18" t="s">
        <v>83</v>
      </c>
      <c r="BK263" s="204">
        <f t="shared" si="69"/>
        <v>0</v>
      </c>
      <c r="BL263" s="18" t="s">
        <v>169</v>
      </c>
      <c r="BM263" s="203" t="s">
        <v>2288</v>
      </c>
    </row>
    <row r="264" spans="1:65" s="2" customFormat="1" ht="16.5" customHeight="1">
      <c r="A264" s="35"/>
      <c r="B264" s="36"/>
      <c r="C264" s="254" t="s">
        <v>1361</v>
      </c>
      <c r="D264" s="254" t="s">
        <v>340</v>
      </c>
      <c r="E264" s="255" t="s">
        <v>8025</v>
      </c>
      <c r="F264" s="256" t="s">
        <v>8026</v>
      </c>
      <c r="G264" s="257" t="s">
        <v>5317</v>
      </c>
      <c r="H264" s="258">
        <v>15</v>
      </c>
      <c r="I264" s="259"/>
      <c r="J264" s="260">
        <f t="shared" si="60"/>
        <v>0</v>
      </c>
      <c r="K264" s="256" t="s">
        <v>6783</v>
      </c>
      <c r="L264" s="261"/>
      <c r="M264" s="262" t="s">
        <v>1</v>
      </c>
      <c r="N264" s="263" t="s">
        <v>40</v>
      </c>
      <c r="O264" s="72"/>
      <c r="P264" s="201">
        <f t="shared" si="61"/>
        <v>0</v>
      </c>
      <c r="Q264" s="201">
        <v>0</v>
      </c>
      <c r="R264" s="201">
        <f t="shared" si="62"/>
        <v>0</v>
      </c>
      <c r="S264" s="201">
        <v>0</v>
      </c>
      <c r="T264" s="202">
        <f t="shared" si="6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531</v>
      </c>
      <c r="AT264" s="203" t="s">
        <v>340</v>
      </c>
      <c r="AU264" s="203" t="s">
        <v>86</v>
      </c>
      <c r="AY264" s="18" t="s">
        <v>239</v>
      </c>
      <c r="BE264" s="204">
        <f t="shared" si="64"/>
        <v>0</v>
      </c>
      <c r="BF264" s="204">
        <f t="shared" si="65"/>
        <v>0</v>
      </c>
      <c r="BG264" s="204">
        <f t="shared" si="66"/>
        <v>0</v>
      </c>
      <c r="BH264" s="204">
        <f t="shared" si="67"/>
        <v>0</v>
      </c>
      <c r="BI264" s="204">
        <f t="shared" si="68"/>
        <v>0</v>
      </c>
      <c r="BJ264" s="18" t="s">
        <v>83</v>
      </c>
      <c r="BK264" s="204">
        <f t="shared" si="69"/>
        <v>0</v>
      </c>
      <c r="BL264" s="18" t="s">
        <v>169</v>
      </c>
      <c r="BM264" s="203" t="s">
        <v>2308</v>
      </c>
    </row>
    <row r="265" spans="1:65" s="2" customFormat="1" ht="16.5" customHeight="1">
      <c r="A265" s="35"/>
      <c r="B265" s="36"/>
      <c r="C265" s="254" t="s">
        <v>1366</v>
      </c>
      <c r="D265" s="254" t="s">
        <v>340</v>
      </c>
      <c r="E265" s="255" t="s">
        <v>8027</v>
      </c>
      <c r="F265" s="256" t="s">
        <v>8028</v>
      </c>
      <c r="G265" s="257" t="s">
        <v>5317</v>
      </c>
      <c r="H265" s="258">
        <v>2</v>
      </c>
      <c r="I265" s="259"/>
      <c r="J265" s="260">
        <f t="shared" si="60"/>
        <v>0</v>
      </c>
      <c r="K265" s="256" t="s">
        <v>6783</v>
      </c>
      <c r="L265" s="261"/>
      <c r="M265" s="262" t="s">
        <v>1</v>
      </c>
      <c r="N265" s="263" t="s">
        <v>40</v>
      </c>
      <c r="O265" s="72"/>
      <c r="P265" s="201">
        <f t="shared" si="61"/>
        <v>0</v>
      </c>
      <c r="Q265" s="201">
        <v>0</v>
      </c>
      <c r="R265" s="201">
        <f t="shared" si="62"/>
        <v>0</v>
      </c>
      <c r="S265" s="201">
        <v>0</v>
      </c>
      <c r="T265" s="202">
        <f t="shared" si="6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531</v>
      </c>
      <c r="AT265" s="203" t="s">
        <v>340</v>
      </c>
      <c r="AU265" s="203" t="s">
        <v>86</v>
      </c>
      <c r="AY265" s="18" t="s">
        <v>239</v>
      </c>
      <c r="BE265" s="204">
        <f t="shared" si="64"/>
        <v>0</v>
      </c>
      <c r="BF265" s="204">
        <f t="shared" si="65"/>
        <v>0</v>
      </c>
      <c r="BG265" s="204">
        <f t="shared" si="66"/>
        <v>0</v>
      </c>
      <c r="BH265" s="204">
        <f t="shared" si="67"/>
        <v>0</v>
      </c>
      <c r="BI265" s="204">
        <f t="shared" si="68"/>
        <v>0</v>
      </c>
      <c r="BJ265" s="18" t="s">
        <v>83</v>
      </c>
      <c r="BK265" s="204">
        <f t="shared" si="69"/>
        <v>0</v>
      </c>
      <c r="BL265" s="18" t="s">
        <v>169</v>
      </c>
      <c r="BM265" s="203" t="s">
        <v>2320</v>
      </c>
    </row>
    <row r="266" spans="1:65" s="2" customFormat="1" ht="16.5" customHeight="1">
      <c r="A266" s="35"/>
      <c r="B266" s="36"/>
      <c r="C266" s="254" t="s">
        <v>1380</v>
      </c>
      <c r="D266" s="254" t="s">
        <v>340</v>
      </c>
      <c r="E266" s="255" t="s">
        <v>8099</v>
      </c>
      <c r="F266" s="256" t="s">
        <v>8100</v>
      </c>
      <c r="G266" s="257" t="s">
        <v>5317</v>
      </c>
      <c r="H266" s="258">
        <v>1</v>
      </c>
      <c r="I266" s="259"/>
      <c r="J266" s="260">
        <f t="shared" si="60"/>
        <v>0</v>
      </c>
      <c r="K266" s="256" t="s">
        <v>6783</v>
      </c>
      <c r="L266" s="261"/>
      <c r="M266" s="262" t="s">
        <v>1</v>
      </c>
      <c r="N266" s="263" t="s">
        <v>40</v>
      </c>
      <c r="O266" s="72"/>
      <c r="P266" s="201">
        <f t="shared" si="61"/>
        <v>0</v>
      </c>
      <c r="Q266" s="201">
        <v>0</v>
      </c>
      <c r="R266" s="201">
        <f t="shared" si="62"/>
        <v>0</v>
      </c>
      <c r="S266" s="201">
        <v>0</v>
      </c>
      <c r="T266" s="202">
        <f t="shared" si="6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531</v>
      </c>
      <c r="AT266" s="203" t="s">
        <v>340</v>
      </c>
      <c r="AU266" s="203" t="s">
        <v>86</v>
      </c>
      <c r="AY266" s="18" t="s">
        <v>239</v>
      </c>
      <c r="BE266" s="204">
        <f t="shared" si="64"/>
        <v>0</v>
      </c>
      <c r="BF266" s="204">
        <f t="shared" si="65"/>
        <v>0</v>
      </c>
      <c r="BG266" s="204">
        <f t="shared" si="66"/>
        <v>0</v>
      </c>
      <c r="BH266" s="204">
        <f t="shared" si="67"/>
        <v>0</v>
      </c>
      <c r="BI266" s="204">
        <f t="shared" si="68"/>
        <v>0</v>
      </c>
      <c r="BJ266" s="18" t="s">
        <v>83</v>
      </c>
      <c r="BK266" s="204">
        <f t="shared" si="69"/>
        <v>0</v>
      </c>
      <c r="BL266" s="18" t="s">
        <v>169</v>
      </c>
      <c r="BM266" s="203" t="s">
        <v>2336</v>
      </c>
    </row>
    <row r="267" spans="1:65" s="2" customFormat="1" ht="16.5" customHeight="1">
      <c r="A267" s="35"/>
      <c r="B267" s="36"/>
      <c r="C267" s="254" t="s">
        <v>1394</v>
      </c>
      <c r="D267" s="254" t="s">
        <v>340</v>
      </c>
      <c r="E267" s="255" t="s">
        <v>8101</v>
      </c>
      <c r="F267" s="256" t="s">
        <v>8032</v>
      </c>
      <c r="G267" s="257" t="s">
        <v>5317</v>
      </c>
      <c r="H267" s="258">
        <v>2</v>
      </c>
      <c r="I267" s="259"/>
      <c r="J267" s="260">
        <f t="shared" si="60"/>
        <v>0</v>
      </c>
      <c r="K267" s="256" t="s">
        <v>6783</v>
      </c>
      <c r="L267" s="261"/>
      <c r="M267" s="262" t="s">
        <v>1</v>
      </c>
      <c r="N267" s="263" t="s">
        <v>40</v>
      </c>
      <c r="O267" s="72"/>
      <c r="P267" s="201">
        <f t="shared" si="61"/>
        <v>0</v>
      </c>
      <c r="Q267" s="201">
        <v>0</v>
      </c>
      <c r="R267" s="201">
        <f t="shared" si="62"/>
        <v>0</v>
      </c>
      <c r="S267" s="201">
        <v>0</v>
      </c>
      <c r="T267" s="202">
        <f t="shared" si="6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531</v>
      </c>
      <c r="AT267" s="203" t="s">
        <v>340</v>
      </c>
      <c r="AU267" s="203" t="s">
        <v>86</v>
      </c>
      <c r="AY267" s="18" t="s">
        <v>239</v>
      </c>
      <c r="BE267" s="204">
        <f t="shared" si="64"/>
        <v>0</v>
      </c>
      <c r="BF267" s="204">
        <f t="shared" si="65"/>
        <v>0</v>
      </c>
      <c r="BG267" s="204">
        <f t="shared" si="66"/>
        <v>0</v>
      </c>
      <c r="BH267" s="204">
        <f t="shared" si="67"/>
        <v>0</v>
      </c>
      <c r="BI267" s="204">
        <f t="shared" si="68"/>
        <v>0</v>
      </c>
      <c r="BJ267" s="18" t="s">
        <v>83</v>
      </c>
      <c r="BK267" s="204">
        <f t="shared" si="69"/>
        <v>0</v>
      </c>
      <c r="BL267" s="18" t="s">
        <v>169</v>
      </c>
      <c r="BM267" s="203" t="s">
        <v>2356</v>
      </c>
    </row>
    <row r="268" spans="1:65" s="2" customFormat="1" ht="16.5" customHeight="1">
      <c r="A268" s="35"/>
      <c r="B268" s="36"/>
      <c r="C268" s="254" t="s">
        <v>1406</v>
      </c>
      <c r="D268" s="254" t="s">
        <v>340</v>
      </c>
      <c r="E268" s="255" t="s">
        <v>8102</v>
      </c>
      <c r="F268" s="256" t="s">
        <v>8034</v>
      </c>
      <c r="G268" s="257" t="s">
        <v>5317</v>
      </c>
      <c r="H268" s="258">
        <v>4</v>
      </c>
      <c r="I268" s="259"/>
      <c r="J268" s="260">
        <f t="shared" si="60"/>
        <v>0</v>
      </c>
      <c r="K268" s="256" t="s">
        <v>6783</v>
      </c>
      <c r="L268" s="261"/>
      <c r="M268" s="262" t="s">
        <v>1</v>
      </c>
      <c r="N268" s="263" t="s">
        <v>40</v>
      </c>
      <c r="O268" s="72"/>
      <c r="P268" s="201">
        <f t="shared" si="61"/>
        <v>0</v>
      </c>
      <c r="Q268" s="201">
        <v>0</v>
      </c>
      <c r="R268" s="201">
        <f t="shared" si="62"/>
        <v>0</v>
      </c>
      <c r="S268" s="201">
        <v>0</v>
      </c>
      <c r="T268" s="202">
        <f t="shared" si="6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531</v>
      </c>
      <c r="AT268" s="203" t="s">
        <v>340</v>
      </c>
      <c r="AU268" s="203" t="s">
        <v>86</v>
      </c>
      <c r="AY268" s="18" t="s">
        <v>239</v>
      </c>
      <c r="BE268" s="204">
        <f t="shared" si="64"/>
        <v>0</v>
      </c>
      <c r="BF268" s="204">
        <f t="shared" si="65"/>
        <v>0</v>
      </c>
      <c r="BG268" s="204">
        <f t="shared" si="66"/>
        <v>0</v>
      </c>
      <c r="BH268" s="204">
        <f t="shared" si="67"/>
        <v>0</v>
      </c>
      <c r="BI268" s="204">
        <f t="shared" si="68"/>
        <v>0</v>
      </c>
      <c r="BJ268" s="18" t="s">
        <v>83</v>
      </c>
      <c r="BK268" s="204">
        <f t="shared" si="69"/>
        <v>0</v>
      </c>
      <c r="BL268" s="18" t="s">
        <v>169</v>
      </c>
      <c r="BM268" s="203" t="s">
        <v>2376</v>
      </c>
    </row>
    <row r="269" spans="1:65" s="2" customFormat="1" ht="16.5" customHeight="1">
      <c r="A269" s="35"/>
      <c r="B269" s="36"/>
      <c r="C269" s="254" t="s">
        <v>1413</v>
      </c>
      <c r="D269" s="254" t="s">
        <v>340</v>
      </c>
      <c r="E269" s="255" t="s">
        <v>8103</v>
      </c>
      <c r="F269" s="256" t="s">
        <v>8036</v>
      </c>
      <c r="G269" s="257" t="s">
        <v>5317</v>
      </c>
      <c r="H269" s="258">
        <v>2</v>
      </c>
      <c r="I269" s="259"/>
      <c r="J269" s="260">
        <f t="shared" si="60"/>
        <v>0</v>
      </c>
      <c r="K269" s="256" t="s">
        <v>6783</v>
      </c>
      <c r="L269" s="261"/>
      <c r="M269" s="262" t="s">
        <v>1</v>
      </c>
      <c r="N269" s="263" t="s">
        <v>40</v>
      </c>
      <c r="O269" s="72"/>
      <c r="P269" s="201">
        <f t="shared" si="61"/>
        <v>0</v>
      </c>
      <c r="Q269" s="201">
        <v>0</v>
      </c>
      <c r="R269" s="201">
        <f t="shared" si="62"/>
        <v>0</v>
      </c>
      <c r="S269" s="201">
        <v>0</v>
      </c>
      <c r="T269" s="202">
        <f t="shared" si="6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531</v>
      </c>
      <c r="AT269" s="203" t="s">
        <v>340</v>
      </c>
      <c r="AU269" s="203" t="s">
        <v>86</v>
      </c>
      <c r="AY269" s="18" t="s">
        <v>239</v>
      </c>
      <c r="BE269" s="204">
        <f t="shared" si="64"/>
        <v>0</v>
      </c>
      <c r="BF269" s="204">
        <f t="shared" si="65"/>
        <v>0</v>
      </c>
      <c r="BG269" s="204">
        <f t="shared" si="66"/>
        <v>0</v>
      </c>
      <c r="BH269" s="204">
        <f t="shared" si="67"/>
        <v>0</v>
      </c>
      <c r="BI269" s="204">
        <f t="shared" si="68"/>
        <v>0</v>
      </c>
      <c r="BJ269" s="18" t="s">
        <v>83</v>
      </c>
      <c r="BK269" s="204">
        <f t="shared" si="69"/>
        <v>0</v>
      </c>
      <c r="BL269" s="18" t="s">
        <v>169</v>
      </c>
      <c r="BM269" s="203" t="s">
        <v>2386</v>
      </c>
    </row>
    <row r="270" spans="1:65" s="2" customFormat="1" ht="16.5" customHeight="1">
      <c r="A270" s="35"/>
      <c r="B270" s="36"/>
      <c r="C270" s="254" t="s">
        <v>1420</v>
      </c>
      <c r="D270" s="254" t="s">
        <v>340</v>
      </c>
      <c r="E270" s="255" t="s">
        <v>8104</v>
      </c>
      <c r="F270" s="256" t="s">
        <v>8030</v>
      </c>
      <c r="G270" s="257" t="s">
        <v>5317</v>
      </c>
      <c r="H270" s="258">
        <v>1</v>
      </c>
      <c r="I270" s="259"/>
      <c r="J270" s="260">
        <f t="shared" si="60"/>
        <v>0</v>
      </c>
      <c r="K270" s="256" t="s">
        <v>6783</v>
      </c>
      <c r="L270" s="261"/>
      <c r="M270" s="262" t="s">
        <v>1</v>
      </c>
      <c r="N270" s="263" t="s">
        <v>40</v>
      </c>
      <c r="O270" s="72"/>
      <c r="P270" s="201">
        <f t="shared" si="61"/>
        <v>0</v>
      </c>
      <c r="Q270" s="201">
        <v>0</v>
      </c>
      <c r="R270" s="201">
        <f t="shared" si="62"/>
        <v>0</v>
      </c>
      <c r="S270" s="201">
        <v>0</v>
      </c>
      <c r="T270" s="202">
        <f t="shared" si="6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531</v>
      </c>
      <c r="AT270" s="203" t="s">
        <v>340</v>
      </c>
      <c r="AU270" s="203" t="s">
        <v>86</v>
      </c>
      <c r="AY270" s="18" t="s">
        <v>239</v>
      </c>
      <c r="BE270" s="204">
        <f t="shared" si="64"/>
        <v>0</v>
      </c>
      <c r="BF270" s="204">
        <f t="shared" si="65"/>
        <v>0</v>
      </c>
      <c r="BG270" s="204">
        <f t="shared" si="66"/>
        <v>0</v>
      </c>
      <c r="BH270" s="204">
        <f t="shared" si="67"/>
        <v>0</v>
      </c>
      <c r="BI270" s="204">
        <f t="shared" si="68"/>
        <v>0</v>
      </c>
      <c r="BJ270" s="18" t="s">
        <v>83</v>
      </c>
      <c r="BK270" s="204">
        <f t="shared" si="69"/>
        <v>0</v>
      </c>
      <c r="BL270" s="18" t="s">
        <v>169</v>
      </c>
      <c r="BM270" s="203" t="s">
        <v>2397</v>
      </c>
    </row>
    <row r="271" spans="1:65" s="2" customFormat="1" ht="16.5" customHeight="1">
      <c r="A271" s="35"/>
      <c r="B271" s="36"/>
      <c r="C271" s="254" t="s">
        <v>1428</v>
      </c>
      <c r="D271" s="254" t="s">
        <v>340</v>
      </c>
      <c r="E271" s="255" t="s">
        <v>8041</v>
      </c>
      <c r="F271" s="256" t="s">
        <v>8042</v>
      </c>
      <c r="G271" s="257" t="s">
        <v>5317</v>
      </c>
      <c r="H271" s="258">
        <v>1</v>
      </c>
      <c r="I271" s="259"/>
      <c r="J271" s="260">
        <f t="shared" si="60"/>
        <v>0</v>
      </c>
      <c r="K271" s="256" t="s">
        <v>6783</v>
      </c>
      <c r="L271" s="261"/>
      <c r="M271" s="262" t="s">
        <v>1</v>
      </c>
      <c r="N271" s="263" t="s">
        <v>40</v>
      </c>
      <c r="O271" s="72"/>
      <c r="P271" s="201">
        <f t="shared" si="61"/>
        <v>0</v>
      </c>
      <c r="Q271" s="201">
        <v>0</v>
      </c>
      <c r="R271" s="201">
        <f t="shared" si="62"/>
        <v>0</v>
      </c>
      <c r="S271" s="201">
        <v>0</v>
      </c>
      <c r="T271" s="202">
        <f t="shared" si="6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531</v>
      </c>
      <c r="AT271" s="203" t="s">
        <v>340</v>
      </c>
      <c r="AU271" s="203" t="s">
        <v>86</v>
      </c>
      <c r="AY271" s="18" t="s">
        <v>239</v>
      </c>
      <c r="BE271" s="204">
        <f t="shared" si="64"/>
        <v>0</v>
      </c>
      <c r="BF271" s="204">
        <f t="shared" si="65"/>
        <v>0</v>
      </c>
      <c r="BG271" s="204">
        <f t="shared" si="66"/>
        <v>0</v>
      </c>
      <c r="BH271" s="204">
        <f t="shared" si="67"/>
        <v>0</v>
      </c>
      <c r="BI271" s="204">
        <f t="shared" si="68"/>
        <v>0</v>
      </c>
      <c r="BJ271" s="18" t="s">
        <v>83</v>
      </c>
      <c r="BK271" s="204">
        <f t="shared" si="69"/>
        <v>0</v>
      </c>
      <c r="BL271" s="18" t="s">
        <v>169</v>
      </c>
      <c r="BM271" s="203" t="s">
        <v>2410</v>
      </c>
    </row>
    <row r="272" spans="1:65" s="2" customFormat="1" ht="16.5" customHeight="1">
      <c r="A272" s="35"/>
      <c r="B272" s="36"/>
      <c r="C272" s="254" t="s">
        <v>1434</v>
      </c>
      <c r="D272" s="254" t="s">
        <v>340</v>
      </c>
      <c r="E272" s="255" t="s">
        <v>8043</v>
      </c>
      <c r="F272" s="256" t="s">
        <v>8044</v>
      </c>
      <c r="G272" s="257" t="s">
        <v>5317</v>
      </c>
      <c r="H272" s="258">
        <v>2</v>
      </c>
      <c r="I272" s="259"/>
      <c r="J272" s="260">
        <f t="shared" si="60"/>
        <v>0</v>
      </c>
      <c r="K272" s="256" t="s">
        <v>6783</v>
      </c>
      <c r="L272" s="261"/>
      <c r="M272" s="262" t="s">
        <v>1</v>
      </c>
      <c r="N272" s="263" t="s">
        <v>40</v>
      </c>
      <c r="O272" s="72"/>
      <c r="P272" s="201">
        <f t="shared" si="61"/>
        <v>0</v>
      </c>
      <c r="Q272" s="201">
        <v>0</v>
      </c>
      <c r="R272" s="201">
        <f t="shared" si="62"/>
        <v>0</v>
      </c>
      <c r="S272" s="201">
        <v>0</v>
      </c>
      <c r="T272" s="202">
        <f t="shared" si="6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531</v>
      </c>
      <c r="AT272" s="203" t="s">
        <v>340</v>
      </c>
      <c r="AU272" s="203" t="s">
        <v>86</v>
      </c>
      <c r="AY272" s="18" t="s">
        <v>239</v>
      </c>
      <c r="BE272" s="204">
        <f t="shared" si="64"/>
        <v>0</v>
      </c>
      <c r="BF272" s="204">
        <f t="shared" si="65"/>
        <v>0</v>
      </c>
      <c r="BG272" s="204">
        <f t="shared" si="66"/>
        <v>0</v>
      </c>
      <c r="BH272" s="204">
        <f t="shared" si="67"/>
        <v>0</v>
      </c>
      <c r="BI272" s="204">
        <f t="shared" si="68"/>
        <v>0</v>
      </c>
      <c r="BJ272" s="18" t="s">
        <v>83</v>
      </c>
      <c r="BK272" s="204">
        <f t="shared" si="69"/>
        <v>0</v>
      </c>
      <c r="BL272" s="18" t="s">
        <v>169</v>
      </c>
      <c r="BM272" s="203" t="s">
        <v>2422</v>
      </c>
    </row>
    <row r="273" spans="1:65" s="2" customFormat="1" ht="16.5" customHeight="1">
      <c r="A273" s="35"/>
      <c r="B273" s="36"/>
      <c r="C273" s="254" t="s">
        <v>1442</v>
      </c>
      <c r="D273" s="254" t="s">
        <v>340</v>
      </c>
      <c r="E273" s="255" t="s">
        <v>8045</v>
      </c>
      <c r="F273" s="256" t="s">
        <v>8046</v>
      </c>
      <c r="G273" s="257" t="s">
        <v>5317</v>
      </c>
      <c r="H273" s="258">
        <v>1</v>
      </c>
      <c r="I273" s="259"/>
      <c r="J273" s="260">
        <f t="shared" si="60"/>
        <v>0</v>
      </c>
      <c r="K273" s="256" t="s">
        <v>6783</v>
      </c>
      <c r="L273" s="261"/>
      <c r="M273" s="262" t="s">
        <v>1</v>
      </c>
      <c r="N273" s="263" t="s">
        <v>40</v>
      </c>
      <c r="O273" s="72"/>
      <c r="P273" s="201">
        <f t="shared" si="61"/>
        <v>0</v>
      </c>
      <c r="Q273" s="201">
        <v>0</v>
      </c>
      <c r="R273" s="201">
        <f t="shared" si="62"/>
        <v>0</v>
      </c>
      <c r="S273" s="201">
        <v>0</v>
      </c>
      <c r="T273" s="202">
        <f t="shared" si="6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531</v>
      </c>
      <c r="AT273" s="203" t="s">
        <v>340</v>
      </c>
      <c r="AU273" s="203" t="s">
        <v>86</v>
      </c>
      <c r="AY273" s="18" t="s">
        <v>239</v>
      </c>
      <c r="BE273" s="204">
        <f t="shared" si="64"/>
        <v>0</v>
      </c>
      <c r="BF273" s="204">
        <f t="shared" si="65"/>
        <v>0</v>
      </c>
      <c r="BG273" s="204">
        <f t="shared" si="66"/>
        <v>0</v>
      </c>
      <c r="BH273" s="204">
        <f t="shared" si="67"/>
        <v>0</v>
      </c>
      <c r="BI273" s="204">
        <f t="shared" si="68"/>
        <v>0</v>
      </c>
      <c r="BJ273" s="18" t="s">
        <v>83</v>
      </c>
      <c r="BK273" s="204">
        <f t="shared" si="69"/>
        <v>0</v>
      </c>
      <c r="BL273" s="18" t="s">
        <v>169</v>
      </c>
      <c r="BM273" s="203" t="s">
        <v>2448</v>
      </c>
    </row>
    <row r="274" spans="1:65" s="2" customFormat="1" ht="16.5" customHeight="1">
      <c r="A274" s="35"/>
      <c r="B274" s="36"/>
      <c r="C274" s="254" t="s">
        <v>1448</v>
      </c>
      <c r="D274" s="254" t="s">
        <v>340</v>
      </c>
      <c r="E274" s="255" t="s">
        <v>8047</v>
      </c>
      <c r="F274" s="256" t="s">
        <v>8048</v>
      </c>
      <c r="G274" s="257" t="s">
        <v>5317</v>
      </c>
      <c r="H274" s="258">
        <v>1</v>
      </c>
      <c r="I274" s="259"/>
      <c r="J274" s="260">
        <f t="shared" si="60"/>
        <v>0</v>
      </c>
      <c r="K274" s="256" t="s">
        <v>6783</v>
      </c>
      <c r="L274" s="261"/>
      <c r="M274" s="262" t="s">
        <v>1</v>
      </c>
      <c r="N274" s="263" t="s">
        <v>40</v>
      </c>
      <c r="O274" s="72"/>
      <c r="P274" s="201">
        <f t="shared" si="61"/>
        <v>0</v>
      </c>
      <c r="Q274" s="201">
        <v>0</v>
      </c>
      <c r="R274" s="201">
        <f t="shared" si="62"/>
        <v>0</v>
      </c>
      <c r="S274" s="201">
        <v>0</v>
      </c>
      <c r="T274" s="202">
        <f t="shared" si="6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531</v>
      </c>
      <c r="AT274" s="203" t="s">
        <v>340</v>
      </c>
      <c r="AU274" s="203" t="s">
        <v>86</v>
      </c>
      <c r="AY274" s="18" t="s">
        <v>239</v>
      </c>
      <c r="BE274" s="204">
        <f t="shared" si="64"/>
        <v>0</v>
      </c>
      <c r="BF274" s="204">
        <f t="shared" si="65"/>
        <v>0</v>
      </c>
      <c r="BG274" s="204">
        <f t="shared" si="66"/>
        <v>0</v>
      </c>
      <c r="BH274" s="204">
        <f t="shared" si="67"/>
        <v>0</v>
      </c>
      <c r="BI274" s="204">
        <f t="shared" si="68"/>
        <v>0</v>
      </c>
      <c r="BJ274" s="18" t="s">
        <v>83</v>
      </c>
      <c r="BK274" s="204">
        <f t="shared" si="69"/>
        <v>0</v>
      </c>
      <c r="BL274" s="18" t="s">
        <v>169</v>
      </c>
      <c r="BM274" s="203" t="s">
        <v>2467</v>
      </c>
    </row>
    <row r="275" spans="1:65" s="2" customFormat="1" ht="16.5" customHeight="1">
      <c r="A275" s="35"/>
      <c r="B275" s="36"/>
      <c r="C275" s="254" t="s">
        <v>1455</v>
      </c>
      <c r="D275" s="254" t="s">
        <v>340</v>
      </c>
      <c r="E275" s="255" t="s">
        <v>8049</v>
      </c>
      <c r="F275" s="256" t="s">
        <v>8050</v>
      </c>
      <c r="G275" s="257" t="s">
        <v>5317</v>
      </c>
      <c r="H275" s="258">
        <v>1</v>
      </c>
      <c r="I275" s="259"/>
      <c r="J275" s="260">
        <f t="shared" si="60"/>
        <v>0</v>
      </c>
      <c r="K275" s="256" t="s">
        <v>6783</v>
      </c>
      <c r="L275" s="261"/>
      <c r="M275" s="262" t="s">
        <v>1</v>
      </c>
      <c r="N275" s="263" t="s">
        <v>40</v>
      </c>
      <c r="O275" s="72"/>
      <c r="P275" s="201">
        <f t="shared" si="61"/>
        <v>0</v>
      </c>
      <c r="Q275" s="201">
        <v>0</v>
      </c>
      <c r="R275" s="201">
        <f t="shared" si="62"/>
        <v>0</v>
      </c>
      <c r="S275" s="201">
        <v>0</v>
      </c>
      <c r="T275" s="202">
        <f t="shared" si="6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531</v>
      </c>
      <c r="AT275" s="203" t="s">
        <v>340</v>
      </c>
      <c r="AU275" s="203" t="s">
        <v>86</v>
      </c>
      <c r="AY275" s="18" t="s">
        <v>239</v>
      </c>
      <c r="BE275" s="204">
        <f t="shared" si="64"/>
        <v>0</v>
      </c>
      <c r="BF275" s="204">
        <f t="shared" si="65"/>
        <v>0</v>
      </c>
      <c r="BG275" s="204">
        <f t="shared" si="66"/>
        <v>0</v>
      </c>
      <c r="BH275" s="204">
        <f t="shared" si="67"/>
        <v>0</v>
      </c>
      <c r="BI275" s="204">
        <f t="shared" si="68"/>
        <v>0</v>
      </c>
      <c r="BJ275" s="18" t="s">
        <v>83</v>
      </c>
      <c r="BK275" s="204">
        <f t="shared" si="69"/>
        <v>0</v>
      </c>
      <c r="BL275" s="18" t="s">
        <v>169</v>
      </c>
      <c r="BM275" s="203" t="s">
        <v>2481</v>
      </c>
    </row>
    <row r="276" spans="1:65" s="2" customFormat="1" ht="21.75" customHeight="1">
      <c r="A276" s="35"/>
      <c r="B276" s="36"/>
      <c r="C276" s="254" t="s">
        <v>1461</v>
      </c>
      <c r="D276" s="254" t="s">
        <v>340</v>
      </c>
      <c r="E276" s="255" t="s">
        <v>8051</v>
      </c>
      <c r="F276" s="256" t="s">
        <v>8052</v>
      </c>
      <c r="G276" s="257" t="s">
        <v>5317</v>
      </c>
      <c r="H276" s="258">
        <v>1</v>
      </c>
      <c r="I276" s="259"/>
      <c r="J276" s="260">
        <f t="shared" si="60"/>
        <v>0</v>
      </c>
      <c r="K276" s="256" t="s">
        <v>6783</v>
      </c>
      <c r="L276" s="261"/>
      <c r="M276" s="262" t="s">
        <v>1</v>
      </c>
      <c r="N276" s="263" t="s">
        <v>40</v>
      </c>
      <c r="O276" s="72"/>
      <c r="P276" s="201">
        <f t="shared" si="61"/>
        <v>0</v>
      </c>
      <c r="Q276" s="201">
        <v>0</v>
      </c>
      <c r="R276" s="201">
        <f t="shared" si="62"/>
        <v>0</v>
      </c>
      <c r="S276" s="201">
        <v>0</v>
      </c>
      <c r="T276" s="202">
        <f t="shared" si="6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531</v>
      </c>
      <c r="AT276" s="203" t="s">
        <v>340</v>
      </c>
      <c r="AU276" s="203" t="s">
        <v>86</v>
      </c>
      <c r="AY276" s="18" t="s">
        <v>239</v>
      </c>
      <c r="BE276" s="204">
        <f t="shared" si="64"/>
        <v>0</v>
      </c>
      <c r="BF276" s="204">
        <f t="shared" si="65"/>
        <v>0</v>
      </c>
      <c r="BG276" s="204">
        <f t="shared" si="66"/>
        <v>0</v>
      </c>
      <c r="BH276" s="204">
        <f t="shared" si="67"/>
        <v>0</v>
      </c>
      <c r="BI276" s="204">
        <f t="shared" si="68"/>
        <v>0</v>
      </c>
      <c r="BJ276" s="18" t="s">
        <v>83</v>
      </c>
      <c r="BK276" s="204">
        <f t="shared" si="69"/>
        <v>0</v>
      </c>
      <c r="BL276" s="18" t="s">
        <v>169</v>
      </c>
      <c r="BM276" s="203" t="s">
        <v>2494</v>
      </c>
    </row>
    <row r="277" spans="1:65" s="2" customFormat="1" ht="16.5" customHeight="1">
      <c r="A277" s="35"/>
      <c r="B277" s="36"/>
      <c r="C277" s="254" t="s">
        <v>1468</v>
      </c>
      <c r="D277" s="254" t="s">
        <v>340</v>
      </c>
      <c r="E277" s="255" t="s">
        <v>8081</v>
      </c>
      <c r="F277" s="256" t="s">
        <v>8054</v>
      </c>
      <c r="G277" s="257" t="s">
        <v>5317</v>
      </c>
      <c r="H277" s="258">
        <v>1</v>
      </c>
      <c r="I277" s="259"/>
      <c r="J277" s="260">
        <f t="shared" si="60"/>
        <v>0</v>
      </c>
      <c r="K277" s="256" t="s">
        <v>6783</v>
      </c>
      <c r="L277" s="261"/>
      <c r="M277" s="262" t="s">
        <v>1</v>
      </c>
      <c r="N277" s="263" t="s">
        <v>40</v>
      </c>
      <c r="O277" s="72"/>
      <c r="P277" s="201">
        <f t="shared" si="61"/>
        <v>0</v>
      </c>
      <c r="Q277" s="201">
        <v>0</v>
      </c>
      <c r="R277" s="201">
        <f t="shared" si="62"/>
        <v>0</v>
      </c>
      <c r="S277" s="201">
        <v>0</v>
      </c>
      <c r="T277" s="202">
        <f t="shared" si="6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531</v>
      </c>
      <c r="AT277" s="203" t="s">
        <v>340</v>
      </c>
      <c r="AU277" s="203" t="s">
        <v>86</v>
      </c>
      <c r="AY277" s="18" t="s">
        <v>239</v>
      </c>
      <c r="BE277" s="204">
        <f t="shared" si="64"/>
        <v>0</v>
      </c>
      <c r="BF277" s="204">
        <f t="shared" si="65"/>
        <v>0</v>
      </c>
      <c r="BG277" s="204">
        <f t="shared" si="66"/>
        <v>0</v>
      </c>
      <c r="BH277" s="204">
        <f t="shared" si="67"/>
        <v>0</v>
      </c>
      <c r="BI277" s="204">
        <f t="shared" si="68"/>
        <v>0</v>
      </c>
      <c r="BJ277" s="18" t="s">
        <v>83</v>
      </c>
      <c r="BK277" s="204">
        <f t="shared" si="69"/>
        <v>0</v>
      </c>
      <c r="BL277" s="18" t="s">
        <v>169</v>
      </c>
      <c r="BM277" s="203" t="s">
        <v>2520</v>
      </c>
    </row>
    <row r="278" spans="1:65" s="2" customFormat="1" ht="16.5" customHeight="1">
      <c r="A278" s="35"/>
      <c r="B278" s="36"/>
      <c r="C278" s="254" t="s">
        <v>1475</v>
      </c>
      <c r="D278" s="254" t="s">
        <v>340</v>
      </c>
      <c r="E278" s="255" t="s">
        <v>8105</v>
      </c>
      <c r="F278" s="256" t="s">
        <v>8058</v>
      </c>
      <c r="G278" s="257" t="s">
        <v>5317</v>
      </c>
      <c r="H278" s="258">
        <v>2</v>
      </c>
      <c r="I278" s="259"/>
      <c r="J278" s="260">
        <f t="shared" si="60"/>
        <v>0</v>
      </c>
      <c r="K278" s="256" t="s">
        <v>6783</v>
      </c>
      <c r="L278" s="261"/>
      <c r="M278" s="262" t="s">
        <v>1</v>
      </c>
      <c r="N278" s="263" t="s">
        <v>40</v>
      </c>
      <c r="O278" s="72"/>
      <c r="P278" s="201">
        <f t="shared" si="61"/>
        <v>0</v>
      </c>
      <c r="Q278" s="201">
        <v>0</v>
      </c>
      <c r="R278" s="201">
        <f t="shared" si="62"/>
        <v>0</v>
      </c>
      <c r="S278" s="201">
        <v>0</v>
      </c>
      <c r="T278" s="202">
        <f t="shared" si="6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531</v>
      </c>
      <c r="AT278" s="203" t="s">
        <v>340</v>
      </c>
      <c r="AU278" s="203" t="s">
        <v>86</v>
      </c>
      <c r="AY278" s="18" t="s">
        <v>239</v>
      </c>
      <c r="BE278" s="204">
        <f t="shared" si="64"/>
        <v>0</v>
      </c>
      <c r="BF278" s="204">
        <f t="shared" si="65"/>
        <v>0</v>
      </c>
      <c r="BG278" s="204">
        <f t="shared" si="66"/>
        <v>0</v>
      </c>
      <c r="BH278" s="204">
        <f t="shared" si="67"/>
        <v>0</v>
      </c>
      <c r="BI278" s="204">
        <f t="shared" si="68"/>
        <v>0</v>
      </c>
      <c r="BJ278" s="18" t="s">
        <v>83</v>
      </c>
      <c r="BK278" s="204">
        <f t="shared" si="69"/>
        <v>0</v>
      </c>
      <c r="BL278" s="18" t="s">
        <v>169</v>
      </c>
      <c r="BM278" s="203" t="s">
        <v>2534</v>
      </c>
    </row>
    <row r="279" spans="1:65" s="2" customFormat="1" ht="24.2" customHeight="1">
      <c r="A279" s="35"/>
      <c r="B279" s="36"/>
      <c r="C279" s="254" t="s">
        <v>1482</v>
      </c>
      <c r="D279" s="254" t="s">
        <v>340</v>
      </c>
      <c r="E279" s="255" t="s">
        <v>8106</v>
      </c>
      <c r="F279" s="256" t="s">
        <v>8060</v>
      </c>
      <c r="G279" s="257" t="s">
        <v>5317</v>
      </c>
      <c r="H279" s="258">
        <v>8</v>
      </c>
      <c r="I279" s="259"/>
      <c r="J279" s="260">
        <f t="shared" si="60"/>
        <v>0</v>
      </c>
      <c r="K279" s="256" t="s">
        <v>6783</v>
      </c>
      <c r="L279" s="261"/>
      <c r="M279" s="262" t="s">
        <v>1</v>
      </c>
      <c r="N279" s="263" t="s">
        <v>40</v>
      </c>
      <c r="O279" s="72"/>
      <c r="P279" s="201">
        <f t="shared" si="61"/>
        <v>0</v>
      </c>
      <c r="Q279" s="201">
        <v>0</v>
      </c>
      <c r="R279" s="201">
        <f t="shared" si="62"/>
        <v>0</v>
      </c>
      <c r="S279" s="201">
        <v>0</v>
      </c>
      <c r="T279" s="202">
        <f t="shared" si="6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531</v>
      </c>
      <c r="AT279" s="203" t="s">
        <v>340</v>
      </c>
      <c r="AU279" s="203" t="s">
        <v>86</v>
      </c>
      <c r="AY279" s="18" t="s">
        <v>239</v>
      </c>
      <c r="BE279" s="204">
        <f t="shared" si="64"/>
        <v>0</v>
      </c>
      <c r="BF279" s="204">
        <f t="shared" si="65"/>
        <v>0</v>
      </c>
      <c r="BG279" s="204">
        <f t="shared" si="66"/>
        <v>0</v>
      </c>
      <c r="BH279" s="204">
        <f t="shared" si="67"/>
        <v>0</v>
      </c>
      <c r="BI279" s="204">
        <f t="shared" si="68"/>
        <v>0</v>
      </c>
      <c r="BJ279" s="18" t="s">
        <v>83</v>
      </c>
      <c r="BK279" s="204">
        <f t="shared" si="69"/>
        <v>0</v>
      </c>
      <c r="BL279" s="18" t="s">
        <v>169</v>
      </c>
      <c r="BM279" s="203" t="s">
        <v>2546</v>
      </c>
    </row>
    <row r="280" spans="1:65" s="2" customFormat="1" ht="16.5" customHeight="1">
      <c r="A280" s="35"/>
      <c r="B280" s="36"/>
      <c r="C280" s="254" t="s">
        <v>1489</v>
      </c>
      <c r="D280" s="254" t="s">
        <v>340</v>
      </c>
      <c r="E280" s="255" t="s">
        <v>8061</v>
      </c>
      <c r="F280" s="256" t="s">
        <v>8062</v>
      </c>
      <c r="G280" s="257" t="s">
        <v>5317</v>
      </c>
      <c r="H280" s="258">
        <v>1</v>
      </c>
      <c r="I280" s="259"/>
      <c r="J280" s="260">
        <f t="shared" si="60"/>
        <v>0</v>
      </c>
      <c r="K280" s="256" t="s">
        <v>6783</v>
      </c>
      <c r="L280" s="261"/>
      <c r="M280" s="262" t="s">
        <v>1</v>
      </c>
      <c r="N280" s="263" t="s">
        <v>40</v>
      </c>
      <c r="O280" s="72"/>
      <c r="P280" s="201">
        <f t="shared" si="61"/>
        <v>0</v>
      </c>
      <c r="Q280" s="201">
        <v>0</v>
      </c>
      <c r="R280" s="201">
        <f t="shared" si="62"/>
        <v>0</v>
      </c>
      <c r="S280" s="201">
        <v>0</v>
      </c>
      <c r="T280" s="202">
        <f t="shared" si="6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531</v>
      </c>
      <c r="AT280" s="203" t="s">
        <v>340</v>
      </c>
      <c r="AU280" s="203" t="s">
        <v>86</v>
      </c>
      <c r="AY280" s="18" t="s">
        <v>239</v>
      </c>
      <c r="BE280" s="204">
        <f t="shared" si="64"/>
        <v>0</v>
      </c>
      <c r="BF280" s="204">
        <f t="shared" si="65"/>
        <v>0</v>
      </c>
      <c r="BG280" s="204">
        <f t="shared" si="66"/>
        <v>0</v>
      </c>
      <c r="BH280" s="204">
        <f t="shared" si="67"/>
        <v>0</v>
      </c>
      <c r="BI280" s="204">
        <f t="shared" si="68"/>
        <v>0</v>
      </c>
      <c r="BJ280" s="18" t="s">
        <v>83</v>
      </c>
      <c r="BK280" s="204">
        <f t="shared" si="69"/>
        <v>0</v>
      </c>
      <c r="BL280" s="18" t="s">
        <v>169</v>
      </c>
      <c r="BM280" s="203" t="s">
        <v>2557</v>
      </c>
    </row>
    <row r="281" spans="1:65" s="2" customFormat="1" ht="16.5" customHeight="1">
      <c r="A281" s="35"/>
      <c r="B281" s="36"/>
      <c r="C281" s="254" t="s">
        <v>1498</v>
      </c>
      <c r="D281" s="254" t="s">
        <v>340</v>
      </c>
      <c r="E281" s="255" t="s">
        <v>8063</v>
      </c>
      <c r="F281" s="256" t="s">
        <v>8064</v>
      </c>
      <c r="G281" s="257" t="s">
        <v>5317</v>
      </c>
      <c r="H281" s="258">
        <v>1</v>
      </c>
      <c r="I281" s="259"/>
      <c r="J281" s="260">
        <f t="shared" si="60"/>
        <v>0</v>
      </c>
      <c r="K281" s="256" t="s">
        <v>6783</v>
      </c>
      <c r="L281" s="261"/>
      <c r="M281" s="262" t="s">
        <v>1</v>
      </c>
      <c r="N281" s="263" t="s">
        <v>40</v>
      </c>
      <c r="O281" s="72"/>
      <c r="P281" s="201">
        <f t="shared" si="61"/>
        <v>0</v>
      </c>
      <c r="Q281" s="201">
        <v>0</v>
      </c>
      <c r="R281" s="201">
        <f t="shared" si="62"/>
        <v>0</v>
      </c>
      <c r="S281" s="201">
        <v>0</v>
      </c>
      <c r="T281" s="202">
        <f t="shared" si="6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531</v>
      </c>
      <c r="AT281" s="203" t="s">
        <v>340</v>
      </c>
      <c r="AU281" s="203" t="s">
        <v>86</v>
      </c>
      <c r="AY281" s="18" t="s">
        <v>239</v>
      </c>
      <c r="BE281" s="204">
        <f t="shared" si="64"/>
        <v>0</v>
      </c>
      <c r="BF281" s="204">
        <f t="shared" si="65"/>
        <v>0</v>
      </c>
      <c r="BG281" s="204">
        <f t="shared" si="66"/>
        <v>0</v>
      </c>
      <c r="BH281" s="204">
        <f t="shared" si="67"/>
        <v>0</v>
      </c>
      <c r="BI281" s="204">
        <f t="shared" si="68"/>
        <v>0</v>
      </c>
      <c r="BJ281" s="18" t="s">
        <v>83</v>
      </c>
      <c r="BK281" s="204">
        <f t="shared" si="69"/>
        <v>0</v>
      </c>
      <c r="BL281" s="18" t="s">
        <v>169</v>
      </c>
      <c r="BM281" s="203" t="s">
        <v>2577</v>
      </c>
    </row>
    <row r="282" spans="1:65" s="2" customFormat="1" ht="16.5" customHeight="1">
      <c r="A282" s="35"/>
      <c r="B282" s="36"/>
      <c r="C282" s="254" t="s">
        <v>1504</v>
      </c>
      <c r="D282" s="254" t="s">
        <v>340</v>
      </c>
      <c r="E282" s="255" t="s">
        <v>8065</v>
      </c>
      <c r="F282" s="256" t="s">
        <v>8066</v>
      </c>
      <c r="G282" s="257" t="s">
        <v>5317</v>
      </c>
      <c r="H282" s="258">
        <v>1</v>
      </c>
      <c r="I282" s="259"/>
      <c r="J282" s="260">
        <f t="shared" si="60"/>
        <v>0</v>
      </c>
      <c r="K282" s="256" t="s">
        <v>6783</v>
      </c>
      <c r="L282" s="261"/>
      <c r="M282" s="262" t="s">
        <v>1</v>
      </c>
      <c r="N282" s="263" t="s">
        <v>40</v>
      </c>
      <c r="O282" s="72"/>
      <c r="P282" s="201">
        <f t="shared" si="61"/>
        <v>0</v>
      </c>
      <c r="Q282" s="201">
        <v>0</v>
      </c>
      <c r="R282" s="201">
        <f t="shared" si="62"/>
        <v>0</v>
      </c>
      <c r="S282" s="201">
        <v>0</v>
      </c>
      <c r="T282" s="202">
        <f t="shared" si="6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531</v>
      </c>
      <c r="AT282" s="203" t="s">
        <v>340</v>
      </c>
      <c r="AU282" s="203" t="s">
        <v>86</v>
      </c>
      <c r="AY282" s="18" t="s">
        <v>239</v>
      </c>
      <c r="BE282" s="204">
        <f t="shared" si="64"/>
        <v>0</v>
      </c>
      <c r="BF282" s="204">
        <f t="shared" si="65"/>
        <v>0</v>
      </c>
      <c r="BG282" s="204">
        <f t="shared" si="66"/>
        <v>0</v>
      </c>
      <c r="BH282" s="204">
        <f t="shared" si="67"/>
        <v>0</v>
      </c>
      <c r="BI282" s="204">
        <f t="shared" si="68"/>
        <v>0</v>
      </c>
      <c r="BJ282" s="18" t="s">
        <v>83</v>
      </c>
      <c r="BK282" s="204">
        <f t="shared" si="69"/>
        <v>0</v>
      </c>
      <c r="BL282" s="18" t="s">
        <v>169</v>
      </c>
      <c r="BM282" s="203" t="s">
        <v>2590</v>
      </c>
    </row>
    <row r="283" spans="1:65" s="2" customFormat="1" ht="16.5" customHeight="1">
      <c r="A283" s="35"/>
      <c r="B283" s="36"/>
      <c r="C283" s="254" t="s">
        <v>1509</v>
      </c>
      <c r="D283" s="254" t="s">
        <v>340</v>
      </c>
      <c r="E283" s="255" t="s">
        <v>8107</v>
      </c>
      <c r="F283" s="256" t="s">
        <v>8068</v>
      </c>
      <c r="G283" s="257" t="s">
        <v>5317</v>
      </c>
      <c r="H283" s="258">
        <v>1</v>
      </c>
      <c r="I283" s="259"/>
      <c r="J283" s="260">
        <f t="shared" si="60"/>
        <v>0</v>
      </c>
      <c r="K283" s="256" t="s">
        <v>6783</v>
      </c>
      <c r="L283" s="261"/>
      <c r="M283" s="262" t="s">
        <v>1</v>
      </c>
      <c r="N283" s="263" t="s">
        <v>40</v>
      </c>
      <c r="O283" s="72"/>
      <c r="P283" s="201">
        <f t="shared" si="61"/>
        <v>0</v>
      </c>
      <c r="Q283" s="201">
        <v>0</v>
      </c>
      <c r="R283" s="201">
        <f t="shared" si="62"/>
        <v>0</v>
      </c>
      <c r="S283" s="201">
        <v>0</v>
      </c>
      <c r="T283" s="202">
        <f t="shared" si="6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531</v>
      </c>
      <c r="AT283" s="203" t="s">
        <v>340</v>
      </c>
      <c r="AU283" s="203" t="s">
        <v>86</v>
      </c>
      <c r="AY283" s="18" t="s">
        <v>239</v>
      </c>
      <c r="BE283" s="204">
        <f t="shared" si="64"/>
        <v>0</v>
      </c>
      <c r="BF283" s="204">
        <f t="shared" si="65"/>
        <v>0</v>
      </c>
      <c r="BG283" s="204">
        <f t="shared" si="66"/>
        <v>0</v>
      </c>
      <c r="BH283" s="204">
        <f t="shared" si="67"/>
        <v>0</v>
      </c>
      <c r="BI283" s="204">
        <f t="shared" si="68"/>
        <v>0</v>
      </c>
      <c r="BJ283" s="18" t="s">
        <v>83</v>
      </c>
      <c r="BK283" s="204">
        <f t="shared" si="69"/>
        <v>0</v>
      </c>
      <c r="BL283" s="18" t="s">
        <v>169</v>
      </c>
      <c r="BM283" s="203" t="s">
        <v>2612</v>
      </c>
    </row>
    <row r="284" spans="1:65" s="12" customFormat="1" ht="22.9" customHeight="1">
      <c r="B284" s="176"/>
      <c r="C284" s="177"/>
      <c r="D284" s="178" t="s">
        <v>74</v>
      </c>
      <c r="E284" s="190" t="s">
        <v>8108</v>
      </c>
      <c r="F284" s="190" t="s">
        <v>8109</v>
      </c>
      <c r="G284" s="177"/>
      <c r="H284" s="177"/>
      <c r="I284" s="180"/>
      <c r="J284" s="191">
        <f>BK284</f>
        <v>0</v>
      </c>
      <c r="K284" s="177"/>
      <c r="L284" s="182"/>
      <c r="M284" s="183"/>
      <c r="N284" s="184"/>
      <c r="O284" s="184"/>
      <c r="P284" s="185">
        <f>SUM(P285:P315)</f>
        <v>0</v>
      </c>
      <c r="Q284" s="184"/>
      <c r="R284" s="185">
        <f>SUM(R285:R315)</f>
        <v>0</v>
      </c>
      <c r="S284" s="184"/>
      <c r="T284" s="186">
        <f>SUM(T285:T315)</f>
        <v>0</v>
      </c>
      <c r="AR284" s="187" t="s">
        <v>86</v>
      </c>
      <c r="AT284" s="188" t="s">
        <v>74</v>
      </c>
      <c r="AU284" s="188" t="s">
        <v>83</v>
      </c>
      <c r="AY284" s="187" t="s">
        <v>239</v>
      </c>
      <c r="BK284" s="189">
        <f>SUM(BK285:BK315)</f>
        <v>0</v>
      </c>
    </row>
    <row r="285" spans="1:65" s="2" customFormat="1" ht="21.75" customHeight="1">
      <c r="A285" s="35"/>
      <c r="B285" s="36"/>
      <c r="C285" s="254" t="s">
        <v>1514</v>
      </c>
      <c r="D285" s="254" t="s">
        <v>340</v>
      </c>
      <c r="E285" s="255" t="s">
        <v>8110</v>
      </c>
      <c r="F285" s="256" t="s">
        <v>8111</v>
      </c>
      <c r="G285" s="257" t="s">
        <v>519</v>
      </c>
      <c r="H285" s="258">
        <v>15</v>
      </c>
      <c r="I285" s="259"/>
      <c r="J285" s="260">
        <f t="shared" ref="J285:J315" si="70">ROUND(I285*H285,2)</f>
        <v>0</v>
      </c>
      <c r="K285" s="256" t="s">
        <v>6783</v>
      </c>
      <c r="L285" s="261"/>
      <c r="M285" s="262" t="s">
        <v>1</v>
      </c>
      <c r="N285" s="263" t="s">
        <v>40</v>
      </c>
      <c r="O285" s="72"/>
      <c r="P285" s="201">
        <f t="shared" ref="P285:P315" si="71">O285*H285</f>
        <v>0</v>
      </c>
      <c r="Q285" s="201">
        <v>0</v>
      </c>
      <c r="R285" s="201">
        <f t="shared" ref="R285:R315" si="72">Q285*H285</f>
        <v>0</v>
      </c>
      <c r="S285" s="201">
        <v>0</v>
      </c>
      <c r="T285" s="202">
        <f t="shared" ref="T285:T315" si="73"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531</v>
      </c>
      <c r="AT285" s="203" t="s">
        <v>340</v>
      </c>
      <c r="AU285" s="203" t="s">
        <v>86</v>
      </c>
      <c r="AY285" s="18" t="s">
        <v>239</v>
      </c>
      <c r="BE285" s="204">
        <f t="shared" ref="BE285:BE315" si="74">IF(N285="základní",J285,0)</f>
        <v>0</v>
      </c>
      <c r="BF285" s="204">
        <f t="shared" ref="BF285:BF315" si="75">IF(N285="snížená",J285,0)</f>
        <v>0</v>
      </c>
      <c r="BG285" s="204">
        <f t="shared" ref="BG285:BG315" si="76">IF(N285="zákl. přenesená",J285,0)</f>
        <v>0</v>
      </c>
      <c r="BH285" s="204">
        <f t="shared" ref="BH285:BH315" si="77">IF(N285="sníž. přenesená",J285,0)</f>
        <v>0</v>
      </c>
      <c r="BI285" s="204">
        <f t="shared" ref="BI285:BI315" si="78">IF(N285="nulová",J285,0)</f>
        <v>0</v>
      </c>
      <c r="BJ285" s="18" t="s">
        <v>83</v>
      </c>
      <c r="BK285" s="204">
        <f t="shared" ref="BK285:BK315" si="79">ROUND(I285*H285,2)</f>
        <v>0</v>
      </c>
      <c r="BL285" s="18" t="s">
        <v>169</v>
      </c>
      <c r="BM285" s="203" t="s">
        <v>2624</v>
      </c>
    </row>
    <row r="286" spans="1:65" s="2" customFormat="1" ht="21.75" customHeight="1">
      <c r="A286" s="35"/>
      <c r="B286" s="36"/>
      <c r="C286" s="254" t="s">
        <v>1519</v>
      </c>
      <c r="D286" s="254" t="s">
        <v>340</v>
      </c>
      <c r="E286" s="255" t="s">
        <v>8112</v>
      </c>
      <c r="F286" s="256" t="s">
        <v>8113</v>
      </c>
      <c r="G286" s="257" t="s">
        <v>519</v>
      </c>
      <c r="H286" s="258">
        <v>15</v>
      </c>
      <c r="I286" s="259"/>
      <c r="J286" s="260">
        <f t="shared" si="70"/>
        <v>0</v>
      </c>
      <c r="K286" s="256" t="s">
        <v>6783</v>
      </c>
      <c r="L286" s="261"/>
      <c r="M286" s="262" t="s">
        <v>1</v>
      </c>
      <c r="N286" s="263" t="s">
        <v>40</v>
      </c>
      <c r="O286" s="72"/>
      <c r="P286" s="201">
        <f t="shared" si="71"/>
        <v>0</v>
      </c>
      <c r="Q286" s="201">
        <v>0</v>
      </c>
      <c r="R286" s="201">
        <f t="shared" si="72"/>
        <v>0</v>
      </c>
      <c r="S286" s="201">
        <v>0</v>
      </c>
      <c r="T286" s="202">
        <f t="shared" si="7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531</v>
      </c>
      <c r="AT286" s="203" t="s">
        <v>340</v>
      </c>
      <c r="AU286" s="203" t="s">
        <v>86</v>
      </c>
      <c r="AY286" s="18" t="s">
        <v>239</v>
      </c>
      <c r="BE286" s="204">
        <f t="shared" si="74"/>
        <v>0</v>
      </c>
      <c r="BF286" s="204">
        <f t="shared" si="75"/>
        <v>0</v>
      </c>
      <c r="BG286" s="204">
        <f t="shared" si="76"/>
        <v>0</v>
      </c>
      <c r="BH286" s="204">
        <f t="shared" si="77"/>
        <v>0</v>
      </c>
      <c r="BI286" s="204">
        <f t="shared" si="78"/>
        <v>0</v>
      </c>
      <c r="BJ286" s="18" t="s">
        <v>83</v>
      </c>
      <c r="BK286" s="204">
        <f t="shared" si="79"/>
        <v>0</v>
      </c>
      <c r="BL286" s="18" t="s">
        <v>169</v>
      </c>
      <c r="BM286" s="203" t="s">
        <v>2636</v>
      </c>
    </row>
    <row r="287" spans="1:65" s="2" customFormat="1" ht="21.75" customHeight="1">
      <c r="A287" s="35"/>
      <c r="B287" s="36"/>
      <c r="C287" s="254" t="s">
        <v>1526</v>
      </c>
      <c r="D287" s="254" t="s">
        <v>340</v>
      </c>
      <c r="E287" s="255" t="s">
        <v>8114</v>
      </c>
      <c r="F287" s="256" t="s">
        <v>8115</v>
      </c>
      <c r="G287" s="257" t="s">
        <v>519</v>
      </c>
      <c r="H287" s="258">
        <v>15</v>
      </c>
      <c r="I287" s="259"/>
      <c r="J287" s="260">
        <f t="shared" si="70"/>
        <v>0</v>
      </c>
      <c r="K287" s="256" t="s">
        <v>6783</v>
      </c>
      <c r="L287" s="261"/>
      <c r="M287" s="262" t="s">
        <v>1</v>
      </c>
      <c r="N287" s="263" t="s">
        <v>40</v>
      </c>
      <c r="O287" s="72"/>
      <c r="P287" s="201">
        <f t="shared" si="71"/>
        <v>0</v>
      </c>
      <c r="Q287" s="201">
        <v>0</v>
      </c>
      <c r="R287" s="201">
        <f t="shared" si="72"/>
        <v>0</v>
      </c>
      <c r="S287" s="201">
        <v>0</v>
      </c>
      <c r="T287" s="202">
        <f t="shared" si="7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531</v>
      </c>
      <c r="AT287" s="203" t="s">
        <v>340</v>
      </c>
      <c r="AU287" s="203" t="s">
        <v>86</v>
      </c>
      <c r="AY287" s="18" t="s">
        <v>239</v>
      </c>
      <c r="BE287" s="204">
        <f t="shared" si="74"/>
        <v>0</v>
      </c>
      <c r="BF287" s="204">
        <f t="shared" si="75"/>
        <v>0</v>
      </c>
      <c r="BG287" s="204">
        <f t="shared" si="76"/>
        <v>0</v>
      </c>
      <c r="BH287" s="204">
        <f t="shared" si="77"/>
        <v>0</v>
      </c>
      <c r="BI287" s="204">
        <f t="shared" si="78"/>
        <v>0</v>
      </c>
      <c r="BJ287" s="18" t="s">
        <v>83</v>
      </c>
      <c r="BK287" s="204">
        <f t="shared" si="79"/>
        <v>0</v>
      </c>
      <c r="BL287" s="18" t="s">
        <v>169</v>
      </c>
      <c r="BM287" s="203" t="s">
        <v>2652</v>
      </c>
    </row>
    <row r="288" spans="1:65" s="2" customFormat="1" ht="21.75" customHeight="1">
      <c r="A288" s="35"/>
      <c r="B288" s="36"/>
      <c r="C288" s="254" t="s">
        <v>1533</v>
      </c>
      <c r="D288" s="254" t="s">
        <v>340</v>
      </c>
      <c r="E288" s="255" t="s">
        <v>8116</v>
      </c>
      <c r="F288" s="256" t="s">
        <v>8117</v>
      </c>
      <c r="G288" s="257" t="s">
        <v>519</v>
      </c>
      <c r="H288" s="258">
        <v>15</v>
      </c>
      <c r="I288" s="259"/>
      <c r="J288" s="260">
        <f t="shared" si="70"/>
        <v>0</v>
      </c>
      <c r="K288" s="256" t="s">
        <v>6783</v>
      </c>
      <c r="L288" s="261"/>
      <c r="M288" s="262" t="s">
        <v>1</v>
      </c>
      <c r="N288" s="263" t="s">
        <v>40</v>
      </c>
      <c r="O288" s="72"/>
      <c r="P288" s="201">
        <f t="shared" si="71"/>
        <v>0</v>
      </c>
      <c r="Q288" s="201">
        <v>0</v>
      </c>
      <c r="R288" s="201">
        <f t="shared" si="72"/>
        <v>0</v>
      </c>
      <c r="S288" s="201">
        <v>0</v>
      </c>
      <c r="T288" s="202">
        <f t="shared" si="7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531</v>
      </c>
      <c r="AT288" s="203" t="s">
        <v>340</v>
      </c>
      <c r="AU288" s="203" t="s">
        <v>86</v>
      </c>
      <c r="AY288" s="18" t="s">
        <v>239</v>
      </c>
      <c r="BE288" s="204">
        <f t="shared" si="74"/>
        <v>0</v>
      </c>
      <c r="BF288" s="204">
        <f t="shared" si="75"/>
        <v>0</v>
      </c>
      <c r="BG288" s="204">
        <f t="shared" si="76"/>
        <v>0</v>
      </c>
      <c r="BH288" s="204">
        <f t="shared" si="77"/>
        <v>0</v>
      </c>
      <c r="BI288" s="204">
        <f t="shared" si="78"/>
        <v>0</v>
      </c>
      <c r="BJ288" s="18" t="s">
        <v>83</v>
      </c>
      <c r="BK288" s="204">
        <f t="shared" si="79"/>
        <v>0</v>
      </c>
      <c r="BL288" s="18" t="s">
        <v>169</v>
      </c>
      <c r="BM288" s="203" t="s">
        <v>2663</v>
      </c>
    </row>
    <row r="289" spans="1:65" s="2" customFormat="1" ht="21.75" customHeight="1">
      <c r="A289" s="35"/>
      <c r="B289" s="36"/>
      <c r="C289" s="254" t="s">
        <v>1539</v>
      </c>
      <c r="D289" s="254" t="s">
        <v>340</v>
      </c>
      <c r="E289" s="255" t="s">
        <v>8118</v>
      </c>
      <c r="F289" s="256" t="s">
        <v>8119</v>
      </c>
      <c r="G289" s="257" t="s">
        <v>519</v>
      </c>
      <c r="H289" s="258">
        <v>15</v>
      </c>
      <c r="I289" s="259"/>
      <c r="J289" s="260">
        <f t="shared" si="70"/>
        <v>0</v>
      </c>
      <c r="K289" s="256" t="s">
        <v>6783</v>
      </c>
      <c r="L289" s="261"/>
      <c r="M289" s="262" t="s">
        <v>1</v>
      </c>
      <c r="N289" s="263" t="s">
        <v>40</v>
      </c>
      <c r="O289" s="72"/>
      <c r="P289" s="201">
        <f t="shared" si="71"/>
        <v>0</v>
      </c>
      <c r="Q289" s="201">
        <v>0</v>
      </c>
      <c r="R289" s="201">
        <f t="shared" si="72"/>
        <v>0</v>
      </c>
      <c r="S289" s="201">
        <v>0</v>
      </c>
      <c r="T289" s="202">
        <f t="shared" si="7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531</v>
      </c>
      <c r="AT289" s="203" t="s">
        <v>340</v>
      </c>
      <c r="AU289" s="203" t="s">
        <v>86</v>
      </c>
      <c r="AY289" s="18" t="s">
        <v>239</v>
      </c>
      <c r="BE289" s="204">
        <f t="shared" si="74"/>
        <v>0</v>
      </c>
      <c r="BF289" s="204">
        <f t="shared" si="75"/>
        <v>0</v>
      </c>
      <c r="BG289" s="204">
        <f t="shared" si="76"/>
        <v>0</v>
      </c>
      <c r="BH289" s="204">
        <f t="shared" si="77"/>
        <v>0</v>
      </c>
      <c r="BI289" s="204">
        <f t="shared" si="78"/>
        <v>0</v>
      </c>
      <c r="BJ289" s="18" t="s">
        <v>83</v>
      </c>
      <c r="BK289" s="204">
        <f t="shared" si="79"/>
        <v>0</v>
      </c>
      <c r="BL289" s="18" t="s">
        <v>169</v>
      </c>
      <c r="BM289" s="203" t="s">
        <v>2675</v>
      </c>
    </row>
    <row r="290" spans="1:65" s="2" customFormat="1" ht="21.75" customHeight="1">
      <c r="A290" s="35"/>
      <c r="B290" s="36"/>
      <c r="C290" s="254" t="s">
        <v>1548</v>
      </c>
      <c r="D290" s="254" t="s">
        <v>340</v>
      </c>
      <c r="E290" s="255" t="s">
        <v>8120</v>
      </c>
      <c r="F290" s="256" t="s">
        <v>8121</v>
      </c>
      <c r="G290" s="257" t="s">
        <v>519</v>
      </c>
      <c r="H290" s="258">
        <v>15</v>
      </c>
      <c r="I290" s="259"/>
      <c r="J290" s="260">
        <f t="shared" si="70"/>
        <v>0</v>
      </c>
      <c r="K290" s="256" t="s">
        <v>6783</v>
      </c>
      <c r="L290" s="261"/>
      <c r="M290" s="262" t="s">
        <v>1</v>
      </c>
      <c r="N290" s="263" t="s">
        <v>40</v>
      </c>
      <c r="O290" s="72"/>
      <c r="P290" s="201">
        <f t="shared" si="71"/>
        <v>0</v>
      </c>
      <c r="Q290" s="201">
        <v>0</v>
      </c>
      <c r="R290" s="201">
        <f t="shared" si="72"/>
        <v>0</v>
      </c>
      <c r="S290" s="201">
        <v>0</v>
      </c>
      <c r="T290" s="202">
        <f t="shared" si="7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531</v>
      </c>
      <c r="AT290" s="203" t="s">
        <v>340</v>
      </c>
      <c r="AU290" s="203" t="s">
        <v>86</v>
      </c>
      <c r="AY290" s="18" t="s">
        <v>239</v>
      </c>
      <c r="BE290" s="204">
        <f t="shared" si="74"/>
        <v>0</v>
      </c>
      <c r="BF290" s="204">
        <f t="shared" si="75"/>
        <v>0</v>
      </c>
      <c r="BG290" s="204">
        <f t="shared" si="76"/>
        <v>0</v>
      </c>
      <c r="BH290" s="204">
        <f t="shared" si="77"/>
        <v>0</v>
      </c>
      <c r="BI290" s="204">
        <f t="shared" si="78"/>
        <v>0</v>
      </c>
      <c r="BJ290" s="18" t="s">
        <v>83</v>
      </c>
      <c r="BK290" s="204">
        <f t="shared" si="79"/>
        <v>0</v>
      </c>
      <c r="BL290" s="18" t="s">
        <v>169</v>
      </c>
      <c r="BM290" s="203" t="s">
        <v>2691</v>
      </c>
    </row>
    <row r="291" spans="1:65" s="2" customFormat="1" ht="16.5" customHeight="1">
      <c r="A291" s="35"/>
      <c r="B291" s="36"/>
      <c r="C291" s="254" t="s">
        <v>1553</v>
      </c>
      <c r="D291" s="254" t="s">
        <v>340</v>
      </c>
      <c r="E291" s="255" t="s">
        <v>8122</v>
      </c>
      <c r="F291" s="256" t="s">
        <v>8123</v>
      </c>
      <c r="G291" s="257" t="s">
        <v>519</v>
      </c>
      <c r="H291" s="258">
        <v>15</v>
      </c>
      <c r="I291" s="259"/>
      <c r="J291" s="260">
        <f t="shared" si="70"/>
        <v>0</v>
      </c>
      <c r="K291" s="256" t="s">
        <v>6783</v>
      </c>
      <c r="L291" s="261"/>
      <c r="M291" s="262" t="s">
        <v>1</v>
      </c>
      <c r="N291" s="263" t="s">
        <v>40</v>
      </c>
      <c r="O291" s="72"/>
      <c r="P291" s="201">
        <f t="shared" si="71"/>
        <v>0</v>
      </c>
      <c r="Q291" s="201">
        <v>0</v>
      </c>
      <c r="R291" s="201">
        <f t="shared" si="72"/>
        <v>0</v>
      </c>
      <c r="S291" s="201">
        <v>0</v>
      </c>
      <c r="T291" s="202">
        <f t="shared" si="7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531</v>
      </c>
      <c r="AT291" s="203" t="s">
        <v>340</v>
      </c>
      <c r="AU291" s="203" t="s">
        <v>86</v>
      </c>
      <c r="AY291" s="18" t="s">
        <v>239</v>
      </c>
      <c r="BE291" s="204">
        <f t="shared" si="74"/>
        <v>0</v>
      </c>
      <c r="BF291" s="204">
        <f t="shared" si="75"/>
        <v>0</v>
      </c>
      <c r="BG291" s="204">
        <f t="shared" si="76"/>
        <v>0</v>
      </c>
      <c r="BH291" s="204">
        <f t="shared" si="77"/>
        <v>0</v>
      </c>
      <c r="BI291" s="204">
        <f t="shared" si="78"/>
        <v>0</v>
      </c>
      <c r="BJ291" s="18" t="s">
        <v>83</v>
      </c>
      <c r="BK291" s="204">
        <f t="shared" si="79"/>
        <v>0</v>
      </c>
      <c r="BL291" s="18" t="s">
        <v>169</v>
      </c>
      <c r="BM291" s="203" t="s">
        <v>2703</v>
      </c>
    </row>
    <row r="292" spans="1:65" s="2" customFormat="1" ht="21.75" customHeight="1">
      <c r="A292" s="35"/>
      <c r="B292" s="36"/>
      <c r="C292" s="254" t="s">
        <v>1558</v>
      </c>
      <c r="D292" s="254" t="s">
        <v>340</v>
      </c>
      <c r="E292" s="255" t="s">
        <v>8124</v>
      </c>
      <c r="F292" s="256" t="s">
        <v>8125</v>
      </c>
      <c r="G292" s="257" t="s">
        <v>519</v>
      </c>
      <c r="H292" s="258">
        <v>15</v>
      </c>
      <c r="I292" s="259"/>
      <c r="J292" s="260">
        <f t="shared" si="70"/>
        <v>0</v>
      </c>
      <c r="K292" s="256" t="s">
        <v>6783</v>
      </c>
      <c r="L292" s="261"/>
      <c r="M292" s="262" t="s">
        <v>1</v>
      </c>
      <c r="N292" s="263" t="s">
        <v>40</v>
      </c>
      <c r="O292" s="72"/>
      <c r="P292" s="201">
        <f t="shared" si="71"/>
        <v>0</v>
      </c>
      <c r="Q292" s="201">
        <v>0</v>
      </c>
      <c r="R292" s="201">
        <f t="shared" si="72"/>
        <v>0</v>
      </c>
      <c r="S292" s="201">
        <v>0</v>
      </c>
      <c r="T292" s="202">
        <f t="shared" si="7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531</v>
      </c>
      <c r="AT292" s="203" t="s">
        <v>340</v>
      </c>
      <c r="AU292" s="203" t="s">
        <v>86</v>
      </c>
      <c r="AY292" s="18" t="s">
        <v>239</v>
      </c>
      <c r="BE292" s="204">
        <f t="shared" si="74"/>
        <v>0</v>
      </c>
      <c r="BF292" s="204">
        <f t="shared" si="75"/>
        <v>0</v>
      </c>
      <c r="BG292" s="204">
        <f t="shared" si="76"/>
        <v>0</v>
      </c>
      <c r="BH292" s="204">
        <f t="shared" si="77"/>
        <v>0</v>
      </c>
      <c r="BI292" s="204">
        <f t="shared" si="78"/>
        <v>0</v>
      </c>
      <c r="BJ292" s="18" t="s">
        <v>83</v>
      </c>
      <c r="BK292" s="204">
        <f t="shared" si="79"/>
        <v>0</v>
      </c>
      <c r="BL292" s="18" t="s">
        <v>169</v>
      </c>
      <c r="BM292" s="203" t="s">
        <v>2717</v>
      </c>
    </row>
    <row r="293" spans="1:65" s="2" customFormat="1" ht="21.75" customHeight="1">
      <c r="A293" s="35"/>
      <c r="B293" s="36"/>
      <c r="C293" s="254" t="s">
        <v>1564</v>
      </c>
      <c r="D293" s="254" t="s">
        <v>340</v>
      </c>
      <c r="E293" s="255" t="s">
        <v>8126</v>
      </c>
      <c r="F293" s="256" t="s">
        <v>8127</v>
      </c>
      <c r="G293" s="257" t="s">
        <v>519</v>
      </c>
      <c r="H293" s="258">
        <v>15</v>
      </c>
      <c r="I293" s="259"/>
      <c r="J293" s="260">
        <f t="shared" si="70"/>
        <v>0</v>
      </c>
      <c r="K293" s="256" t="s">
        <v>6783</v>
      </c>
      <c r="L293" s="261"/>
      <c r="M293" s="262" t="s">
        <v>1</v>
      </c>
      <c r="N293" s="263" t="s">
        <v>40</v>
      </c>
      <c r="O293" s="72"/>
      <c r="P293" s="201">
        <f t="shared" si="71"/>
        <v>0</v>
      </c>
      <c r="Q293" s="201">
        <v>0</v>
      </c>
      <c r="R293" s="201">
        <f t="shared" si="72"/>
        <v>0</v>
      </c>
      <c r="S293" s="201">
        <v>0</v>
      </c>
      <c r="T293" s="202">
        <f t="shared" si="7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531</v>
      </c>
      <c r="AT293" s="203" t="s">
        <v>340</v>
      </c>
      <c r="AU293" s="203" t="s">
        <v>86</v>
      </c>
      <c r="AY293" s="18" t="s">
        <v>239</v>
      </c>
      <c r="BE293" s="204">
        <f t="shared" si="74"/>
        <v>0</v>
      </c>
      <c r="BF293" s="204">
        <f t="shared" si="75"/>
        <v>0</v>
      </c>
      <c r="BG293" s="204">
        <f t="shared" si="76"/>
        <v>0</v>
      </c>
      <c r="BH293" s="204">
        <f t="shared" si="77"/>
        <v>0</v>
      </c>
      <c r="BI293" s="204">
        <f t="shared" si="78"/>
        <v>0</v>
      </c>
      <c r="BJ293" s="18" t="s">
        <v>83</v>
      </c>
      <c r="BK293" s="204">
        <f t="shared" si="79"/>
        <v>0</v>
      </c>
      <c r="BL293" s="18" t="s">
        <v>169</v>
      </c>
      <c r="BM293" s="203" t="s">
        <v>2730</v>
      </c>
    </row>
    <row r="294" spans="1:65" s="2" customFormat="1" ht="21.75" customHeight="1">
      <c r="A294" s="35"/>
      <c r="B294" s="36"/>
      <c r="C294" s="254" t="s">
        <v>1571</v>
      </c>
      <c r="D294" s="254" t="s">
        <v>340</v>
      </c>
      <c r="E294" s="255" t="s">
        <v>8128</v>
      </c>
      <c r="F294" s="256" t="s">
        <v>8129</v>
      </c>
      <c r="G294" s="257" t="s">
        <v>519</v>
      </c>
      <c r="H294" s="258">
        <v>15</v>
      </c>
      <c r="I294" s="259"/>
      <c r="J294" s="260">
        <f t="shared" si="70"/>
        <v>0</v>
      </c>
      <c r="K294" s="256" t="s">
        <v>6783</v>
      </c>
      <c r="L294" s="261"/>
      <c r="M294" s="262" t="s">
        <v>1</v>
      </c>
      <c r="N294" s="263" t="s">
        <v>40</v>
      </c>
      <c r="O294" s="72"/>
      <c r="P294" s="201">
        <f t="shared" si="71"/>
        <v>0</v>
      </c>
      <c r="Q294" s="201">
        <v>0</v>
      </c>
      <c r="R294" s="201">
        <f t="shared" si="72"/>
        <v>0</v>
      </c>
      <c r="S294" s="201">
        <v>0</v>
      </c>
      <c r="T294" s="202">
        <f t="shared" si="7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531</v>
      </c>
      <c r="AT294" s="203" t="s">
        <v>340</v>
      </c>
      <c r="AU294" s="203" t="s">
        <v>86</v>
      </c>
      <c r="AY294" s="18" t="s">
        <v>239</v>
      </c>
      <c r="BE294" s="204">
        <f t="shared" si="74"/>
        <v>0</v>
      </c>
      <c r="BF294" s="204">
        <f t="shared" si="75"/>
        <v>0</v>
      </c>
      <c r="BG294" s="204">
        <f t="shared" si="76"/>
        <v>0</v>
      </c>
      <c r="BH294" s="204">
        <f t="shared" si="77"/>
        <v>0</v>
      </c>
      <c r="BI294" s="204">
        <f t="shared" si="78"/>
        <v>0</v>
      </c>
      <c r="BJ294" s="18" t="s">
        <v>83</v>
      </c>
      <c r="BK294" s="204">
        <f t="shared" si="79"/>
        <v>0</v>
      </c>
      <c r="BL294" s="18" t="s">
        <v>169</v>
      </c>
      <c r="BM294" s="203" t="s">
        <v>2742</v>
      </c>
    </row>
    <row r="295" spans="1:65" s="2" customFormat="1" ht="21.75" customHeight="1">
      <c r="A295" s="35"/>
      <c r="B295" s="36"/>
      <c r="C295" s="254" t="s">
        <v>1579</v>
      </c>
      <c r="D295" s="254" t="s">
        <v>340</v>
      </c>
      <c r="E295" s="255" t="s">
        <v>8130</v>
      </c>
      <c r="F295" s="256" t="s">
        <v>8131</v>
      </c>
      <c r="G295" s="257" t="s">
        <v>519</v>
      </c>
      <c r="H295" s="258">
        <v>15</v>
      </c>
      <c r="I295" s="259"/>
      <c r="J295" s="260">
        <f t="shared" si="70"/>
        <v>0</v>
      </c>
      <c r="K295" s="256" t="s">
        <v>6783</v>
      </c>
      <c r="L295" s="261"/>
      <c r="M295" s="262" t="s">
        <v>1</v>
      </c>
      <c r="N295" s="263" t="s">
        <v>40</v>
      </c>
      <c r="O295" s="72"/>
      <c r="P295" s="201">
        <f t="shared" si="71"/>
        <v>0</v>
      </c>
      <c r="Q295" s="201">
        <v>0</v>
      </c>
      <c r="R295" s="201">
        <f t="shared" si="72"/>
        <v>0</v>
      </c>
      <c r="S295" s="201">
        <v>0</v>
      </c>
      <c r="T295" s="202">
        <f t="shared" si="7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531</v>
      </c>
      <c r="AT295" s="203" t="s">
        <v>340</v>
      </c>
      <c r="AU295" s="203" t="s">
        <v>86</v>
      </c>
      <c r="AY295" s="18" t="s">
        <v>239</v>
      </c>
      <c r="BE295" s="204">
        <f t="shared" si="74"/>
        <v>0</v>
      </c>
      <c r="BF295" s="204">
        <f t="shared" si="75"/>
        <v>0</v>
      </c>
      <c r="BG295" s="204">
        <f t="shared" si="76"/>
        <v>0</v>
      </c>
      <c r="BH295" s="204">
        <f t="shared" si="77"/>
        <v>0</v>
      </c>
      <c r="BI295" s="204">
        <f t="shared" si="78"/>
        <v>0</v>
      </c>
      <c r="BJ295" s="18" t="s">
        <v>83</v>
      </c>
      <c r="BK295" s="204">
        <f t="shared" si="79"/>
        <v>0</v>
      </c>
      <c r="BL295" s="18" t="s">
        <v>169</v>
      </c>
      <c r="BM295" s="203" t="s">
        <v>2752</v>
      </c>
    </row>
    <row r="296" spans="1:65" s="2" customFormat="1" ht="21.75" customHeight="1">
      <c r="A296" s="35"/>
      <c r="B296" s="36"/>
      <c r="C296" s="254" t="s">
        <v>1583</v>
      </c>
      <c r="D296" s="254" t="s">
        <v>340</v>
      </c>
      <c r="E296" s="255" t="s">
        <v>8132</v>
      </c>
      <c r="F296" s="256" t="s">
        <v>8133</v>
      </c>
      <c r="G296" s="257" t="s">
        <v>519</v>
      </c>
      <c r="H296" s="258">
        <v>15</v>
      </c>
      <c r="I296" s="259"/>
      <c r="J296" s="260">
        <f t="shared" si="70"/>
        <v>0</v>
      </c>
      <c r="K296" s="256" t="s">
        <v>6783</v>
      </c>
      <c r="L296" s="261"/>
      <c r="M296" s="262" t="s">
        <v>1</v>
      </c>
      <c r="N296" s="263" t="s">
        <v>40</v>
      </c>
      <c r="O296" s="72"/>
      <c r="P296" s="201">
        <f t="shared" si="71"/>
        <v>0</v>
      </c>
      <c r="Q296" s="201">
        <v>0</v>
      </c>
      <c r="R296" s="201">
        <f t="shared" si="72"/>
        <v>0</v>
      </c>
      <c r="S296" s="201">
        <v>0</v>
      </c>
      <c r="T296" s="202">
        <f t="shared" si="7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531</v>
      </c>
      <c r="AT296" s="203" t="s">
        <v>340</v>
      </c>
      <c r="AU296" s="203" t="s">
        <v>86</v>
      </c>
      <c r="AY296" s="18" t="s">
        <v>239</v>
      </c>
      <c r="BE296" s="204">
        <f t="shared" si="74"/>
        <v>0</v>
      </c>
      <c r="BF296" s="204">
        <f t="shared" si="75"/>
        <v>0</v>
      </c>
      <c r="BG296" s="204">
        <f t="shared" si="76"/>
        <v>0</v>
      </c>
      <c r="BH296" s="204">
        <f t="shared" si="77"/>
        <v>0</v>
      </c>
      <c r="BI296" s="204">
        <f t="shared" si="78"/>
        <v>0</v>
      </c>
      <c r="BJ296" s="18" t="s">
        <v>83</v>
      </c>
      <c r="BK296" s="204">
        <f t="shared" si="79"/>
        <v>0</v>
      </c>
      <c r="BL296" s="18" t="s">
        <v>169</v>
      </c>
      <c r="BM296" s="203" t="s">
        <v>2762</v>
      </c>
    </row>
    <row r="297" spans="1:65" s="2" customFormat="1" ht="21.75" customHeight="1">
      <c r="A297" s="35"/>
      <c r="B297" s="36"/>
      <c r="C297" s="254" t="s">
        <v>1588</v>
      </c>
      <c r="D297" s="254" t="s">
        <v>340</v>
      </c>
      <c r="E297" s="255" t="s">
        <v>8134</v>
      </c>
      <c r="F297" s="256" t="s">
        <v>8135</v>
      </c>
      <c r="G297" s="257" t="s">
        <v>519</v>
      </c>
      <c r="H297" s="258">
        <v>15</v>
      </c>
      <c r="I297" s="259"/>
      <c r="J297" s="260">
        <f t="shared" si="70"/>
        <v>0</v>
      </c>
      <c r="K297" s="256" t="s">
        <v>6783</v>
      </c>
      <c r="L297" s="261"/>
      <c r="M297" s="262" t="s">
        <v>1</v>
      </c>
      <c r="N297" s="263" t="s">
        <v>40</v>
      </c>
      <c r="O297" s="72"/>
      <c r="P297" s="201">
        <f t="shared" si="71"/>
        <v>0</v>
      </c>
      <c r="Q297" s="201">
        <v>0</v>
      </c>
      <c r="R297" s="201">
        <f t="shared" si="72"/>
        <v>0</v>
      </c>
      <c r="S297" s="201">
        <v>0</v>
      </c>
      <c r="T297" s="202">
        <f t="shared" si="7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531</v>
      </c>
      <c r="AT297" s="203" t="s">
        <v>340</v>
      </c>
      <c r="AU297" s="203" t="s">
        <v>86</v>
      </c>
      <c r="AY297" s="18" t="s">
        <v>239</v>
      </c>
      <c r="BE297" s="204">
        <f t="shared" si="74"/>
        <v>0</v>
      </c>
      <c r="BF297" s="204">
        <f t="shared" si="75"/>
        <v>0</v>
      </c>
      <c r="BG297" s="204">
        <f t="shared" si="76"/>
        <v>0</v>
      </c>
      <c r="BH297" s="204">
        <f t="shared" si="77"/>
        <v>0</v>
      </c>
      <c r="BI297" s="204">
        <f t="shared" si="78"/>
        <v>0</v>
      </c>
      <c r="BJ297" s="18" t="s">
        <v>83</v>
      </c>
      <c r="BK297" s="204">
        <f t="shared" si="79"/>
        <v>0</v>
      </c>
      <c r="BL297" s="18" t="s">
        <v>169</v>
      </c>
      <c r="BM297" s="203" t="s">
        <v>2771</v>
      </c>
    </row>
    <row r="298" spans="1:65" s="2" customFormat="1" ht="24.2" customHeight="1">
      <c r="A298" s="35"/>
      <c r="B298" s="36"/>
      <c r="C298" s="254" t="s">
        <v>1607</v>
      </c>
      <c r="D298" s="254" t="s">
        <v>340</v>
      </c>
      <c r="E298" s="255" t="s">
        <v>8136</v>
      </c>
      <c r="F298" s="256" t="s">
        <v>8137</v>
      </c>
      <c r="G298" s="257" t="s">
        <v>519</v>
      </c>
      <c r="H298" s="258">
        <v>15</v>
      </c>
      <c r="I298" s="259"/>
      <c r="J298" s="260">
        <f t="shared" si="70"/>
        <v>0</v>
      </c>
      <c r="K298" s="256" t="s">
        <v>6783</v>
      </c>
      <c r="L298" s="261"/>
      <c r="M298" s="262" t="s">
        <v>1</v>
      </c>
      <c r="N298" s="263" t="s">
        <v>40</v>
      </c>
      <c r="O298" s="72"/>
      <c r="P298" s="201">
        <f t="shared" si="71"/>
        <v>0</v>
      </c>
      <c r="Q298" s="201">
        <v>0</v>
      </c>
      <c r="R298" s="201">
        <f t="shared" si="72"/>
        <v>0</v>
      </c>
      <c r="S298" s="201">
        <v>0</v>
      </c>
      <c r="T298" s="202">
        <f t="shared" si="7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531</v>
      </c>
      <c r="AT298" s="203" t="s">
        <v>340</v>
      </c>
      <c r="AU298" s="203" t="s">
        <v>86</v>
      </c>
      <c r="AY298" s="18" t="s">
        <v>239</v>
      </c>
      <c r="BE298" s="204">
        <f t="shared" si="74"/>
        <v>0</v>
      </c>
      <c r="BF298" s="204">
        <f t="shared" si="75"/>
        <v>0</v>
      </c>
      <c r="BG298" s="204">
        <f t="shared" si="76"/>
        <v>0</v>
      </c>
      <c r="BH298" s="204">
        <f t="shared" si="77"/>
        <v>0</v>
      </c>
      <c r="BI298" s="204">
        <f t="shared" si="78"/>
        <v>0</v>
      </c>
      <c r="BJ298" s="18" t="s">
        <v>83</v>
      </c>
      <c r="BK298" s="204">
        <f t="shared" si="79"/>
        <v>0</v>
      </c>
      <c r="BL298" s="18" t="s">
        <v>169</v>
      </c>
      <c r="BM298" s="203" t="s">
        <v>2785</v>
      </c>
    </row>
    <row r="299" spans="1:65" s="2" customFormat="1" ht="24.2" customHeight="1">
      <c r="A299" s="35"/>
      <c r="B299" s="36"/>
      <c r="C299" s="254" t="s">
        <v>1612</v>
      </c>
      <c r="D299" s="254" t="s">
        <v>340</v>
      </c>
      <c r="E299" s="255" t="s">
        <v>8138</v>
      </c>
      <c r="F299" s="256" t="s">
        <v>8139</v>
      </c>
      <c r="G299" s="257" t="s">
        <v>519</v>
      </c>
      <c r="H299" s="258">
        <v>15</v>
      </c>
      <c r="I299" s="259"/>
      <c r="J299" s="260">
        <f t="shared" si="70"/>
        <v>0</v>
      </c>
      <c r="K299" s="256" t="s">
        <v>6783</v>
      </c>
      <c r="L299" s="261"/>
      <c r="M299" s="262" t="s">
        <v>1</v>
      </c>
      <c r="N299" s="263" t="s">
        <v>40</v>
      </c>
      <c r="O299" s="72"/>
      <c r="P299" s="201">
        <f t="shared" si="71"/>
        <v>0</v>
      </c>
      <c r="Q299" s="201">
        <v>0</v>
      </c>
      <c r="R299" s="201">
        <f t="shared" si="72"/>
        <v>0</v>
      </c>
      <c r="S299" s="201">
        <v>0</v>
      </c>
      <c r="T299" s="202">
        <f t="shared" si="7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531</v>
      </c>
      <c r="AT299" s="203" t="s">
        <v>340</v>
      </c>
      <c r="AU299" s="203" t="s">
        <v>86</v>
      </c>
      <c r="AY299" s="18" t="s">
        <v>239</v>
      </c>
      <c r="BE299" s="204">
        <f t="shared" si="74"/>
        <v>0</v>
      </c>
      <c r="BF299" s="204">
        <f t="shared" si="75"/>
        <v>0</v>
      </c>
      <c r="BG299" s="204">
        <f t="shared" si="76"/>
        <v>0</v>
      </c>
      <c r="BH299" s="204">
        <f t="shared" si="77"/>
        <v>0</v>
      </c>
      <c r="BI299" s="204">
        <f t="shared" si="78"/>
        <v>0</v>
      </c>
      <c r="BJ299" s="18" t="s">
        <v>83</v>
      </c>
      <c r="BK299" s="204">
        <f t="shared" si="79"/>
        <v>0</v>
      </c>
      <c r="BL299" s="18" t="s">
        <v>169</v>
      </c>
      <c r="BM299" s="203" t="s">
        <v>2793</v>
      </c>
    </row>
    <row r="300" spans="1:65" s="2" customFormat="1" ht="24.2" customHeight="1">
      <c r="A300" s="35"/>
      <c r="B300" s="36"/>
      <c r="C300" s="254" t="s">
        <v>1616</v>
      </c>
      <c r="D300" s="254" t="s">
        <v>340</v>
      </c>
      <c r="E300" s="255" t="s">
        <v>8140</v>
      </c>
      <c r="F300" s="256" t="s">
        <v>8141</v>
      </c>
      <c r="G300" s="257" t="s">
        <v>519</v>
      </c>
      <c r="H300" s="258">
        <v>15</v>
      </c>
      <c r="I300" s="259"/>
      <c r="J300" s="260">
        <f t="shared" si="70"/>
        <v>0</v>
      </c>
      <c r="K300" s="256" t="s">
        <v>6783</v>
      </c>
      <c r="L300" s="261"/>
      <c r="M300" s="262" t="s">
        <v>1</v>
      </c>
      <c r="N300" s="263" t="s">
        <v>40</v>
      </c>
      <c r="O300" s="72"/>
      <c r="P300" s="201">
        <f t="shared" si="71"/>
        <v>0</v>
      </c>
      <c r="Q300" s="201">
        <v>0</v>
      </c>
      <c r="R300" s="201">
        <f t="shared" si="72"/>
        <v>0</v>
      </c>
      <c r="S300" s="201">
        <v>0</v>
      </c>
      <c r="T300" s="202">
        <f t="shared" si="7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531</v>
      </c>
      <c r="AT300" s="203" t="s">
        <v>340</v>
      </c>
      <c r="AU300" s="203" t="s">
        <v>86</v>
      </c>
      <c r="AY300" s="18" t="s">
        <v>239</v>
      </c>
      <c r="BE300" s="204">
        <f t="shared" si="74"/>
        <v>0</v>
      </c>
      <c r="BF300" s="204">
        <f t="shared" si="75"/>
        <v>0</v>
      </c>
      <c r="BG300" s="204">
        <f t="shared" si="76"/>
        <v>0</v>
      </c>
      <c r="BH300" s="204">
        <f t="shared" si="77"/>
        <v>0</v>
      </c>
      <c r="BI300" s="204">
        <f t="shared" si="78"/>
        <v>0</v>
      </c>
      <c r="BJ300" s="18" t="s">
        <v>83</v>
      </c>
      <c r="BK300" s="204">
        <f t="shared" si="79"/>
        <v>0</v>
      </c>
      <c r="BL300" s="18" t="s">
        <v>169</v>
      </c>
      <c r="BM300" s="203" t="s">
        <v>2801</v>
      </c>
    </row>
    <row r="301" spans="1:65" s="2" customFormat="1" ht="16.5" customHeight="1">
      <c r="A301" s="35"/>
      <c r="B301" s="36"/>
      <c r="C301" s="254" t="s">
        <v>1620</v>
      </c>
      <c r="D301" s="254" t="s">
        <v>340</v>
      </c>
      <c r="E301" s="255" t="s">
        <v>8142</v>
      </c>
      <c r="F301" s="256" t="s">
        <v>8143</v>
      </c>
      <c r="G301" s="257" t="s">
        <v>519</v>
      </c>
      <c r="H301" s="258">
        <v>15</v>
      </c>
      <c r="I301" s="259"/>
      <c r="J301" s="260">
        <f t="shared" si="70"/>
        <v>0</v>
      </c>
      <c r="K301" s="256" t="s">
        <v>6783</v>
      </c>
      <c r="L301" s="261"/>
      <c r="M301" s="262" t="s">
        <v>1</v>
      </c>
      <c r="N301" s="263" t="s">
        <v>40</v>
      </c>
      <c r="O301" s="72"/>
      <c r="P301" s="201">
        <f t="shared" si="71"/>
        <v>0</v>
      </c>
      <c r="Q301" s="201">
        <v>0</v>
      </c>
      <c r="R301" s="201">
        <f t="shared" si="72"/>
        <v>0</v>
      </c>
      <c r="S301" s="201">
        <v>0</v>
      </c>
      <c r="T301" s="202">
        <f t="shared" si="7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531</v>
      </c>
      <c r="AT301" s="203" t="s">
        <v>340</v>
      </c>
      <c r="AU301" s="203" t="s">
        <v>86</v>
      </c>
      <c r="AY301" s="18" t="s">
        <v>239</v>
      </c>
      <c r="BE301" s="204">
        <f t="shared" si="74"/>
        <v>0</v>
      </c>
      <c r="BF301" s="204">
        <f t="shared" si="75"/>
        <v>0</v>
      </c>
      <c r="BG301" s="204">
        <f t="shared" si="76"/>
        <v>0</v>
      </c>
      <c r="BH301" s="204">
        <f t="shared" si="77"/>
        <v>0</v>
      </c>
      <c r="BI301" s="204">
        <f t="shared" si="78"/>
        <v>0</v>
      </c>
      <c r="BJ301" s="18" t="s">
        <v>83</v>
      </c>
      <c r="BK301" s="204">
        <f t="shared" si="79"/>
        <v>0</v>
      </c>
      <c r="BL301" s="18" t="s">
        <v>169</v>
      </c>
      <c r="BM301" s="203" t="s">
        <v>2809</v>
      </c>
    </row>
    <row r="302" spans="1:65" s="2" customFormat="1" ht="24.2" customHeight="1">
      <c r="A302" s="35"/>
      <c r="B302" s="36"/>
      <c r="C302" s="254" t="s">
        <v>1635</v>
      </c>
      <c r="D302" s="254" t="s">
        <v>340</v>
      </c>
      <c r="E302" s="255" t="s">
        <v>8144</v>
      </c>
      <c r="F302" s="256" t="s">
        <v>8145</v>
      </c>
      <c r="G302" s="257" t="s">
        <v>519</v>
      </c>
      <c r="H302" s="258">
        <v>15</v>
      </c>
      <c r="I302" s="259"/>
      <c r="J302" s="260">
        <f t="shared" si="70"/>
        <v>0</v>
      </c>
      <c r="K302" s="256" t="s">
        <v>6783</v>
      </c>
      <c r="L302" s="261"/>
      <c r="M302" s="262" t="s">
        <v>1</v>
      </c>
      <c r="N302" s="263" t="s">
        <v>40</v>
      </c>
      <c r="O302" s="72"/>
      <c r="P302" s="201">
        <f t="shared" si="71"/>
        <v>0</v>
      </c>
      <c r="Q302" s="201">
        <v>0</v>
      </c>
      <c r="R302" s="201">
        <f t="shared" si="72"/>
        <v>0</v>
      </c>
      <c r="S302" s="201">
        <v>0</v>
      </c>
      <c r="T302" s="202">
        <f t="shared" si="7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531</v>
      </c>
      <c r="AT302" s="203" t="s">
        <v>340</v>
      </c>
      <c r="AU302" s="203" t="s">
        <v>86</v>
      </c>
      <c r="AY302" s="18" t="s">
        <v>239</v>
      </c>
      <c r="BE302" s="204">
        <f t="shared" si="74"/>
        <v>0</v>
      </c>
      <c r="BF302" s="204">
        <f t="shared" si="75"/>
        <v>0</v>
      </c>
      <c r="BG302" s="204">
        <f t="shared" si="76"/>
        <v>0</v>
      </c>
      <c r="BH302" s="204">
        <f t="shared" si="77"/>
        <v>0</v>
      </c>
      <c r="BI302" s="204">
        <f t="shared" si="78"/>
        <v>0</v>
      </c>
      <c r="BJ302" s="18" t="s">
        <v>83</v>
      </c>
      <c r="BK302" s="204">
        <f t="shared" si="79"/>
        <v>0</v>
      </c>
      <c r="BL302" s="18" t="s">
        <v>169</v>
      </c>
      <c r="BM302" s="203" t="s">
        <v>2819</v>
      </c>
    </row>
    <row r="303" spans="1:65" s="2" customFormat="1" ht="24.2" customHeight="1">
      <c r="A303" s="35"/>
      <c r="B303" s="36"/>
      <c r="C303" s="254" t="s">
        <v>1643</v>
      </c>
      <c r="D303" s="254" t="s">
        <v>340</v>
      </c>
      <c r="E303" s="255" t="s">
        <v>8146</v>
      </c>
      <c r="F303" s="256" t="s">
        <v>8147</v>
      </c>
      <c r="G303" s="257" t="s">
        <v>519</v>
      </c>
      <c r="H303" s="258">
        <v>15</v>
      </c>
      <c r="I303" s="259"/>
      <c r="J303" s="260">
        <f t="shared" si="70"/>
        <v>0</v>
      </c>
      <c r="K303" s="256" t="s">
        <v>6783</v>
      </c>
      <c r="L303" s="261"/>
      <c r="M303" s="262" t="s">
        <v>1</v>
      </c>
      <c r="N303" s="263" t="s">
        <v>40</v>
      </c>
      <c r="O303" s="72"/>
      <c r="P303" s="201">
        <f t="shared" si="71"/>
        <v>0</v>
      </c>
      <c r="Q303" s="201">
        <v>0</v>
      </c>
      <c r="R303" s="201">
        <f t="shared" si="72"/>
        <v>0</v>
      </c>
      <c r="S303" s="201">
        <v>0</v>
      </c>
      <c r="T303" s="202">
        <f t="shared" si="7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531</v>
      </c>
      <c r="AT303" s="203" t="s">
        <v>340</v>
      </c>
      <c r="AU303" s="203" t="s">
        <v>86</v>
      </c>
      <c r="AY303" s="18" t="s">
        <v>239</v>
      </c>
      <c r="BE303" s="204">
        <f t="shared" si="74"/>
        <v>0</v>
      </c>
      <c r="BF303" s="204">
        <f t="shared" si="75"/>
        <v>0</v>
      </c>
      <c r="BG303" s="204">
        <f t="shared" si="76"/>
        <v>0</v>
      </c>
      <c r="BH303" s="204">
        <f t="shared" si="77"/>
        <v>0</v>
      </c>
      <c r="BI303" s="204">
        <f t="shared" si="78"/>
        <v>0</v>
      </c>
      <c r="BJ303" s="18" t="s">
        <v>83</v>
      </c>
      <c r="BK303" s="204">
        <f t="shared" si="79"/>
        <v>0</v>
      </c>
      <c r="BL303" s="18" t="s">
        <v>169</v>
      </c>
      <c r="BM303" s="203" t="s">
        <v>2832</v>
      </c>
    </row>
    <row r="304" spans="1:65" s="2" customFormat="1" ht="24.2" customHeight="1">
      <c r="A304" s="35"/>
      <c r="B304" s="36"/>
      <c r="C304" s="254" t="s">
        <v>1648</v>
      </c>
      <c r="D304" s="254" t="s">
        <v>340</v>
      </c>
      <c r="E304" s="255" t="s">
        <v>8148</v>
      </c>
      <c r="F304" s="256" t="s">
        <v>8149</v>
      </c>
      <c r="G304" s="257" t="s">
        <v>519</v>
      </c>
      <c r="H304" s="258">
        <v>15</v>
      </c>
      <c r="I304" s="259"/>
      <c r="J304" s="260">
        <f t="shared" si="70"/>
        <v>0</v>
      </c>
      <c r="K304" s="256" t="s">
        <v>6783</v>
      </c>
      <c r="L304" s="261"/>
      <c r="M304" s="262" t="s">
        <v>1</v>
      </c>
      <c r="N304" s="263" t="s">
        <v>40</v>
      </c>
      <c r="O304" s="72"/>
      <c r="P304" s="201">
        <f t="shared" si="71"/>
        <v>0</v>
      </c>
      <c r="Q304" s="201">
        <v>0</v>
      </c>
      <c r="R304" s="201">
        <f t="shared" si="72"/>
        <v>0</v>
      </c>
      <c r="S304" s="201">
        <v>0</v>
      </c>
      <c r="T304" s="202">
        <f t="shared" si="7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3" t="s">
        <v>531</v>
      </c>
      <c r="AT304" s="203" t="s">
        <v>340</v>
      </c>
      <c r="AU304" s="203" t="s">
        <v>86</v>
      </c>
      <c r="AY304" s="18" t="s">
        <v>239</v>
      </c>
      <c r="BE304" s="204">
        <f t="shared" si="74"/>
        <v>0</v>
      </c>
      <c r="BF304" s="204">
        <f t="shared" si="75"/>
        <v>0</v>
      </c>
      <c r="BG304" s="204">
        <f t="shared" si="76"/>
        <v>0</v>
      </c>
      <c r="BH304" s="204">
        <f t="shared" si="77"/>
        <v>0</v>
      </c>
      <c r="BI304" s="204">
        <f t="shared" si="78"/>
        <v>0</v>
      </c>
      <c r="BJ304" s="18" t="s">
        <v>83</v>
      </c>
      <c r="BK304" s="204">
        <f t="shared" si="79"/>
        <v>0</v>
      </c>
      <c r="BL304" s="18" t="s">
        <v>169</v>
      </c>
      <c r="BM304" s="203" t="s">
        <v>2840</v>
      </c>
    </row>
    <row r="305" spans="1:65" s="2" customFormat="1" ht="21.75" customHeight="1">
      <c r="A305" s="35"/>
      <c r="B305" s="36"/>
      <c r="C305" s="254" t="s">
        <v>1653</v>
      </c>
      <c r="D305" s="254" t="s">
        <v>340</v>
      </c>
      <c r="E305" s="255" t="s">
        <v>8150</v>
      </c>
      <c r="F305" s="256" t="s">
        <v>8151</v>
      </c>
      <c r="G305" s="257" t="s">
        <v>519</v>
      </c>
      <c r="H305" s="258">
        <v>15</v>
      </c>
      <c r="I305" s="259"/>
      <c r="J305" s="260">
        <f t="shared" si="70"/>
        <v>0</v>
      </c>
      <c r="K305" s="256" t="s">
        <v>6783</v>
      </c>
      <c r="L305" s="261"/>
      <c r="M305" s="262" t="s">
        <v>1</v>
      </c>
      <c r="N305" s="263" t="s">
        <v>40</v>
      </c>
      <c r="O305" s="72"/>
      <c r="P305" s="201">
        <f t="shared" si="71"/>
        <v>0</v>
      </c>
      <c r="Q305" s="201">
        <v>0</v>
      </c>
      <c r="R305" s="201">
        <f t="shared" si="72"/>
        <v>0</v>
      </c>
      <c r="S305" s="201">
        <v>0</v>
      </c>
      <c r="T305" s="202">
        <f t="shared" si="7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531</v>
      </c>
      <c r="AT305" s="203" t="s">
        <v>340</v>
      </c>
      <c r="AU305" s="203" t="s">
        <v>86</v>
      </c>
      <c r="AY305" s="18" t="s">
        <v>239</v>
      </c>
      <c r="BE305" s="204">
        <f t="shared" si="74"/>
        <v>0</v>
      </c>
      <c r="BF305" s="204">
        <f t="shared" si="75"/>
        <v>0</v>
      </c>
      <c r="BG305" s="204">
        <f t="shared" si="76"/>
        <v>0</v>
      </c>
      <c r="BH305" s="204">
        <f t="shared" si="77"/>
        <v>0</v>
      </c>
      <c r="BI305" s="204">
        <f t="shared" si="78"/>
        <v>0</v>
      </c>
      <c r="BJ305" s="18" t="s">
        <v>83</v>
      </c>
      <c r="BK305" s="204">
        <f t="shared" si="79"/>
        <v>0</v>
      </c>
      <c r="BL305" s="18" t="s">
        <v>169</v>
      </c>
      <c r="BM305" s="203" t="s">
        <v>2851</v>
      </c>
    </row>
    <row r="306" spans="1:65" s="2" customFormat="1" ht="21.75" customHeight="1">
      <c r="A306" s="35"/>
      <c r="B306" s="36"/>
      <c r="C306" s="254" t="s">
        <v>1658</v>
      </c>
      <c r="D306" s="254" t="s">
        <v>340</v>
      </c>
      <c r="E306" s="255" t="s">
        <v>8152</v>
      </c>
      <c r="F306" s="256" t="s">
        <v>8153</v>
      </c>
      <c r="G306" s="257" t="s">
        <v>519</v>
      </c>
      <c r="H306" s="258">
        <v>15</v>
      </c>
      <c r="I306" s="259"/>
      <c r="J306" s="260">
        <f t="shared" si="70"/>
        <v>0</v>
      </c>
      <c r="K306" s="256" t="s">
        <v>6783</v>
      </c>
      <c r="L306" s="261"/>
      <c r="M306" s="262" t="s">
        <v>1</v>
      </c>
      <c r="N306" s="263" t="s">
        <v>40</v>
      </c>
      <c r="O306" s="72"/>
      <c r="P306" s="201">
        <f t="shared" si="71"/>
        <v>0</v>
      </c>
      <c r="Q306" s="201">
        <v>0</v>
      </c>
      <c r="R306" s="201">
        <f t="shared" si="72"/>
        <v>0</v>
      </c>
      <c r="S306" s="201">
        <v>0</v>
      </c>
      <c r="T306" s="202">
        <f t="shared" si="7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531</v>
      </c>
      <c r="AT306" s="203" t="s">
        <v>340</v>
      </c>
      <c r="AU306" s="203" t="s">
        <v>86</v>
      </c>
      <c r="AY306" s="18" t="s">
        <v>239</v>
      </c>
      <c r="BE306" s="204">
        <f t="shared" si="74"/>
        <v>0</v>
      </c>
      <c r="BF306" s="204">
        <f t="shared" si="75"/>
        <v>0</v>
      </c>
      <c r="BG306" s="204">
        <f t="shared" si="76"/>
        <v>0</v>
      </c>
      <c r="BH306" s="204">
        <f t="shared" si="77"/>
        <v>0</v>
      </c>
      <c r="BI306" s="204">
        <f t="shared" si="78"/>
        <v>0</v>
      </c>
      <c r="BJ306" s="18" t="s">
        <v>83</v>
      </c>
      <c r="BK306" s="204">
        <f t="shared" si="79"/>
        <v>0</v>
      </c>
      <c r="BL306" s="18" t="s">
        <v>169</v>
      </c>
      <c r="BM306" s="203" t="s">
        <v>2863</v>
      </c>
    </row>
    <row r="307" spans="1:65" s="2" customFormat="1" ht="16.5" customHeight="1">
      <c r="A307" s="35"/>
      <c r="B307" s="36"/>
      <c r="C307" s="254" t="s">
        <v>1667</v>
      </c>
      <c r="D307" s="254" t="s">
        <v>340</v>
      </c>
      <c r="E307" s="255" t="s">
        <v>8154</v>
      </c>
      <c r="F307" s="256" t="s">
        <v>8155</v>
      </c>
      <c r="G307" s="257" t="s">
        <v>519</v>
      </c>
      <c r="H307" s="258">
        <v>15</v>
      </c>
      <c r="I307" s="259"/>
      <c r="J307" s="260">
        <f t="shared" si="70"/>
        <v>0</v>
      </c>
      <c r="K307" s="256" t="s">
        <v>6783</v>
      </c>
      <c r="L307" s="261"/>
      <c r="M307" s="262" t="s">
        <v>1</v>
      </c>
      <c r="N307" s="263" t="s">
        <v>40</v>
      </c>
      <c r="O307" s="72"/>
      <c r="P307" s="201">
        <f t="shared" si="71"/>
        <v>0</v>
      </c>
      <c r="Q307" s="201">
        <v>0</v>
      </c>
      <c r="R307" s="201">
        <f t="shared" si="72"/>
        <v>0</v>
      </c>
      <c r="S307" s="201">
        <v>0</v>
      </c>
      <c r="T307" s="202">
        <f t="shared" si="7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531</v>
      </c>
      <c r="AT307" s="203" t="s">
        <v>340</v>
      </c>
      <c r="AU307" s="203" t="s">
        <v>86</v>
      </c>
      <c r="AY307" s="18" t="s">
        <v>239</v>
      </c>
      <c r="BE307" s="204">
        <f t="shared" si="74"/>
        <v>0</v>
      </c>
      <c r="BF307" s="204">
        <f t="shared" si="75"/>
        <v>0</v>
      </c>
      <c r="BG307" s="204">
        <f t="shared" si="76"/>
        <v>0</v>
      </c>
      <c r="BH307" s="204">
        <f t="shared" si="77"/>
        <v>0</v>
      </c>
      <c r="BI307" s="204">
        <f t="shared" si="78"/>
        <v>0</v>
      </c>
      <c r="BJ307" s="18" t="s">
        <v>83</v>
      </c>
      <c r="BK307" s="204">
        <f t="shared" si="79"/>
        <v>0</v>
      </c>
      <c r="BL307" s="18" t="s">
        <v>169</v>
      </c>
      <c r="BM307" s="203" t="s">
        <v>2881</v>
      </c>
    </row>
    <row r="308" spans="1:65" s="2" customFormat="1" ht="16.5" customHeight="1">
      <c r="A308" s="35"/>
      <c r="B308" s="36"/>
      <c r="C308" s="254" t="s">
        <v>1674</v>
      </c>
      <c r="D308" s="254" t="s">
        <v>340</v>
      </c>
      <c r="E308" s="255" t="s">
        <v>8156</v>
      </c>
      <c r="F308" s="256" t="s">
        <v>8157</v>
      </c>
      <c r="G308" s="257" t="s">
        <v>519</v>
      </c>
      <c r="H308" s="258">
        <v>15</v>
      </c>
      <c r="I308" s="259"/>
      <c r="J308" s="260">
        <f t="shared" si="70"/>
        <v>0</v>
      </c>
      <c r="K308" s="256" t="s">
        <v>6783</v>
      </c>
      <c r="L308" s="261"/>
      <c r="M308" s="262" t="s">
        <v>1</v>
      </c>
      <c r="N308" s="263" t="s">
        <v>40</v>
      </c>
      <c r="O308" s="72"/>
      <c r="P308" s="201">
        <f t="shared" si="71"/>
        <v>0</v>
      </c>
      <c r="Q308" s="201">
        <v>0</v>
      </c>
      <c r="R308" s="201">
        <f t="shared" si="72"/>
        <v>0</v>
      </c>
      <c r="S308" s="201">
        <v>0</v>
      </c>
      <c r="T308" s="202">
        <f t="shared" si="7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3" t="s">
        <v>531</v>
      </c>
      <c r="AT308" s="203" t="s">
        <v>340</v>
      </c>
      <c r="AU308" s="203" t="s">
        <v>86</v>
      </c>
      <c r="AY308" s="18" t="s">
        <v>239</v>
      </c>
      <c r="BE308" s="204">
        <f t="shared" si="74"/>
        <v>0</v>
      </c>
      <c r="BF308" s="204">
        <f t="shared" si="75"/>
        <v>0</v>
      </c>
      <c r="BG308" s="204">
        <f t="shared" si="76"/>
        <v>0</v>
      </c>
      <c r="BH308" s="204">
        <f t="shared" si="77"/>
        <v>0</v>
      </c>
      <c r="BI308" s="204">
        <f t="shared" si="78"/>
        <v>0</v>
      </c>
      <c r="BJ308" s="18" t="s">
        <v>83</v>
      </c>
      <c r="BK308" s="204">
        <f t="shared" si="79"/>
        <v>0</v>
      </c>
      <c r="BL308" s="18" t="s">
        <v>169</v>
      </c>
      <c r="BM308" s="203" t="s">
        <v>2894</v>
      </c>
    </row>
    <row r="309" spans="1:65" s="2" customFormat="1" ht="21.75" customHeight="1">
      <c r="A309" s="35"/>
      <c r="B309" s="36"/>
      <c r="C309" s="254" t="s">
        <v>1679</v>
      </c>
      <c r="D309" s="254" t="s">
        <v>340</v>
      </c>
      <c r="E309" s="255" t="s">
        <v>8158</v>
      </c>
      <c r="F309" s="256" t="s">
        <v>8159</v>
      </c>
      <c r="G309" s="257" t="s">
        <v>519</v>
      </c>
      <c r="H309" s="258">
        <v>15</v>
      </c>
      <c r="I309" s="259"/>
      <c r="J309" s="260">
        <f t="shared" si="70"/>
        <v>0</v>
      </c>
      <c r="K309" s="256" t="s">
        <v>6783</v>
      </c>
      <c r="L309" s="261"/>
      <c r="M309" s="262" t="s">
        <v>1</v>
      </c>
      <c r="N309" s="263" t="s">
        <v>40</v>
      </c>
      <c r="O309" s="72"/>
      <c r="P309" s="201">
        <f t="shared" si="71"/>
        <v>0</v>
      </c>
      <c r="Q309" s="201">
        <v>0</v>
      </c>
      <c r="R309" s="201">
        <f t="shared" si="72"/>
        <v>0</v>
      </c>
      <c r="S309" s="201">
        <v>0</v>
      </c>
      <c r="T309" s="202">
        <f t="shared" si="7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531</v>
      </c>
      <c r="AT309" s="203" t="s">
        <v>340</v>
      </c>
      <c r="AU309" s="203" t="s">
        <v>86</v>
      </c>
      <c r="AY309" s="18" t="s">
        <v>239</v>
      </c>
      <c r="BE309" s="204">
        <f t="shared" si="74"/>
        <v>0</v>
      </c>
      <c r="BF309" s="204">
        <f t="shared" si="75"/>
        <v>0</v>
      </c>
      <c r="BG309" s="204">
        <f t="shared" si="76"/>
        <v>0</v>
      </c>
      <c r="BH309" s="204">
        <f t="shared" si="77"/>
        <v>0</v>
      </c>
      <c r="BI309" s="204">
        <f t="shared" si="78"/>
        <v>0</v>
      </c>
      <c r="BJ309" s="18" t="s">
        <v>83</v>
      </c>
      <c r="BK309" s="204">
        <f t="shared" si="79"/>
        <v>0</v>
      </c>
      <c r="BL309" s="18" t="s">
        <v>169</v>
      </c>
      <c r="BM309" s="203" t="s">
        <v>2905</v>
      </c>
    </row>
    <row r="310" spans="1:65" s="2" customFormat="1" ht="21.75" customHeight="1">
      <c r="A310" s="35"/>
      <c r="B310" s="36"/>
      <c r="C310" s="254" t="s">
        <v>1689</v>
      </c>
      <c r="D310" s="254" t="s">
        <v>340</v>
      </c>
      <c r="E310" s="255" t="s">
        <v>8160</v>
      </c>
      <c r="F310" s="256" t="s">
        <v>8161</v>
      </c>
      <c r="G310" s="257" t="s">
        <v>519</v>
      </c>
      <c r="H310" s="258">
        <v>15</v>
      </c>
      <c r="I310" s="259"/>
      <c r="J310" s="260">
        <f t="shared" si="70"/>
        <v>0</v>
      </c>
      <c r="K310" s="256" t="s">
        <v>6783</v>
      </c>
      <c r="L310" s="261"/>
      <c r="M310" s="262" t="s">
        <v>1</v>
      </c>
      <c r="N310" s="263" t="s">
        <v>40</v>
      </c>
      <c r="O310" s="72"/>
      <c r="P310" s="201">
        <f t="shared" si="71"/>
        <v>0</v>
      </c>
      <c r="Q310" s="201">
        <v>0</v>
      </c>
      <c r="R310" s="201">
        <f t="shared" si="72"/>
        <v>0</v>
      </c>
      <c r="S310" s="201">
        <v>0</v>
      </c>
      <c r="T310" s="202">
        <f t="shared" si="7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531</v>
      </c>
      <c r="AT310" s="203" t="s">
        <v>340</v>
      </c>
      <c r="AU310" s="203" t="s">
        <v>86</v>
      </c>
      <c r="AY310" s="18" t="s">
        <v>239</v>
      </c>
      <c r="BE310" s="204">
        <f t="shared" si="74"/>
        <v>0</v>
      </c>
      <c r="BF310" s="204">
        <f t="shared" si="75"/>
        <v>0</v>
      </c>
      <c r="BG310" s="204">
        <f t="shared" si="76"/>
        <v>0</v>
      </c>
      <c r="BH310" s="204">
        <f t="shared" si="77"/>
        <v>0</v>
      </c>
      <c r="BI310" s="204">
        <f t="shared" si="78"/>
        <v>0</v>
      </c>
      <c r="BJ310" s="18" t="s">
        <v>83</v>
      </c>
      <c r="BK310" s="204">
        <f t="shared" si="79"/>
        <v>0</v>
      </c>
      <c r="BL310" s="18" t="s">
        <v>169</v>
      </c>
      <c r="BM310" s="203" t="s">
        <v>2916</v>
      </c>
    </row>
    <row r="311" spans="1:65" s="2" customFormat="1" ht="21.75" customHeight="1">
      <c r="A311" s="35"/>
      <c r="B311" s="36"/>
      <c r="C311" s="254" t="s">
        <v>1695</v>
      </c>
      <c r="D311" s="254" t="s">
        <v>340</v>
      </c>
      <c r="E311" s="255" t="s">
        <v>8162</v>
      </c>
      <c r="F311" s="256" t="s">
        <v>8163</v>
      </c>
      <c r="G311" s="257" t="s">
        <v>519</v>
      </c>
      <c r="H311" s="258">
        <v>40</v>
      </c>
      <c r="I311" s="259"/>
      <c r="J311" s="260">
        <f t="shared" si="70"/>
        <v>0</v>
      </c>
      <c r="K311" s="256" t="s">
        <v>6783</v>
      </c>
      <c r="L311" s="261"/>
      <c r="M311" s="262" t="s">
        <v>1</v>
      </c>
      <c r="N311" s="263" t="s">
        <v>40</v>
      </c>
      <c r="O311" s="72"/>
      <c r="P311" s="201">
        <f t="shared" si="71"/>
        <v>0</v>
      </c>
      <c r="Q311" s="201">
        <v>0</v>
      </c>
      <c r="R311" s="201">
        <f t="shared" si="72"/>
        <v>0</v>
      </c>
      <c r="S311" s="201">
        <v>0</v>
      </c>
      <c r="T311" s="202">
        <f t="shared" si="7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3" t="s">
        <v>531</v>
      </c>
      <c r="AT311" s="203" t="s">
        <v>340</v>
      </c>
      <c r="AU311" s="203" t="s">
        <v>86</v>
      </c>
      <c r="AY311" s="18" t="s">
        <v>239</v>
      </c>
      <c r="BE311" s="204">
        <f t="shared" si="74"/>
        <v>0</v>
      </c>
      <c r="BF311" s="204">
        <f t="shared" si="75"/>
        <v>0</v>
      </c>
      <c r="BG311" s="204">
        <f t="shared" si="76"/>
        <v>0</v>
      </c>
      <c r="BH311" s="204">
        <f t="shared" si="77"/>
        <v>0</v>
      </c>
      <c r="BI311" s="204">
        <f t="shared" si="78"/>
        <v>0</v>
      </c>
      <c r="BJ311" s="18" t="s">
        <v>83</v>
      </c>
      <c r="BK311" s="204">
        <f t="shared" si="79"/>
        <v>0</v>
      </c>
      <c r="BL311" s="18" t="s">
        <v>169</v>
      </c>
      <c r="BM311" s="203" t="s">
        <v>2929</v>
      </c>
    </row>
    <row r="312" spans="1:65" s="2" customFormat="1" ht="21.75" customHeight="1">
      <c r="A312" s="35"/>
      <c r="B312" s="36"/>
      <c r="C312" s="254" t="s">
        <v>1700</v>
      </c>
      <c r="D312" s="254" t="s">
        <v>340</v>
      </c>
      <c r="E312" s="255" t="s">
        <v>8164</v>
      </c>
      <c r="F312" s="256" t="s">
        <v>8165</v>
      </c>
      <c r="G312" s="257" t="s">
        <v>519</v>
      </c>
      <c r="H312" s="258">
        <v>15</v>
      </c>
      <c r="I312" s="259"/>
      <c r="J312" s="260">
        <f t="shared" si="70"/>
        <v>0</v>
      </c>
      <c r="K312" s="256" t="s">
        <v>6783</v>
      </c>
      <c r="L312" s="261"/>
      <c r="M312" s="262" t="s">
        <v>1</v>
      </c>
      <c r="N312" s="263" t="s">
        <v>40</v>
      </c>
      <c r="O312" s="72"/>
      <c r="P312" s="201">
        <f t="shared" si="71"/>
        <v>0</v>
      </c>
      <c r="Q312" s="201">
        <v>0</v>
      </c>
      <c r="R312" s="201">
        <f t="shared" si="72"/>
        <v>0</v>
      </c>
      <c r="S312" s="201">
        <v>0</v>
      </c>
      <c r="T312" s="202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531</v>
      </c>
      <c r="AT312" s="203" t="s">
        <v>340</v>
      </c>
      <c r="AU312" s="203" t="s">
        <v>86</v>
      </c>
      <c r="AY312" s="18" t="s">
        <v>239</v>
      </c>
      <c r="BE312" s="204">
        <f t="shared" si="74"/>
        <v>0</v>
      </c>
      <c r="BF312" s="204">
        <f t="shared" si="75"/>
        <v>0</v>
      </c>
      <c r="BG312" s="204">
        <f t="shared" si="76"/>
        <v>0</v>
      </c>
      <c r="BH312" s="204">
        <f t="shared" si="77"/>
        <v>0</v>
      </c>
      <c r="BI312" s="204">
        <f t="shared" si="78"/>
        <v>0</v>
      </c>
      <c r="BJ312" s="18" t="s">
        <v>83</v>
      </c>
      <c r="BK312" s="204">
        <f t="shared" si="79"/>
        <v>0</v>
      </c>
      <c r="BL312" s="18" t="s">
        <v>169</v>
      </c>
      <c r="BM312" s="203" t="s">
        <v>2941</v>
      </c>
    </row>
    <row r="313" spans="1:65" s="2" customFormat="1" ht="24.2" customHeight="1">
      <c r="A313" s="35"/>
      <c r="B313" s="36"/>
      <c r="C313" s="254" t="s">
        <v>1706</v>
      </c>
      <c r="D313" s="254" t="s">
        <v>340</v>
      </c>
      <c r="E313" s="255" t="s">
        <v>8166</v>
      </c>
      <c r="F313" s="256" t="s">
        <v>8167</v>
      </c>
      <c r="G313" s="257" t="s">
        <v>519</v>
      </c>
      <c r="H313" s="258">
        <v>15</v>
      </c>
      <c r="I313" s="259"/>
      <c r="J313" s="260">
        <f t="shared" si="70"/>
        <v>0</v>
      </c>
      <c r="K313" s="256" t="s">
        <v>6783</v>
      </c>
      <c r="L313" s="261"/>
      <c r="M313" s="262" t="s">
        <v>1</v>
      </c>
      <c r="N313" s="263" t="s">
        <v>40</v>
      </c>
      <c r="O313" s="72"/>
      <c r="P313" s="201">
        <f t="shared" si="71"/>
        <v>0</v>
      </c>
      <c r="Q313" s="201">
        <v>0</v>
      </c>
      <c r="R313" s="201">
        <f t="shared" si="72"/>
        <v>0</v>
      </c>
      <c r="S313" s="201">
        <v>0</v>
      </c>
      <c r="T313" s="202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3" t="s">
        <v>531</v>
      </c>
      <c r="AT313" s="203" t="s">
        <v>340</v>
      </c>
      <c r="AU313" s="203" t="s">
        <v>86</v>
      </c>
      <c r="AY313" s="18" t="s">
        <v>239</v>
      </c>
      <c r="BE313" s="204">
        <f t="shared" si="74"/>
        <v>0</v>
      </c>
      <c r="BF313" s="204">
        <f t="shared" si="75"/>
        <v>0</v>
      </c>
      <c r="BG313" s="204">
        <f t="shared" si="76"/>
        <v>0</v>
      </c>
      <c r="BH313" s="204">
        <f t="shared" si="77"/>
        <v>0</v>
      </c>
      <c r="BI313" s="204">
        <f t="shared" si="78"/>
        <v>0</v>
      </c>
      <c r="BJ313" s="18" t="s">
        <v>83</v>
      </c>
      <c r="BK313" s="204">
        <f t="shared" si="79"/>
        <v>0</v>
      </c>
      <c r="BL313" s="18" t="s">
        <v>169</v>
      </c>
      <c r="BM313" s="203" t="s">
        <v>2954</v>
      </c>
    </row>
    <row r="314" spans="1:65" s="2" customFormat="1" ht="21.75" customHeight="1">
      <c r="A314" s="35"/>
      <c r="B314" s="36"/>
      <c r="C314" s="254" t="s">
        <v>1712</v>
      </c>
      <c r="D314" s="254" t="s">
        <v>340</v>
      </c>
      <c r="E314" s="255" t="s">
        <v>8168</v>
      </c>
      <c r="F314" s="256" t="s">
        <v>8169</v>
      </c>
      <c r="G314" s="257" t="s">
        <v>519</v>
      </c>
      <c r="H314" s="258">
        <v>15</v>
      </c>
      <c r="I314" s="259"/>
      <c r="J314" s="260">
        <f t="shared" si="70"/>
        <v>0</v>
      </c>
      <c r="K314" s="256" t="s">
        <v>6783</v>
      </c>
      <c r="L314" s="261"/>
      <c r="M314" s="262" t="s">
        <v>1</v>
      </c>
      <c r="N314" s="263" t="s">
        <v>40</v>
      </c>
      <c r="O314" s="72"/>
      <c r="P314" s="201">
        <f t="shared" si="71"/>
        <v>0</v>
      </c>
      <c r="Q314" s="201">
        <v>0</v>
      </c>
      <c r="R314" s="201">
        <f t="shared" si="72"/>
        <v>0</v>
      </c>
      <c r="S314" s="201">
        <v>0</v>
      </c>
      <c r="T314" s="202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3" t="s">
        <v>531</v>
      </c>
      <c r="AT314" s="203" t="s">
        <v>340</v>
      </c>
      <c r="AU314" s="203" t="s">
        <v>86</v>
      </c>
      <c r="AY314" s="18" t="s">
        <v>239</v>
      </c>
      <c r="BE314" s="204">
        <f t="shared" si="74"/>
        <v>0</v>
      </c>
      <c r="BF314" s="204">
        <f t="shared" si="75"/>
        <v>0</v>
      </c>
      <c r="BG314" s="204">
        <f t="shared" si="76"/>
        <v>0</v>
      </c>
      <c r="BH314" s="204">
        <f t="shared" si="77"/>
        <v>0</v>
      </c>
      <c r="BI314" s="204">
        <f t="shared" si="78"/>
        <v>0</v>
      </c>
      <c r="BJ314" s="18" t="s">
        <v>83</v>
      </c>
      <c r="BK314" s="204">
        <f t="shared" si="79"/>
        <v>0</v>
      </c>
      <c r="BL314" s="18" t="s">
        <v>169</v>
      </c>
      <c r="BM314" s="203" t="s">
        <v>2968</v>
      </c>
    </row>
    <row r="315" spans="1:65" s="2" customFormat="1" ht="21.75" customHeight="1">
      <c r="A315" s="35"/>
      <c r="B315" s="36"/>
      <c r="C315" s="254" t="s">
        <v>1717</v>
      </c>
      <c r="D315" s="254" t="s">
        <v>340</v>
      </c>
      <c r="E315" s="255" t="s">
        <v>8170</v>
      </c>
      <c r="F315" s="256" t="s">
        <v>8171</v>
      </c>
      <c r="G315" s="257" t="s">
        <v>519</v>
      </c>
      <c r="H315" s="258">
        <v>100</v>
      </c>
      <c r="I315" s="259"/>
      <c r="J315" s="260">
        <f t="shared" si="70"/>
        <v>0</v>
      </c>
      <c r="K315" s="256" t="s">
        <v>6783</v>
      </c>
      <c r="L315" s="261"/>
      <c r="M315" s="262" t="s">
        <v>1</v>
      </c>
      <c r="N315" s="263" t="s">
        <v>40</v>
      </c>
      <c r="O315" s="72"/>
      <c r="P315" s="201">
        <f t="shared" si="71"/>
        <v>0</v>
      </c>
      <c r="Q315" s="201">
        <v>0</v>
      </c>
      <c r="R315" s="201">
        <f t="shared" si="72"/>
        <v>0</v>
      </c>
      <c r="S315" s="201">
        <v>0</v>
      </c>
      <c r="T315" s="202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531</v>
      </c>
      <c r="AT315" s="203" t="s">
        <v>340</v>
      </c>
      <c r="AU315" s="203" t="s">
        <v>86</v>
      </c>
      <c r="AY315" s="18" t="s">
        <v>239</v>
      </c>
      <c r="BE315" s="204">
        <f t="shared" si="74"/>
        <v>0</v>
      </c>
      <c r="BF315" s="204">
        <f t="shared" si="75"/>
        <v>0</v>
      </c>
      <c r="BG315" s="204">
        <f t="shared" si="76"/>
        <v>0</v>
      </c>
      <c r="BH315" s="204">
        <f t="shared" si="77"/>
        <v>0</v>
      </c>
      <c r="BI315" s="204">
        <f t="shared" si="78"/>
        <v>0</v>
      </c>
      <c r="BJ315" s="18" t="s">
        <v>83</v>
      </c>
      <c r="BK315" s="204">
        <f t="shared" si="79"/>
        <v>0</v>
      </c>
      <c r="BL315" s="18" t="s">
        <v>169</v>
      </c>
      <c r="BM315" s="203" t="s">
        <v>2984</v>
      </c>
    </row>
    <row r="316" spans="1:65" s="12" customFormat="1" ht="22.9" customHeight="1">
      <c r="B316" s="176"/>
      <c r="C316" s="177"/>
      <c r="D316" s="178" t="s">
        <v>74</v>
      </c>
      <c r="E316" s="190" t="s">
        <v>8172</v>
      </c>
      <c r="F316" s="190" t="s">
        <v>8173</v>
      </c>
      <c r="G316" s="177"/>
      <c r="H316" s="177"/>
      <c r="I316" s="180"/>
      <c r="J316" s="191">
        <f>BK316</f>
        <v>0</v>
      </c>
      <c r="K316" s="177"/>
      <c r="L316" s="182"/>
      <c r="M316" s="183"/>
      <c r="N316" s="184"/>
      <c r="O316" s="184"/>
      <c r="P316" s="185">
        <f>SUM(P317:P353)</f>
        <v>0</v>
      </c>
      <c r="Q316" s="184"/>
      <c r="R316" s="185">
        <f>SUM(R317:R353)</f>
        <v>0</v>
      </c>
      <c r="S316" s="184"/>
      <c r="T316" s="186">
        <f>SUM(T317:T353)</f>
        <v>0</v>
      </c>
      <c r="AR316" s="187" t="s">
        <v>86</v>
      </c>
      <c r="AT316" s="188" t="s">
        <v>74</v>
      </c>
      <c r="AU316" s="188" t="s">
        <v>83</v>
      </c>
      <c r="AY316" s="187" t="s">
        <v>239</v>
      </c>
      <c r="BK316" s="189">
        <f>SUM(BK317:BK353)</f>
        <v>0</v>
      </c>
    </row>
    <row r="317" spans="1:65" s="2" customFormat="1" ht="16.5" customHeight="1">
      <c r="A317" s="35"/>
      <c r="B317" s="36"/>
      <c r="C317" s="254" t="s">
        <v>1724</v>
      </c>
      <c r="D317" s="254" t="s">
        <v>340</v>
      </c>
      <c r="E317" s="255" t="s">
        <v>8174</v>
      </c>
      <c r="F317" s="256" t="s">
        <v>8175</v>
      </c>
      <c r="G317" s="257" t="s">
        <v>519</v>
      </c>
      <c r="H317" s="258">
        <v>10</v>
      </c>
      <c r="I317" s="259"/>
      <c r="J317" s="260">
        <f t="shared" ref="J317:J353" si="80">ROUND(I317*H317,2)</f>
        <v>0</v>
      </c>
      <c r="K317" s="256" t="s">
        <v>6783</v>
      </c>
      <c r="L317" s="261"/>
      <c r="M317" s="262" t="s">
        <v>1</v>
      </c>
      <c r="N317" s="263" t="s">
        <v>40</v>
      </c>
      <c r="O317" s="72"/>
      <c r="P317" s="201">
        <f t="shared" ref="P317:P353" si="81">O317*H317</f>
        <v>0</v>
      </c>
      <c r="Q317" s="201">
        <v>0</v>
      </c>
      <c r="R317" s="201">
        <f t="shared" ref="R317:R353" si="82">Q317*H317</f>
        <v>0</v>
      </c>
      <c r="S317" s="201">
        <v>0</v>
      </c>
      <c r="T317" s="202">
        <f t="shared" ref="T317:T353" si="83"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531</v>
      </c>
      <c r="AT317" s="203" t="s">
        <v>340</v>
      </c>
      <c r="AU317" s="203" t="s">
        <v>86</v>
      </c>
      <c r="AY317" s="18" t="s">
        <v>239</v>
      </c>
      <c r="BE317" s="204">
        <f t="shared" ref="BE317:BE353" si="84">IF(N317="základní",J317,0)</f>
        <v>0</v>
      </c>
      <c r="BF317" s="204">
        <f t="shared" ref="BF317:BF353" si="85">IF(N317="snížená",J317,0)</f>
        <v>0</v>
      </c>
      <c r="BG317" s="204">
        <f t="shared" ref="BG317:BG353" si="86">IF(N317="zákl. přenesená",J317,0)</f>
        <v>0</v>
      </c>
      <c r="BH317" s="204">
        <f t="shared" ref="BH317:BH353" si="87">IF(N317="sníž. přenesená",J317,0)</f>
        <v>0</v>
      </c>
      <c r="BI317" s="204">
        <f t="shared" ref="BI317:BI353" si="88">IF(N317="nulová",J317,0)</f>
        <v>0</v>
      </c>
      <c r="BJ317" s="18" t="s">
        <v>83</v>
      </c>
      <c r="BK317" s="204">
        <f t="shared" ref="BK317:BK353" si="89">ROUND(I317*H317,2)</f>
        <v>0</v>
      </c>
      <c r="BL317" s="18" t="s">
        <v>169</v>
      </c>
      <c r="BM317" s="203" t="s">
        <v>2996</v>
      </c>
    </row>
    <row r="318" spans="1:65" s="2" customFormat="1" ht="16.5" customHeight="1">
      <c r="A318" s="35"/>
      <c r="B318" s="36"/>
      <c r="C318" s="254" t="s">
        <v>1731</v>
      </c>
      <c r="D318" s="254" t="s">
        <v>340</v>
      </c>
      <c r="E318" s="255" t="s">
        <v>8176</v>
      </c>
      <c r="F318" s="256" t="s">
        <v>8175</v>
      </c>
      <c r="G318" s="257" t="s">
        <v>519</v>
      </c>
      <c r="H318" s="258">
        <v>10</v>
      </c>
      <c r="I318" s="259"/>
      <c r="J318" s="260">
        <f t="shared" si="80"/>
        <v>0</v>
      </c>
      <c r="K318" s="256" t="s">
        <v>6783</v>
      </c>
      <c r="L318" s="261"/>
      <c r="M318" s="262" t="s">
        <v>1</v>
      </c>
      <c r="N318" s="263" t="s">
        <v>40</v>
      </c>
      <c r="O318" s="72"/>
      <c r="P318" s="201">
        <f t="shared" si="81"/>
        <v>0</v>
      </c>
      <c r="Q318" s="201">
        <v>0</v>
      </c>
      <c r="R318" s="201">
        <f t="shared" si="82"/>
        <v>0</v>
      </c>
      <c r="S318" s="201">
        <v>0</v>
      </c>
      <c r="T318" s="202">
        <f t="shared" si="8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531</v>
      </c>
      <c r="AT318" s="203" t="s">
        <v>340</v>
      </c>
      <c r="AU318" s="203" t="s">
        <v>86</v>
      </c>
      <c r="AY318" s="18" t="s">
        <v>239</v>
      </c>
      <c r="BE318" s="204">
        <f t="shared" si="84"/>
        <v>0</v>
      </c>
      <c r="BF318" s="204">
        <f t="shared" si="85"/>
        <v>0</v>
      </c>
      <c r="BG318" s="204">
        <f t="shared" si="86"/>
        <v>0</v>
      </c>
      <c r="BH318" s="204">
        <f t="shared" si="87"/>
        <v>0</v>
      </c>
      <c r="BI318" s="204">
        <f t="shared" si="88"/>
        <v>0</v>
      </c>
      <c r="BJ318" s="18" t="s">
        <v>83</v>
      </c>
      <c r="BK318" s="204">
        <f t="shared" si="89"/>
        <v>0</v>
      </c>
      <c r="BL318" s="18" t="s">
        <v>169</v>
      </c>
      <c r="BM318" s="203" t="s">
        <v>3006</v>
      </c>
    </row>
    <row r="319" spans="1:65" s="2" customFormat="1" ht="24.2" customHeight="1">
      <c r="A319" s="35"/>
      <c r="B319" s="36"/>
      <c r="C319" s="254" t="s">
        <v>1737</v>
      </c>
      <c r="D319" s="254" t="s">
        <v>340</v>
      </c>
      <c r="E319" s="255" t="s">
        <v>8177</v>
      </c>
      <c r="F319" s="256" t="s">
        <v>8178</v>
      </c>
      <c r="G319" s="257" t="s">
        <v>519</v>
      </c>
      <c r="H319" s="258">
        <v>10</v>
      </c>
      <c r="I319" s="259"/>
      <c r="J319" s="260">
        <f t="shared" si="80"/>
        <v>0</v>
      </c>
      <c r="K319" s="256" t="s">
        <v>6783</v>
      </c>
      <c r="L319" s="261"/>
      <c r="M319" s="262" t="s">
        <v>1</v>
      </c>
      <c r="N319" s="263" t="s">
        <v>40</v>
      </c>
      <c r="O319" s="72"/>
      <c r="P319" s="201">
        <f t="shared" si="81"/>
        <v>0</v>
      </c>
      <c r="Q319" s="201">
        <v>0</v>
      </c>
      <c r="R319" s="201">
        <f t="shared" si="82"/>
        <v>0</v>
      </c>
      <c r="S319" s="201">
        <v>0</v>
      </c>
      <c r="T319" s="202">
        <f t="shared" si="8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3" t="s">
        <v>531</v>
      </c>
      <c r="AT319" s="203" t="s">
        <v>340</v>
      </c>
      <c r="AU319" s="203" t="s">
        <v>86</v>
      </c>
      <c r="AY319" s="18" t="s">
        <v>239</v>
      </c>
      <c r="BE319" s="204">
        <f t="shared" si="84"/>
        <v>0</v>
      </c>
      <c r="BF319" s="204">
        <f t="shared" si="85"/>
        <v>0</v>
      </c>
      <c r="BG319" s="204">
        <f t="shared" si="86"/>
        <v>0</v>
      </c>
      <c r="BH319" s="204">
        <f t="shared" si="87"/>
        <v>0</v>
      </c>
      <c r="BI319" s="204">
        <f t="shared" si="88"/>
        <v>0</v>
      </c>
      <c r="BJ319" s="18" t="s">
        <v>83</v>
      </c>
      <c r="BK319" s="204">
        <f t="shared" si="89"/>
        <v>0</v>
      </c>
      <c r="BL319" s="18" t="s">
        <v>169</v>
      </c>
      <c r="BM319" s="203" t="s">
        <v>3020</v>
      </c>
    </row>
    <row r="320" spans="1:65" s="2" customFormat="1" ht="21.75" customHeight="1">
      <c r="A320" s="35"/>
      <c r="B320" s="36"/>
      <c r="C320" s="254" t="s">
        <v>1745</v>
      </c>
      <c r="D320" s="254" t="s">
        <v>340</v>
      </c>
      <c r="E320" s="255" t="s">
        <v>8179</v>
      </c>
      <c r="F320" s="256" t="s">
        <v>8180</v>
      </c>
      <c r="G320" s="257" t="s">
        <v>519</v>
      </c>
      <c r="H320" s="258">
        <v>20</v>
      </c>
      <c r="I320" s="259"/>
      <c r="J320" s="260">
        <f t="shared" si="80"/>
        <v>0</v>
      </c>
      <c r="K320" s="256" t="s">
        <v>6783</v>
      </c>
      <c r="L320" s="261"/>
      <c r="M320" s="262" t="s">
        <v>1</v>
      </c>
      <c r="N320" s="263" t="s">
        <v>40</v>
      </c>
      <c r="O320" s="72"/>
      <c r="P320" s="201">
        <f t="shared" si="81"/>
        <v>0</v>
      </c>
      <c r="Q320" s="201">
        <v>0</v>
      </c>
      <c r="R320" s="201">
        <f t="shared" si="82"/>
        <v>0</v>
      </c>
      <c r="S320" s="201">
        <v>0</v>
      </c>
      <c r="T320" s="202">
        <f t="shared" si="8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3" t="s">
        <v>531</v>
      </c>
      <c r="AT320" s="203" t="s">
        <v>340</v>
      </c>
      <c r="AU320" s="203" t="s">
        <v>86</v>
      </c>
      <c r="AY320" s="18" t="s">
        <v>239</v>
      </c>
      <c r="BE320" s="204">
        <f t="shared" si="84"/>
        <v>0</v>
      </c>
      <c r="BF320" s="204">
        <f t="shared" si="85"/>
        <v>0</v>
      </c>
      <c r="BG320" s="204">
        <f t="shared" si="86"/>
        <v>0</v>
      </c>
      <c r="BH320" s="204">
        <f t="shared" si="87"/>
        <v>0</v>
      </c>
      <c r="BI320" s="204">
        <f t="shared" si="88"/>
        <v>0</v>
      </c>
      <c r="BJ320" s="18" t="s">
        <v>83</v>
      </c>
      <c r="BK320" s="204">
        <f t="shared" si="89"/>
        <v>0</v>
      </c>
      <c r="BL320" s="18" t="s">
        <v>169</v>
      </c>
      <c r="BM320" s="203" t="s">
        <v>3038</v>
      </c>
    </row>
    <row r="321" spans="1:65" s="2" customFormat="1" ht="21.75" customHeight="1">
      <c r="A321" s="35"/>
      <c r="B321" s="36"/>
      <c r="C321" s="254" t="s">
        <v>1752</v>
      </c>
      <c r="D321" s="254" t="s">
        <v>340</v>
      </c>
      <c r="E321" s="255" t="s">
        <v>8181</v>
      </c>
      <c r="F321" s="256" t="s">
        <v>8182</v>
      </c>
      <c r="G321" s="257" t="s">
        <v>519</v>
      </c>
      <c r="H321" s="258">
        <v>20</v>
      </c>
      <c r="I321" s="259"/>
      <c r="J321" s="260">
        <f t="shared" si="80"/>
        <v>0</v>
      </c>
      <c r="K321" s="256" t="s">
        <v>6783</v>
      </c>
      <c r="L321" s="261"/>
      <c r="M321" s="262" t="s">
        <v>1</v>
      </c>
      <c r="N321" s="263" t="s">
        <v>40</v>
      </c>
      <c r="O321" s="72"/>
      <c r="P321" s="201">
        <f t="shared" si="81"/>
        <v>0</v>
      </c>
      <c r="Q321" s="201">
        <v>0</v>
      </c>
      <c r="R321" s="201">
        <f t="shared" si="82"/>
        <v>0</v>
      </c>
      <c r="S321" s="201">
        <v>0</v>
      </c>
      <c r="T321" s="202">
        <f t="shared" si="8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531</v>
      </c>
      <c r="AT321" s="203" t="s">
        <v>340</v>
      </c>
      <c r="AU321" s="203" t="s">
        <v>86</v>
      </c>
      <c r="AY321" s="18" t="s">
        <v>239</v>
      </c>
      <c r="BE321" s="204">
        <f t="shared" si="84"/>
        <v>0</v>
      </c>
      <c r="BF321" s="204">
        <f t="shared" si="85"/>
        <v>0</v>
      </c>
      <c r="BG321" s="204">
        <f t="shared" si="86"/>
        <v>0</v>
      </c>
      <c r="BH321" s="204">
        <f t="shared" si="87"/>
        <v>0</v>
      </c>
      <c r="BI321" s="204">
        <f t="shared" si="88"/>
        <v>0</v>
      </c>
      <c r="BJ321" s="18" t="s">
        <v>83</v>
      </c>
      <c r="BK321" s="204">
        <f t="shared" si="89"/>
        <v>0</v>
      </c>
      <c r="BL321" s="18" t="s">
        <v>169</v>
      </c>
      <c r="BM321" s="203" t="s">
        <v>3063</v>
      </c>
    </row>
    <row r="322" spans="1:65" s="2" customFormat="1" ht="21.75" customHeight="1">
      <c r="A322" s="35"/>
      <c r="B322" s="36"/>
      <c r="C322" s="254" t="s">
        <v>1756</v>
      </c>
      <c r="D322" s="254" t="s">
        <v>340</v>
      </c>
      <c r="E322" s="255" t="s">
        <v>8183</v>
      </c>
      <c r="F322" s="256" t="s">
        <v>8184</v>
      </c>
      <c r="G322" s="257" t="s">
        <v>519</v>
      </c>
      <c r="H322" s="258">
        <v>20</v>
      </c>
      <c r="I322" s="259"/>
      <c r="J322" s="260">
        <f t="shared" si="80"/>
        <v>0</v>
      </c>
      <c r="K322" s="256" t="s">
        <v>6783</v>
      </c>
      <c r="L322" s="261"/>
      <c r="M322" s="262" t="s">
        <v>1</v>
      </c>
      <c r="N322" s="263" t="s">
        <v>40</v>
      </c>
      <c r="O322" s="72"/>
      <c r="P322" s="201">
        <f t="shared" si="81"/>
        <v>0</v>
      </c>
      <c r="Q322" s="201">
        <v>0</v>
      </c>
      <c r="R322" s="201">
        <f t="shared" si="82"/>
        <v>0</v>
      </c>
      <c r="S322" s="201">
        <v>0</v>
      </c>
      <c r="T322" s="202">
        <f t="shared" si="8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531</v>
      </c>
      <c r="AT322" s="203" t="s">
        <v>340</v>
      </c>
      <c r="AU322" s="203" t="s">
        <v>86</v>
      </c>
      <c r="AY322" s="18" t="s">
        <v>239</v>
      </c>
      <c r="BE322" s="204">
        <f t="shared" si="84"/>
        <v>0</v>
      </c>
      <c r="BF322" s="204">
        <f t="shared" si="85"/>
        <v>0</v>
      </c>
      <c r="BG322" s="204">
        <f t="shared" si="86"/>
        <v>0</v>
      </c>
      <c r="BH322" s="204">
        <f t="shared" si="87"/>
        <v>0</v>
      </c>
      <c r="BI322" s="204">
        <f t="shared" si="88"/>
        <v>0</v>
      </c>
      <c r="BJ322" s="18" t="s">
        <v>83</v>
      </c>
      <c r="BK322" s="204">
        <f t="shared" si="89"/>
        <v>0</v>
      </c>
      <c r="BL322" s="18" t="s">
        <v>169</v>
      </c>
      <c r="BM322" s="203" t="s">
        <v>3075</v>
      </c>
    </row>
    <row r="323" spans="1:65" s="2" customFormat="1" ht="21.75" customHeight="1">
      <c r="A323" s="35"/>
      <c r="B323" s="36"/>
      <c r="C323" s="254" t="s">
        <v>1760</v>
      </c>
      <c r="D323" s="254" t="s">
        <v>340</v>
      </c>
      <c r="E323" s="255" t="s">
        <v>8185</v>
      </c>
      <c r="F323" s="256" t="s">
        <v>8186</v>
      </c>
      <c r="G323" s="257" t="s">
        <v>519</v>
      </c>
      <c r="H323" s="258">
        <v>20</v>
      </c>
      <c r="I323" s="259"/>
      <c r="J323" s="260">
        <f t="shared" si="80"/>
        <v>0</v>
      </c>
      <c r="K323" s="256" t="s">
        <v>6783</v>
      </c>
      <c r="L323" s="261"/>
      <c r="M323" s="262" t="s">
        <v>1</v>
      </c>
      <c r="N323" s="263" t="s">
        <v>40</v>
      </c>
      <c r="O323" s="72"/>
      <c r="P323" s="201">
        <f t="shared" si="81"/>
        <v>0</v>
      </c>
      <c r="Q323" s="201">
        <v>0</v>
      </c>
      <c r="R323" s="201">
        <f t="shared" si="82"/>
        <v>0</v>
      </c>
      <c r="S323" s="201">
        <v>0</v>
      </c>
      <c r="T323" s="202">
        <f t="shared" si="8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3" t="s">
        <v>531</v>
      </c>
      <c r="AT323" s="203" t="s">
        <v>340</v>
      </c>
      <c r="AU323" s="203" t="s">
        <v>86</v>
      </c>
      <c r="AY323" s="18" t="s">
        <v>239</v>
      </c>
      <c r="BE323" s="204">
        <f t="shared" si="84"/>
        <v>0</v>
      </c>
      <c r="BF323" s="204">
        <f t="shared" si="85"/>
        <v>0</v>
      </c>
      <c r="BG323" s="204">
        <f t="shared" si="86"/>
        <v>0</v>
      </c>
      <c r="BH323" s="204">
        <f t="shared" si="87"/>
        <v>0</v>
      </c>
      <c r="BI323" s="204">
        <f t="shared" si="88"/>
        <v>0</v>
      </c>
      <c r="BJ323" s="18" t="s">
        <v>83</v>
      </c>
      <c r="BK323" s="204">
        <f t="shared" si="89"/>
        <v>0</v>
      </c>
      <c r="BL323" s="18" t="s">
        <v>169</v>
      </c>
      <c r="BM323" s="203" t="s">
        <v>3084</v>
      </c>
    </row>
    <row r="324" spans="1:65" s="2" customFormat="1" ht="21.75" customHeight="1">
      <c r="A324" s="35"/>
      <c r="B324" s="36"/>
      <c r="C324" s="254" t="s">
        <v>1766</v>
      </c>
      <c r="D324" s="254" t="s">
        <v>340</v>
      </c>
      <c r="E324" s="255" t="s">
        <v>8187</v>
      </c>
      <c r="F324" s="256" t="s">
        <v>8188</v>
      </c>
      <c r="G324" s="257" t="s">
        <v>519</v>
      </c>
      <c r="H324" s="258">
        <v>20</v>
      </c>
      <c r="I324" s="259"/>
      <c r="J324" s="260">
        <f t="shared" si="80"/>
        <v>0</v>
      </c>
      <c r="K324" s="256" t="s">
        <v>6783</v>
      </c>
      <c r="L324" s="261"/>
      <c r="M324" s="262" t="s">
        <v>1</v>
      </c>
      <c r="N324" s="263" t="s">
        <v>40</v>
      </c>
      <c r="O324" s="72"/>
      <c r="P324" s="201">
        <f t="shared" si="81"/>
        <v>0</v>
      </c>
      <c r="Q324" s="201">
        <v>0</v>
      </c>
      <c r="R324" s="201">
        <f t="shared" si="82"/>
        <v>0</v>
      </c>
      <c r="S324" s="201">
        <v>0</v>
      </c>
      <c r="T324" s="202">
        <f t="shared" si="8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531</v>
      </c>
      <c r="AT324" s="203" t="s">
        <v>340</v>
      </c>
      <c r="AU324" s="203" t="s">
        <v>86</v>
      </c>
      <c r="AY324" s="18" t="s">
        <v>239</v>
      </c>
      <c r="BE324" s="204">
        <f t="shared" si="84"/>
        <v>0</v>
      </c>
      <c r="BF324" s="204">
        <f t="shared" si="85"/>
        <v>0</v>
      </c>
      <c r="BG324" s="204">
        <f t="shared" si="86"/>
        <v>0</v>
      </c>
      <c r="BH324" s="204">
        <f t="shared" si="87"/>
        <v>0</v>
      </c>
      <c r="BI324" s="204">
        <f t="shared" si="88"/>
        <v>0</v>
      </c>
      <c r="BJ324" s="18" t="s">
        <v>83</v>
      </c>
      <c r="BK324" s="204">
        <f t="shared" si="89"/>
        <v>0</v>
      </c>
      <c r="BL324" s="18" t="s">
        <v>169</v>
      </c>
      <c r="BM324" s="203" t="s">
        <v>3107</v>
      </c>
    </row>
    <row r="325" spans="1:65" s="2" customFormat="1" ht="21.75" customHeight="1">
      <c r="A325" s="35"/>
      <c r="B325" s="36"/>
      <c r="C325" s="254" t="s">
        <v>1772</v>
      </c>
      <c r="D325" s="254" t="s">
        <v>340</v>
      </c>
      <c r="E325" s="255" t="s">
        <v>8189</v>
      </c>
      <c r="F325" s="256" t="s">
        <v>8190</v>
      </c>
      <c r="G325" s="257" t="s">
        <v>519</v>
      </c>
      <c r="H325" s="258">
        <v>20</v>
      </c>
      <c r="I325" s="259"/>
      <c r="J325" s="260">
        <f t="shared" si="80"/>
        <v>0</v>
      </c>
      <c r="K325" s="256" t="s">
        <v>6783</v>
      </c>
      <c r="L325" s="261"/>
      <c r="M325" s="262" t="s">
        <v>1</v>
      </c>
      <c r="N325" s="263" t="s">
        <v>40</v>
      </c>
      <c r="O325" s="72"/>
      <c r="P325" s="201">
        <f t="shared" si="81"/>
        <v>0</v>
      </c>
      <c r="Q325" s="201">
        <v>0</v>
      </c>
      <c r="R325" s="201">
        <f t="shared" si="82"/>
        <v>0</v>
      </c>
      <c r="S325" s="201">
        <v>0</v>
      </c>
      <c r="T325" s="202">
        <f t="shared" si="8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3" t="s">
        <v>531</v>
      </c>
      <c r="AT325" s="203" t="s">
        <v>340</v>
      </c>
      <c r="AU325" s="203" t="s">
        <v>86</v>
      </c>
      <c r="AY325" s="18" t="s">
        <v>239</v>
      </c>
      <c r="BE325" s="204">
        <f t="shared" si="84"/>
        <v>0</v>
      </c>
      <c r="BF325" s="204">
        <f t="shared" si="85"/>
        <v>0</v>
      </c>
      <c r="BG325" s="204">
        <f t="shared" si="86"/>
        <v>0</v>
      </c>
      <c r="BH325" s="204">
        <f t="shared" si="87"/>
        <v>0</v>
      </c>
      <c r="BI325" s="204">
        <f t="shared" si="88"/>
        <v>0</v>
      </c>
      <c r="BJ325" s="18" t="s">
        <v>83</v>
      </c>
      <c r="BK325" s="204">
        <f t="shared" si="89"/>
        <v>0</v>
      </c>
      <c r="BL325" s="18" t="s">
        <v>169</v>
      </c>
      <c r="BM325" s="203" t="s">
        <v>3119</v>
      </c>
    </row>
    <row r="326" spans="1:65" s="2" customFormat="1" ht="21.75" customHeight="1">
      <c r="A326" s="35"/>
      <c r="B326" s="36"/>
      <c r="C326" s="254" t="s">
        <v>1777</v>
      </c>
      <c r="D326" s="254" t="s">
        <v>340</v>
      </c>
      <c r="E326" s="255" t="s">
        <v>8191</v>
      </c>
      <c r="F326" s="256" t="s">
        <v>8192</v>
      </c>
      <c r="G326" s="257" t="s">
        <v>519</v>
      </c>
      <c r="H326" s="258">
        <v>20</v>
      </c>
      <c r="I326" s="259"/>
      <c r="J326" s="260">
        <f t="shared" si="80"/>
        <v>0</v>
      </c>
      <c r="K326" s="256" t="s">
        <v>6783</v>
      </c>
      <c r="L326" s="261"/>
      <c r="M326" s="262" t="s">
        <v>1</v>
      </c>
      <c r="N326" s="263" t="s">
        <v>40</v>
      </c>
      <c r="O326" s="72"/>
      <c r="P326" s="201">
        <f t="shared" si="81"/>
        <v>0</v>
      </c>
      <c r="Q326" s="201">
        <v>0</v>
      </c>
      <c r="R326" s="201">
        <f t="shared" si="82"/>
        <v>0</v>
      </c>
      <c r="S326" s="201">
        <v>0</v>
      </c>
      <c r="T326" s="202">
        <f t="shared" si="8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531</v>
      </c>
      <c r="AT326" s="203" t="s">
        <v>340</v>
      </c>
      <c r="AU326" s="203" t="s">
        <v>86</v>
      </c>
      <c r="AY326" s="18" t="s">
        <v>239</v>
      </c>
      <c r="BE326" s="204">
        <f t="shared" si="84"/>
        <v>0</v>
      </c>
      <c r="BF326" s="204">
        <f t="shared" si="85"/>
        <v>0</v>
      </c>
      <c r="BG326" s="204">
        <f t="shared" si="86"/>
        <v>0</v>
      </c>
      <c r="BH326" s="204">
        <f t="shared" si="87"/>
        <v>0</v>
      </c>
      <c r="BI326" s="204">
        <f t="shared" si="88"/>
        <v>0</v>
      </c>
      <c r="BJ326" s="18" t="s">
        <v>83</v>
      </c>
      <c r="BK326" s="204">
        <f t="shared" si="89"/>
        <v>0</v>
      </c>
      <c r="BL326" s="18" t="s">
        <v>169</v>
      </c>
      <c r="BM326" s="203" t="s">
        <v>3132</v>
      </c>
    </row>
    <row r="327" spans="1:65" s="2" customFormat="1" ht="21.75" customHeight="1">
      <c r="A327" s="35"/>
      <c r="B327" s="36"/>
      <c r="C327" s="254" t="s">
        <v>1783</v>
      </c>
      <c r="D327" s="254" t="s">
        <v>340</v>
      </c>
      <c r="E327" s="255" t="s">
        <v>8193</v>
      </c>
      <c r="F327" s="256" t="s">
        <v>8194</v>
      </c>
      <c r="G327" s="257" t="s">
        <v>519</v>
      </c>
      <c r="H327" s="258">
        <v>20</v>
      </c>
      <c r="I327" s="259"/>
      <c r="J327" s="260">
        <f t="shared" si="80"/>
        <v>0</v>
      </c>
      <c r="K327" s="256" t="s">
        <v>6783</v>
      </c>
      <c r="L327" s="261"/>
      <c r="M327" s="262" t="s">
        <v>1</v>
      </c>
      <c r="N327" s="263" t="s">
        <v>40</v>
      </c>
      <c r="O327" s="72"/>
      <c r="P327" s="201">
        <f t="shared" si="81"/>
        <v>0</v>
      </c>
      <c r="Q327" s="201">
        <v>0</v>
      </c>
      <c r="R327" s="201">
        <f t="shared" si="82"/>
        <v>0</v>
      </c>
      <c r="S327" s="201">
        <v>0</v>
      </c>
      <c r="T327" s="202">
        <f t="shared" si="8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531</v>
      </c>
      <c r="AT327" s="203" t="s">
        <v>340</v>
      </c>
      <c r="AU327" s="203" t="s">
        <v>86</v>
      </c>
      <c r="AY327" s="18" t="s">
        <v>239</v>
      </c>
      <c r="BE327" s="204">
        <f t="shared" si="84"/>
        <v>0</v>
      </c>
      <c r="BF327" s="204">
        <f t="shared" si="85"/>
        <v>0</v>
      </c>
      <c r="BG327" s="204">
        <f t="shared" si="86"/>
        <v>0</v>
      </c>
      <c r="BH327" s="204">
        <f t="shared" si="87"/>
        <v>0</v>
      </c>
      <c r="BI327" s="204">
        <f t="shared" si="88"/>
        <v>0</v>
      </c>
      <c r="BJ327" s="18" t="s">
        <v>83</v>
      </c>
      <c r="BK327" s="204">
        <f t="shared" si="89"/>
        <v>0</v>
      </c>
      <c r="BL327" s="18" t="s">
        <v>169</v>
      </c>
      <c r="BM327" s="203" t="s">
        <v>3144</v>
      </c>
    </row>
    <row r="328" spans="1:65" s="2" customFormat="1" ht="24.2" customHeight="1">
      <c r="A328" s="35"/>
      <c r="B328" s="36"/>
      <c r="C328" s="254" t="s">
        <v>1787</v>
      </c>
      <c r="D328" s="254" t="s">
        <v>340</v>
      </c>
      <c r="E328" s="255" t="s">
        <v>8195</v>
      </c>
      <c r="F328" s="256" t="s">
        <v>8196</v>
      </c>
      <c r="G328" s="257" t="s">
        <v>519</v>
      </c>
      <c r="H328" s="258">
        <v>15</v>
      </c>
      <c r="I328" s="259"/>
      <c r="J328" s="260">
        <f t="shared" si="80"/>
        <v>0</v>
      </c>
      <c r="K328" s="256" t="s">
        <v>6783</v>
      </c>
      <c r="L328" s="261"/>
      <c r="M328" s="262" t="s">
        <v>1</v>
      </c>
      <c r="N328" s="263" t="s">
        <v>40</v>
      </c>
      <c r="O328" s="72"/>
      <c r="P328" s="201">
        <f t="shared" si="81"/>
        <v>0</v>
      </c>
      <c r="Q328" s="201">
        <v>0</v>
      </c>
      <c r="R328" s="201">
        <f t="shared" si="82"/>
        <v>0</v>
      </c>
      <c r="S328" s="201">
        <v>0</v>
      </c>
      <c r="T328" s="202">
        <f t="shared" si="8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3" t="s">
        <v>531</v>
      </c>
      <c r="AT328" s="203" t="s">
        <v>340</v>
      </c>
      <c r="AU328" s="203" t="s">
        <v>86</v>
      </c>
      <c r="AY328" s="18" t="s">
        <v>239</v>
      </c>
      <c r="BE328" s="204">
        <f t="shared" si="84"/>
        <v>0</v>
      </c>
      <c r="BF328" s="204">
        <f t="shared" si="85"/>
        <v>0</v>
      </c>
      <c r="BG328" s="204">
        <f t="shared" si="86"/>
        <v>0</v>
      </c>
      <c r="BH328" s="204">
        <f t="shared" si="87"/>
        <v>0</v>
      </c>
      <c r="BI328" s="204">
        <f t="shared" si="88"/>
        <v>0</v>
      </c>
      <c r="BJ328" s="18" t="s">
        <v>83</v>
      </c>
      <c r="BK328" s="204">
        <f t="shared" si="89"/>
        <v>0</v>
      </c>
      <c r="BL328" s="18" t="s">
        <v>169</v>
      </c>
      <c r="BM328" s="203" t="s">
        <v>3154</v>
      </c>
    </row>
    <row r="329" spans="1:65" s="2" customFormat="1" ht="24.2" customHeight="1">
      <c r="A329" s="35"/>
      <c r="B329" s="36"/>
      <c r="C329" s="254" t="s">
        <v>1791</v>
      </c>
      <c r="D329" s="254" t="s">
        <v>340</v>
      </c>
      <c r="E329" s="255" t="s">
        <v>8197</v>
      </c>
      <c r="F329" s="256" t="s">
        <v>8198</v>
      </c>
      <c r="G329" s="257" t="s">
        <v>519</v>
      </c>
      <c r="H329" s="258">
        <v>10</v>
      </c>
      <c r="I329" s="259"/>
      <c r="J329" s="260">
        <f t="shared" si="80"/>
        <v>0</v>
      </c>
      <c r="K329" s="256" t="s">
        <v>6783</v>
      </c>
      <c r="L329" s="261"/>
      <c r="M329" s="262" t="s">
        <v>1</v>
      </c>
      <c r="N329" s="263" t="s">
        <v>40</v>
      </c>
      <c r="O329" s="72"/>
      <c r="P329" s="201">
        <f t="shared" si="81"/>
        <v>0</v>
      </c>
      <c r="Q329" s="201">
        <v>0</v>
      </c>
      <c r="R329" s="201">
        <f t="shared" si="82"/>
        <v>0</v>
      </c>
      <c r="S329" s="201">
        <v>0</v>
      </c>
      <c r="T329" s="202">
        <f t="shared" si="8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531</v>
      </c>
      <c r="AT329" s="203" t="s">
        <v>340</v>
      </c>
      <c r="AU329" s="203" t="s">
        <v>86</v>
      </c>
      <c r="AY329" s="18" t="s">
        <v>239</v>
      </c>
      <c r="BE329" s="204">
        <f t="shared" si="84"/>
        <v>0</v>
      </c>
      <c r="BF329" s="204">
        <f t="shared" si="85"/>
        <v>0</v>
      </c>
      <c r="BG329" s="204">
        <f t="shared" si="86"/>
        <v>0</v>
      </c>
      <c r="BH329" s="204">
        <f t="shared" si="87"/>
        <v>0</v>
      </c>
      <c r="BI329" s="204">
        <f t="shared" si="88"/>
        <v>0</v>
      </c>
      <c r="BJ329" s="18" t="s">
        <v>83</v>
      </c>
      <c r="BK329" s="204">
        <f t="shared" si="89"/>
        <v>0</v>
      </c>
      <c r="BL329" s="18" t="s">
        <v>169</v>
      </c>
      <c r="BM329" s="203" t="s">
        <v>3172</v>
      </c>
    </row>
    <row r="330" spans="1:65" s="2" customFormat="1" ht="21.75" customHeight="1">
      <c r="A330" s="35"/>
      <c r="B330" s="36"/>
      <c r="C330" s="254" t="s">
        <v>1795</v>
      </c>
      <c r="D330" s="254" t="s">
        <v>340</v>
      </c>
      <c r="E330" s="255" t="s">
        <v>8199</v>
      </c>
      <c r="F330" s="256" t="s">
        <v>8200</v>
      </c>
      <c r="G330" s="257" t="s">
        <v>519</v>
      </c>
      <c r="H330" s="258">
        <v>20</v>
      </c>
      <c r="I330" s="259"/>
      <c r="J330" s="260">
        <f t="shared" si="80"/>
        <v>0</v>
      </c>
      <c r="K330" s="256" t="s">
        <v>6783</v>
      </c>
      <c r="L330" s="261"/>
      <c r="M330" s="262" t="s">
        <v>1</v>
      </c>
      <c r="N330" s="263" t="s">
        <v>40</v>
      </c>
      <c r="O330" s="72"/>
      <c r="P330" s="201">
        <f t="shared" si="81"/>
        <v>0</v>
      </c>
      <c r="Q330" s="201">
        <v>0</v>
      </c>
      <c r="R330" s="201">
        <f t="shared" si="82"/>
        <v>0</v>
      </c>
      <c r="S330" s="201">
        <v>0</v>
      </c>
      <c r="T330" s="202">
        <f t="shared" si="8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531</v>
      </c>
      <c r="AT330" s="203" t="s">
        <v>340</v>
      </c>
      <c r="AU330" s="203" t="s">
        <v>86</v>
      </c>
      <c r="AY330" s="18" t="s">
        <v>239</v>
      </c>
      <c r="BE330" s="204">
        <f t="shared" si="84"/>
        <v>0</v>
      </c>
      <c r="BF330" s="204">
        <f t="shared" si="85"/>
        <v>0</v>
      </c>
      <c r="BG330" s="204">
        <f t="shared" si="86"/>
        <v>0</v>
      </c>
      <c r="BH330" s="204">
        <f t="shared" si="87"/>
        <v>0</v>
      </c>
      <c r="BI330" s="204">
        <f t="shared" si="88"/>
        <v>0</v>
      </c>
      <c r="BJ330" s="18" t="s">
        <v>83</v>
      </c>
      <c r="BK330" s="204">
        <f t="shared" si="89"/>
        <v>0</v>
      </c>
      <c r="BL330" s="18" t="s">
        <v>169</v>
      </c>
      <c r="BM330" s="203" t="s">
        <v>3189</v>
      </c>
    </row>
    <row r="331" spans="1:65" s="2" customFormat="1" ht="16.5" customHeight="1">
      <c r="A331" s="35"/>
      <c r="B331" s="36"/>
      <c r="C331" s="254" t="s">
        <v>1799</v>
      </c>
      <c r="D331" s="254" t="s">
        <v>340</v>
      </c>
      <c r="E331" s="255" t="s">
        <v>8201</v>
      </c>
      <c r="F331" s="256" t="s">
        <v>8202</v>
      </c>
      <c r="G331" s="257" t="s">
        <v>519</v>
      </c>
      <c r="H331" s="258">
        <v>5</v>
      </c>
      <c r="I331" s="259"/>
      <c r="J331" s="260">
        <f t="shared" si="80"/>
        <v>0</v>
      </c>
      <c r="K331" s="256" t="s">
        <v>6783</v>
      </c>
      <c r="L331" s="261"/>
      <c r="M331" s="262" t="s">
        <v>1</v>
      </c>
      <c r="N331" s="263" t="s">
        <v>40</v>
      </c>
      <c r="O331" s="72"/>
      <c r="P331" s="201">
        <f t="shared" si="81"/>
        <v>0</v>
      </c>
      <c r="Q331" s="201">
        <v>0</v>
      </c>
      <c r="R331" s="201">
        <f t="shared" si="82"/>
        <v>0</v>
      </c>
      <c r="S331" s="201">
        <v>0</v>
      </c>
      <c r="T331" s="202">
        <f t="shared" si="8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3" t="s">
        <v>531</v>
      </c>
      <c r="AT331" s="203" t="s">
        <v>340</v>
      </c>
      <c r="AU331" s="203" t="s">
        <v>86</v>
      </c>
      <c r="AY331" s="18" t="s">
        <v>239</v>
      </c>
      <c r="BE331" s="204">
        <f t="shared" si="84"/>
        <v>0</v>
      </c>
      <c r="BF331" s="204">
        <f t="shared" si="85"/>
        <v>0</v>
      </c>
      <c r="BG331" s="204">
        <f t="shared" si="86"/>
        <v>0</v>
      </c>
      <c r="BH331" s="204">
        <f t="shared" si="87"/>
        <v>0</v>
      </c>
      <c r="BI331" s="204">
        <f t="shared" si="88"/>
        <v>0</v>
      </c>
      <c r="BJ331" s="18" t="s">
        <v>83</v>
      </c>
      <c r="BK331" s="204">
        <f t="shared" si="89"/>
        <v>0</v>
      </c>
      <c r="BL331" s="18" t="s">
        <v>169</v>
      </c>
      <c r="BM331" s="203" t="s">
        <v>3203</v>
      </c>
    </row>
    <row r="332" spans="1:65" s="2" customFormat="1" ht="16.5" customHeight="1">
      <c r="A332" s="35"/>
      <c r="B332" s="36"/>
      <c r="C332" s="254" t="s">
        <v>1804</v>
      </c>
      <c r="D332" s="254" t="s">
        <v>340</v>
      </c>
      <c r="E332" s="255" t="s">
        <v>8203</v>
      </c>
      <c r="F332" s="256" t="s">
        <v>8204</v>
      </c>
      <c r="G332" s="257" t="s">
        <v>519</v>
      </c>
      <c r="H332" s="258">
        <v>15</v>
      </c>
      <c r="I332" s="259"/>
      <c r="J332" s="260">
        <f t="shared" si="80"/>
        <v>0</v>
      </c>
      <c r="K332" s="256" t="s">
        <v>6783</v>
      </c>
      <c r="L332" s="261"/>
      <c r="M332" s="262" t="s">
        <v>1</v>
      </c>
      <c r="N332" s="263" t="s">
        <v>40</v>
      </c>
      <c r="O332" s="72"/>
      <c r="P332" s="201">
        <f t="shared" si="81"/>
        <v>0</v>
      </c>
      <c r="Q332" s="201">
        <v>0</v>
      </c>
      <c r="R332" s="201">
        <f t="shared" si="82"/>
        <v>0</v>
      </c>
      <c r="S332" s="201">
        <v>0</v>
      </c>
      <c r="T332" s="202">
        <f t="shared" si="8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531</v>
      </c>
      <c r="AT332" s="203" t="s">
        <v>340</v>
      </c>
      <c r="AU332" s="203" t="s">
        <v>86</v>
      </c>
      <c r="AY332" s="18" t="s">
        <v>239</v>
      </c>
      <c r="BE332" s="204">
        <f t="shared" si="84"/>
        <v>0</v>
      </c>
      <c r="BF332" s="204">
        <f t="shared" si="85"/>
        <v>0</v>
      </c>
      <c r="BG332" s="204">
        <f t="shared" si="86"/>
        <v>0</v>
      </c>
      <c r="BH332" s="204">
        <f t="shared" si="87"/>
        <v>0</v>
      </c>
      <c r="BI332" s="204">
        <f t="shared" si="88"/>
        <v>0</v>
      </c>
      <c r="BJ332" s="18" t="s">
        <v>83</v>
      </c>
      <c r="BK332" s="204">
        <f t="shared" si="89"/>
        <v>0</v>
      </c>
      <c r="BL332" s="18" t="s">
        <v>169</v>
      </c>
      <c r="BM332" s="203" t="s">
        <v>3216</v>
      </c>
    </row>
    <row r="333" spans="1:65" s="2" customFormat="1" ht="16.5" customHeight="1">
      <c r="A333" s="35"/>
      <c r="B333" s="36"/>
      <c r="C333" s="254" t="s">
        <v>1810</v>
      </c>
      <c r="D333" s="254" t="s">
        <v>340</v>
      </c>
      <c r="E333" s="255" t="s">
        <v>8205</v>
      </c>
      <c r="F333" s="256" t="s">
        <v>8206</v>
      </c>
      <c r="G333" s="257" t="s">
        <v>519</v>
      </c>
      <c r="H333" s="258">
        <v>10</v>
      </c>
      <c r="I333" s="259"/>
      <c r="J333" s="260">
        <f t="shared" si="80"/>
        <v>0</v>
      </c>
      <c r="K333" s="256" t="s">
        <v>6783</v>
      </c>
      <c r="L333" s="261"/>
      <c r="M333" s="262" t="s">
        <v>1</v>
      </c>
      <c r="N333" s="263" t="s">
        <v>40</v>
      </c>
      <c r="O333" s="72"/>
      <c r="P333" s="201">
        <f t="shared" si="81"/>
        <v>0</v>
      </c>
      <c r="Q333" s="201">
        <v>0</v>
      </c>
      <c r="R333" s="201">
        <f t="shared" si="82"/>
        <v>0</v>
      </c>
      <c r="S333" s="201">
        <v>0</v>
      </c>
      <c r="T333" s="202">
        <f t="shared" si="8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3" t="s">
        <v>531</v>
      </c>
      <c r="AT333" s="203" t="s">
        <v>340</v>
      </c>
      <c r="AU333" s="203" t="s">
        <v>86</v>
      </c>
      <c r="AY333" s="18" t="s">
        <v>239</v>
      </c>
      <c r="BE333" s="204">
        <f t="shared" si="84"/>
        <v>0</v>
      </c>
      <c r="BF333" s="204">
        <f t="shared" si="85"/>
        <v>0</v>
      </c>
      <c r="BG333" s="204">
        <f t="shared" si="86"/>
        <v>0</v>
      </c>
      <c r="BH333" s="204">
        <f t="shared" si="87"/>
        <v>0</v>
      </c>
      <c r="BI333" s="204">
        <f t="shared" si="88"/>
        <v>0</v>
      </c>
      <c r="BJ333" s="18" t="s">
        <v>83</v>
      </c>
      <c r="BK333" s="204">
        <f t="shared" si="89"/>
        <v>0</v>
      </c>
      <c r="BL333" s="18" t="s">
        <v>169</v>
      </c>
      <c r="BM333" s="203" t="s">
        <v>3234</v>
      </c>
    </row>
    <row r="334" spans="1:65" s="2" customFormat="1" ht="21.75" customHeight="1">
      <c r="A334" s="35"/>
      <c r="B334" s="36"/>
      <c r="C334" s="254" t="s">
        <v>1819</v>
      </c>
      <c r="D334" s="254" t="s">
        <v>340</v>
      </c>
      <c r="E334" s="255" t="s">
        <v>8207</v>
      </c>
      <c r="F334" s="256" t="s">
        <v>8208</v>
      </c>
      <c r="G334" s="257" t="s">
        <v>519</v>
      </c>
      <c r="H334" s="258">
        <v>20</v>
      </c>
      <c r="I334" s="259"/>
      <c r="J334" s="260">
        <f t="shared" si="80"/>
        <v>0</v>
      </c>
      <c r="K334" s="256" t="s">
        <v>6783</v>
      </c>
      <c r="L334" s="261"/>
      <c r="M334" s="262" t="s">
        <v>1</v>
      </c>
      <c r="N334" s="263" t="s">
        <v>40</v>
      </c>
      <c r="O334" s="72"/>
      <c r="P334" s="201">
        <f t="shared" si="81"/>
        <v>0</v>
      </c>
      <c r="Q334" s="201">
        <v>0</v>
      </c>
      <c r="R334" s="201">
        <f t="shared" si="82"/>
        <v>0</v>
      </c>
      <c r="S334" s="201">
        <v>0</v>
      </c>
      <c r="T334" s="202">
        <f t="shared" si="8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3" t="s">
        <v>531</v>
      </c>
      <c r="AT334" s="203" t="s">
        <v>340</v>
      </c>
      <c r="AU334" s="203" t="s">
        <v>86</v>
      </c>
      <c r="AY334" s="18" t="s">
        <v>239</v>
      </c>
      <c r="BE334" s="204">
        <f t="shared" si="84"/>
        <v>0</v>
      </c>
      <c r="BF334" s="204">
        <f t="shared" si="85"/>
        <v>0</v>
      </c>
      <c r="BG334" s="204">
        <f t="shared" si="86"/>
        <v>0</v>
      </c>
      <c r="BH334" s="204">
        <f t="shared" si="87"/>
        <v>0</v>
      </c>
      <c r="BI334" s="204">
        <f t="shared" si="88"/>
        <v>0</v>
      </c>
      <c r="BJ334" s="18" t="s">
        <v>83</v>
      </c>
      <c r="BK334" s="204">
        <f t="shared" si="89"/>
        <v>0</v>
      </c>
      <c r="BL334" s="18" t="s">
        <v>169</v>
      </c>
      <c r="BM334" s="203" t="s">
        <v>3265</v>
      </c>
    </row>
    <row r="335" spans="1:65" s="2" customFormat="1" ht="16.5" customHeight="1">
      <c r="A335" s="35"/>
      <c r="B335" s="36"/>
      <c r="C335" s="254" t="s">
        <v>1826</v>
      </c>
      <c r="D335" s="254" t="s">
        <v>340</v>
      </c>
      <c r="E335" s="255" t="s">
        <v>8209</v>
      </c>
      <c r="F335" s="256" t="s">
        <v>8210</v>
      </c>
      <c r="G335" s="257" t="s">
        <v>519</v>
      </c>
      <c r="H335" s="258">
        <v>15</v>
      </c>
      <c r="I335" s="259"/>
      <c r="J335" s="260">
        <f t="shared" si="80"/>
        <v>0</v>
      </c>
      <c r="K335" s="256" t="s">
        <v>6783</v>
      </c>
      <c r="L335" s="261"/>
      <c r="M335" s="262" t="s">
        <v>1</v>
      </c>
      <c r="N335" s="263" t="s">
        <v>40</v>
      </c>
      <c r="O335" s="72"/>
      <c r="P335" s="201">
        <f t="shared" si="81"/>
        <v>0</v>
      </c>
      <c r="Q335" s="201">
        <v>0</v>
      </c>
      <c r="R335" s="201">
        <f t="shared" si="82"/>
        <v>0</v>
      </c>
      <c r="S335" s="201">
        <v>0</v>
      </c>
      <c r="T335" s="202">
        <f t="shared" si="8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3" t="s">
        <v>531</v>
      </c>
      <c r="AT335" s="203" t="s">
        <v>340</v>
      </c>
      <c r="AU335" s="203" t="s">
        <v>86</v>
      </c>
      <c r="AY335" s="18" t="s">
        <v>239</v>
      </c>
      <c r="BE335" s="204">
        <f t="shared" si="84"/>
        <v>0</v>
      </c>
      <c r="BF335" s="204">
        <f t="shared" si="85"/>
        <v>0</v>
      </c>
      <c r="BG335" s="204">
        <f t="shared" si="86"/>
        <v>0</v>
      </c>
      <c r="BH335" s="204">
        <f t="shared" si="87"/>
        <v>0</v>
      </c>
      <c r="BI335" s="204">
        <f t="shared" si="88"/>
        <v>0</v>
      </c>
      <c r="BJ335" s="18" t="s">
        <v>83</v>
      </c>
      <c r="BK335" s="204">
        <f t="shared" si="89"/>
        <v>0</v>
      </c>
      <c r="BL335" s="18" t="s">
        <v>169</v>
      </c>
      <c r="BM335" s="203" t="s">
        <v>3277</v>
      </c>
    </row>
    <row r="336" spans="1:65" s="2" customFormat="1" ht="21.75" customHeight="1">
      <c r="A336" s="35"/>
      <c r="B336" s="36"/>
      <c r="C336" s="254" t="s">
        <v>1836</v>
      </c>
      <c r="D336" s="254" t="s">
        <v>340</v>
      </c>
      <c r="E336" s="255" t="s">
        <v>8211</v>
      </c>
      <c r="F336" s="256" t="s">
        <v>8212</v>
      </c>
      <c r="G336" s="257" t="s">
        <v>519</v>
      </c>
      <c r="H336" s="258">
        <v>15</v>
      </c>
      <c r="I336" s="259"/>
      <c r="J336" s="260">
        <f t="shared" si="80"/>
        <v>0</v>
      </c>
      <c r="K336" s="256" t="s">
        <v>6783</v>
      </c>
      <c r="L336" s="261"/>
      <c r="M336" s="262" t="s">
        <v>1</v>
      </c>
      <c r="N336" s="263" t="s">
        <v>40</v>
      </c>
      <c r="O336" s="72"/>
      <c r="P336" s="201">
        <f t="shared" si="81"/>
        <v>0</v>
      </c>
      <c r="Q336" s="201">
        <v>0</v>
      </c>
      <c r="R336" s="201">
        <f t="shared" si="82"/>
        <v>0</v>
      </c>
      <c r="S336" s="201">
        <v>0</v>
      </c>
      <c r="T336" s="202">
        <f t="shared" si="83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3" t="s">
        <v>531</v>
      </c>
      <c r="AT336" s="203" t="s">
        <v>340</v>
      </c>
      <c r="AU336" s="203" t="s">
        <v>86</v>
      </c>
      <c r="AY336" s="18" t="s">
        <v>239</v>
      </c>
      <c r="BE336" s="204">
        <f t="shared" si="84"/>
        <v>0</v>
      </c>
      <c r="BF336" s="204">
        <f t="shared" si="85"/>
        <v>0</v>
      </c>
      <c r="BG336" s="204">
        <f t="shared" si="86"/>
        <v>0</v>
      </c>
      <c r="BH336" s="204">
        <f t="shared" si="87"/>
        <v>0</v>
      </c>
      <c r="BI336" s="204">
        <f t="shared" si="88"/>
        <v>0</v>
      </c>
      <c r="BJ336" s="18" t="s">
        <v>83</v>
      </c>
      <c r="BK336" s="204">
        <f t="shared" si="89"/>
        <v>0</v>
      </c>
      <c r="BL336" s="18" t="s">
        <v>169</v>
      </c>
      <c r="BM336" s="203" t="s">
        <v>3297</v>
      </c>
    </row>
    <row r="337" spans="1:65" s="2" customFormat="1" ht="21.75" customHeight="1">
      <c r="A337" s="35"/>
      <c r="B337" s="36"/>
      <c r="C337" s="254" t="s">
        <v>1845</v>
      </c>
      <c r="D337" s="254" t="s">
        <v>340</v>
      </c>
      <c r="E337" s="255" t="s">
        <v>8213</v>
      </c>
      <c r="F337" s="256" t="s">
        <v>8214</v>
      </c>
      <c r="G337" s="257" t="s">
        <v>519</v>
      </c>
      <c r="H337" s="258">
        <v>15</v>
      </c>
      <c r="I337" s="259"/>
      <c r="J337" s="260">
        <f t="shared" si="80"/>
        <v>0</v>
      </c>
      <c r="K337" s="256" t="s">
        <v>6783</v>
      </c>
      <c r="L337" s="261"/>
      <c r="M337" s="262" t="s">
        <v>1</v>
      </c>
      <c r="N337" s="263" t="s">
        <v>40</v>
      </c>
      <c r="O337" s="72"/>
      <c r="P337" s="201">
        <f t="shared" si="81"/>
        <v>0</v>
      </c>
      <c r="Q337" s="201">
        <v>0</v>
      </c>
      <c r="R337" s="201">
        <f t="shared" si="82"/>
        <v>0</v>
      </c>
      <c r="S337" s="201">
        <v>0</v>
      </c>
      <c r="T337" s="202">
        <f t="shared" si="8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3" t="s">
        <v>531</v>
      </c>
      <c r="AT337" s="203" t="s">
        <v>340</v>
      </c>
      <c r="AU337" s="203" t="s">
        <v>86</v>
      </c>
      <c r="AY337" s="18" t="s">
        <v>239</v>
      </c>
      <c r="BE337" s="204">
        <f t="shared" si="84"/>
        <v>0</v>
      </c>
      <c r="BF337" s="204">
        <f t="shared" si="85"/>
        <v>0</v>
      </c>
      <c r="BG337" s="204">
        <f t="shared" si="86"/>
        <v>0</v>
      </c>
      <c r="BH337" s="204">
        <f t="shared" si="87"/>
        <v>0</v>
      </c>
      <c r="BI337" s="204">
        <f t="shared" si="88"/>
        <v>0</v>
      </c>
      <c r="BJ337" s="18" t="s">
        <v>83</v>
      </c>
      <c r="BK337" s="204">
        <f t="shared" si="89"/>
        <v>0</v>
      </c>
      <c r="BL337" s="18" t="s">
        <v>169</v>
      </c>
      <c r="BM337" s="203" t="s">
        <v>3315</v>
      </c>
    </row>
    <row r="338" spans="1:65" s="2" customFormat="1" ht="21.75" customHeight="1">
      <c r="A338" s="35"/>
      <c r="B338" s="36"/>
      <c r="C338" s="254" t="s">
        <v>1868</v>
      </c>
      <c r="D338" s="254" t="s">
        <v>340</v>
      </c>
      <c r="E338" s="255" t="s">
        <v>8215</v>
      </c>
      <c r="F338" s="256" t="s">
        <v>8216</v>
      </c>
      <c r="G338" s="257" t="s">
        <v>519</v>
      </c>
      <c r="H338" s="258">
        <v>15</v>
      </c>
      <c r="I338" s="259"/>
      <c r="J338" s="260">
        <f t="shared" si="80"/>
        <v>0</v>
      </c>
      <c r="K338" s="256" t="s">
        <v>6783</v>
      </c>
      <c r="L338" s="261"/>
      <c r="M338" s="262" t="s">
        <v>1</v>
      </c>
      <c r="N338" s="263" t="s">
        <v>40</v>
      </c>
      <c r="O338" s="72"/>
      <c r="P338" s="201">
        <f t="shared" si="81"/>
        <v>0</v>
      </c>
      <c r="Q338" s="201">
        <v>0</v>
      </c>
      <c r="R338" s="201">
        <f t="shared" si="82"/>
        <v>0</v>
      </c>
      <c r="S338" s="201">
        <v>0</v>
      </c>
      <c r="T338" s="202">
        <f t="shared" si="8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3" t="s">
        <v>531</v>
      </c>
      <c r="AT338" s="203" t="s">
        <v>340</v>
      </c>
      <c r="AU338" s="203" t="s">
        <v>86</v>
      </c>
      <c r="AY338" s="18" t="s">
        <v>239</v>
      </c>
      <c r="BE338" s="204">
        <f t="shared" si="84"/>
        <v>0</v>
      </c>
      <c r="BF338" s="204">
        <f t="shared" si="85"/>
        <v>0</v>
      </c>
      <c r="BG338" s="204">
        <f t="shared" si="86"/>
        <v>0</v>
      </c>
      <c r="BH338" s="204">
        <f t="shared" si="87"/>
        <v>0</v>
      </c>
      <c r="BI338" s="204">
        <f t="shared" si="88"/>
        <v>0</v>
      </c>
      <c r="BJ338" s="18" t="s">
        <v>83</v>
      </c>
      <c r="BK338" s="204">
        <f t="shared" si="89"/>
        <v>0</v>
      </c>
      <c r="BL338" s="18" t="s">
        <v>169</v>
      </c>
      <c r="BM338" s="203" t="s">
        <v>3333</v>
      </c>
    </row>
    <row r="339" spans="1:65" s="2" customFormat="1" ht="16.5" customHeight="1">
      <c r="A339" s="35"/>
      <c r="B339" s="36"/>
      <c r="C339" s="254" t="s">
        <v>1875</v>
      </c>
      <c r="D339" s="254" t="s">
        <v>340</v>
      </c>
      <c r="E339" s="255" t="s">
        <v>8217</v>
      </c>
      <c r="F339" s="256" t="s">
        <v>8218</v>
      </c>
      <c r="G339" s="257" t="s">
        <v>519</v>
      </c>
      <c r="H339" s="258">
        <v>15</v>
      </c>
      <c r="I339" s="259"/>
      <c r="J339" s="260">
        <f t="shared" si="80"/>
        <v>0</v>
      </c>
      <c r="K339" s="256" t="s">
        <v>6783</v>
      </c>
      <c r="L339" s="261"/>
      <c r="M339" s="262" t="s">
        <v>1</v>
      </c>
      <c r="N339" s="263" t="s">
        <v>40</v>
      </c>
      <c r="O339" s="72"/>
      <c r="P339" s="201">
        <f t="shared" si="81"/>
        <v>0</v>
      </c>
      <c r="Q339" s="201">
        <v>0</v>
      </c>
      <c r="R339" s="201">
        <f t="shared" si="82"/>
        <v>0</v>
      </c>
      <c r="S339" s="201">
        <v>0</v>
      </c>
      <c r="T339" s="202">
        <f t="shared" si="8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3" t="s">
        <v>531</v>
      </c>
      <c r="AT339" s="203" t="s">
        <v>340</v>
      </c>
      <c r="AU339" s="203" t="s">
        <v>86</v>
      </c>
      <c r="AY339" s="18" t="s">
        <v>239</v>
      </c>
      <c r="BE339" s="204">
        <f t="shared" si="84"/>
        <v>0</v>
      </c>
      <c r="BF339" s="204">
        <f t="shared" si="85"/>
        <v>0</v>
      </c>
      <c r="BG339" s="204">
        <f t="shared" si="86"/>
        <v>0</v>
      </c>
      <c r="BH339" s="204">
        <f t="shared" si="87"/>
        <v>0</v>
      </c>
      <c r="BI339" s="204">
        <f t="shared" si="88"/>
        <v>0</v>
      </c>
      <c r="BJ339" s="18" t="s">
        <v>83</v>
      </c>
      <c r="BK339" s="204">
        <f t="shared" si="89"/>
        <v>0</v>
      </c>
      <c r="BL339" s="18" t="s">
        <v>169</v>
      </c>
      <c r="BM339" s="203" t="s">
        <v>3350</v>
      </c>
    </row>
    <row r="340" spans="1:65" s="2" customFormat="1" ht="21.75" customHeight="1">
      <c r="A340" s="35"/>
      <c r="B340" s="36"/>
      <c r="C340" s="254" t="s">
        <v>1883</v>
      </c>
      <c r="D340" s="254" t="s">
        <v>340</v>
      </c>
      <c r="E340" s="255" t="s">
        <v>8219</v>
      </c>
      <c r="F340" s="256" t="s">
        <v>8220</v>
      </c>
      <c r="G340" s="257" t="s">
        <v>519</v>
      </c>
      <c r="H340" s="258">
        <v>15</v>
      </c>
      <c r="I340" s="259"/>
      <c r="J340" s="260">
        <f t="shared" si="80"/>
        <v>0</v>
      </c>
      <c r="K340" s="256" t="s">
        <v>6783</v>
      </c>
      <c r="L340" s="261"/>
      <c r="M340" s="262" t="s">
        <v>1</v>
      </c>
      <c r="N340" s="263" t="s">
        <v>40</v>
      </c>
      <c r="O340" s="72"/>
      <c r="P340" s="201">
        <f t="shared" si="81"/>
        <v>0</v>
      </c>
      <c r="Q340" s="201">
        <v>0</v>
      </c>
      <c r="R340" s="201">
        <f t="shared" si="82"/>
        <v>0</v>
      </c>
      <c r="S340" s="201">
        <v>0</v>
      </c>
      <c r="T340" s="202">
        <f t="shared" si="8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531</v>
      </c>
      <c r="AT340" s="203" t="s">
        <v>340</v>
      </c>
      <c r="AU340" s="203" t="s">
        <v>86</v>
      </c>
      <c r="AY340" s="18" t="s">
        <v>239</v>
      </c>
      <c r="BE340" s="204">
        <f t="shared" si="84"/>
        <v>0</v>
      </c>
      <c r="BF340" s="204">
        <f t="shared" si="85"/>
        <v>0</v>
      </c>
      <c r="BG340" s="204">
        <f t="shared" si="86"/>
        <v>0</v>
      </c>
      <c r="BH340" s="204">
        <f t="shared" si="87"/>
        <v>0</v>
      </c>
      <c r="BI340" s="204">
        <f t="shared" si="88"/>
        <v>0</v>
      </c>
      <c r="BJ340" s="18" t="s">
        <v>83</v>
      </c>
      <c r="BK340" s="204">
        <f t="shared" si="89"/>
        <v>0</v>
      </c>
      <c r="BL340" s="18" t="s">
        <v>169</v>
      </c>
      <c r="BM340" s="203" t="s">
        <v>3371</v>
      </c>
    </row>
    <row r="341" spans="1:65" s="2" customFormat="1" ht="21.75" customHeight="1">
      <c r="A341" s="35"/>
      <c r="B341" s="36"/>
      <c r="C341" s="254" t="s">
        <v>1892</v>
      </c>
      <c r="D341" s="254" t="s">
        <v>340</v>
      </c>
      <c r="E341" s="255" t="s">
        <v>8221</v>
      </c>
      <c r="F341" s="256" t="s">
        <v>8222</v>
      </c>
      <c r="G341" s="257" t="s">
        <v>519</v>
      </c>
      <c r="H341" s="258">
        <v>15</v>
      </c>
      <c r="I341" s="259"/>
      <c r="J341" s="260">
        <f t="shared" si="80"/>
        <v>0</v>
      </c>
      <c r="K341" s="256" t="s">
        <v>6783</v>
      </c>
      <c r="L341" s="261"/>
      <c r="M341" s="262" t="s">
        <v>1</v>
      </c>
      <c r="N341" s="263" t="s">
        <v>40</v>
      </c>
      <c r="O341" s="72"/>
      <c r="P341" s="201">
        <f t="shared" si="81"/>
        <v>0</v>
      </c>
      <c r="Q341" s="201">
        <v>0</v>
      </c>
      <c r="R341" s="201">
        <f t="shared" si="82"/>
        <v>0</v>
      </c>
      <c r="S341" s="201">
        <v>0</v>
      </c>
      <c r="T341" s="202">
        <f t="shared" si="8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3" t="s">
        <v>531</v>
      </c>
      <c r="AT341" s="203" t="s">
        <v>340</v>
      </c>
      <c r="AU341" s="203" t="s">
        <v>86</v>
      </c>
      <c r="AY341" s="18" t="s">
        <v>239</v>
      </c>
      <c r="BE341" s="204">
        <f t="shared" si="84"/>
        <v>0</v>
      </c>
      <c r="BF341" s="204">
        <f t="shared" si="85"/>
        <v>0</v>
      </c>
      <c r="BG341" s="204">
        <f t="shared" si="86"/>
        <v>0</v>
      </c>
      <c r="BH341" s="204">
        <f t="shared" si="87"/>
        <v>0</v>
      </c>
      <c r="BI341" s="204">
        <f t="shared" si="88"/>
        <v>0</v>
      </c>
      <c r="BJ341" s="18" t="s">
        <v>83</v>
      </c>
      <c r="BK341" s="204">
        <f t="shared" si="89"/>
        <v>0</v>
      </c>
      <c r="BL341" s="18" t="s">
        <v>169</v>
      </c>
      <c r="BM341" s="203" t="s">
        <v>3383</v>
      </c>
    </row>
    <row r="342" spans="1:65" s="2" customFormat="1" ht="21.75" customHeight="1">
      <c r="A342" s="35"/>
      <c r="B342" s="36"/>
      <c r="C342" s="254" t="s">
        <v>1899</v>
      </c>
      <c r="D342" s="254" t="s">
        <v>340</v>
      </c>
      <c r="E342" s="255" t="s">
        <v>8223</v>
      </c>
      <c r="F342" s="256" t="s">
        <v>8224</v>
      </c>
      <c r="G342" s="257" t="s">
        <v>519</v>
      </c>
      <c r="H342" s="258">
        <v>15</v>
      </c>
      <c r="I342" s="259"/>
      <c r="J342" s="260">
        <f t="shared" si="80"/>
        <v>0</v>
      </c>
      <c r="K342" s="256" t="s">
        <v>6783</v>
      </c>
      <c r="L342" s="261"/>
      <c r="M342" s="262" t="s">
        <v>1</v>
      </c>
      <c r="N342" s="263" t="s">
        <v>40</v>
      </c>
      <c r="O342" s="72"/>
      <c r="P342" s="201">
        <f t="shared" si="81"/>
        <v>0</v>
      </c>
      <c r="Q342" s="201">
        <v>0</v>
      </c>
      <c r="R342" s="201">
        <f t="shared" si="82"/>
        <v>0</v>
      </c>
      <c r="S342" s="201">
        <v>0</v>
      </c>
      <c r="T342" s="202">
        <f t="shared" si="8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3" t="s">
        <v>531</v>
      </c>
      <c r="AT342" s="203" t="s">
        <v>340</v>
      </c>
      <c r="AU342" s="203" t="s">
        <v>86</v>
      </c>
      <c r="AY342" s="18" t="s">
        <v>239</v>
      </c>
      <c r="BE342" s="204">
        <f t="shared" si="84"/>
        <v>0</v>
      </c>
      <c r="BF342" s="204">
        <f t="shared" si="85"/>
        <v>0</v>
      </c>
      <c r="BG342" s="204">
        <f t="shared" si="86"/>
        <v>0</v>
      </c>
      <c r="BH342" s="204">
        <f t="shared" si="87"/>
        <v>0</v>
      </c>
      <c r="BI342" s="204">
        <f t="shared" si="88"/>
        <v>0</v>
      </c>
      <c r="BJ342" s="18" t="s">
        <v>83</v>
      </c>
      <c r="BK342" s="204">
        <f t="shared" si="89"/>
        <v>0</v>
      </c>
      <c r="BL342" s="18" t="s">
        <v>169</v>
      </c>
      <c r="BM342" s="203" t="s">
        <v>3415</v>
      </c>
    </row>
    <row r="343" spans="1:65" s="2" customFormat="1" ht="16.5" customHeight="1">
      <c r="A343" s="35"/>
      <c r="B343" s="36"/>
      <c r="C343" s="254" t="s">
        <v>1905</v>
      </c>
      <c r="D343" s="254" t="s">
        <v>340</v>
      </c>
      <c r="E343" s="255" t="s">
        <v>8225</v>
      </c>
      <c r="F343" s="256" t="s">
        <v>8226</v>
      </c>
      <c r="G343" s="257" t="s">
        <v>519</v>
      </c>
      <c r="H343" s="258">
        <v>15</v>
      </c>
      <c r="I343" s="259"/>
      <c r="J343" s="260">
        <f t="shared" si="80"/>
        <v>0</v>
      </c>
      <c r="K343" s="256" t="s">
        <v>6783</v>
      </c>
      <c r="L343" s="261"/>
      <c r="M343" s="262" t="s">
        <v>1</v>
      </c>
      <c r="N343" s="263" t="s">
        <v>40</v>
      </c>
      <c r="O343" s="72"/>
      <c r="P343" s="201">
        <f t="shared" si="81"/>
        <v>0</v>
      </c>
      <c r="Q343" s="201">
        <v>0</v>
      </c>
      <c r="R343" s="201">
        <f t="shared" si="82"/>
        <v>0</v>
      </c>
      <c r="S343" s="201">
        <v>0</v>
      </c>
      <c r="T343" s="202">
        <f t="shared" si="8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3" t="s">
        <v>531</v>
      </c>
      <c r="AT343" s="203" t="s">
        <v>340</v>
      </c>
      <c r="AU343" s="203" t="s">
        <v>86</v>
      </c>
      <c r="AY343" s="18" t="s">
        <v>239</v>
      </c>
      <c r="BE343" s="204">
        <f t="shared" si="84"/>
        <v>0</v>
      </c>
      <c r="BF343" s="204">
        <f t="shared" si="85"/>
        <v>0</v>
      </c>
      <c r="BG343" s="204">
        <f t="shared" si="86"/>
        <v>0</v>
      </c>
      <c r="BH343" s="204">
        <f t="shared" si="87"/>
        <v>0</v>
      </c>
      <c r="BI343" s="204">
        <f t="shared" si="88"/>
        <v>0</v>
      </c>
      <c r="BJ343" s="18" t="s">
        <v>83</v>
      </c>
      <c r="BK343" s="204">
        <f t="shared" si="89"/>
        <v>0</v>
      </c>
      <c r="BL343" s="18" t="s">
        <v>169</v>
      </c>
      <c r="BM343" s="203" t="s">
        <v>3441</v>
      </c>
    </row>
    <row r="344" spans="1:65" s="2" customFormat="1" ht="16.5" customHeight="1">
      <c r="A344" s="35"/>
      <c r="B344" s="36"/>
      <c r="C344" s="254" t="s">
        <v>1915</v>
      </c>
      <c r="D344" s="254" t="s">
        <v>340</v>
      </c>
      <c r="E344" s="255" t="s">
        <v>8227</v>
      </c>
      <c r="F344" s="256" t="s">
        <v>8228</v>
      </c>
      <c r="G344" s="257" t="s">
        <v>519</v>
      </c>
      <c r="H344" s="258">
        <v>20</v>
      </c>
      <c r="I344" s="259"/>
      <c r="J344" s="260">
        <f t="shared" si="80"/>
        <v>0</v>
      </c>
      <c r="K344" s="256" t="s">
        <v>6783</v>
      </c>
      <c r="L344" s="261"/>
      <c r="M344" s="262" t="s">
        <v>1</v>
      </c>
      <c r="N344" s="263" t="s">
        <v>40</v>
      </c>
      <c r="O344" s="72"/>
      <c r="P344" s="201">
        <f t="shared" si="81"/>
        <v>0</v>
      </c>
      <c r="Q344" s="201">
        <v>0</v>
      </c>
      <c r="R344" s="201">
        <f t="shared" si="82"/>
        <v>0</v>
      </c>
      <c r="S344" s="201">
        <v>0</v>
      </c>
      <c r="T344" s="202">
        <f t="shared" si="8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3" t="s">
        <v>531</v>
      </c>
      <c r="AT344" s="203" t="s">
        <v>340</v>
      </c>
      <c r="AU344" s="203" t="s">
        <v>86</v>
      </c>
      <c r="AY344" s="18" t="s">
        <v>239</v>
      </c>
      <c r="BE344" s="204">
        <f t="shared" si="84"/>
        <v>0</v>
      </c>
      <c r="BF344" s="204">
        <f t="shared" si="85"/>
        <v>0</v>
      </c>
      <c r="BG344" s="204">
        <f t="shared" si="86"/>
        <v>0</v>
      </c>
      <c r="BH344" s="204">
        <f t="shared" si="87"/>
        <v>0</v>
      </c>
      <c r="BI344" s="204">
        <f t="shared" si="88"/>
        <v>0</v>
      </c>
      <c r="BJ344" s="18" t="s">
        <v>83</v>
      </c>
      <c r="BK344" s="204">
        <f t="shared" si="89"/>
        <v>0</v>
      </c>
      <c r="BL344" s="18" t="s">
        <v>169</v>
      </c>
      <c r="BM344" s="203" t="s">
        <v>3462</v>
      </c>
    </row>
    <row r="345" spans="1:65" s="2" customFormat="1" ht="21.75" customHeight="1">
      <c r="A345" s="35"/>
      <c r="B345" s="36"/>
      <c r="C345" s="254" t="s">
        <v>1921</v>
      </c>
      <c r="D345" s="254" t="s">
        <v>340</v>
      </c>
      <c r="E345" s="255" t="s">
        <v>8229</v>
      </c>
      <c r="F345" s="256" t="s">
        <v>8230</v>
      </c>
      <c r="G345" s="257" t="s">
        <v>519</v>
      </c>
      <c r="H345" s="258">
        <v>20</v>
      </c>
      <c r="I345" s="259"/>
      <c r="J345" s="260">
        <f t="shared" si="80"/>
        <v>0</v>
      </c>
      <c r="K345" s="256" t="s">
        <v>6783</v>
      </c>
      <c r="L345" s="261"/>
      <c r="M345" s="262" t="s">
        <v>1</v>
      </c>
      <c r="N345" s="263" t="s">
        <v>40</v>
      </c>
      <c r="O345" s="72"/>
      <c r="P345" s="201">
        <f t="shared" si="81"/>
        <v>0</v>
      </c>
      <c r="Q345" s="201">
        <v>0</v>
      </c>
      <c r="R345" s="201">
        <f t="shared" si="82"/>
        <v>0</v>
      </c>
      <c r="S345" s="201">
        <v>0</v>
      </c>
      <c r="T345" s="202">
        <f t="shared" si="8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3" t="s">
        <v>531</v>
      </c>
      <c r="AT345" s="203" t="s">
        <v>340</v>
      </c>
      <c r="AU345" s="203" t="s">
        <v>86</v>
      </c>
      <c r="AY345" s="18" t="s">
        <v>239</v>
      </c>
      <c r="BE345" s="204">
        <f t="shared" si="84"/>
        <v>0</v>
      </c>
      <c r="BF345" s="204">
        <f t="shared" si="85"/>
        <v>0</v>
      </c>
      <c r="BG345" s="204">
        <f t="shared" si="86"/>
        <v>0</v>
      </c>
      <c r="BH345" s="204">
        <f t="shared" si="87"/>
        <v>0</v>
      </c>
      <c r="BI345" s="204">
        <f t="shared" si="88"/>
        <v>0</v>
      </c>
      <c r="BJ345" s="18" t="s">
        <v>83</v>
      </c>
      <c r="BK345" s="204">
        <f t="shared" si="89"/>
        <v>0</v>
      </c>
      <c r="BL345" s="18" t="s">
        <v>169</v>
      </c>
      <c r="BM345" s="203" t="s">
        <v>3475</v>
      </c>
    </row>
    <row r="346" spans="1:65" s="2" customFormat="1" ht="21.75" customHeight="1">
      <c r="A346" s="35"/>
      <c r="B346" s="36"/>
      <c r="C346" s="254" t="s">
        <v>1927</v>
      </c>
      <c r="D346" s="254" t="s">
        <v>340</v>
      </c>
      <c r="E346" s="255" t="s">
        <v>8231</v>
      </c>
      <c r="F346" s="256" t="s">
        <v>8232</v>
      </c>
      <c r="G346" s="257" t="s">
        <v>519</v>
      </c>
      <c r="H346" s="258">
        <v>20</v>
      </c>
      <c r="I346" s="259"/>
      <c r="J346" s="260">
        <f t="shared" si="80"/>
        <v>0</v>
      </c>
      <c r="K346" s="256" t="s">
        <v>6783</v>
      </c>
      <c r="L346" s="261"/>
      <c r="M346" s="262" t="s">
        <v>1</v>
      </c>
      <c r="N346" s="263" t="s">
        <v>40</v>
      </c>
      <c r="O346" s="72"/>
      <c r="P346" s="201">
        <f t="shared" si="81"/>
        <v>0</v>
      </c>
      <c r="Q346" s="201">
        <v>0</v>
      </c>
      <c r="R346" s="201">
        <f t="shared" si="82"/>
        <v>0</v>
      </c>
      <c r="S346" s="201">
        <v>0</v>
      </c>
      <c r="T346" s="202">
        <f t="shared" si="8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531</v>
      </c>
      <c r="AT346" s="203" t="s">
        <v>340</v>
      </c>
      <c r="AU346" s="203" t="s">
        <v>86</v>
      </c>
      <c r="AY346" s="18" t="s">
        <v>239</v>
      </c>
      <c r="BE346" s="204">
        <f t="shared" si="84"/>
        <v>0</v>
      </c>
      <c r="BF346" s="204">
        <f t="shared" si="85"/>
        <v>0</v>
      </c>
      <c r="BG346" s="204">
        <f t="shared" si="86"/>
        <v>0</v>
      </c>
      <c r="BH346" s="204">
        <f t="shared" si="87"/>
        <v>0</v>
      </c>
      <c r="BI346" s="204">
        <f t="shared" si="88"/>
        <v>0</v>
      </c>
      <c r="BJ346" s="18" t="s">
        <v>83</v>
      </c>
      <c r="BK346" s="204">
        <f t="shared" si="89"/>
        <v>0</v>
      </c>
      <c r="BL346" s="18" t="s">
        <v>169</v>
      </c>
      <c r="BM346" s="203" t="s">
        <v>3488</v>
      </c>
    </row>
    <row r="347" spans="1:65" s="2" customFormat="1" ht="21.75" customHeight="1">
      <c r="A347" s="35"/>
      <c r="B347" s="36"/>
      <c r="C347" s="254" t="s">
        <v>1934</v>
      </c>
      <c r="D347" s="254" t="s">
        <v>340</v>
      </c>
      <c r="E347" s="255" t="s">
        <v>8233</v>
      </c>
      <c r="F347" s="256" t="s">
        <v>8234</v>
      </c>
      <c r="G347" s="257" t="s">
        <v>519</v>
      </c>
      <c r="H347" s="258">
        <v>20</v>
      </c>
      <c r="I347" s="259"/>
      <c r="J347" s="260">
        <f t="shared" si="80"/>
        <v>0</v>
      </c>
      <c r="K347" s="256" t="s">
        <v>6783</v>
      </c>
      <c r="L347" s="261"/>
      <c r="M347" s="262" t="s">
        <v>1</v>
      </c>
      <c r="N347" s="263" t="s">
        <v>40</v>
      </c>
      <c r="O347" s="72"/>
      <c r="P347" s="201">
        <f t="shared" si="81"/>
        <v>0</v>
      </c>
      <c r="Q347" s="201">
        <v>0</v>
      </c>
      <c r="R347" s="201">
        <f t="shared" si="82"/>
        <v>0</v>
      </c>
      <c r="S347" s="201">
        <v>0</v>
      </c>
      <c r="T347" s="202">
        <f t="shared" si="8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3" t="s">
        <v>531</v>
      </c>
      <c r="AT347" s="203" t="s">
        <v>340</v>
      </c>
      <c r="AU347" s="203" t="s">
        <v>86</v>
      </c>
      <c r="AY347" s="18" t="s">
        <v>239</v>
      </c>
      <c r="BE347" s="204">
        <f t="shared" si="84"/>
        <v>0</v>
      </c>
      <c r="BF347" s="204">
        <f t="shared" si="85"/>
        <v>0</v>
      </c>
      <c r="BG347" s="204">
        <f t="shared" si="86"/>
        <v>0</v>
      </c>
      <c r="BH347" s="204">
        <f t="shared" si="87"/>
        <v>0</v>
      </c>
      <c r="BI347" s="204">
        <f t="shared" si="88"/>
        <v>0</v>
      </c>
      <c r="BJ347" s="18" t="s">
        <v>83</v>
      </c>
      <c r="BK347" s="204">
        <f t="shared" si="89"/>
        <v>0</v>
      </c>
      <c r="BL347" s="18" t="s">
        <v>169</v>
      </c>
      <c r="BM347" s="203" t="s">
        <v>3501</v>
      </c>
    </row>
    <row r="348" spans="1:65" s="2" customFormat="1" ht="21.75" customHeight="1">
      <c r="A348" s="35"/>
      <c r="B348" s="36"/>
      <c r="C348" s="254" t="s">
        <v>1944</v>
      </c>
      <c r="D348" s="254" t="s">
        <v>340</v>
      </c>
      <c r="E348" s="255" t="s">
        <v>8235</v>
      </c>
      <c r="F348" s="256" t="s">
        <v>8236</v>
      </c>
      <c r="G348" s="257" t="s">
        <v>519</v>
      </c>
      <c r="H348" s="258">
        <v>20</v>
      </c>
      <c r="I348" s="259"/>
      <c r="J348" s="260">
        <f t="shared" si="80"/>
        <v>0</v>
      </c>
      <c r="K348" s="256" t="s">
        <v>6783</v>
      </c>
      <c r="L348" s="261"/>
      <c r="M348" s="262" t="s">
        <v>1</v>
      </c>
      <c r="N348" s="263" t="s">
        <v>40</v>
      </c>
      <c r="O348" s="72"/>
      <c r="P348" s="201">
        <f t="shared" si="81"/>
        <v>0</v>
      </c>
      <c r="Q348" s="201">
        <v>0</v>
      </c>
      <c r="R348" s="201">
        <f t="shared" si="82"/>
        <v>0</v>
      </c>
      <c r="S348" s="201">
        <v>0</v>
      </c>
      <c r="T348" s="202">
        <f t="shared" si="8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531</v>
      </c>
      <c r="AT348" s="203" t="s">
        <v>340</v>
      </c>
      <c r="AU348" s="203" t="s">
        <v>86</v>
      </c>
      <c r="AY348" s="18" t="s">
        <v>239</v>
      </c>
      <c r="BE348" s="204">
        <f t="shared" si="84"/>
        <v>0</v>
      </c>
      <c r="BF348" s="204">
        <f t="shared" si="85"/>
        <v>0</v>
      </c>
      <c r="BG348" s="204">
        <f t="shared" si="86"/>
        <v>0</v>
      </c>
      <c r="BH348" s="204">
        <f t="shared" si="87"/>
        <v>0</v>
      </c>
      <c r="BI348" s="204">
        <f t="shared" si="88"/>
        <v>0</v>
      </c>
      <c r="BJ348" s="18" t="s">
        <v>83</v>
      </c>
      <c r="BK348" s="204">
        <f t="shared" si="89"/>
        <v>0</v>
      </c>
      <c r="BL348" s="18" t="s">
        <v>169</v>
      </c>
      <c r="BM348" s="203" t="s">
        <v>3509</v>
      </c>
    </row>
    <row r="349" spans="1:65" s="2" customFormat="1" ht="16.5" customHeight="1">
      <c r="A349" s="35"/>
      <c r="B349" s="36"/>
      <c r="C349" s="254" t="s">
        <v>1950</v>
      </c>
      <c r="D349" s="254" t="s">
        <v>340</v>
      </c>
      <c r="E349" s="255" t="s">
        <v>8237</v>
      </c>
      <c r="F349" s="256" t="s">
        <v>8238</v>
      </c>
      <c r="G349" s="257" t="s">
        <v>519</v>
      </c>
      <c r="H349" s="258">
        <v>20</v>
      </c>
      <c r="I349" s="259"/>
      <c r="J349" s="260">
        <f t="shared" si="80"/>
        <v>0</v>
      </c>
      <c r="K349" s="256" t="s">
        <v>6783</v>
      </c>
      <c r="L349" s="261"/>
      <c r="M349" s="262" t="s">
        <v>1</v>
      </c>
      <c r="N349" s="263" t="s">
        <v>40</v>
      </c>
      <c r="O349" s="72"/>
      <c r="P349" s="201">
        <f t="shared" si="81"/>
        <v>0</v>
      </c>
      <c r="Q349" s="201">
        <v>0</v>
      </c>
      <c r="R349" s="201">
        <f t="shared" si="82"/>
        <v>0</v>
      </c>
      <c r="S349" s="201">
        <v>0</v>
      </c>
      <c r="T349" s="202">
        <f t="shared" si="8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3" t="s">
        <v>531</v>
      </c>
      <c r="AT349" s="203" t="s">
        <v>340</v>
      </c>
      <c r="AU349" s="203" t="s">
        <v>86</v>
      </c>
      <c r="AY349" s="18" t="s">
        <v>239</v>
      </c>
      <c r="BE349" s="204">
        <f t="shared" si="84"/>
        <v>0</v>
      </c>
      <c r="BF349" s="204">
        <f t="shared" si="85"/>
        <v>0</v>
      </c>
      <c r="BG349" s="204">
        <f t="shared" si="86"/>
        <v>0</v>
      </c>
      <c r="BH349" s="204">
        <f t="shared" si="87"/>
        <v>0</v>
      </c>
      <c r="BI349" s="204">
        <f t="shared" si="88"/>
        <v>0</v>
      </c>
      <c r="BJ349" s="18" t="s">
        <v>83</v>
      </c>
      <c r="BK349" s="204">
        <f t="shared" si="89"/>
        <v>0</v>
      </c>
      <c r="BL349" s="18" t="s">
        <v>169</v>
      </c>
      <c r="BM349" s="203" t="s">
        <v>3519</v>
      </c>
    </row>
    <row r="350" spans="1:65" s="2" customFormat="1" ht="16.5" customHeight="1">
      <c r="A350" s="35"/>
      <c r="B350" s="36"/>
      <c r="C350" s="254" t="s">
        <v>1959</v>
      </c>
      <c r="D350" s="254" t="s">
        <v>340</v>
      </c>
      <c r="E350" s="255" t="s">
        <v>8239</v>
      </c>
      <c r="F350" s="256" t="s">
        <v>8240</v>
      </c>
      <c r="G350" s="257" t="s">
        <v>519</v>
      </c>
      <c r="H350" s="258">
        <v>15</v>
      </c>
      <c r="I350" s="259"/>
      <c r="J350" s="260">
        <f t="shared" si="80"/>
        <v>0</v>
      </c>
      <c r="K350" s="256" t="s">
        <v>6783</v>
      </c>
      <c r="L350" s="261"/>
      <c r="M350" s="262" t="s">
        <v>1</v>
      </c>
      <c r="N350" s="263" t="s">
        <v>40</v>
      </c>
      <c r="O350" s="72"/>
      <c r="P350" s="201">
        <f t="shared" si="81"/>
        <v>0</v>
      </c>
      <c r="Q350" s="201">
        <v>0</v>
      </c>
      <c r="R350" s="201">
        <f t="shared" si="82"/>
        <v>0</v>
      </c>
      <c r="S350" s="201">
        <v>0</v>
      </c>
      <c r="T350" s="202">
        <f t="shared" si="8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3" t="s">
        <v>531</v>
      </c>
      <c r="AT350" s="203" t="s">
        <v>340</v>
      </c>
      <c r="AU350" s="203" t="s">
        <v>86</v>
      </c>
      <c r="AY350" s="18" t="s">
        <v>239</v>
      </c>
      <c r="BE350" s="204">
        <f t="shared" si="84"/>
        <v>0</v>
      </c>
      <c r="BF350" s="204">
        <f t="shared" si="85"/>
        <v>0</v>
      </c>
      <c r="BG350" s="204">
        <f t="shared" si="86"/>
        <v>0</v>
      </c>
      <c r="BH350" s="204">
        <f t="shared" si="87"/>
        <v>0</v>
      </c>
      <c r="BI350" s="204">
        <f t="shared" si="88"/>
        <v>0</v>
      </c>
      <c r="BJ350" s="18" t="s">
        <v>83</v>
      </c>
      <c r="BK350" s="204">
        <f t="shared" si="89"/>
        <v>0</v>
      </c>
      <c r="BL350" s="18" t="s">
        <v>169</v>
      </c>
      <c r="BM350" s="203" t="s">
        <v>3532</v>
      </c>
    </row>
    <row r="351" spans="1:65" s="2" customFormat="1" ht="21.75" customHeight="1">
      <c r="A351" s="35"/>
      <c r="B351" s="36"/>
      <c r="C351" s="254" t="s">
        <v>1965</v>
      </c>
      <c r="D351" s="254" t="s">
        <v>340</v>
      </c>
      <c r="E351" s="255" t="s">
        <v>8241</v>
      </c>
      <c r="F351" s="256" t="s">
        <v>8242</v>
      </c>
      <c r="G351" s="257" t="s">
        <v>519</v>
      </c>
      <c r="H351" s="258">
        <v>15</v>
      </c>
      <c r="I351" s="259"/>
      <c r="J351" s="260">
        <f t="shared" si="80"/>
        <v>0</v>
      </c>
      <c r="K351" s="256" t="s">
        <v>6783</v>
      </c>
      <c r="L351" s="261"/>
      <c r="M351" s="262" t="s">
        <v>1</v>
      </c>
      <c r="N351" s="263" t="s">
        <v>40</v>
      </c>
      <c r="O351" s="72"/>
      <c r="P351" s="201">
        <f t="shared" si="81"/>
        <v>0</v>
      </c>
      <c r="Q351" s="201">
        <v>0</v>
      </c>
      <c r="R351" s="201">
        <f t="shared" si="82"/>
        <v>0</v>
      </c>
      <c r="S351" s="201">
        <v>0</v>
      </c>
      <c r="T351" s="202">
        <f t="shared" si="8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3" t="s">
        <v>531</v>
      </c>
      <c r="AT351" s="203" t="s">
        <v>340</v>
      </c>
      <c r="AU351" s="203" t="s">
        <v>86</v>
      </c>
      <c r="AY351" s="18" t="s">
        <v>239</v>
      </c>
      <c r="BE351" s="204">
        <f t="shared" si="84"/>
        <v>0</v>
      </c>
      <c r="BF351" s="204">
        <f t="shared" si="85"/>
        <v>0</v>
      </c>
      <c r="BG351" s="204">
        <f t="shared" si="86"/>
        <v>0</v>
      </c>
      <c r="BH351" s="204">
        <f t="shared" si="87"/>
        <v>0</v>
      </c>
      <c r="BI351" s="204">
        <f t="shared" si="88"/>
        <v>0</v>
      </c>
      <c r="BJ351" s="18" t="s">
        <v>83</v>
      </c>
      <c r="BK351" s="204">
        <f t="shared" si="89"/>
        <v>0</v>
      </c>
      <c r="BL351" s="18" t="s">
        <v>169</v>
      </c>
      <c r="BM351" s="203" t="s">
        <v>3543</v>
      </c>
    </row>
    <row r="352" spans="1:65" s="2" customFormat="1" ht="21.75" customHeight="1">
      <c r="A352" s="35"/>
      <c r="B352" s="36"/>
      <c r="C352" s="254" t="s">
        <v>1974</v>
      </c>
      <c r="D352" s="254" t="s">
        <v>340</v>
      </c>
      <c r="E352" s="255" t="s">
        <v>8243</v>
      </c>
      <c r="F352" s="256" t="s">
        <v>8244</v>
      </c>
      <c r="G352" s="257" t="s">
        <v>519</v>
      </c>
      <c r="H352" s="258">
        <v>20</v>
      </c>
      <c r="I352" s="259"/>
      <c r="J352" s="260">
        <f t="shared" si="80"/>
        <v>0</v>
      </c>
      <c r="K352" s="256" t="s">
        <v>6783</v>
      </c>
      <c r="L352" s="261"/>
      <c r="M352" s="262" t="s">
        <v>1</v>
      </c>
      <c r="N352" s="263" t="s">
        <v>40</v>
      </c>
      <c r="O352" s="72"/>
      <c r="P352" s="201">
        <f t="shared" si="81"/>
        <v>0</v>
      </c>
      <c r="Q352" s="201">
        <v>0</v>
      </c>
      <c r="R352" s="201">
        <f t="shared" si="82"/>
        <v>0</v>
      </c>
      <c r="S352" s="201">
        <v>0</v>
      </c>
      <c r="T352" s="202">
        <f t="shared" si="8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531</v>
      </c>
      <c r="AT352" s="203" t="s">
        <v>340</v>
      </c>
      <c r="AU352" s="203" t="s">
        <v>86</v>
      </c>
      <c r="AY352" s="18" t="s">
        <v>239</v>
      </c>
      <c r="BE352" s="204">
        <f t="shared" si="84"/>
        <v>0</v>
      </c>
      <c r="BF352" s="204">
        <f t="shared" si="85"/>
        <v>0</v>
      </c>
      <c r="BG352" s="204">
        <f t="shared" si="86"/>
        <v>0</v>
      </c>
      <c r="BH352" s="204">
        <f t="shared" si="87"/>
        <v>0</v>
      </c>
      <c r="BI352" s="204">
        <f t="shared" si="88"/>
        <v>0</v>
      </c>
      <c r="BJ352" s="18" t="s">
        <v>83</v>
      </c>
      <c r="BK352" s="204">
        <f t="shared" si="89"/>
        <v>0</v>
      </c>
      <c r="BL352" s="18" t="s">
        <v>169</v>
      </c>
      <c r="BM352" s="203" t="s">
        <v>3555</v>
      </c>
    </row>
    <row r="353" spans="1:65" s="2" customFormat="1" ht="24.2" customHeight="1">
      <c r="A353" s="35"/>
      <c r="B353" s="36"/>
      <c r="C353" s="254" t="s">
        <v>1986</v>
      </c>
      <c r="D353" s="254" t="s">
        <v>340</v>
      </c>
      <c r="E353" s="255" t="s">
        <v>8245</v>
      </c>
      <c r="F353" s="256" t="s">
        <v>8246</v>
      </c>
      <c r="G353" s="257" t="s">
        <v>519</v>
      </c>
      <c r="H353" s="258">
        <v>15</v>
      </c>
      <c r="I353" s="259"/>
      <c r="J353" s="260">
        <f t="shared" si="80"/>
        <v>0</v>
      </c>
      <c r="K353" s="256" t="s">
        <v>6783</v>
      </c>
      <c r="L353" s="261"/>
      <c r="M353" s="262" t="s">
        <v>1</v>
      </c>
      <c r="N353" s="263" t="s">
        <v>40</v>
      </c>
      <c r="O353" s="72"/>
      <c r="P353" s="201">
        <f t="shared" si="81"/>
        <v>0</v>
      </c>
      <c r="Q353" s="201">
        <v>0</v>
      </c>
      <c r="R353" s="201">
        <f t="shared" si="82"/>
        <v>0</v>
      </c>
      <c r="S353" s="201">
        <v>0</v>
      </c>
      <c r="T353" s="202">
        <f t="shared" si="8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3" t="s">
        <v>531</v>
      </c>
      <c r="AT353" s="203" t="s">
        <v>340</v>
      </c>
      <c r="AU353" s="203" t="s">
        <v>86</v>
      </c>
      <c r="AY353" s="18" t="s">
        <v>239</v>
      </c>
      <c r="BE353" s="204">
        <f t="shared" si="84"/>
        <v>0</v>
      </c>
      <c r="BF353" s="204">
        <f t="shared" si="85"/>
        <v>0</v>
      </c>
      <c r="BG353" s="204">
        <f t="shared" si="86"/>
        <v>0</v>
      </c>
      <c r="BH353" s="204">
        <f t="shared" si="87"/>
        <v>0</v>
      </c>
      <c r="BI353" s="204">
        <f t="shared" si="88"/>
        <v>0</v>
      </c>
      <c r="BJ353" s="18" t="s">
        <v>83</v>
      </c>
      <c r="BK353" s="204">
        <f t="shared" si="89"/>
        <v>0</v>
      </c>
      <c r="BL353" s="18" t="s">
        <v>169</v>
      </c>
      <c r="BM353" s="203" t="s">
        <v>3570</v>
      </c>
    </row>
    <row r="354" spans="1:65" s="12" customFormat="1" ht="22.9" customHeight="1">
      <c r="B354" s="176"/>
      <c r="C354" s="177"/>
      <c r="D354" s="178" t="s">
        <v>74</v>
      </c>
      <c r="E354" s="190" t="s">
        <v>8247</v>
      </c>
      <c r="F354" s="190" t="s">
        <v>8248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SUM(P355:P380)</f>
        <v>0</v>
      </c>
      <c r="Q354" s="184"/>
      <c r="R354" s="185">
        <f>SUM(R355:R380)</f>
        <v>0</v>
      </c>
      <c r="S354" s="184"/>
      <c r="T354" s="186">
        <f>SUM(T355:T380)</f>
        <v>0</v>
      </c>
      <c r="AR354" s="187" t="s">
        <v>86</v>
      </c>
      <c r="AT354" s="188" t="s">
        <v>74</v>
      </c>
      <c r="AU354" s="188" t="s">
        <v>83</v>
      </c>
      <c r="AY354" s="187" t="s">
        <v>239</v>
      </c>
      <c r="BK354" s="189">
        <f>SUM(BK355:BK380)</f>
        <v>0</v>
      </c>
    </row>
    <row r="355" spans="1:65" s="2" customFormat="1" ht="21.75" customHeight="1">
      <c r="A355" s="35"/>
      <c r="B355" s="36"/>
      <c r="C355" s="254" t="s">
        <v>1991</v>
      </c>
      <c r="D355" s="254" t="s">
        <v>340</v>
      </c>
      <c r="E355" s="255" t="s">
        <v>8249</v>
      </c>
      <c r="F355" s="256" t="s">
        <v>8250</v>
      </c>
      <c r="G355" s="257" t="s">
        <v>519</v>
      </c>
      <c r="H355" s="258">
        <v>15</v>
      </c>
      <c r="I355" s="259"/>
      <c r="J355" s="260">
        <f t="shared" ref="J355:J380" si="90">ROUND(I355*H355,2)</f>
        <v>0</v>
      </c>
      <c r="K355" s="256" t="s">
        <v>6783</v>
      </c>
      <c r="L355" s="261"/>
      <c r="M355" s="262" t="s">
        <v>1</v>
      </c>
      <c r="N355" s="263" t="s">
        <v>40</v>
      </c>
      <c r="O355" s="72"/>
      <c r="P355" s="201">
        <f t="shared" ref="P355:P380" si="91">O355*H355</f>
        <v>0</v>
      </c>
      <c r="Q355" s="201">
        <v>0</v>
      </c>
      <c r="R355" s="201">
        <f t="shared" ref="R355:R380" si="92">Q355*H355</f>
        <v>0</v>
      </c>
      <c r="S355" s="201">
        <v>0</v>
      </c>
      <c r="T355" s="202">
        <f t="shared" ref="T355:T380" si="93"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3" t="s">
        <v>531</v>
      </c>
      <c r="AT355" s="203" t="s">
        <v>340</v>
      </c>
      <c r="AU355" s="203" t="s">
        <v>86</v>
      </c>
      <c r="AY355" s="18" t="s">
        <v>239</v>
      </c>
      <c r="BE355" s="204">
        <f t="shared" ref="BE355:BE380" si="94">IF(N355="základní",J355,0)</f>
        <v>0</v>
      </c>
      <c r="BF355" s="204">
        <f t="shared" ref="BF355:BF380" si="95">IF(N355="snížená",J355,0)</f>
        <v>0</v>
      </c>
      <c r="BG355" s="204">
        <f t="shared" ref="BG355:BG380" si="96">IF(N355="zákl. přenesená",J355,0)</f>
        <v>0</v>
      </c>
      <c r="BH355" s="204">
        <f t="shared" ref="BH355:BH380" si="97">IF(N355="sníž. přenesená",J355,0)</f>
        <v>0</v>
      </c>
      <c r="BI355" s="204">
        <f t="shared" ref="BI355:BI380" si="98">IF(N355="nulová",J355,0)</f>
        <v>0</v>
      </c>
      <c r="BJ355" s="18" t="s">
        <v>83</v>
      </c>
      <c r="BK355" s="204">
        <f t="shared" ref="BK355:BK380" si="99">ROUND(I355*H355,2)</f>
        <v>0</v>
      </c>
      <c r="BL355" s="18" t="s">
        <v>169</v>
      </c>
      <c r="BM355" s="203" t="s">
        <v>3583</v>
      </c>
    </row>
    <row r="356" spans="1:65" s="2" customFormat="1" ht="21.75" customHeight="1">
      <c r="A356" s="35"/>
      <c r="B356" s="36"/>
      <c r="C356" s="254" t="s">
        <v>1998</v>
      </c>
      <c r="D356" s="254" t="s">
        <v>340</v>
      </c>
      <c r="E356" s="255" t="s">
        <v>8251</v>
      </c>
      <c r="F356" s="256" t="s">
        <v>8252</v>
      </c>
      <c r="G356" s="257" t="s">
        <v>519</v>
      </c>
      <c r="H356" s="258">
        <v>15</v>
      </c>
      <c r="I356" s="259"/>
      <c r="J356" s="260">
        <f t="shared" si="90"/>
        <v>0</v>
      </c>
      <c r="K356" s="256" t="s">
        <v>6783</v>
      </c>
      <c r="L356" s="261"/>
      <c r="M356" s="262" t="s">
        <v>1</v>
      </c>
      <c r="N356" s="263" t="s">
        <v>40</v>
      </c>
      <c r="O356" s="72"/>
      <c r="P356" s="201">
        <f t="shared" si="91"/>
        <v>0</v>
      </c>
      <c r="Q356" s="201">
        <v>0</v>
      </c>
      <c r="R356" s="201">
        <f t="shared" si="92"/>
        <v>0</v>
      </c>
      <c r="S356" s="201">
        <v>0</v>
      </c>
      <c r="T356" s="202">
        <f t="shared" si="9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531</v>
      </c>
      <c r="AT356" s="203" t="s">
        <v>340</v>
      </c>
      <c r="AU356" s="203" t="s">
        <v>86</v>
      </c>
      <c r="AY356" s="18" t="s">
        <v>239</v>
      </c>
      <c r="BE356" s="204">
        <f t="shared" si="94"/>
        <v>0</v>
      </c>
      <c r="BF356" s="204">
        <f t="shared" si="95"/>
        <v>0</v>
      </c>
      <c r="BG356" s="204">
        <f t="shared" si="96"/>
        <v>0</v>
      </c>
      <c r="BH356" s="204">
        <f t="shared" si="97"/>
        <v>0</v>
      </c>
      <c r="BI356" s="204">
        <f t="shared" si="98"/>
        <v>0</v>
      </c>
      <c r="BJ356" s="18" t="s">
        <v>83</v>
      </c>
      <c r="BK356" s="204">
        <f t="shared" si="99"/>
        <v>0</v>
      </c>
      <c r="BL356" s="18" t="s">
        <v>169</v>
      </c>
      <c r="BM356" s="203" t="s">
        <v>3595</v>
      </c>
    </row>
    <row r="357" spans="1:65" s="2" customFormat="1" ht="21.75" customHeight="1">
      <c r="A357" s="35"/>
      <c r="B357" s="36"/>
      <c r="C357" s="254" t="s">
        <v>2004</v>
      </c>
      <c r="D357" s="254" t="s">
        <v>340</v>
      </c>
      <c r="E357" s="255" t="s">
        <v>8253</v>
      </c>
      <c r="F357" s="256" t="s">
        <v>8254</v>
      </c>
      <c r="G357" s="257" t="s">
        <v>519</v>
      </c>
      <c r="H357" s="258">
        <v>15</v>
      </c>
      <c r="I357" s="259"/>
      <c r="J357" s="260">
        <f t="shared" si="90"/>
        <v>0</v>
      </c>
      <c r="K357" s="256" t="s">
        <v>6783</v>
      </c>
      <c r="L357" s="261"/>
      <c r="M357" s="262" t="s">
        <v>1</v>
      </c>
      <c r="N357" s="263" t="s">
        <v>40</v>
      </c>
      <c r="O357" s="72"/>
      <c r="P357" s="201">
        <f t="shared" si="91"/>
        <v>0</v>
      </c>
      <c r="Q357" s="201">
        <v>0</v>
      </c>
      <c r="R357" s="201">
        <f t="shared" si="92"/>
        <v>0</v>
      </c>
      <c r="S357" s="201">
        <v>0</v>
      </c>
      <c r="T357" s="202">
        <f t="shared" si="9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3" t="s">
        <v>531</v>
      </c>
      <c r="AT357" s="203" t="s">
        <v>340</v>
      </c>
      <c r="AU357" s="203" t="s">
        <v>86</v>
      </c>
      <c r="AY357" s="18" t="s">
        <v>239</v>
      </c>
      <c r="BE357" s="204">
        <f t="shared" si="94"/>
        <v>0</v>
      </c>
      <c r="BF357" s="204">
        <f t="shared" si="95"/>
        <v>0</v>
      </c>
      <c r="BG357" s="204">
        <f t="shared" si="96"/>
        <v>0</v>
      </c>
      <c r="BH357" s="204">
        <f t="shared" si="97"/>
        <v>0</v>
      </c>
      <c r="BI357" s="204">
        <f t="shared" si="98"/>
        <v>0</v>
      </c>
      <c r="BJ357" s="18" t="s">
        <v>83</v>
      </c>
      <c r="BK357" s="204">
        <f t="shared" si="99"/>
        <v>0</v>
      </c>
      <c r="BL357" s="18" t="s">
        <v>169</v>
      </c>
      <c r="BM357" s="203" t="s">
        <v>3606</v>
      </c>
    </row>
    <row r="358" spans="1:65" s="2" customFormat="1" ht="21.75" customHeight="1">
      <c r="A358" s="35"/>
      <c r="B358" s="36"/>
      <c r="C358" s="254" t="s">
        <v>2009</v>
      </c>
      <c r="D358" s="254" t="s">
        <v>340</v>
      </c>
      <c r="E358" s="255" t="s">
        <v>8255</v>
      </c>
      <c r="F358" s="256" t="s">
        <v>8256</v>
      </c>
      <c r="G358" s="257" t="s">
        <v>519</v>
      </c>
      <c r="H358" s="258">
        <v>15</v>
      </c>
      <c r="I358" s="259"/>
      <c r="J358" s="260">
        <f t="shared" si="90"/>
        <v>0</v>
      </c>
      <c r="K358" s="256" t="s">
        <v>6783</v>
      </c>
      <c r="L358" s="261"/>
      <c r="M358" s="262" t="s">
        <v>1</v>
      </c>
      <c r="N358" s="263" t="s">
        <v>40</v>
      </c>
      <c r="O358" s="72"/>
      <c r="P358" s="201">
        <f t="shared" si="91"/>
        <v>0</v>
      </c>
      <c r="Q358" s="201">
        <v>0</v>
      </c>
      <c r="R358" s="201">
        <f t="shared" si="92"/>
        <v>0</v>
      </c>
      <c r="S358" s="201">
        <v>0</v>
      </c>
      <c r="T358" s="202">
        <f t="shared" si="9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3" t="s">
        <v>531</v>
      </c>
      <c r="AT358" s="203" t="s">
        <v>340</v>
      </c>
      <c r="AU358" s="203" t="s">
        <v>86</v>
      </c>
      <c r="AY358" s="18" t="s">
        <v>239</v>
      </c>
      <c r="BE358" s="204">
        <f t="shared" si="94"/>
        <v>0</v>
      </c>
      <c r="BF358" s="204">
        <f t="shared" si="95"/>
        <v>0</v>
      </c>
      <c r="BG358" s="204">
        <f t="shared" si="96"/>
        <v>0</v>
      </c>
      <c r="BH358" s="204">
        <f t="shared" si="97"/>
        <v>0</v>
      </c>
      <c r="BI358" s="204">
        <f t="shared" si="98"/>
        <v>0</v>
      </c>
      <c r="BJ358" s="18" t="s">
        <v>83</v>
      </c>
      <c r="BK358" s="204">
        <f t="shared" si="99"/>
        <v>0</v>
      </c>
      <c r="BL358" s="18" t="s">
        <v>169</v>
      </c>
      <c r="BM358" s="203" t="s">
        <v>3615</v>
      </c>
    </row>
    <row r="359" spans="1:65" s="2" customFormat="1" ht="21.75" customHeight="1">
      <c r="A359" s="35"/>
      <c r="B359" s="36"/>
      <c r="C359" s="254" t="s">
        <v>2015</v>
      </c>
      <c r="D359" s="254" t="s">
        <v>340</v>
      </c>
      <c r="E359" s="255" t="s">
        <v>8257</v>
      </c>
      <c r="F359" s="256" t="s">
        <v>8258</v>
      </c>
      <c r="G359" s="257" t="s">
        <v>519</v>
      </c>
      <c r="H359" s="258">
        <v>15</v>
      </c>
      <c r="I359" s="259"/>
      <c r="J359" s="260">
        <f t="shared" si="90"/>
        <v>0</v>
      </c>
      <c r="K359" s="256" t="s">
        <v>6783</v>
      </c>
      <c r="L359" s="261"/>
      <c r="M359" s="262" t="s">
        <v>1</v>
      </c>
      <c r="N359" s="263" t="s">
        <v>40</v>
      </c>
      <c r="O359" s="72"/>
      <c r="P359" s="201">
        <f t="shared" si="91"/>
        <v>0</v>
      </c>
      <c r="Q359" s="201">
        <v>0</v>
      </c>
      <c r="R359" s="201">
        <f t="shared" si="92"/>
        <v>0</v>
      </c>
      <c r="S359" s="201">
        <v>0</v>
      </c>
      <c r="T359" s="202">
        <f t="shared" si="9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3" t="s">
        <v>531</v>
      </c>
      <c r="AT359" s="203" t="s">
        <v>340</v>
      </c>
      <c r="AU359" s="203" t="s">
        <v>86</v>
      </c>
      <c r="AY359" s="18" t="s">
        <v>239</v>
      </c>
      <c r="BE359" s="204">
        <f t="shared" si="94"/>
        <v>0</v>
      </c>
      <c r="BF359" s="204">
        <f t="shared" si="95"/>
        <v>0</v>
      </c>
      <c r="BG359" s="204">
        <f t="shared" si="96"/>
        <v>0</v>
      </c>
      <c r="BH359" s="204">
        <f t="shared" si="97"/>
        <v>0</v>
      </c>
      <c r="BI359" s="204">
        <f t="shared" si="98"/>
        <v>0</v>
      </c>
      <c r="BJ359" s="18" t="s">
        <v>83</v>
      </c>
      <c r="BK359" s="204">
        <f t="shared" si="99"/>
        <v>0</v>
      </c>
      <c r="BL359" s="18" t="s">
        <v>169</v>
      </c>
      <c r="BM359" s="203" t="s">
        <v>3623</v>
      </c>
    </row>
    <row r="360" spans="1:65" s="2" customFormat="1" ht="21.75" customHeight="1">
      <c r="A360" s="35"/>
      <c r="B360" s="36"/>
      <c r="C360" s="254" t="s">
        <v>2019</v>
      </c>
      <c r="D360" s="254" t="s">
        <v>340</v>
      </c>
      <c r="E360" s="255" t="s">
        <v>8259</v>
      </c>
      <c r="F360" s="256" t="s">
        <v>8260</v>
      </c>
      <c r="G360" s="257" t="s">
        <v>519</v>
      </c>
      <c r="H360" s="258">
        <v>15</v>
      </c>
      <c r="I360" s="259"/>
      <c r="J360" s="260">
        <f t="shared" si="90"/>
        <v>0</v>
      </c>
      <c r="K360" s="256" t="s">
        <v>6783</v>
      </c>
      <c r="L360" s="261"/>
      <c r="M360" s="262" t="s">
        <v>1</v>
      </c>
      <c r="N360" s="263" t="s">
        <v>40</v>
      </c>
      <c r="O360" s="72"/>
      <c r="P360" s="201">
        <f t="shared" si="91"/>
        <v>0</v>
      </c>
      <c r="Q360" s="201">
        <v>0</v>
      </c>
      <c r="R360" s="201">
        <f t="shared" si="92"/>
        <v>0</v>
      </c>
      <c r="S360" s="201">
        <v>0</v>
      </c>
      <c r="T360" s="202">
        <f t="shared" si="9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3" t="s">
        <v>531</v>
      </c>
      <c r="AT360" s="203" t="s">
        <v>340</v>
      </c>
      <c r="AU360" s="203" t="s">
        <v>86</v>
      </c>
      <c r="AY360" s="18" t="s">
        <v>239</v>
      </c>
      <c r="BE360" s="204">
        <f t="shared" si="94"/>
        <v>0</v>
      </c>
      <c r="BF360" s="204">
        <f t="shared" si="95"/>
        <v>0</v>
      </c>
      <c r="BG360" s="204">
        <f t="shared" si="96"/>
        <v>0</v>
      </c>
      <c r="BH360" s="204">
        <f t="shared" si="97"/>
        <v>0</v>
      </c>
      <c r="BI360" s="204">
        <f t="shared" si="98"/>
        <v>0</v>
      </c>
      <c r="BJ360" s="18" t="s">
        <v>83</v>
      </c>
      <c r="BK360" s="204">
        <f t="shared" si="99"/>
        <v>0</v>
      </c>
      <c r="BL360" s="18" t="s">
        <v>169</v>
      </c>
      <c r="BM360" s="203" t="s">
        <v>3633</v>
      </c>
    </row>
    <row r="361" spans="1:65" s="2" customFormat="1" ht="16.5" customHeight="1">
      <c r="A361" s="35"/>
      <c r="B361" s="36"/>
      <c r="C361" s="254" t="s">
        <v>2025</v>
      </c>
      <c r="D361" s="254" t="s">
        <v>340</v>
      </c>
      <c r="E361" s="255" t="s">
        <v>8261</v>
      </c>
      <c r="F361" s="256" t="s">
        <v>8262</v>
      </c>
      <c r="G361" s="257" t="s">
        <v>519</v>
      </c>
      <c r="H361" s="258">
        <v>15</v>
      </c>
      <c r="I361" s="259"/>
      <c r="J361" s="260">
        <f t="shared" si="90"/>
        <v>0</v>
      </c>
      <c r="K361" s="256" t="s">
        <v>6783</v>
      </c>
      <c r="L361" s="261"/>
      <c r="M361" s="262" t="s">
        <v>1</v>
      </c>
      <c r="N361" s="263" t="s">
        <v>40</v>
      </c>
      <c r="O361" s="72"/>
      <c r="P361" s="201">
        <f t="shared" si="91"/>
        <v>0</v>
      </c>
      <c r="Q361" s="201">
        <v>0</v>
      </c>
      <c r="R361" s="201">
        <f t="shared" si="92"/>
        <v>0</v>
      </c>
      <c r="S361" s="201">
        <v>0</v>
      </c>
      <c r="T361" s="202">
        <f t="shared" si="9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3" t="s">
        <v>531</v>
      </c>
      <c r="AT361" s="203" t="s">
        <v>340</v>
      </c>
      <c r="AU361" s="203" t="s">
        <v>86</v>
      </c>
      <c r="AY361" s="18" t="s">
        <v>239</v>
      </c>
      <c r="BE361" s="204">
        <f t="shared" si="94"/>
        <v>0</v>
      </c>
      <c r="BF361" s="204">
        <f t="shared" si="95"/>
        <v>0</v>
      </c>
      <c r="BG361" s="204">
        <f t="shared" si="96"/>
        <v>0</v>
      </c>
      <c r="BH361" s="204">
        <f t="shared" si="97"/>
        <v>0</v>
      </c>
      <c r="BI361" s="204">
        <f t="shared" si="98"/>
        <v>0</v>
      </c>
      <c r="BJ361" s="18" t="s">
        <v>83</v>
      </c>
      <c r="BK361" s="204">
        <f t="shared" si="99"/>
        <v>0</v>
      </c>
      <c r="BL361" s="18" t="s">
        <v>169</v>
      </c>
      <c r="BM361" s="203" t="s">
        <v>3651</v>
      </c>
    </row>
    <row r="362" spans="1:65" s="2" customFormat="1" ht="21.75" customHeight="1">
      <c r="A362" s="35"/>
      <c r="B362" s="36"/>
      <c r="C362" s="254" t="s">
        <v>2031</v>
      </c>
      <c r="D362" s="254" t="s">
        <v>340</v>
      </c>
      <c r="E362" s="255" t="s">
        <v>8263</v>
      </c>
      <c r="F362" s="256" t="s">
        <v>8264</v>
      </c>
      <c r="G362" s="257" t="s">
        <v>519</v>
      </c>
      <c r="H362" s="258">
        <v>15</v>
      </c>
      <c r="I362" s="259"/>
      <c r="J362" s="260">
        <f t="shared" si="90"/>
        <v>0</v>
      </c>
      <c r="K362" s="256" t="s">
        <v>6783</v>
      </c>
      <c r="L362" s="261"/>
      <c r="M362" s="262" t="s">
        <v>1</v>
      </c>
      <c r="N362" s="263" t="s">
        <v>40</v>
      </c>
      <c r="O362" s="72"/>
      <c r="P362" s="201">
        <f t="shared" si="91"/>
        <v>0</v>
      </c>
      <c r="Q362" s="201">
        <v>0</v>
      </c>
      <c r="R362" s="201">
        <f t="shared" si="92"/>
        <v>0</v>
      </c>
      <c r="S362" s="201">
        <v>0</v>
      </c>
      <c r="T362" s="202">
        <f t="shared" si="9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3" t="s">
        <v>531</v>
      </c>
      <c r="AT362" s="203" t="s">
        <v>340</v>
      </c>
      <c r="AU362" s="203" t="s">
        <v>86</v>
      </c>
      <c r="AY362" s="18" t="s">
        <v>239</v>
      </c>
      <c r="BE362" s="204">
        <f t="shared" si="94"/>
        <v>0</v>
      </c>
      <c r="BF362" s="204">
        <f t="shared" si="95"/>
        <v>0</v>
      </c>
      <c r="BG362" s="204">
        <f t="shared" si="96"/>
        <v>0</v>
      </c>
      <c r="BH362" s="204">
        <f t="shared" si="97"/>
        <v>0</v>
      </c>
      <c r="BI362" s="204">
        <f t="shared" si="98"/>
        <v>0</v>
      </c>
      <c r="BJ362" s="18" t="s">
        <v>83</v>
      </c>
      <c r="BK362" s="204">
        <f t="shared" si="99"/>
        <v>0</v>
      </c>
      <c r="BL362" s="18" t="s">
        <v>169</v>
      </c>
      <c r="BM362" s="203" t="s">
        <v>6769</v>
      </c>
    </row>
    <row r="363" spans="1:65" s="2" customFormat="1" ht="21.75" customHeight="1">
      <c r="A363" s="35"/>
      <c r="B363" s="36"/>
      <c r="C363" s="254" t="s">
        <v>2038</v>
      </c>
      <c r="D363" s="254" t="s">
        <v>340</v>
      </c>
      <c r="E363" s="255" t="s">
        <v>8265</v>
      </c>
      <c r="F363" s="256" t="s">
        <v>8266</v>
      </c>
      <c r="G363" s="257" t="s">
        <v>519</v>
      </c>
      <c r="H363" s="258">
        <v>15</v>
      </c>
      <c r="I363" s="259"/>
      <c r="J363" s="260">
        <f t="shared" si="90"/>
        <v>0</v>
      </c>
      <c r="K363" s="256" t="s">
        <v>6783</v>
      </c>
      <c r="L363" s="261"/>
      <c r="M363" s="262" t="s">
        <v>1</v>
      </c>
      <c r="N363" s="263" t="s">
        <v>40</v>
      </c>
      <c r="O363" s="72"/>
      <c r="P363" s="201">
        <f t="shared" si="91"/>
        <v>0</v>
      </c>
      <c r="Q363" s="201">
        <v>0</v>
      </c>
      <c r="R363" s="201">
        <f t="shared" si="92"/>
        <v>0</v>
      </c>
      <c r="S363" s="201">
        <v>0</v>
      </c>
      <c r="T363" s="202">
        <f t="shared" si="9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3" t="s">
        <v>531</v>
      </c>
      <c r="AT363" s="203" t="s">
        <v>340</v>
      </c>
      <c r="AU363" s="203" t="s">
        <v>86</v>
      </c>
      <c r="AY363" s="18" t="s">
        <v>239</v>
      </c>
      <c r="BE363" s="204">
        <f t="shared" si="94"/>
        <v>0</v>
      </c>
      <c r="BF363" s="204">
        <f t="shared" si="95"/>
        <v>0</v>
      </c>
      <c r="BG363" s="204">
        <f t="shared" si="96"/>
        <v>0</v>
      </c>
      <c r="BH363" s="204">
        <f t="shared" si="97"/>
        <v>0</v>
      </c>
      <c r="BI363" s="204">
        <f t="shared" si="98"/>
        <v>0</v>
      </c>
      <c r="BJ363" s="18" t="s">
        <v>83</v>
      </c>
      <c r="BK363" s="204">
        <f t="shared" si="99"/>
        <v>0</v>
      </c>
      <c r="BL363" s="18" t="s">
        <v>169</v>
      </c>
      <c r="BM363" s="203" t="s">
        <v>8267</v>
      </c>
    </row>
    <row r="364" spans="1:65" s="2" customFormat="1" ht="21.75" customHeight="1">
      <c r="A364" s="35"/>
      <c r="B364" s="36"/>
      <c r="C364" s="254" t="s">
        <v>2050</v>
      </c>
      <c r="D364" s="254" t="s">
        <v>340</v>
      </c>
      <c r="E364" s="255" t="s">
        <v>8268</v>
      </c>
      <c r="F364" s="256" t="s">
        <v>8269</v>
      </c>
      <c r="G364" s="257" t="s">
        <v>519</v>
      </c>
      <c r="H364" s="258">
        <v>15</v>
      </c>
      <c r="I364" s="259"/>
      <c r="J364" s="260">
        <f t="shared" si="90"/>
        <v>0</v>
      </c>
      <c r="K364" s="256" t="s">
        <v>6783</v>
      </c>
      <c r="L364" s="261"/>
      <c r="M364" s="262" t="s">
        <v>1</v>
      </c>
      <c r="N364" s="263" t="s">
        <v>40</v>
      </c>
      <c r="O364" s="72"/>
      <c r="P364" s="201">
        <f t="shared" si="91"/>
        <v>0</v>
      </c>
      <c r="Q364" s="201">
        <v>0</v>
      </c>
      <c r="R364" s="201">
        <f t="shared" si="92"/>
        <v>0</v>
      </c>
      <c r="S364" s="201">
        <v>0</v>
      </c>
      <c r="T364" s="202">
        <f t="shared" si="9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3" t="s">
        <v>531</v>
      </c>
      <c r="AT364" s="203" t="s">
        <v>340</v>
      </c>
      <c r="AU364" s="203" t="s">
        <v>86</v>
      </c>
      <c r="AY364" s="18" t="s">
        <v>239</v>
      </c>
      <c r="BE364" s="204">
        <f t="shared" si="94"/>
        <v>0</v>
      </c>
      <c r="BF364" s="204">
        <f t="shared" si="95"/>
        <v>0</v>
      </c>
      <c r="BG364" s="204">
        <f t="shared" si="96"/>
        <v>0</v>
      </c>
      <c r="BH364" s="204">
        <f t="shared" si="97"/>
        <v>0</v>
      </c>
      <c r="BI364" s="204">
        <f t="shared" si="98"/>
        <v>0</v>
      </c>
      <c r="BJ364" s="18" t="s">
        <v>83</v>
      </c>
      <c r="BK364" s="204">
        <f t="shared" si="99"/>
        <v>0</v>
      </c>
      <c r="BL364" s="18" t="s">
        <v>169</v>
      </c>
      <c r="BM364" s="203" t="s">
        <v>8270</v>
      </c>
    </row>
    <row r="365" spans="1:65" s="2" customFormat="1" ht="21.75" customHeight="1">
      <c r="A365" s="35"/>
      <c r="B365" s="36"/>
      <c r="C365" s="254" t="s">
        <v>2056</v>
      </c>
      <c r="D365" s="254" t="s">
        <v>340</v>
      </c>
      <c r="E365" s="255" t="s">
        <v>8271</v>
      </c>
      <c r="F365" s="256" t="s">
        <v>8272</v>
      </c>
      <c r="G365" s="257" t="s">
        <v>519</v>
      </c>
      <c r="H365" s="258">
        <v>15</v>
      </c>
      <c r="I365" s="259"/>
      <c r="J365" s="260">
        <f t="shared" si="90"/>
        <v>0</v>
      </c>
      <c r="K365" s="256" t="s">
        <v>6783</v>
      </c>
      <c r="L365" s="261"/>
      <c r="M365" s="262" t="s">
        <v>1</v>
      </c>
      <c r="N365" s="263" t="s">
        <v>40</v>
      </c>
      <c r="O365" s="72"/>
      <c r="P365" s="201">
        <f t="shared" si="91"/>
        <v>0</v>
      </c>
      <c r="Q365" s="201">
        <v>0</v>
      </c>
      <c r="R365" s="201">
        <f t="shared" si="92"/>
        <v>0</v>
      </c>
      <c r="S365" s="201">
        <v>0</v>
      </c>
      <c r="T365" s="202">
        <f t="shared" si="9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531</v>
      </c>
      <c r="AT365" s="203" t="s">
        <v>340</v>
      </c>
      <c r="AU365" s="203" t="s">
        <v>86</v>
      </c>
      <c r="AY365" s="18" t="s">
        <v>239</v>
      </c>
      <c r="BE365" s="204">
        <f t="shared" si="94"/>
        <v>0</v>
      </c>
      <c r="BF365" s="204">
        <f t="shared" si="95"/>
        <v>0</v>
      </c>
      <c r="BG365" s="204">
        <f t="shared" si="96"/>
        <v>0</v>
      </c>
      <c r="BH365" s="204">
        <f t="shared" si="97"/>
        <v>0</v>
      </c>
      <c r="BI365" s="204">
        <f t="shared" si="98"/>
        <v>0</v>
      </c>
      <c r="BJ365" s="18" t="s">
        <v>83</v>
      </c>
      <c r="BK365" s="204">
        <f t="shared" si="99"/>
        <v>0</v>
      </c>
      <c r="BL365" s="18" t="s">
        <v>169</v>
      </c>
      <c r="BM365" s="203" t="s">
        <v>8273</v>
      </c>
    </row>
    <row r="366" spans="1:65" s="2" customFormat="1" ht="24.2" customHeight="1">
      <c r="A366" s="35"/>
      <c r="B366" s="36"/>
      <c r="C366" s="254" t="s">
        <v>2082</v>
      </c>
      <c r="D366" s="254" t="s">
        <v>340</v>
      </c>
      <c r="E366" s="255" t="s">
        <v>8274</v>
      </c>
      <c r="F366" s="256" t="s">
        <v>8275</v>
      </c>
      <c r="G366" s="257" t="s">
        <v>519</v>
      </c>
      <c r="H366" s="258">
        <v>15</v>
      </c>
      <c r="I366" s="259"/>
      <c r="J366" s="260">
        <f t="shared" si="90"/>
        <v>0</v>
      </c>
      <c r="K366" s="256" t="s">
        <v>6783</v>
      </c>
      <c r="L366" s="261"/>
      <c r="M366" s="262" t="s">
        <v>1</v>
      </c>
      <c r="N366" s="263" t="s">
        <v>40</v>
      </c>
      <c r="O366" s="72"/>
      <c r="P366" s="201">
        <f t="shared" si="91"/>
        <v>0</v>
      </c>
      <c r="Q366" s="201">
        <v>0</v>
      </c>
      <c r="R366" s="201">
        <f t="shared" si="92"/>
        <v>0</v>
      </c>
      <c r="S366" s="201">
        <v>0</v>
      </c>
      <c r="T366" s="202">
        <f t="shared" si="9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3" t="s">
        <v>531</v>
      </c>
      <c r="AT366" s="203" t="s">
        <v>340</v>
      </c>
      <c r="AU366" s="203" t="s">
        <v>86</v>
      </c>
      <c r="AY366" s="18" t="s">
        <v>239</v>
      </c>
      <c r="BE366" s="204">
        <f t="shared" si="94"/>
        <v>0</v>
      </c>
      <c r="BF366" s="204">
        <f t="shared" si="95"/>
        <v>0</v>
      </c>
      <c r="BG366" s="204">
        <f t="shared" si="96"/>
        <v>0</v>
      </c>
      <c r="BH366" s="204">
        <f t="shared" si="97"/>
        <v>0</v>
      </c>
      <c r="BI366" s="204">
        <f t="shared" si="98"/>
        <v>0</v>
      </c>
      <c r="BJ366" s="18" t="s">
        <v>83</v>
      </c>
      <c r="BK366" s="204">
        <f t="shared" si="99"/>
        <v>0</v>
      </c>
      <c r="BL366" s="18" t="s">
        <v>169</v>
      </c>
      <c r="BM366" s="203" t="s">
        <v>8276</v>
      </c>
    </row>
    <row r="367" spans="1:65" s="2" customFormat="1" ht="24.2" customHeight="1">
      <c r="A367" s="35"/>
      <c r="B367" s="36"/>
      <c r="C367" s="254" t="s">
        <v>2089</v>
      </c>
      <c r="D367" s="254" t="s">
        <v>340</v>
      </c>
      <c r="E367" s="255" t="s">
        <v>8277</v>
      </c>
      <c r="F367" s="256" t="s">
        <v>8278</v>
      </c>
      <c r="G367" s="257" t="s">
        <v>519</v>
      </c>
      <c r="H367" s="258">
        <v>30</v>
      </c>
      <c r="I367" s="259"/>
      <c r="J367" s="260">
        <f t="shared" si="90"/>
        <v>0</v>
      </c>
      <c r="K367" s="256" t="s">
        <v>6783</v>
      </c>
      <c r="L367" s="261"/>
      <c r="M367" s="262" t="s">
        <v>1</v>
      </c>
      <c r="N367" s="263" t="s">
        <v>40</v>
      </c>
      <c r="O367" s="72"/>
      <c r="P367" s="201">
        <f t="shared" si="91"/>
        <v>0</v>
      </c>
      <c r="Q367" s="201">
        <v>0</v>
      </c>
      <c r="R367" s="201">
        <f t="shared" si="92"/>
        <v>0</v>
      </c>
      <c r="S367" s="201">
        <v>0</v>
      </c>
      <c r="T367" s="202">
        <f t="shared" si="9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3" t="s">
        <v>531</v>
      </c>
      <c r="AT367" s="203" t="s">
        <v>340</v>
      </c>
      <c r="AU367" s="203" t="s">
        <v>86</v>
      </c>
      <c r="AY367" s="18" t="s">
        <v>239</v>
      </c>
      <c r="BE367" s="204">
        <f t="shared" si="94"/>
        <v>0</v>
      </c>
      <c r="BF367" s="204">
        <f t="shared" si="95"/>
        <v>0</v>
      </c>
      <c r="BG367" s="204">
        <f t="shared" si="96"/>
        <v>0</v>
      </c>
      <c r="BH367" s="204">
        <f t="shared" si="97"/>
        <v>0</v>
      </c>
      <c r="BI367" s="204">
        <f t="shared" si="98"/>
        <v>0</v>
      </c>
      <c r="BJ367" s="18" t="s">
        <v>83</v>
      </c>
      <c r="BK367" s="204">
        <f t="shared" si="99"/>
        <v>0</v>
      </c>
      <c r="BL367" s="18" t="s">
        <v>169</v>
      </c>
      <c r="BM367" s="203" t="s">
        <v>8279</v>
      </c>
    </row>
    <row r="368" spans="1:65" s="2" customFormat="1" ht="24.2" customHeight="1">
      <c r="A368" s="35"/>
      <c r="B368" s="36"/>
      <c r="C368" s="254" t="s">
        <v>2097</v>
      </c>
      <c r="D368" s="254" t="s">
        <v>340</v>
      </c>
      <c r="E368" s="255" t="s">
        <v>8280</v>
      </c>
      <c r="F368" s="256" t="s">
        <v>8281</v>
      </c>
      <c r="G368" s="257" t="s">
        <v>519</v>
      </c>
      <c r="H368" s="258">
        <v>30</v>
      </c>
      <c r="I368" s="259"/>
      <c r="J368" s="260">
        <f t="shared" si="90"/>
        <v>0</v>
      </c>
      <c r="K368" s="256" t="s">
        <v>6783</v>
      </c>
      <c r="L368" s="261"/>
      <c r="M368" s="262" t="s">
        <v>1</v>
      </c>
      <c r="N368" s="263" t="s">
        <v>40</v>
      </c>
      <c r="O368" s="72"/>
      <c r="P368" s="201">
        <f t="shared" si="91"/>
        <v>0</v>
      </c>
      <c r="Q368" s="201">
        <v>0</v>
      </c>
      <c r="R368" s="201">
        <f t="shared" si="92"/>
        <v>0</v>
      </c>
      <c r="S368" s="201">
        <v>0</v>
      </c>
      <c r="T368" s="202">
        <f t="shared" si="9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3" t="s">
        <v>531</v>
      </c>
      <c r="AT368" s="203" t="s">
        <v>340</v>
      </c>
      <c r="AU368" s="203" t="s">
        <v>86</v>
      </c>
      <c r="AY368" s="18" t="s">
        <v>239</v>
      </c>
      <c r="BE368" s="204">
        <f t="shared" si="94"/>
        <v>0</v>
      </c>
      <c r="BF368" s="204">
        <f t="shared" si="95"/>
        <v>0</v>
      </c>
      <c r="BG368" s="204">
        <f t="shared" si="96"/>
        <v>0</v>
      </c>
      <c r="BH368" s="204">
        <f t="shared" si="97"/>
        <v>0</v>
      </c>
      <c r="BI368" s="204">
        <f t="shared" si="98"/>
        <v>0</v>
      </c>
      <c r="BJ368" s="18" t="s">
        <v>83</v>
      </c>
      <c r="BK368" s="204">
        <f t="shared" si="99"/>
        <v>0</v>
      </c>
      <c r="BL368" s="18" t="s">
        <v>169</v>
      </c>
      <c r="BM368" s="203" t="s">
        <v>8282</v>
      </c>
    </row>
    <row r="369" spans="1:65" s="2" customFormat="1" ht="24.2" customHeight="1">
      <c r="A369" s="35"/>
      <c r="B369" s="36"/>
      <c r="C369" s="254" t="s">
        <v>2103</v>
      </c>
      <c r="D369" s="254" t="s">
        <v>340</v>
      </c>
      <c r="E369" s="255" t="s">
        <v>8283</v>
      </c>
      <c r="F369" s="256" t="s">
        <v>8284</v>
      </c>
      <c r="G369" s="257" t="s">
        <v>519</v>
      </c>
      <c r="H369" s="258">
        <v>30</v>
      </c>
      <c r="I369" s="259"/>
      <c r="J369" s="260">
        <f t="shared" si="90"/>
        <v>0</v>
      </c>
      <c r="K369" s="256" t="s">
        <v>6783</v>
      </c>
      <c r="L369" s="261"/>
      <c r="M369" s="262" t="s">
        <v>1</v>
      </c>
      <c r="N369" s="263" t="s">
        <v>40</v>
      </c>
      <c r="O369" s="72"/>
      <c r="P369" s="201">
        <f t="shared" si="91"/>
        <v>0</v>
      </c>
      <c r="Q369" s="201">
        <v>0</v>
      </c>
      <c r="R369" s="201">
        <f t="shared" si="92"/>
        <v>0</v>
      </c>
      <c r="S369" s="201">
        <v>0</v>
      </c>
      <c r="T369" s="202">
        <f t="shared" si="9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3" t="s">
        <v>531</v>
      </c>
      <c r="AT369" s="203" t="s">
        <v>340</v>
      </c>
      <c r="AU369" s="203" t="s">
        <v>86</v>
      </c>
      <c r="AY369" s="18" t="s">
        <v>239</v>
      </c>
      <c r="BE369" s="204">
        <f t="shared" si="94"/>
        <v>0</v>
      </c>
      <c r="BF369" s="204">
        <f t="shared" si="95"/>
        <v>0</v>
      </c>
      <c r="BG369" s="204">
        <f t="shared" si="96"/>
        <v>0</v>
      </c>
      <c r="BH369" s="204">
        <f t="shared" si="97"/>
        <v>0</v>
      </c>
      <c r="BI369" s="204">
        <f t="shared" si="98"/>
        <v>0</v>
      </c>
      <c r="BJ369" s="18" t="s">
        <v>83</v>
      </c>
      <c r="BK369" s="204">
        <f t="shared" si="99"/>
        <v>0</v>
      </c>
      <c r="BL369" s="18" t="s">
        <v>169</v>
      </c>
      <c r="BM369" s="203" t="s">
        <v>8285</v>
      </c>
    </row>
    <row r="370" spans="1:65" s="2" customFormat="1" ht="24.2" customHeight="1">
      <c r="A370" s="35"/>
      <c r="B370" s="36"/>
      <c r="C370" s="254" t="s">
        <v>2112</v>
      </c>
      <c r="D370" s="254" t="s">
        <v>340</v>
      </c>
      <c r="E370" s="255" t="s">
        <v>8286</v>
      </c>
      <c r="F370" s="256" t="s">
        <v>8287</v>
      </c>
      <c r="G370" s="257" t="s">
        <v>519</v>
      </c>
      <c r="H370" s="258">
        <v>30</v>
      </c>
      <c r="I370" s="259"/>
      <c r="J370" s="260">
        <f t="shared" si="90"/>
        <v>0</v>
      </c>
      <c r="K370" s="256" t="s">
        <v>6783</v>
      </c>
      <c r="L370" s="261"/>
      <c r="M370" s="262" t="s">
        <v>1</v>
      </c>
      <c r="N370" s="263" t="s">
        <v>40</v>
      </c>
      <c r="O370" s="72"/>
      <c r="P370" s="201">
        <f t="shared" si="91"/>
        <v>0</v>
      </c>
      <c r="Q370" s="201">
        <v>0</v>
      </c>
      <c r="R370" s="201">
        <f t="shared" si="92"/>
        <v>0</v>
      </c>
      <c r="S370" s="201">
        <v>0</v>
      </c>
      <c r="T370" s="202">
        <f t="shared" si="9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3" t="s">
        <v>531</v>
      </c>
      <c r="AT370" s="203" t="s">
        <v>340</v>
      </c>
      <c r="AU370" s="203" t="s">
        <v>86</v>
      </c>
      <c r="AY370" s="18" t="s">
        <v>239</v>
      </c>
      <c r="BE370" s="204">
        <f t="shared" si="94"/>
        <v>0</v>
      </c>
      <c r="BF370" s="204">
        <f t="shared" si="95"/>
        <v>0</v>
      </c>
      <c r="BG370" s="204">
        <f t="shared" si="96"/>
        <v>0</v>
      </c>
      <c r="BH370" s="204">
        <f t="shared" si="97"/>
        <v>0</v>
      </c>
      <c r="BI370" s="204">
        <f t="shared" si="98"/>
        <v>0</v>
      </c>
      <c r="BJ370" s="18" t="s">
        <v>83</v>
      </c>
      <c r="BK370" s="204">
        <f t="shared" si="99"/>
        <v>0</v>
      </c>
      <c r="BL370" s="18" t="s">
        <v>169</v>
      </c>
      <c r="BM370" s="203" t="s">
        <v>8288</v>
      </c>
    </row>
    <row r="371" spans="1:65" s="2" customFormat="1" ht="16.5" customHeight="1">
      <c r="A371" s="35"/>
      <c r="B371" s="36"/>
      <c r="C371" s="254" t="s">
        <v>2116</v>
      </c>
      <c r="D371" s="254" t="s">
        <v>340</v>
      </c>
      <c r="E371" s="255" t="s">
        <v>8289</v>
      </c>
      <c r="F371" s="256" t="s">
        <v>8290</v>
      </c>
      <c r="G371" s="257" t="s">
        <v>519</v>
      </c>
      <c r="H371" s="258">
        <v>15</v>
      </c>
      <c r="I371" s="259"/>
      <c r="J371" s="260">
        <f t="shared" si="90"/>
        <v>0</v>
      </c>
      <c r="K371" s="256" t="s">
        <v>6783</v>
      </c>
      <c r="L371" s="261"/>
      <c r="M371" s="262" t="s">
        <v>1</v>
      </c>
      <c r="N371" s="263" t="s">
        <v>40</v>
      </c>
      <c r="O371" s="72"/>
      <c r="P371" s="201">
        <f t="shared" si="91"/>
        <v>0</v>
      </c>
      <c r="Q371" s="201">
        <v>0</v>
      </c>
      <c r="R371" s="201">
        <f t="shared" si="92"/>
        <v>0</v>
      </c>
      <c r="S371" s="201">
        <v>0</v>
      </c>
      <c r="T371" s="202">
        <f t="shared" si="9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3" t="s">
        <v>531</v>
      </c>
      <c r="AT371" s="203" t="s">
        <v>340</v>
      </c>
      <c r="AU371" s="203" t="s">
        <v>86</v>
      </c>
      <c r="AY371" s="18" t="s">
        <v>239</v>
      </c>
      <c r="BE371" s="204">
        <f t="shared" si="94"/>
        <v>0</v>
      </c>
      <c r="BF371" s="204">
        <f t="shared" si="95"/>
        <v>0</v>
      </c>
      <c r="BG371" s="204">
        <f t="shared" si="96"/>
        <v>0</v>
      </c>
      <c r="BH371" s="204">
        <f t="shared" si="97"/>
        <v>0</v>
      </c>
      <c r="BI371" s="204">
        <f t="shared" si="98"/>
        <v>0</v>
      </c>
      <c r="BJ371" s="18" t="s">
        <v>83</v>
      </c>
      <c r="BK371" s="204">
        <f t="shared" si="99"/>
        <v>0</v>
      </c>
      <c r="BL371" s="18" t="s">
        <v>169</v>
      </c>
      <c r="BM371" s="203" t="s">
        <v>8291</v>
      </c>
    </row>
    <row r="372" spans="1:65" s="2" customFormat="1" ht="24.2" customHeight="1">
      <c r="A372" s="35"/>
      <c r="B372" s="36"/>
      <c r="C372" s="254" t="s">
        <v>2122</v>
      </c>
      <c r="D372" s="254" t="s">
        <v>340</v>
      </c>
      <c r="E372" s="255" t="s">
        <v>8292</v>
      </c>
      <c r="F372" s="256" t="s">
        <v>8293</v>
      </c>
      <c r="G372" s="257" t="s">
        <v>519</v>
      </c>
      <c r="H372" s="258">
        <v>15</v>
      </c>
      <c r="I372" s="259"/>
      <c r="J372" s="260">
        <f t="shared" si="90"/>
        <v>0</v>
      </c>
      <c r="K372" s="256" t="s">
        <v>6783</v>
      </c>
      <c r="L372" s="261"/>
      <c r="M372" s="262" t="s">
        <v>1</v>
      </c>
      <c r="N372" s="263" t="s">
        <v>40</v>
      </c>
      <c r="O372" s="72"/>
      <c r="P372" s="201">
        <f t="shared" si="91"/>
        <v>0</v>
      </c>
      <c r="Q372" s="201">
        <v>0</v>
      </c>
      <c r="R372" s="201">
        <f t="shared" si="92"/>
        <v>0</v>
      </c>
      <c r="S372" s="201">
        <v>0</v>
      </c>
      <c r="T372" s="202">
        <f t="shared" si="9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3" t="s">
        <v>531</v>
      </c>
      <c r="AT372" s="203" t="s">
        <v>340</v>
      </c>
      <c r="AU372" s="203" t="s">
        <v>86</v>
      </c>
      <c r="AY372" s="18" t="s">
        <v>239</v>
      </c>
      <c r="BE372" s="204">
        <f t="shared" si="94"/>
        <v>0</v>
      </c>
      <c r="BF372" s="204">
        <f t="shared" si="95"/>
        <v>0</v>
      </c>
      <c r="BG372" s="204">
        <f t="shared" si="96"/>
        <v>0</v>
      </c>
      <c r="BH372" s="204">
        <f t="shared" si="97"/>
        <v>0</v>
      </c>
      <c r="BI372" s="204">
        <f t="shared" si="98"/>
        <v>0</v>
      </c>
      <c r="BJ372" s="18" t="s">
        <v>83</v>
      </c>
      <c r="BK372" s="204">
        <f t="shared" si="99"/>
        <v>0</v>
      </c>
      <c r="BL372" s="18" t="s">
        <v>169</v>
      </c>
      <c r="BM372" s="203" t="s">
        <v>8294</v>
      </c>
    </row>
    <row r="373" spans="1:65" s="2" customFormat="1" ht="24.2" customHeight="1">
      <c r="A373" s="35"/>
      <c r="B373" s="36"/>
      <c r="C373" s="254" t="s">
        <v>2137</v>
      </c>
      <c r="D373" s="254" t="s">
        <v>340</v>
      </c>
      <c r="E373" s="255" t="s">
        <v>8295</v>
      </c>
      <c r="F373" s="256" t="s">
        <v>8296</v>
      </c>
      <c r="G373" s="257" t="s">
        <v>519</v>
      </c>
      <c r="H373" s="258">
        <v>15</v>
      </c>
      <c r="I373" s="259"/>
      <c r="J373" s="260">
        <f t="shared" si="90"/>
        <v>0</v>
      </c>
      <c r="K373" s="256" t="s">
        <v>6783</v>
      </c>
      <c r="L373" s="261"/>
      <c r="M373" s="262" t="s">
        <v>1</v>
      </c>
      <c r="N373" s="263" t="s">
        <v>40</v>
      </c>
      <c r="O373" s="72"/>
      <c r="P373" s="201">
        <f t="shared" si="91"/>
        <v>0</v>
      </c>
      <c r="Q373" s="201">
        <v>0</v>
      </c>
      <c r="R373" s="201">
        <f t="shared" si="92"/>
        <v>0</v>
      </c>
      <c r="S373" s="201">
        <v>0</v>
      </c>
      <c r="T373" s="202">
        <f t="shared" si="9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3" t="s">
        <v>531</v>
      </c>
      <c r="AT373" s="203" t="s">
        <v>340</v>
      </c>
      <c r="AU373" s="203" t="s">
        <v>86</v>
      </c>
      <c r="AY373" s="18" t="s">
        <v>239</v>
      </c>
      <c r="BE373" s="204">
        <f t="shared" si="94"/>
        <v>0</v>
      </c>
      <c r="BF373" s="204">
        <f t="shared" si="95"/>
        <v>0</v>
      </c>
      <c r="BG373" s="204">
        <f t="shared" si="96"/>
        <v>0</v>
      </c>
      <c r="BH373" s="204">
        <f t="shared" si="97"/>
        <v>0</v>
      </c>
      <c r="BI373" s="204">
        <f t="shared" si="98"/>
        <v>0</v>
      </c>
      <c r="BJ373" s="18" t="s">
        <v>83</v>
      </c>
      <c r="BK373" s="204">
        <f t="shared" si="99"/>
        <v>0</v>
      </c>
      <c r="BL373" s="18" t="s">
        <v>169</v>
      </c>
      <c r="BM373" s="203" t="s">
        <v>8297</v>
      </c>
    </row>
    <row r="374" spans="1:65" s="2" customFormat="1" ht="24.2" customHeight="1">
      <c r="A374" s="35"/>
      <c r="B374" s="36"/>
      <c r="C374" s="254" t="s">
        <v>2143</v>
      </c>
      <c r="D374" s="254" t="s">
        <v>340</v>
      </c>
      <c r="E374" s="255" t="s">
        <v>8298</v>
      </c>
      <c r="F374" s="256" t="s">
        <v>8299</v>
      </c>
      <c r="G374" s="257" t="s">
        <v>519</v>
      </c>
      <c r="H374" s="258">
        <v>15</v>
      </c>
      <c r="I374" s="259"/>
      <c r="J374" s="260">
        <f t="shared" si="90"/>
        <v>0</v>
      </c>
      <c r="K374" s="256" t="s">
        <v>6783</v>
      </c>
      <c r="L374" s="261"/>
      <c r="M374" s="262" t="s">
        <v>1</v>
      </c>
      <c r="N374" s="263" t="s">
        <v>40</v>
      </c>
      <c r="O374" s="72"/>
      <c r="P374" s="201">
        <f t="shared" si="91"/>
        <v>0</v>
      </c>
      <c r="Q374" s="201">
        <v>0</v>
      </c>
      <c r="R374" s="201">
        <f t="shared" si="92"/>
        <v>0</v>
      </c>
      <c r="S374" s="201">
        <v>0</v>
      </c>
      <c r="T374" s="202">
        <f t="shared" si="9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3" t="s">
        <v>531</v>
      </c>
      <c r="AT374" s="203" t="s">
        <v>340</v>
      </c>
      <c r="AU374" s="203" t="s">
        <v>86</v>
      </c>
      <c r="AY374" s="18" t="s">
        <v>239</v>
      </c>
      <c r="BE374" s="204">
        <f t="shared" si="94"/>
        <v>0</v>
      </c>
      <c r="BF374" s="204">
        <f t="shared" si="95"/>
        <v>0</v>
      </c>
      <c r="BG374" s="204">
        <f t="shared" si="96"/>
        <v>0</v>
      </c>
      <c r="BH374" s="204">
        <f t="shared" si="97"/>
        <v>0</v>
      </c>
      <c r="BI374" s="204">
        <f t="shared" si="98"/>
        <v>0</v>
      </c>
      <c r="BJ374" s="18" t="s">
        <v>83</v>
      </c>
      <c r="BK374" s="204">
        <f t="shared" si="99"/>
        <v>0</v>
      </c>
      <c r="BL374" s="18" t="s">
        <v>169</v>
      </c>
      <c r="BM374" s="203" t="s">
        <v>8300</v>
      </c>
    </row>
    <row r="375" spans="1:65" s="2" customFormat="1" ht="21.75" customHeight="1">
      <c r="A375" s="35"/>
      <c r="B375" s="36"/>
      <c r="C375" s="254" t="s">
        <v>2149</v>
      </c>
      <c r="D375" s="254" t="s">
        <v>340</v>
      </c>
      <c r="E375" s="255" t="s">
        <v>8301</v>
      </c>
      <c r="F375" s="256" t="s">
        <v>8302</v>
      </c>
      <c r="G375" s="257" t="s">
        <v>519</v>
      </c>
      <c r="H375" s="258">
        <v>15</v>
      </c>
      <c r="I375" s="259"/>
      <c r="J375" s="260">
        <f t="shared" si="90"/>
        <v>0</v>
      </c>
      <c r="K375" s="256" t="s">
        <v>6783</v>
      </c>
      <c r="L375" s="261"/>
      <c r="M375" s="262" t="s">
        <v>1</v>
      </c>
      <c r="N375" s="263" t="s">
        <v>40</v>
      </c>
      <c r="O375" s="72"/>
      <c r="P375" s="201">
        <f t="shared" si="91"/>
        <v>0</v>
      </c>
      <c r="Q375" s="201">
        <v>0</v>
      </c>
      <c r="R375" s="201">
        <f t="shared" si="92"/>
        <v>0</v>
      </c>
      <c r="S375" s="201">
        <v>0</v>
      </c>
      <c r="T375" s="202">
        <f t="shared" si="9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3" t="s">
        <v>531</v>
      </c>
      <c r="AT375" s="203" t="s">
        <v>340</v>
      </c>
      <c r="AU375" s="203" t="s">
        <v>86</v>
      </c>
      <c r="AY375" s="18" t="s">
        <v>239</v>
      </c>
      <c r="BE375" s="204">
        <f t="shared" si="94"/>
        <v>0</v>
      </c>
      <c r="BF375" s="204">
        <f t="shared" si="95"/>
        <v>0</v>
      </c>
      <c r="BG375" s="204">
        <f t="shared" si="96"/>
        <v>0</v>
      </c>
      <c r="BH375" s="204">
        <f t="shared" si="97"/>
        <v>0</v>
      </c>
      <c r="BI375" s="204">
        <f t="shared" si="98"/>
        <v>0</v>
      </c>
      <c r="BJ375" s="18" t="s">
        <v>83</v>
      </c>
      <c r="BK375" s="204">
        <f t="shared" si="99"/>
        <v>0</v>
      </c>
      <c r="BL375" s="18" t="s">
        <v>169</v>
      </c>
      <c r="BM375" s="203" t="s">
        <v>8303</v>
      </c>
    </row>
    <row r="376" spans="1:65" s="2" customFormat="1" ht="21.75" customHeight="1">
      <c r="A376" s="35"/>
      <c r="B376" s="36"/>
      <c r="C376" s="254" t="s">
        <v>2154</v>
      </c>
      <c r="D376" s="254" t="s">
        <v>340</v>
      </c>
      <c r="E376" s="255" t="s">
        <v>8304</v>
      </c>
      <c r="F376" s="256" t="s">
        <v>8305</v>
      </c>
      <c r="G376" s="257" t="s">
        <v>519</v>
      </c>
      <c r="H376" s="258">
        <v>15</v>
      </c>
      <c r="I376" s="259"/>
      <c r="J376" s="260">
        <f t="shared" si="90"/>
        <v>0</v>
      </c>
      <c r="K376" s="256" t="s">
        <v>6783</v>
      </c>
      <c r="L376" s="261"/>
      <c r="M376" s="262" t="s">
        <v>1</v>
      </c>
      <c r="N376" s="263" t="s">
        <v>40</v>
      </c>
      <c r="O376" s="72"/>
      <c r="P376" s="201">
        <f t="shared" si="91"/>
        <v>0</v>
      </c>
      <c r="Q376" s="201">
        <v>0</v>
      </c>
      <c r="R376" s="201">
        <f t="shared" si="92"/>
        <v>0</v>
      </c>
      <c r="S376" s="201">
        <v>0</v>
      </c>
      <c r="T376" s="202">
        <f t="shared" si="9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3" t="s">
        <v>531</v>
      </c>
      <c r="AT376" s="203" t="s">
        <v>340</v>
      </c>
      <c r="AU376" s="203" t="s">
        <v>86</v>
      </c>
      <c r="AY376" s="18" t="s">
        <v>239</v>
      </c>
      <c r="BE376" s="204">
        <f t="shared" si="94"/>
        <v>0</v>
      </c>
      <c r="BF376" s="204">
        <f t="shared" si="95"/>
        <v>0</v>
      </c>
      <c r="BG376" s="204">
        <f t="shared" si="96"/>
        <v>0</v>
      </c>
      <c r="BH376" s="204">
        <f t="shared" si="97"/>
        <v>0</v>
      </c>
      <c r="BI376" s="204">
        <f t="shared" si="98"/>
        <v>0</v>
      </c>
      <c r="BJ376" s="18" t="s">
        <v>83</v>
      </c>
      <c r="BK376" s="204">
        <f t="shared" si="99"/>
        <v>0</v>
      </c>
      <c r="BL376" s="18" t="s">
        <v>169</v>
      </c>
      <c r="BM376" s="203" t="s">
        <v>8306</v>
      </c>
    </row>
    <row r="377" spans="1:65" s="2" customFormat="1" ht="24.2" customHeight="1">
      <c r="A377" s="35"/>
      <c r="B377" s="36"/>
      <c r="C377" s="254" t="s">
        <v>2158</v>
      </c>
      <c r="D377" s="254" t="s">
        <v>340</v>
      </c>
      <c r="E377" s="255" t="s">
        <v>8307</v>
      </c>
      <c r="F377" s="256" t="s">
        <v>8308</v>
      </c>
      <c r="G377" s="257" t="s">
        <v>519</v>
      </c>
      <c r="H377" s="258">
        <v>15</v>
      </c>
      <c r="I377" s="259"/>
      <c r="J377" s="260">
        <f t="shared" si="90"/>
        <v>0</v>
      </c>
      <c r="K377" s="256" t="s">
        <v>6783</v>
      </c>
      <c r="L377" s="261"/>
      <c r="M377" s="262" t="s">
        <v>1</v>
      </c>
      <c r="N377" s="263" t="s">
        <v>40</v>
      </c>
      <c r="O377" s="72"/>
      <c r="P377" s="201">
        <f t="shared" si="91"/>
        <v>0</v>
      </c>
      <c r="Q377" s="201">
        <v>0</v>
      </c>
      <c r="R377" s="201">
        <f t="shared" si="92"/>
        <v>0</v>
      </c>
      <c r="S377" s="201">
        <v>0</v>
      </c>
      <c r="T377" s="202">
        <f t="shared" si="9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531</v>
      </c>
      <c r="AT377" s="203" t="s">
        <v>340</v>
      </c>
      <c r="AU377" s="203" t="s">
        <v>86</v>
      </c>
      <c r="AY377" s="18" t="s">
        <v>239</v>
      </c>
      <c r="BE377" s="204">
        <f t="shared" si="94"/>
        <v>0</v>
      </c>
      <c r="BF377" s="204">
        <f t="shared" si="95"/>
        <v>0</v>
      </c>
      <c r="BG377" s="204">
        <f t="shared" si="96"/>
        <v>0</v>
      </c>
      <c r="BH377" s="204">
        <f t="shared" si="97"/>
        <v>0</v>
      </c>
      <c r="BI377" s="204">
        <f t="shared" si="98"/>
        <v>0</v>
      </c>
      <c r="BJ377" s="18" t="s">
        <v>83</v>
      </c>
      <c r="BK377" s="204">
        <f t="shared" si="99"/>
        <v>0</v>
      </c>
      <c r="BL377" s="18" t="s">
        <v>169</v>
      </c>
      <c r="BM377" s="203" t="s">
        <v>8309</v>
      </c>
    </row>
    <row r="378" spans="1:65" s="2" customFormat="1" ht="21.75" customHeight="1">
      <c r="A378" s="35"/>
      <c r="B378" s="36"/>
      <c r="C378" s="254" t="s">
        <v>2162</v>
      </c>
      <c r="D378" s="254" t="s">
        <v>340</v>
      </c>
      <c r="E378" s="255" t="s">
        <v>8310</v>
      </c>
      <c r="F378" s="256" t="s">
        <v>8311</v>
      </c>
      <c r="G378" s="257" t="s">
        <v>519</v>
      </c>
      <c r="H378" s="258">
        <v>15</v>
      </c>
      <c r="I378" s="259"/>
      <c r="J378" s="260">
        <f t="shared" si="90"/>
        <v>0</v>
      </c>
      <c r="K378" s="256" t="s">
        <v>6783</v>
      </c>
      <c r="L378" s="261"/>
      <c r="M378" s="262" t="s">
        <v>1</v>
      </c>
      <c r="N378" s="263" t="s">
        <v>40</v>
      </c>
      <c r="O378" s="72"/>
      <c r="P378" s="201">
        <f t="shared" si="91"/>
        <v>0</v>
      </c>
      <c r="Q378" s="201">
        <v>0</v>
      </c>
      <c r="R378" s="201">
        <f t="shared" si="92"/>
        <v>0</v>
      </c>
      <c r="S378" s="201">
        <v>0</v>
      </c>
      <c r="T378" s="202">
        <f t="shared" si="9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3" t="s">
        <v>531</v>
      </c>
      <c r="AT378" s="203" t="s">
        <v>340</v>
      </c>
      <c r="AU378" s="203" t="s">
        <v>86</v>
      </c>
      <c r="AY378" s="18" t="s">
        <v>239</v>
      </c>
      <c r="BE378" s="204">
        <f t="shared" si="94"/>
        <v>0</v>
      </c>
      <c r="BF378" s="204">
        <f t="shared" si="95"/>
        <v>0</v>
      </c>
      <c r="BG378" s="204">
        <f t="shared" si="96"/>
        <v>0</v>
      </c>
      <c r="BH378" s="204">
        <f t="shared" si="97"/>
        <v>0</v>
      </c>
      <c r="BI378" s="204">
        <f t="shared" si="98"/>
        <v>0</v>
      </c>
      <c r="BJ378" s="18" t="s">
        <v>83</v>
      </c>
      <c r="BK378" s="204">
        <f t="shared" si="99"/>
        <v>0</v>
      </c>
      <c r="BL378" s="18" t="s">
        <v>169</v>
      </c>
      <c r="BM378" s="203" t="s">
        <v>8312</v>
      </c>
    </row>
    <row r="379" spans="1:65" s="2" customFormat="1" ht="24.2" customHeight="1">
      <c r="A379" s="35"/>
      <c r="B379" s="36"/>
      <c r="C379" s="254" t="s">
        <v>2169</v>
      </c>
      <c r="D379" s="254" t="s">
        <v>340</v>
      </c>
      <c r="E379" s="255" t="s">
        <v>8313</v>
      </c>
      <c r="F379" s="256" t="s">
        <v>8314</v>
      </c>
      <c r="G379" s="257" t="s">
        <v>519</v>
      </c>
      <c r="H379" s="258">
        <v>30</v>
      </c>
      <c r="I379" s="259"/>
      <c r="J379" s="260">
        <f t="shared" si="90"/>
        <v>0</v>
      </c>
      <c r="K379" s="256" t="s">
        <v>6783</v>
      </c>
      <c r="L379" s="261"/>
      <c r="M379" s="262" t="s">
        <v>1</v>
      </c>
      <c r="N379" s="263" t="s">
        <v>40</v>
      </c>
      <c r="O379" s="72"/>
      <c r="P379" s="201">
        <f t="shared" si="91"/>
        <v>0</v>
      </c>
      <c r="Q379" s="201">
        <v>0</v>
      </c>
      <c r="R379" s="201">
        <f t="shared" si="92"/>
        <v>0</v>
      </c>
      <c r="S379" s="201">
        <v>0</v>
      </c>
      <c r="T379" s="202">
        <f t="shared" si="9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3" t="s">
        <v>531</v>
      </c>
      <c r="AT379" s="203" t="s">
        <v>340</v>
      </c>
      <c r="AU379" s="203" t="s">
        <v>86</v>
      </c>
      <c r="AY379" s="18" t="s">
        <v>239</v>
      </c>
      <c r="BE379" s="204">
        <f t="shared" si="94"/>
        <v>0</v>
      </c>
      <c r="BF379" s="204">
        <f t="shared" si="95"/>
        <v>0</v>
      </c>
      <c r="BG379" s="204">
        <f t="shared" si="96"/>
        <v>0</v>
      </c>
      <c r="BH379" s="204">
        <f t="shared" si="97"/>
        <v>0</v>
      </c>
      <c r="BI379" s="204">
        <f t="shared" si="98"/>
        <v>0</v>
      </c>
      <c r="BJ379" s="18" t="s">
        <v>83</v>
      </c>
      <c r="BK379" s="204">
        <f t="shared" si="99"/>
        <v>0</v>
      </c>
      <c r="BL379" s="18" t="s">
        <v>169</v>
      </c>
      <c r="BM379" s="203" t="s">
        <v>8315</v>
      </c>
    </row>
    <row r="380" spans="1:65" s="2" customFormat="1" ht="24.2" customHeight="1">
      <c r="A380" s="35"/>
      <c r="B380" s="36"/>
      <c r="C380" s="254" t="s">
        <v>2184</v>
      </c>
      <c r="D380" s="254" t="s">
        <v>340</v>
      </c>
      <c r="E380" s="255" t="s">
        <v>8316</v>
      </c>
      <c r="F380" s="256" t="s">
        <v>8317</v>
      </c>
      <c r="G380" s="257" t="s">
        <v>519</v>
      </c>
      <c r="H380" s="258">
        <v>30</v>
      </c>
      <c r="I380" s="259"/>
      <c r="J380" s="260">
        <f t="shared" si="90"/>
        <v>0</v>
      </c>
      <c r="K380" s="256" t="s">
        <v>6783</v>
      </c>
      <c r="L380" s="261"/>
      <c r="M380" s="262" t="s">
        <v>1</v>
      </c>
      <c r="N380" s="263" t="s">
        <v>40</v>
      </c>
      <c r="O380" s="72"/>
      <c r="P380" s="201">
        <f t="shared" si="91"/>
        <v>0</v>
      </c>
      <c r="Q380" s="201">
        <v>0</v>
      </c>
      <c r="R380" s="201">
        <f t="shared" si="92"/>
        <v>0</v>
      </c>
      <c r="S380" s="201">
        <v>0</v>
      </c>
      <c r="T380" s="202">
        <f t="shared" si="9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3" t="s">
        <v>531</v>
      </c>
      <c r="AT380" s="203" t="s">
        <v>340</v>
      </c>
      <c r="AU380" s="203" t="s">
        <v>86</v>
      </c>
      <c r="AY380" s="18" t="s">
        <v>239</v>
      </c>
      <c r="BE380" s="204">
        <f t="shared" si="94"/>
        <v>0</v>
      </c>
      <c r="BF380" s="204">
        <f t="shared" si="95"/>
        <v>0</v>
      </c>
      <c r="BG380" s="204">
        <f t="shared" si="96"/>
        <v>0</v>
      </c>
      <c r="BH380" s="204">
        <f t="shared" si="97"/>
        <v>0</v>
      </c>
      <c r="BI380" s="204">
        <f t="shared" si="98"/>
        <v>0</v>
      </c>
      <c r="BJ380" s="18" t="s">
        <v>83</v>
      </c>
      <c r="BK380" s="204">
        <f t="shared" si="99"/>
        <v>0</v>
      </c>
      <c r="BL380" s="18" t="s">
        <v>169</v>
      </c>
      <c r="BM380" s="203" t="s">
        <v>8318</v>
      </c>
    </row>
    <row r="381" spans="1:65" s="12" customFormat="1" ht="22.9" customHeight="1">
      <c r="B381" s="176"/>
      <c r="C381" s="177"/>
      <c r="D381" s="178" t="s">
        <v>74</v>
      </c>
      <c r="E381" s="190" t="s">
        <v>8319</v>
      </c>
      <c r="F381" s="190" t="s">
        <v>8248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SUM(P382:P421)</f>
        <v>0</v>
      </c>
      <c r="Q381" s="184"/>
      <c r="R381" s="185">
        <f>SUM(R382:R421)</f>
        <v>0</v>
      </c>
      <c r="S381" s="184"/>
      <c r="T381" s="186">
        <f>SUM(T382:T421)</f>
        <v>0</v>
      </c>
      <c r="AR381" s="187" t="s">
        <v>86</v>
      </c>
      <c r="AT381" s="188" t="s">
        <v>74</v>
      </c>
      <c r="AU381" s="188" t="s">
        <v>83</v>
      </c>
      <c r="AY381" s="187" t="s">
        <v>239</v>
      </c>
      <c r="BK381" s="189">
        <f>SUM(BK382:BK421)</f>
        <v>0</v>
      </c>
    </row>
    <row r="382" spans="1:65" s="2" customFormat="1" ht="16.5" customHeight="1">
      <c r="A382" s="35"/>
      <c r="B382" s="36"/>
      <c r="C382" s="254" t="s">
        <v>2192</v>
      </c>
      <c r="D382" s="254" t="s">
        <v>340</v>
      </c>
      <c r="E382" s="255" t="s">
        <v>8320</v>
      </c>
      <c r="F382" s="256" t="s">
        <v>8321</v>
      </c>
      <c r="G382" s="257" t="s">
        <v>519</v>
      </c>
      <c r="H382" s="258">
        <v>15</v>
      </c>
      <c r="I382" s="259"/>
      <c r="J382" s="260">
        <f t="shared" ref="J382:J421" si="100">ROUND(I382*H382,2)</f>
        <v>0</v>
      </c>
      <c r="K382" s="256" t="s">
        <v>6783</v>
      </c>
      <c r="L382" s="261"/>
      <c r="M382" s="262" t="s">
        <v>1</v>
      </c>
      <c r="N382" s="263" t="s">
        <v>40</v>
      </c>
      <c r="O382" s="72"/>
      <c r="P382" s="201">
        <f t="shared" ref="P382:P421" si="101">O382*H382</f>
        <v>0</v>
      </c>
      <c r="Q382" s="201">
        <v>0</v>
      </c>
      <c r="R382" s="201">
        <f t="shared" ref="R382:R421" si="102">Q382*H382</f>
        <v>0</v>
      </c>
      <c r="S382" s="201">
        <v>0</v>
      </c>
      <c r="T382" s="202">
        <f t="shared" ref="T382:T421" si="103"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3" t="s">
        <v>531</v>
      </c>
      <c r="AT382" s="203" t="s">
        <v>340</v>
      </c>
      <c r="AU382" s="203" t="s">
        <v>86</v>
      </c>
      <c r="AY382" s="18" t="s">
        <v>239</v>
      </c>
      <c r="BE382" s="204">
        <f t="shared" ref="BE382:BE421" si="104">IF(N382="základní",J382,0)</f>
        <v>0</v>
      </c>
      <c r="BF382" s="204">
        <f t="shared" ref="BF382:BF421" si="105">IF(N382="snížená",J382,0)</f>
        <v>0</v>
      </c>
      <c r="BG382" s="204">
        <f t="shared" ref="BG382:BG421" si="106">IF(N382="zákl. přenesená",J382,0)</f>
        <v>0</v>
      </c>
      <c r="BH382" s="204">
        <f t="shared" ref="BH382:BH421" si="107">IF(N382="sníž. přenesená",J382,0)</f>
        <v>0</v>
      </c>
      <c r="BI382" s="204">
        <f t="shared" ref="BI382:BI421" si="108">IF(N382="nulová",J382,0)</f>
        <v>0</v>
      </c>
      <c r="BJ382" s="18" t="s">
        <v>83</v>
      </c>
      <c r="BK382" s="204">
        <f t="shared" ref="BK382:BK421" si="109">ROUND(I382*H382,2)</f>
        <v>0</v>
      </c>
      <c r="BL382" s="18" t="s">
        <v>169</v>
      </c>
      <c r="BM382" s="203" t="s">
        <v>8322</v>
      </c>
    </row>
    <row r="383" spans="1:65" s="2" customFormat="1" ht="16.5" customHeight="1">
      <c r="A383" s="35"/>
      <c r="B383" s="36"/>
      <c r="C383" s="254" t="s">
        <v>2199</v>
      </c>
      <c r="D383" s="254" t="s">
        <v>340</v>
      </c>
      <c r="E383" s="255" t="s">
        <v>8323</v>
      </c>
      <c r="F383" s="256" t="s">
        <v>8324</v>
      </c>
      <c r="G383" s="257" t="s">
        <v>519</v>
      </c>
      <c r="H383" s="258">
        <v>15</v>
      </c>
      <c r="I383" s="259"/>
      <c r="J383" s="260">
        <f t="shared" si="100"/>
        <v>0</v>
      </c>
      <c r="K383" s="256" t="s">
        <v>6783</v>
      </c>
      <c r="L383" s="261"/>
      <c r="M383" s="262" t="s">
        <v>1</v>
      </c>
      <c r="N383" s="263" t="s">
        <v>40</v>
      </c>
      <c r="O383" s="72"/>
      <c r="P383" s="201">
        <f t="shared" si="101"/>
        <v>0</v>
      </c>
      <c r="Q383" s="201">
        <v>0</v>
      </c>
      <c r="R383" s="201">
        <f t="shared" si="102"/>
        <v>0</v>
      </c>
      <c r="S383" s="201">
        <v>0</v>
      </c>
      <c r="T383" s="202">
        <f t="shared" si="10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3" t="s">
        <v>531</v>
      </c>
      <c r="AT383" s="203" t="s">
        <v>340</v>
      </c>
      <c r="AU383" s="203" t="s">
        <v>86</v>
      </c>
      <c r="AY383" s="18" t="s">
        <v>239</v>
      </c>
      <c r="BE383" s="204">
        <f t="shared" si="104"/>
        <v>0</v>
      </c>
      <c r="BF383" s="204">
        <f t="shared" si="105"/>
        <v>0</v>
      </c>
      <c r="BG383" s="204">
        <f t="shared" si="106"/>
        <v>0</v>
      </c>
      <c r="BH383" s="204">
        <f t="shared" si="107"/>
        <v>0</v>
      </c>
      <c r="BI383" s="204">
        <f t="shared" si="108"/>
        <v>0</v>
      </c>
      <c r="BJ383" s="18" t="s">
        <v>83</v>
      </c>
      <c r="BK383" s="204">
        <f t="shared" si="109"/>
        <v>0</v>
      </c>
      <c r="BL383" s="18" t="s">
        <v>169</v>
      </c>
      <c r="BM383" s="203" t="s">
        <v>8325</v>
      </c>
    </row>
    <row r="384" spans="1:65" s="2" customFormat="1" ht="21.75" customHeight="1">
      <c r="A384" s="35"/>
      <c r="B384" s="36"/>
      <c r="C384" s="254" t="s">
        <v>2206</v>
      </c>
      <c r="D384" s="254" t="s">
        <v>340</v>
      </c>
      <c r="E384" s="255" t="s">
        <v>8326</v>
      </c>
      <c r="F384" s="256" t="s">
        <v>8327</v>
      </c>
      <c r="G384" s="257" t="s">
        <v>519</v>
      </c>
      <c r="H384" s="258">
        <v>15</v>
      </c>
      <c r="I384" s="259"/>
      <c r="J384" s="260">
        <f t="shared" si="100"/>
        <v>0</v>
      </c>
      <c r="K384" s="256" t="s">
        <v>6783</v>
      </c>
      <c r="L384" s="261"/>
      <c r="M384" s="262" t="s">
        <v>1</v>
      </c>
      <c r="N384" s="263" t="s">
        <v>40</v>
      </c>
      <c r="O384" s="72"/>
      <c r="P384" s="201">
        <f t="shared" si="101"/>
        <v>0</v>
      </c>
      <c r="Q384" s="201">
        <v>0</v>
      </c>
      <c r="R384" s="201">
        <f t="shared" si="102"/>
        <v>0</v>
      </c>
      <c r="S384" s="201">
        <v>0</v>
      </c>
      <c r="T384" s="202">
        <f t="shared" si="10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3" t="s">
        <v>531</v>
      </c>
      <c r="AT384" s="203" t="s">
        <v>340</v>
      </c>
      <c r="AU384" s="203" t="s">
        <v>86</v>
      </c>
      <c r="AY384" s="18" t="s">
        <v>239</v>
      </c>
      <c r="BE384" s="204">
        <f t="shared" si="104"/>
        <v>0</v>
      </c>
      <c r="BF384" s="204">
        <f t="shared" si="105"/>
        <v>0</v>
      </c>
      <c r="BG384" s="204">
        <f t="shared" si="106"/>
        <v>0</v>
      </c>
      <c r="BH384" s="204">
        <f t="shared" si="107"/>
        <v>0</v>
      </c>
      <c r="BI384" s="204">
        <f t="shared" si="108"/>
        <v>0</v>
      </c>
      <c r="BJ384" s="18" t="s">
        <v>83</v>
      </c>
      <c r="BK384" s="204">
        <f t="shared" si="109"/>
        <v>0</v>
      </c>
      <c r="BL384" s="18" t="s">
        <v>169</v>
      </c>
      <c r="BM384" s="203" t="s">
        <v>8328</v>
      </c>
    </row>
    <row r="385" spans="1:65" s="2" customFormat="1" ht="21.75" customHeight="1">
      <c r="A385" s="35"/>
      <c r="B385" s="36"/>
      <c r="C385" s="254" t="s">
        <v>2214</v>
      </c>
      <c r="D385" s="254" t="s">
        <v>340</v>
      </c>
      <c r="E385" s="255" t="s">
        <v>8329</v>
      </c>
      <c r="F385" s="256" t="s">
        <v>8330</v>
      </c>
      <c r="G385" s="257" t="s">
        <v>519</v>
      </c>
      <c r="H385" s="258">
        <v>15</v>
      </c>
      <c r="I385" s="259"/>
      <c r="J385" s="260">
        <f t="shared" si="100"/>
        <v>0</v>
      </c>
      <c r="K385" s="256" t="s">
        <v>6783</v>
      </c>
      <c r="L385" s="261"/>
      <c r="M385" s="262" t="s">
        <v>1</v>
      </c>
      <c r="N385" s="263" t="s">
        <v>40</v>
      </c>
      <c r="O385" s="72"/>
      <c r="P385" s="201">
        <f t="shared" si="101"/>
        <v>0</v>
      </c>
      <c r="Q385" s="201">
        <v>0</v>
      </c>
      <c r="R385" s="201">
        <f t="shared" si="102"/>
        <v>0</v>
      </c>
      <c r="S385" s="201">
        <v>0</v>
      </c>
      <c r="T385" s="202">
        <f t="shared" si="10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3" t="s">
        <v>531</v>
      </c>
      <c r="AT385" s="203" t="s">
        <v>340</v>
      </c>
      <c r="AU385" s="203" t="s">
        <v>86</v>
      </c>
      <c r="AY385" s="18" t="s">
        <v>239</v>
      </c>
      <c r="BE385" s="204">
        <f t="shared" si="104"/>
        <v>0</v>
      </c>
      <c r="BF385" s="204">
        <f t="shared" si="105"/>
        <v>0</v>
      </c>
      <c r="BG385" s="204">
        <f t="shared" si="106"/>
        <v>0</v>
      </c>
      <c r="BH385" s="204">
        <f t="shared" si="107"/>
        <v>0</v>
      </c>
      <c r="BI385" s="204">
        <f t="shared" si="108"/>
        <v>0</v>
      </c>
      <c r="BJ385" s="18" t="s">
        <v>83</v>
      </c>
      <c r="BK385" s="204">
        <f t="shared" si="109"/>
        <v>0</v>
      </c>
      <c r="BL385" s="18" t="s">
        <v>169</v>
      </c>
      <c r="BM385" s="203" t="s">
        <v>8331</v>
      </c>
    </row>
    <row r="386" spans="1:65" s="2" customFormat="1" ht="24.2" customHeight="1">
      <c r="A386" s="35"/>
      <c r="B386" s="36"/>
      <c r="C386" s="254" t="s">
        <v>2230</v>
      </c>
      <c r="D386" s="254" t="s">
        <v>340</v>
      </c>
      <c r="E386" s="255" t="s">
        <v>8332</v>
      </c>
      <c r="F386" s="256" t="s">
        <v>8333</v>
      </c>
      <c r="G386" s="257" t="s">
        <v>519</v>
      </c>
      <c r="H386" s="258">
        <v>40</v>
      </c>
      <c r="I386" s="259"/>
      <c r="J386" s="260">
        <f t="shared" si="100"/>
        <v>0</v>
      </c>
      <c r="K386" s="256" t="s">
        <v>6783</v>
      </c>
      <c r="L386" s="261"/>
      <c r="M386" s="262" t="s">
        <v>1</v>
      </c>
      <c r="N386" s="263" t="s">
        <v>40</v>
      </c>
      <c r="O386" s="72"/>
      <c r="P386" s="201">
        <f t="shared" si="101"/>
        <v>0</v>
      </c>
      <c r="Q386" s="201">
        <v>0</v>
      </c>
      <c r="R386" s="201">
        <f t="shared" si="102"/>
        <v>0</v>
      </c>
      <c r="S386" s="201">
        <v>0</v>
      </c>
      <c r="T386" s="202">
        <f t="shared" si="10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3" t="s">
        <v>531</v>
      </c>
      <c r="AT386" s="203" t="s">
        <v>340</v>
      </c>
      <c r="AU386" s="203" t="s">
        <v>86</v>
      </c>
      <c r="AY386" s="18" t="s">
        <v>239</v>
      </c>
      <c r="BE386" s="204">
        <f t="shared" si="104"/>
        <v>0</v>
      </c>
      <c r="BF386" s="204">
        <f t="shared" si="105"/>
        <v>0</v>
      </c>
      <c r="BG386" s="204">
        <f t="shared" si="106"/>
        <v>0</v>
      </c>
      <c r="BH386" s="204">
        <f t="shared" si="107"/>
        <v>0</v>
      </c>
      <c r="BI386" s="204">
        <f t="shared" si="108"/>
        <v>0</v>
      </c>
      <c r="BJ386" s="18" t="s">
        <v>83</v>
      </c>
      <c r="BK386" s="204">
        <f t="shared" si="109"/>
        <v>0</v>
      </c>
      <c r="BL386" s="18" t="s">
        <v>169</v>
      </c>
      <c r="BM386" s="203" t="s">
        <v>8334</v>
      </c>
    </row>
    <row r="387" spans="1:65" s="2" customFormat="1" ht="21.75" customHeight="1">
      <c r="A387" s="35"/>
      <c r="B387" s="36"/>
      <c r="C387" s="254" t="s">
        <v>2237</v>
      </c>
      <c r="D387" s="254" t="s">
        <v>340</v>
      </c>
      <c r="E387" s="255" t="s">
        <v>8335</v>
      </c>
      <c r="F387" s="256" t="s">
        <v>8336</v>
      </c>
      <c r="G387" s="257" t="s">
        <v>519</v>
      </c>
      <c r="H387" s="258">
        <v>15</v>
      </c>
      <c r="I387" s="259"/>
      <c r="J387" s="260">
        <f t="shared" si="100"/>
        <v>0</v>
      </c>
      <c r="K387" s="256" t="s">
        <v>6783</v>
      </c>
      <c r="L387" s="261"/>
      <c r="M387" s="262" t="s">
        <v>1</v>
      </c>
      <c r="N387" s="263" t="s">
        <v>40</v>
      </c>
      <c r="O387" s="72"/>
      <c r="P387" s="201">
        <f t="shared" si="101"/>
        <v>0</v>
      </c>
      <c r="Q387" s="201">
        <v>0</v>
      </c>
      <c r="R387" s="201">
        <f t="shared" si="102"/>
        <v>0</v>
      </c>
      <c r="S387" s="201">
        <v>0</v>
      </c>
      <c r="T387" s="202">
        <f t="shared" si="10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3" t="s">
        <v>531</v>
      </c>
      <c r="AT387" s="203" t="s">
        <v>340</v>
      </c>
      <c r="AU387" s="203" t="s">
        <v>86</v>
      </c>
      <c r="AY387" s="18" t="s">
        <v>239</v>
      </c>
      <c r="BE387" s="204">
        <f t="shared" si="104"/>
        <v>0</v>
      </c>
      <c r="BF387" s="204">
        <f t="shared" si="105"/>
        <v>0</v>
      </c>
      <c r="BG387" s="204">
        <f t="shared" si="106"/>
        <v>0</v>
      </c>
      <c r="BH387" s="204">
        <f t="shared" si="107"/>
        <v>0</v>
      </c>
      <c r="BI387" s="204">
        <f t="shared" si="108"/>
        <v>0</v>
      </c>
      <c r="BJ387" s="18" t="s">
        <v>83</v>
      </c>
      <c r="BK387" s="204">
        <f t="shared" si="109"/>
        <v>0</v>
      </c>
      <c r="BL387" s="18" t="s">
        <v>169</v>
      </c>
      <c r="BM387" s="203" t="s">
        <v>8337</v>
      </c>
    </row>
    <row r="388" spans="1:65" s="2" customFormat="1" ht="24.2" customHeight="1">
      <c r="A388" s="35"/>
      <c r="B388" s="36"/>
      <c r="C388" s="254" t="s">
        <v>2252</v>
      </c>
      <c r="D388" s="254" t="s">
        <v>340</v>
      </c>
      <c r="E388" s="255" t="s">
        <v>8338</v>
      </c>
      <c r="F388" s="256" t="s">
        <v>8339</v>
      </c>
      <c r="G388" s="257" t="s">
        <v>519</v>
      </c>
      <c r="H388" s="258">
        <v>15</v>
      </c>
      <c r="I388" s="259"/>
      <c r="J388" s="260">
        <f t="shared" si="100"/>
        <v>0</v>
      </c>
      <c r="K388" s="256" t="s">
        <v>6783</v>
      </c>
      <c r="L388" s="261"/>
      <c r="M388" s="262" t="s">
        <v>1</v>
      </c>
      <c r="N388" s="263" t="s">
        <v>40</v>
      </c>
      <c r="O388" s="72"/>
      <c r="P388" s="201">
        <f t="shared" si="101"/>
        <v>0</v>
      </c>
      <c r="Q388" s="201">
        <v>0</v>
      </c>
      <c r="R388" s="201">
        <f t="shared" si="102"/>
        <v>0</v>
      </c>
      <c r="S388" s="201">
        <v>0</v>
      </c>
      <c r="T388" s="202">
        <f t="shared" si="10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3" t="s">
        <v>531</v>
      </c>
      <c r="AT388" s="203" t="s">
        <v>340</v>
      </c>
      <c r="AU388" s="203" t="s">
        <v>86</v>
      </c>
      <c r="AY388" s="18" t="s">
        <v>239</v>
      </c>
      <c r="BE388" s="204">
        <f t="shared" si="104"/>
        <v>0</v>
      </c>
      <c r="BF388" s="204">
        <f t="shared" si="105"/>
        <v>0</v>
      </c>
      <c r="BG388" s="204">
        <f t="shared" si="106"/>
        <v>0</v>
      </c>
      <c r="BH388" s="204">
        <f t="shared" si="107"/>
        <v>0</v>
      </c>
      <c r="BI388" s="204">
        <f t="shared" si="108"/>
        <v>0</v>
      </c>
      <c r="BJ388" s="18" t="s">
        <v>83</v>
      </c>
      <c r="BK388" s="204">
        <f t="shared" si="109"/>
        <v>0</v>
      </c>
      <c r="BL388" s="18" t="s">
        <v>169</v>
      </c>
      <c r="BM388" s="203" t="s">
        <v>8340</v>
      </c>
    </row>
    <row r="389" spans="1:65" s="2" customFormat="1" ht="21.75" customHeight="1">
      <c r="A389" s="35"/>
      <c r="B389" s="36"/>
      <c r="C389" s="254" t="s">
        <v>2260</v>
      </c>
      <c r="D389" s="254" t="s">
        <v>340</v>
      </c>
      <c r="E389" s="255" t="s">
        <v>8341</v>
      </c>
      <c r="F389" s="256" t="s">
        <v>8342</v>
      </c>
      <c r="G389" s="257" t="s">
        <v>519</v>
      </c>
      <c r="H389" s="258">
        <v>15</v>
      </c>
      <c r="I389" s="259"/>
      <c r="J389" s="260">
        <f t="shared" si="100"/>
        <v>0</v>
      </c>
      <c r="K389" s="256" t="s">
        <v>6783</v>
      </c>
      <c r="L389" s="261"/>
      <c r="M389" s="262" t="s">
        <v>1</v>
      </c>
      <c r="N389" s="263" t="s">
        <v>40</v>
      </c>
      <c r="O389" s="72"/>
      <c r="P389" s="201">
        <f t="shared" si="101"/>
        <v>0</v>
      </c>
      <c r="Q389" s="201">
        <v>0</v>
      </c>
      <c r="R389" s="201">
        <f t="shared" si="102"/>
        <v>0</v>
      </c>
      <c r="S389" s="201">
        <v>0</v>
      </c>
      <c r="T389" s="202">
        <f t="shared" si="10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3" t="s">
        <v>531</v>
      </c>
      <c r="AT389" s="203" t="s">
        <v>340</v>
      </c>
      <c r="AU389" s="203" t="s">
        <v>86</v>
      </c>
      <c r="AY389" s="18" t="s">
        <v>239</v>
      </c>
      <c r="BE389" s="204">
        <f t="shared" si="104"/>
        <v>0</v>
      </c>
      <c r="BF389" s="204">
        <f t="shared" si="105"/>
        <v>0</v>
      </c>
      <c r="BG389" s="204">
        <f t="shared" si="106"/>
        <v>0</v>
      </c>
      <c r="BH389" s="204">
        <f t="shared" si="107"/>
        <v>0</v>
      </c>
      <c r="BI389" s="204">
        <f t="shared" si="108"/>
        <v>0</v>
      </c>
      <c r="BJ389" s="18" t="s">
        <v>83</v>
      </c>
      <c r="BK389" s="204">
        <f t="shared" si="109"/>
        <v>0</v>
      </c>
      <c r="BL389" s="18" t="s">
        <v>169</v>
      </c>
      <c r="BM389" s="203" t="s">
        <v>8343</v>
      </c>
    </row>
    <row r="390" spans="1:65" s="2" customFormat="1" ht="24.2" customHeight="1">
      <c r="A390" s="35"/>
      <c r="B390" s="36"/>
      <c r="C390" s="254" t="s">
        <v>2266</v>
      </c>
      <c r="D390" s="254" t="s">
        <v>340</v>
      </c>
      <c r="E390" s="255" t="s">
        <v>8344</v>
      </c>
      <c r="F390" s="256" t="s">
        <v>8345</v>
      </c>
      <c r="G390" s="257" t="s">
        <v>519</v>
      </c>
      <c r="H390" s="258">
        <v>30</v>
      </c>
      <c r="I390" s="259"/>
      <c r="J390" s="260">
        <f t="shared" si="100"/>
        <v>0</v>
      </c>
      <c r="K390" s="256" t="s">
        <v>6783</v>
      </c>
      <c r="L390" s="261"/>
      <c r="M390" s="262" t="s">
        <v>1</v>
      </c>
      <c r="N390" s="263" t="s">
        <v>40</v>
      </c>
      <c r="O390" s="72"/>
      <c r="P390" s="201">
        <f t="shared" si="101"/>
        <v>0</v>
      </c>
      <c r="Q390" s="201">
        <v>0</v>
      </c>
      <c r="R390" s="201">
        <f t="shared" si="102"/>
        <v>0</v>
      </c>
      <c r="S390" s="201">
        <v>0</v>
      </c>
      <c r="T390" s="202">
        <f t="shared" si="103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531</v>
      </c>
      <c r="AT390" s="203" t="s">
        <v>340</v>
      </c>
      <c r="AU390" s="203" t="s">
        <v>86</v>
      </c>
      <c r="AY390" s="18" t="s">
        <v>239</v>
      </c>
      <c r="BE390" s="204">
        <f t="shared" si="104"/>
        <v>0</v>
      </c>
      <c r="BF390" s="204">
        <f t="shared" si="105"/>
        <v>0</v>
      </c>
      <c r="BG390" s="204">
        <f t="shared" si="106"/>
        <v>0</v>
      </c>
      <c r="BH390" s="204">
        <f t="shared" si="107"/>
        <v>0</v>
      </c>
      <c r="BI390" s="204">
        <f t="shared" si="108"/>
        <v>0</v>
      </c>
      <c r="BJ390" s="18" t="s">
        <v>83</v>
      </c>
      <c r="BK390" s="204">
        <f t="shared" si="109"/>
        <v>0</v>
      </c>
      <c r="BL390" s="18" t="s">
        <v>169</v>
      </c>
      <c r="BM390" s="203" t="s">
        <v>8346</v>
      </c>
    </row>
    <row r="391" spans="1:65" s="2" customFormat="1" ht="24.2" customHeight="1">
      <c r="A391" s="35"/>
      <c r="B391" s="36"/>
      <c r="C391" s="254" t="s">
        <v>2279</v>
      </c>
      <c r="D391" s="254" t="s">
        <v>340</v>
      </c>
      <c r="E391" s="255" t="s">
        <v>8347</v>
      </c>
      <c r="F391" s="256" t="s">
        <v>8348</v>
      </c>
      <c r="G391" s="257" t="s">
        <v>519</v>
      </c>
      <c r="H391" s="258">
        <v>5</v>
      </c>
      <c r="I391" s="259"/>
      <c r="J391" s="260">
        <f t="shared" si="100"/>
        <v>0</v>
      </c>
      <c r="K391" s="256" t="s">
        <v>6783</v>
      </c>
      <c r="L391" s="261"/>
      <c r="M391" s="262" t="s">
        <v>1</v>
      </c>
      <c r="N391" s="263" t="s">
        <v>40</v>
      </c>
      <c r="O391" s="72"/>
      <c r="P391" s="201">
        <f t="shared" si="101"/>
        <v>0</v>
      </c>
      <c r="Q391" s="201">
        <v>0</v>
      </c>
      <c r="R391" s="201">
        <f t="shared" si="102"/>
        <v>0</v>
      </c>
      <c r="S391" s="201">
        <v>0</v>
      </c>
      <c r="T391" s="202">
        <f t="shared" si="103"/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3" t="s">
        <v>531</v>
      </c>
      <c r="AT391" s="203" t="s">
        <v>340</v>
      </c>
      <c r="AU391" s="203" t="s">
        <v>86</v>
      </c>
      <c r="AY391" s="18" t="s">
        <v>239</v>
      </c>
      <c r="BE391" s="204">
        <f t="shared" si="104"/>
        <v>0</v>
      </c>
      <c r="BF391" s="204">
        <f t="shared" si="105"/>
        <v>0</v>
      </c>
      <c r="BG391" s="204">
        <f t="shared" si="106"/>
        <v>0</v>
      </c>
      <c r="BH391" s="204">
        <f t="shared" si="107"/>
        <v>0</v>
      </c>
      <c r="BI391" s="204">
        <f t="shared" si="108"/>
        <v>0</v>
      </c>
      <c r="BJ391" s="18" t="s">
        <v>83</v>
      </c>
      <c r="BK391" s="204">
        <f t="shared" si="109"/>
        <v>0</v>
      </c>
      <c r="BL391" s="18" t="s">
        <v>169</v>
      </c>
      <c r="BM391" s="203" t="s">
        <v>8349</v>
      </c>
    </row>
    <row r="392" spans="1:65" s="2" customFormat="1" ht="24.2" customHeight="1">
      <c r="A392" s="35"/>
      <c r="B392" s="36"/>
      <c r="C392" s="254" t="s">
        <v>2288</v>
      </c>
      <c r="D392" s="254" t="s">
        <v>340</v>
      </c>
      <c r="E392" s="255" t="s">
        <v>8350</v>
      </c>
      <c r="F392" s="256" t="s">
        <v>8351</v>
      </c>
      <c r="G392" s="257" t="s">
        <v>519</v>
      </c>
      <c r="H392" s="258">
        <v>40</v>
      </c>
      <c r="I392" s="259"/>
      <c r="J392" s="260">
        <f t="shared" si="100"/>
        <v>0</v>
      </c>
      <c r="K392" s="256" t="s">
        <v>6783</v>
      </c>
      <c r="L392" s="261"/>
      <c r="M392" s="262" t="s">
        <v>1</v>
      </c>
      <c r="N392" s="263" t="s">
        <v>40</v>
      </c>
      <c r="O392" s="72"/>
      <c r="P392" s="201">
        <f t="shared" si="101"/>
        <v>0</v>
      </c>
      <c r="Q392" s="201">
        <v>0</v>
      </c>
      <c r="R392" s="201">
        <f t="shared" si="102"/>
        <v>0</v>
      </c>
      <c r="S392" s="201">
        <v>0</v>
      </c>
      <c r="T392" s="202">
        <f t="shared" si="10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3" t="s">
        <v>531</v>
      </c>
      <c r="AT392" s="203" t="s">
        <v>340</v>
      </c>
      <c r="AU392" s="203" t="s">
        <v>86</v>
      </c>
      <c r="AY392" s="18" t="s">
        <v>239</v>
      </c>
      <c r="BE392" s="204">
        <f t="shared" si="104"/>
        <v>0</v>
      </c>
      <c r="BF392" s="204">
        <f t="shared" si="105"/>
        <v>0</v>
      </c>
      <c r="BG392" s="204">
        <f t="shared" si="106"/>
        <v>0</v>
      </c>
      <c r="BH392" s="204">
        <f t="shared" si="107"/>
        <v>0</v>
      </c>
      <c r="BI392" s="204">
        <f t="shared" si="108"/>
        <v>0</v>
      </c>
      <c r="BJ392" s="18" t="s">
        <v>83</v>
      </c>
      <c r="BK392" s="204">
        <f t="shared" si="109"/>
        <v>0</v>
      </c>
      <c r="BL392" s="18" t="s">
        <v>169</v>
      </c>
      <c r="BM392" s="203" t="s">
        <v>393</v>
      </c>
    </row>
    <row r="393" spans="1:65" s="2" customFormat="1" ht="24.2" customHeight="1">
      <c r="A393" s="35"/>
      <c r="B393" s="36"/>
      <c r="C393" s="254" t="s">
        <v>2301</v>
      </c>
      <c r="D393" s="254" t="s">
        <v>340</v>
      </c>
      <c r="E393" s="255" t="s">
        <v>8352</v>
      </c>
      <c r="F393" s="256" t="s">
        <v>8353</v>
      </c>
      <c r="G393" s="257" t="s">
        <v>519</v>
      </c>
      <c r="H393" s="258">
        <v>5</v>
      </c>
      <c r="I393" s="259"/>
      <c r="J393" s="260">
        <f t="shared" si="100"/>
        <v>0</v>
      </c>
      <c r="K393" s="256" t="s">
        <v>6783</v>
      </c>
      <c r="L393" s="261"/>
      <c r="M393" s="262" t="s">
        <v>1</v>
      </c>
      <c r="N393" s="263" t="s">
        <v>40</v>
      </c>
      <c r="O393" s="72"/>
      <c r="P393" s="201">
        <f t="shared" si="101"/>
        <v>0</v>
      </c>
      <c r="Q393" s="201">
        <v>0</v>
      </c>
      <c r="R393" s="201">
        <f t="shared" si="102"/>
        <v>0</v>
      </c>
      <c r="S393" s="201">
        <v>0</v>
      </c>
      <c r="T393" s="202">
        <f t="shared" si="10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3" t="s">
        <v>531</v>
      </c>
      <c r="AT393" s="203" t="s">
        <v>340</v>
      </c>
      <c r="AU393" s="203" t="s">
        <v>86</v>
      </c>
      <c r="AY393" s="18" t="s">
        <v>239</v>
      </c>
      <c r="BE393" s="204">
        <f t="shared" si="104"/>
        <v>0</v>
      </c>
      <c r="BF393" s="204">
        <f t="shared" si="105"/>
        <v>0</v>
      </c>
      <c r="BG393" s="204">
        <f t="shared" si="106"/>
        <v>0</v>
      </c>
      <c r="BH393" s="204">
        <f t="shared" si="107"/>
        <v>0</v>
      </c>
      <c r="BI393" s="204">
        <f t="shared" si="108"/>
        <v>0</v>
      </c>
      <c r="BJ393" s="18" t="s">
        <v>83</v>
      </c>
      <c r="BK393" s="204">
        <f t="shared" si="109"/>
        <v>0</v>
      </c>
      <c r="BL393" s="18" t="s">
        <v>169</v>
      </c>
      <c r="BM393" s="203" t="s">
        <v>8354</v>
      </c>
    </row>
    <row r="394" spans="1:65" s="2" customFormat="1" ht="21.75" customHeight="1">
      <c r="A394" s="35"/>
      <c r="B394" s="36"/>
      <c r="C394" s="254" t="s">
        <v>2308</v>
      </c>
      <c r="D394" s="254" t="s">
        <v>340</v>
      </c>
      <c r="E394" s="255" t="s">
        <v>8355</v>
      </c>
      <c r="F394" s="256" t="s">
        <v>8356</v>
      </c>
      <c r="G394" s="257" t="s">
        <v>519</v>
      </c>
      <c r="H394" s="258">
        <v>20</v>
      </c>
      <c r="I394" s="259"/>
      <c r="J394" s="260">
        <f t="shared" si="100"/>
        <v>0</v>
      </c>
      <c r="K394" s="256" t="s">
        <v>6783</v>
      </c>
      <c r="L394" s="261"/>
      <c r="M394" s="262" t="s">
        <v>1</v>
      </c>
      <c r="N394" s="263" t="s">
        <v>40</v>
      </c>
      <c r="O394" s="72"/>
      <c r="P394" s="201">
        <f t="shared" si="101"/>
        <v>0</v>
      </c>
      <c r="Q394" s="201">
        <v>0</v>
      </c>
      <c r="R394" s="201">
        <f t="shared" si="102"/>
        <v>0</v>
      </c>
      <c r="S394" s="201">
        <v>0</v>
      </c>
      <c r="T394" s="202">
        <f t="shared" si="10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3" t="s">
        <v>531</v>
      </c>
      <c r="AT394" s="203" t="s">
        <v>340</v>
      </c>
      <c r="AU394" s="203" t="s">
        <v>86</v>
      </c>
      <c r="AY394" s="18" t="s">
        <v>239</v>
      </c>
      <c r="BE394" s="204">
        <f t="shared" si="104"/>
        <v>0</v>
      </c>
      <c r="BF394" s="204">
        <f t="shared" si="105"/>
        <v>0</v>
      </c>
      <c r="BG394" s="204">
        <f t="shared" si="106"/>
        <v>0</v>
      </c>
      <c r="BH394" s="204">
        <f t="shared" si="107"/>
        <v>0</v>
      </c>
      <c r="BI394" s="204">
        <f t="shared" si="108"/>
        <v>0</v>
      </c>
      <c r="BJ394" s="18" t="s">
        <v>83</v>
      </c>
      <c r="BK394" s="204">
        <f t="shared" si="109"/>
        <v>0</v>
      </c>
      <c r="BL394" s="18" t="s">
        <v>169</v>
      </c>
      <c r="BM394" s="203" t="s">
        <v>8357</v>
      </c>
    </row>
    <row r="395" spans="1:65" s="2" customFormat="1" ht="21.75" customHeight="1">
      <c r="A395" s="35"/>
      <c r="B395" s="36"/>
      <c r="C395" s="254" t="s">
        <v>2314</v>
      </c>
      <c r="D395" s="254" t="s">
        <v>340</v>
      </c>
      <c r="E395" s="255" t="s">
        <v>8358</v>
      </c>
      <c r="F395" s="256" t="s">
        <v>8359</v>
      </c>
      <c r="G395" s="257" t="s">
        <v>519</v>
      </c>
      <c r="H395" s="258">
        <v>20</v>
      </c>
      <c r="I395" s="259"/>
      <c r="J395" s="260">
        <f t="shared" si="100"/>
        <v>0</v>
      </c>
      <c r="K395" s="256" t="s">
        <v>6783</v>
      </c>
      <c r="L395" s="261"/>
      <c r="M395" s="262" t="s">
        <v>1</v>
      </c>
      <c r="N395" s="263" t="s">
        <v>40</v>
      </c>
      <c r="O395" s="72"/>
      <c r="P395" s="201">
        <f t="shared" si="101"/>
        <v>0</v>
      </c>
      <c r="Q395" s="201">
        <v>0</v>
      </c>
      <c r="R395" s="201">
        <f t="shared" si="102"/>
        <v>0</v>
      </c>
      <c r="S395" s="201">
        <v>0</v>
      </c>
      <c r="T395" s="202">
        <f t="shared" si="10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3" t="s">
        <v>531</v>
      </c>
      <c r="AT395" s="203" t="s">
        <v>340</v>
      </c>
      <c r="AU395" s="203" t="s">
        <v>86</v>
      </c>
      <c r="AY395" s="18" t="s">
        <v>239</v>
      </c>
      <c r="BE395" s="204">
        <f t="shared" si="104"/>
        <v>0</v>
      </c>
      <c r="BF395" s="204">
        <f t="shared" si="105"/>
        <v>0</v>
      </c>
      <c r="BG395" s="204">
        <f t="shared" si="106"/>
        <v>0</v>
      </c>
      <c r="BH395" s="204">
        <f t="shared" si="107"/>
        <v>0</v>
      </c>
      <c r="BI395" s="204">
        <f t="shared" si="108"/>
        <v>0</v>
      </c>
      <c r="BJ395" s="18" t="s">
        <v>83</v>
      </c>
      <c r="BK395" s="204">
        <f t="shared" si="109"/>
        <v>0</v>
      </c>
      <c r="BL395" s="18" t="s">
        <v>169</v>
      </c>
      <c r="BM395" s="203" t="s">
        <v>8360</v>
      </c>
    </row>
    <row r="396" spans="1:65" s="2" customFormat="1" ht="21.75" customHeight="1">
      <c r="A396" s="35"/>
      <c r="B396" s="36"/>
      <c r="C396" s="254" t="s">
        <v>2320</v>
      </c>
      <c r="D396" s="254" t="s">
        <v>340</v>
      </c>
      <c r="E396" s="255" t="s">
        <v>8361</v>
      </c>
      <c r="F396" s="256" t="s">
        <v>8362</v>
      </c>
      <c r="G396" s="257" t="s">
        <v>519</v>
      </c>
      <c r="H396" s="258">
        <v>20</v>
      </c>
      <c r="I396" s="259"/>
      <c r="J396" s="260">
        <f t="shared" si="100"/>
        <v>0</v>
      </c>
      <c r="K396" s="256" t="s">
        <v>6783</v>
      </c>
      <c r="L396" s="261"/>
      <c r="M396" s="262" t="s">
        <v>1</v>
      </c>
      <c r="N396" s="263" t="s">
        <v>40</v>
      </c>
      <c r="O396" s="72"/>
      <c r="P396" s="201">
        <f t="shared" si="101"/>
        <v>0</v>
      </c>
      <c r="Q396" s="201">
        <v>0</v>
      </c>
      <c r="R396" s="201">
        <f t="shared" si="102"/>
        <v>0</v>
      </c>
      <c r="S396" s="201">
        <v>0</v>
      </c>
      <c r="T396" s="202">
        <f t="shared" si="10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3" t="s">
        <v>531</v>
      </c>
      <c r="AT396" s="203" t="s">
        <v>340</v>
      </c>
      <c r="AU396" s="203" t="s">
        <v>86</v>
      </c>
      <c r="AY396" s="18" t="s">
        <v>239</v>
      </c>
      <c r="BE396" s="204">
        <f t="shared" si="104"/>
        <v>0</v>
      </c>
      <c r="BF396" s="204">
        <f t="shared" si="105"/>
        <v>0</v>
      </c>
      <c r="BG396" s="204">
        <f t="shared" si="106"/>
        <v>0</v>
      </c>
      <c r="BH396" s="204">
        <f t="shared" si="107"/>
        <v>0</v>
      </c>
      <c r="BI396" s="204">
        <f t="shared" si="108"/>
        <v>0</v>
      </c>
      <c r="BJ396" s="18" t="s">
        <v>83</v>
      </c>
      <c r="BK396" s="204">
        <f t="shared" si="109"/>
        <v>0</v>
      </c>
      <c r="BL396" s="18" t="s">
        <v>169</v>
      </c>
      <c r="BM396" s="203" t="s">
        <v>8363</v>
      </c>
    </row>
    <row r="397" spans="1:65" s="2" customFormat="1" ht="21.75" customHeight="1">
      <c r="A397" s="35"/>
      <c r="B397" s="36"/>
      <c r="C397" s="254" t="s">
        <v>2327</v>
      </c>
      <c r="D397" s="254" t="s">
        <v>340</v>
      </c>
      <c r="E397" s="255" t="s">
        <v>8364</v>
      </c>
      <c r="F397" s="256" t="s">
        <v>8365</v>
      </c>
      <c r="G397" s="257" t="s">
        <v>519</v>
      </c>
      <c r="H397" s="258">
        <v>20</v>
      </c>
      <c r="I397" s="259"/>
      <c r="J397" s="260">
        <f t="shared" si="100"/>
        <v>0</v>
      </c>
      <c r="K397" s="256" t="s">
        <v>6783</v>
      </c>
      <c r="L397" s="261"/>
      <c r="M397" s="262" t="s">
        <v>1</v>
      </c>
      <c r="N397" s="263" t="s">
        <v>40</v>
      </c>
      <c r="O397" s="72"/>
      <c r="P397" s="201">
        <f t="shared" si="101"/>
        <v>0</v>
      </c>
      <c r="Q397" s="201">
        <v>0</v>
      </c>
      <c r="R397" s="201">
        <f t="shared" si="102"/>
        <v>0</v>
      </c>
      <c r="S397" s="201">
        <v>0</v>
      </c>
      <c r="T397" s="202">
        <f t="shared" si="103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3" t="s">
        <v>531</v>
      </c>
      <c r="AT397" s="203" t="s">
        <v>340</v>
      </c>
      <c r="AU397" s="203" t="s">
        <v>86</v>
      </c>
      <c r="AY397" s="18" t="s">
        <v>239</v>
      </c>
      <c r="BE397" s="204">
        <f t="shared" si="104"/>
        <v>0</v>
      </c>
      <c r="BF397" s="204">
        <f t="shared" si="105"/>
        <v>0</v>
      </c>
      <c r="BG397" s="204">
        <f t="shared" si="106"/>
        <v>0</v>
      </c>
      <c r="BH397" s="204">
        <f t="shared" si="107"/>
        <v>0</v>
      </c>
      <c r="BI397" s="204">
        <f t="shared" si="108"/>
        <v>0</v>
      </c>
      <c r="BJ397" s="18" t="s">
        <v>83</v>
      </c>
      <c r="BK397" s="204">
        <f t="shared" si="109"/>
        <v>0</v>
      </c>
      <c r="BL397" s="18" t="s">
        <v>169</v>
      </c>
      <c r="BM397" s="203" t="s">
        <v>8366</v>
      </c>
    </row>
    <row r="398" spans="1:65" s="2" customFormat="1" ht="21.75" customHeight="1">
      <c r="A398" s="35"/>
      <c r="B398" s="36"/>
      <c r="C398" s="254" t="s">
        <v>2336</v>
      </c>
      <c r="D398" s="254" t="s">
        <v>340</v>
      </c>
      <c r="E398" s="255" t="s">
        <v>8367</v>
      </c>
      <c r="F398" s="256" t="s">
        <v>8368</v>
      </c>
      <c r="G398" s="257" t="s">
        <v>519</v>
      </c>
      <c r="H398" s="258">
        <v>20</v>
      </c>
      <c r="I398" s="259"/>
      <c r="J398" s="260">
        <f t="shared" si="100"/>
        <v>0</v>
      </c>
      <c r="K398" s="256" t="s">
        <v>6783</v>
      </c>
      <c r="L398" s="261"/>
      <c r="M398" s="262" t="s">
        <v>1</v>
      </c>
      <c r="N398" s="263" t="s">
        <v>40</v>
      </c>
      <c r="O398" s="72"/>
      <c r="P398" s="201">
        <f t="shared" si="101"/>
        <v>0</v>
      </c>
      <c r="Q398" s="201">
        <v>0</v>
      </c>
      <c r="R398" s="201">
        <f t="shared" si="102"/>
        <v>0</v>
      </c>
      <c r="S398" s="201">
        <v>0</v>
      </c>
      <c r="T398" s="202">
        <f t="shared" si="103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531</v>
      </c>
      <c r="AT398" s="203" t="s">
        <v>340</v>
      </c>
      <c r="AU398" s="203" t="s">
        <v>86</v>
      </c>
      <c r="AY398" s="18" t="s">
        <v>239</v>
      </c>
      <c r="BE398" s="204">
        <f t="shared" si="104"/>
        <v>0</v>
      </c>
      <c r="BF398" s="204">
        <f t="shared" si="105"/>
        <v>0</v>
      </c>
      <c r="BG398" s="204">
        <f t="shared" si="106"/>
        <v>0</v>
      </c>
      <c r="BH398" s="204">
        <f t="shared" si="107"/>
        <v>0</v>
      </c>
      <c r="BI398" s="204">
        <f t="shared" si="108"/>
        <v>0</v>
      </c>
      <c r="BJ398" s="18" t="s">
        <v>83</v>
      </c>
      <c r="BK398" s="204">
        <f t="shared" si="109"/>
        <v>0</v>
      </c>
      <c r="BL398" s="18" t="s">
        <v>169</v>
      </c>
      <c r="BM398" s="203" t="s">
        <v>5594</v>
      </c>
    </row>
    <row r="399" spans="1:65" s="2" customFormat="1" ht="21.75" customHeight="1">
      <c r="A399" s="35"/>
      <c r="B399" s="36"/>
      <c r="C399" s="254" t="s">
        <v>2350</v>
      </c>
      <c r="D399" s="254" t="s">
        <v>340</v>
      </c>
      <c r="E399" s="255" t="s">
        <v>8369</v>
      </c>
      <c r="F399" s="256" t="s">
        <v>8370</v>
      </c>
      <c r="G399" s="257" t="s">
        <v>519</v>
      </c>
      <c r="H399" s="258">
        <v>20</v>
      </c>
      <c r="I399" s="259"/>
      <c r="J399" s="260">
        <f t="shared" si="100"/>
        <v>0</v>
      </c>
      <c r="K399" s="256" t="s">
        <v>6783</v>
      </c>
      <c r="L399" s="261"/>
      <c r="M399" s="262" t="s">
        <v>1</v>
      </c>
      <c r="N399" s="263" t="s">
        <v>40</v>
      </c>
      <c r="O399" s="72"/>
      <c r="P399" s="201">
        <f t="shared" si="101"/>
        <v>0</v>
      </c>
      <c r="Q399" s="201">
        <v>0</v>
      </c>
      <c r="R399" s="201">
        <f t="shared" si="102"/>
        <v>0</v>
      </c>
      <c r="S399" s="201">
        <v>0</v>
      </c>
      <c r="T399" s="202">
        <f t="shared" si="10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3" t="s">
        <v>531</v>
      </c>
      <c r="AT399" s="203" t="s">
        <v>340</v>
      </c>
      <c r="AU399" s="203" t="s">
        <v>86</v>
      </c>
      <c r="AY399" s="18" t="s">
        <v>239</v>
      </c>
      <c r="BE399" s="204">
        <f t="shared" si="104"/>
        <v>0</v>
      </c>
      <c r="BF399" s="204">
        <f t="shared" si="105"/>
        <v>0</v>
      </c>
      <c r="BG399" s="204">
        <f t="shared" si="106"/>
        <v>0</v>
      </c>
      <c r="BH399" s="204">
        <f t="shared" si="107"/>
        <v>0</v>
      </c>
      <c r="BI399" s="204">
        <f t="shared" si="108"/>
        <v>0</v>
      </c>
      <c r="BJ399" s="18" t="s">
        <v>83</v>
      </c>
      <c r="BK399" s="204">
        <f t="shared" si="109"/>
        <v>0</v>
      </c>
      <c r="BL399" s="18" t="s">
        <v>169</v>
      </c>
      <c r="BM399" s="203" t="s">
        <v>8371</v>
      </c>
    </row>
    <row r="400" spans="1:65" s="2" customFormat="1" ht="16.5" customHeight="1">
      <c r="A400" s="35"/>
      <c r="B400" s="36"/>
      <c r="C400" s="254" t="s">
        <v>2356</v>
      </c>
      <c r="D400" s="254" t="s">
        <v>340</v>
      </c>
      <c r="E400" s="255" t="s">
        <v>8372</v>
      </c>
      <c r="F400" s="256" t="s">
        <v>8373</v>
      </c>
      <c r="G400" s="257" t="s">
        <v>519</v>
      </c>
      <c r="H400" s="258">
        <v>20</v>
      </c>
      <c r="I400" s="259"/>
      <c r="J400" s="260">
        <f t="shared" si="100"/>
        <v>0</v>
      </c>
      <c r="K400" s="256" t="s">
        <v>6783</v>
      </c>
      <c r="L400" s="261"/>
      <c r="M400" s="262" t="s">
        <v>1</v>
      </c>
      <c r="N400" s="263" t="s">
        <v>40</v>
      </c>
      <c r="O400" s="72"/>
      <c r="P400" s="201">
        <f t="shared" si="101"/>
        <v>0</v>
      </c>
      <c r="Q400" s="201">
        <v>0</v>
      </c>
      <c r="R400" s="201">
        <f t="shared" si="102"/>
        <v>0</v>
      </c>
      <c r="S400" s="201">
        <v>0</v>
      </c>
      <c r="T400" s="202">
        <f t="shared" si="10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3" t="s">
        <v>531</v>
      </c>
      <c r="AT400" s="203" t="s">
        <v>340</v>
      </c>
      <c r="AU400" s="203" t="s">
        <v>86</v>
      </c>
      <c r="AY400" s="18" t="s">
        <v>239</v>
      </c>
      <c r="BE400" s="204">
        <f t="shared" si="104"/>
        <v>0</v>
      </c>
      <c r="BF400" s="204">
        <f t="shared" si="105"/>
        <v>0</v>
      </c>
      <c r="BG400" s="204">
        <f t="shared" si="106"/>
        <v>0</v>
      </c>
      <c r="BH400" s="204">
        <f t="shared" si="107"/>
        <v>0</v>
      </c>
      <c r="BI400" s="204">
        <f t="shared" si="108"/>
        <v>0</v>
      </c>
      <c r="BJ400" s="18" t="s">
        <v>83</v>
      </c>
      <c r="BK400" s="204">
        <f t="shared" si="109"/>
        <v>0</v>
      </c>
      <c r="BL400" s="18" t="s">
        <v>169</v>
      </c>
      <c r="BM400" s="203" t="s">
        <v>8374</v>
      </c>
    </row>
    <row r="401" spans="1:65" s="2" customFormat="1" ht="21.75" customHeight="1">
      <c r="A401" s="35"/>
      <c r="B401" s="36"/>
      <c r="C401" s="254" t="s">
        <v>2367</v>
      </c>
      <c r="D401" s="254" t="s">
        <v>340</v>
      </c>
      <c r="E401" s="255" t="s">
        <v>8375</v>
      </c>
      <c r="F401" s="256" t="s">
        <v>8376</v>
      </c>
      <c r="G401" s="257" t="s">
        <v>519</v>
      </c>
      <c r="H401" s="258">
        <v>20</v>
      </c>
      <c r="I401" s="259"/>
      <c r="J401" s="260">
        <f t="shared" si="100"/>
        <v>0</v>
      </c>
      <c r="K401" s="256" t="s">
        <v>6783</v>
      </c>
      <c r="L401" s="261"/>
      <c r="M401" s="262" t="s">
        <v>1</v>
      </c>
      <c r="N401" s="263" t="s">
        <v>40</v>
      </c>
      <c r="O401" s="72"/>
      <c r="P401" s="201">
        <f t="shared" si="101"/>
        <v>0</v>
      </c>
      <c r="Q401" s="201">
        <v>0</v>
      </c>
      <c r="R401" s="201">
        <f t="shared" si="102"/>
        <v>0</v>
      </c>
      <c r="S401" s="201">
        <v>0</v>
      </c>
      <c r="T401" s="202">
        <f t="shared" si="10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3" t="s">
        <v>531</v>
      </c>
      <c r="AT401" s="203" t="s">
        <v>340</v>
      </c>
      <c r="AU401" s="203" t="s">
        <v>86</v>
      </c>
      <c r="AY401" s="18" t="s">
        <v>239</v>
      </c>
      <c r="BE401" s="204">
        <f t="shared" si="104"/>
        <v>0</v>
      </c>
      <c r="BF401" s="204">
        <f t="shared" si="105"/>
        <v>0</v>
      </c>
      <c r="BG401" s="204">
        <f t="shared" si="106"/>
        <v>0</v>
      </c>
      <c r="BH401" s="204">
        <f t="shared" si="107"/>
        <v>0</v>
      </c>
      <c r="BI401" s="204">
        <f t="shared" si="108"/>
        <v>0</v>
      </c>
      <c r="BJ401" s="18" t="s">
        <v>83</v>
      </c>
      <c r="BK401" s="204">
        <f t="shared" si="109"/>
        <v>0</v>
      </c>
      <c r="BL401" s="18" t="s">
        <v>169</v>
      </c>
      <c r="BM401" s="203" t="s">
        <v>8377</v>
      </c>
    </row>
    <row r="402" spans="1:65" s="2" customFormat="1" ht="21.75" customHeight="1">
      <c r="A402" s="35"/>
      <c r="B402" s="36"/>
      <c r="C402" s="254" t="s">
        <v>2376</v>
      </c>
      <c r="D402" s="254" t="s">
        <v>340</v>
      </c>
      <c r="E402" s="255" t="s">
        <v>8378</v>
      </c>
      <c r="F402" s="256" t="s">
        <v>8379</v>
      </c>
      <c r="G402" s="257" t="s">
        <v>519</v>
      </c>
      <c r="H402" s="258">
        <v>20</v>
      </c>
      <c r="I402" s="259"/>
      <c r="J402" s="260">
        <f t="shared" si="100"/>
        <v>0</v>
      </c>
      <c r="K402" s="256" t="s">
        <v>6783</v>
      </c>
      <c r="L402" s="261"/>
      <c r="M402" s="262" t="s">
        <v>1</v>
      </c>
      <c r="N402" s="263" t="s">
        <v>40</v>
      </c>
      <c r="O402" s="72"/>
      <c r="P402" s="201">
        <f t="shared" si="101"/>
        <v>0</v>
      </c>
      <c r="Q402" s="201">
        <v>0</v>
      </c>
      <c r="R402" s="201">
        <f t="shared" si="102"/>
        <v>0</v>
      </c>
      <c r="S402" s="201">
        <v>0</v>
      </c>
      <c r="T402" s="202">
        <f t="shared" si="10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3" t="s">
        <v>531</v>
      </c>
      <c r="AT402" s="203" t="s">
        <v>340</v>
      </c>
      <c r="AU402" s="203" t="s">
        <v>86</v>
      </c>
      <c r="AY402" s="18" t="s">
        <v>239</v>
      </c>
      <c r="BE402" s="204">
        <f t="shared" si="104"/>
        <v>0</v>
      </c>
      <c r="BF402" s="204">
        <f t="shared" si="105"/>
        <v>0</v>
      </c>
      <c r="BG402" s="204">
        <f t="shared" si="106"/>
        <v>0</v>
      </c>
      <c r="BH402" s="204">
        <f t="shared" si="107"/>
        <v>0</v>
      </c>
      <c r="BI402" s="204">
        <f t="shared" si="108"/>
        <v>0</v>
      </c>
      <c r="BJ402" s="18" t="s">
        <v>83</v>
      </c>
      <c r="BK402" s="204">
        <f t="shared" si="109"/>
        <v>0</v>
      </c>
      <c r="BL402" s="18" t="s">
        <v>169</v>
      </c>
      <c r="BM402" s="203" t="s">
        <v>8380</v>
      </c>
    </row>
    <row r="403" spans="1:65" s="2" customFormat="1" ht="21.75" customHeight="1">
      <c r="A403" s="35"/>
      <c r="B403" s="36"/>
      <c r="C403" s="254" t="s">
        <v>2382</v>
      </c>
      <c r="D403" s="254" t="s">
        <v>340</v>
      </c>
      <c r="E403" s="255" t="s">
        <v>8381</v>
      </c>
      <c r="F403" s="256" t="s">
        <v>8382</v>
      </c>
      <c r="G403" s="257" t="s">
        <v>519</v>
      </c>
      <c r="H403" s="258">
        <v>20</v>
      </c>
      <c r="I403" s="259"/>
      <c r="J403" s="260">
        <f t="shared" si="100"/>
        <v>0</v>
      </c>
      <c r="K403" s="256" t="s">
        <v>6783</v>
      </c>
      <c r="L403" s="261"/>
      <c r="M403" s="262" t="s">
        <v>1</v>
      </c>
      <c r="N403" s="263" t="s">
        <v>40</v>
      </c>
      <c r="O403" s="72"/>
      <c r="P403" s="201">
        <f t="shared" si="101"/>
        <v>0</v>
      </c>
      <c r="Q403" s="201">
        <v>0</v>
      </c>
      <c r="R403" s="201">
        <f t="shared" si="102"/>
        <v>0</v>
      </c>
      <c r="S403" s="201">
        <v>0</v>
      </c>
      <c r="T403" s="202">
        <f t="shared" si="10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3" t="s">
        <v>531</v>
      </c>
      <c r="AT403" s="203" t="s">
        <v>340</v>
      </c>
      <c r="AU403" s="203" t="s">
        <v>86</v>
      </c>
      <c r="AY403" s="18" t="s">
        <v>239</v>
      </c>
      <c r="BE403" s="204">
        <f t="shared" si="104"/>
        <v>0</v>
      </c>
      <c r="BF403" s="204">
        <f t="shared" si="105"/>
        <v>0</v>
      </c>
      <c r="BG403" s="204">
        <f t="shared" si="106"/>
        <v>0</v>
      </c>
      <c r="BH403" s="204">
        <f t="shared" si="107"/>
        <v>0</v>
      </c>
      <c r="BI403" s="204">
        <f t="shared" si="108"/>
        <v>0</v>
      </c>
      <c r="BJ403" s="18" t="s">
        <v>83</v>
      </c>
      <c r="BK403" s="204">
        <f t="shared" si="109"/>
        <v>0</v>
      </c>
      <c r="BL403" s="18" t="s">
        <v>169</v>
      </c>
      <c r="BM403" s="203" t="s">
        <v>8383</v>
      </c>
    </row>
    <row r="404" spans="1:65" s="2" customFormat="1" ht="21.75" customHeight="1">
      <c r="A404" s="35"/>
      <c r="B404" s="36"/>
      <c r="C404" s="254" t="s">
        <v>2386</v>
      </c>
      <c r="D404" s="254" t="s">
        <v>340</v>
      </c>
      <c r="E404" s="255" t="s">
        <v>8384</v>
      </c>
      <c r="F404" s="256" t="s">
        <v>8385</v>
      </c>
      <c r="G404" s="257" t="s">
        <v>519</v>
      </c>
      <c r="H404" s="258">
        <v>20</v>
      </c>
      <c r="I404" s="259"/>
      <c r="J404" s="260">
        <f t="shared" si="100"/>
        <v>0</v>
      </c>
      <c r="K404" s="256" t="s">
        <v>6783</v>
      </c>
      <c r="L404" s="261"/>
      <c r="M404" s="262" t="s">
        <v>1</v>
      </c>
      <c r="N404" s="263" t="s">
        <v>40</v>
      </c>
      <c r="O404" s="72"/>
      <c r="P404" s="201">
        <f t="shared" si="101"/>
        <v>0</v>
      </c>
      <c r="Q404" s="201">
        <v>0</v>
      </c>
      <c r="R404" s="201">
        <f t="shared" si="102"/>
        <v>0</v>
      </c>
      <c r="S404" s="201">
        <v>0</v>
      </c>
      <c r="T404" s="202">
        <f t="shared" si="10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3" t="s">
        <v>531</v>
      </c>
      <c r="AT404" s="203" t="s">
        <v>340</v>
      </c>
      <c r="AU404" s="203" t="s">
        <v>86</v>
      </c>
      <c r="AY404" s="18" t="s">
        <v>239</v>
      </c>
      <c r="BE404" s="204">
        <f t="shared" si="104"/>
        <v>0</v>
      </c>
      <c r="BF404" s="204">
        <f t="shared" si="105"/>
        <v>0</v>
      </c>
      <c r="BG404" s="204">
        <f t="shared" si="106"/>
        <v>0</v>
      </c>
      <c r="BH404" s="204">
        <f t="shared" si="107"/>
        <v>0</v>
      </c>
      <c r="BI404" s="204">
        <f t="shared" si="108"/>
        <v>0</v>
      </c>
      <c r="BJ404" s="18" t="s">
        <v>83</v>
      </c>
      <c r="BK404" s="204">
        <f t="shared" si="109"/>
        <v>0</v>
      </c>
      <c r="BL404" s="18" t="s">
        <v>169</v>
      </c>
      <c r="BM404" s="203" t="s">
        <v>8386</v>
      </c>
    </row>
    <row r="405" spans="1:65" s="2" customFormat="1" ht="24.2" customHeight="1">
      <c r="A405" s="35"/>
      <c r="B405" s="36"/>
      <c r="C405" s="254" t="s">
        <v>2391</v>
      </c>
      <c r="D405" s="254" t="s">
        <v>340</v>
      </c>
      <c r="E405" s="255" t="s">
        <v>8387</v>
      </c>
      <c r="F405" s="256" t="s">
        <v>8388</v>
      </c>
      <c r="G405" s="257" t="s">
        <v>519</v>
      </c>
      <c r="H405" s="258">
        <v>20</v>
      </c>
      <c r="I405" s="259"/>
      <c r="J405" s="260">
        <f t="shared" si="100"/>
        <v>0</v>
      </c>
      <c r="K405" s="256" t="s">
        <v>6783</v>
      </c>
      <c r="L405" s="261"/>
      <c r="M405" s="262" t="s">
        <v>1</v>
      </c>
      <c r="N405" s="263" t="s">
        <v>40</v>
      </c>
      <c r="O405" s="72"/>
      <c r="P405" s="201">
        <f t="shared" si="101"/>
        <v>0</v>
      </c>
      <c r="Q405" s="201">
        <v>0</v>
      </c>
      <c r="R405" s="201">
        <f t="shared" si="102"/>
        <v>0</v>
      </c>
      <c r="S405" s="201">
        <v>0</v>
      </c>
      <c r="T405" s="202">
        <f t="shared" si="10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3" t="s">
        <v>531</v>
      </c>
      <c r="AT405" s="203" t="s">
        <v>340</v>
      </c>
      <c r="AU405" s="203" t="s">
        <v>86</v>
      </c>
      <c r="AY405" s="18" t="s">
        <v>239</v>
      </c>
      <c r="BE405" s="204">
        <f t="shared" si="104"/>
        <v>0</v>
      </c>
      <c r="BF405" s="204">
        <f t="shared" si="105"/>
        <v>0</v>
      </c>
      <c r="BG405" s="204">
        <f t="shared" si="106"/>
        <v>0</v>
      </c>
      <c r="BH405" s="204">
        <f t="shared" si="107"/>
        <v>0</v>
      </c>
      <c r="BI405" s="204">
        <f t="shared" si="108"/>
        <v>0</v>
      </c>
      <c r="BJ405" s="18" t="s">
        <v>83</v>
      </c>
      <c r="BK405" s="204">
        <f t="shared" si="109"/>
        <v>0</v>
      </c>
      <c r="BL405" s="18" t="s">
        <v>169</v>
      </c>
      <c r="BM405" s="203" t="s">
        <v>8389</v>
      </c>
    </row>
    <row r="406" spans="1:65" s="2" customFormat="1" ht="24.2" customHeight="1">
      <c r="A406" s="35"/>
      <c r="B406" s="36"/>
      <c r="C406" s="254" t="s">
        <v>2397</v>
      </c>
      <c r="D406" s="254" t="s">
        <v>340</v>
      </c>
      <c r="E406" s="255" t="s">
        <v>8390</v>
      </c>
      <c r="F406" s="256" t="s">
        <v>8391</v>
      </c>
      <c r="G406" s="257" t="s">
        <v>519</v>
      </c>
      <c r="H406" s="258">
        <v>20</v>
      </c>
      <c r="I406" s="259"/>
      <c r="J406" s="260">
        <f t="shared" si="100"/>
        <v>0</v>
      </c>
      <c r="K406" s="256" t="s">
        <v>6783</v>
      </c>
      <c r="L406" s="261"/>
      <c r="M406" s="262" t="s">
        <v>1</v>
      </c>
      <c r="N406" s="263" t="s">
        <v>40</v>
      </c>
      <c r="O406" s="72"/>
      <c r="P406" s="201">
        <f t="shared" si="101"/>
        <v>0</v>
      </c>
      <c r="Q406" s="201">
        <v>0</v>
      </c>
      <c r="R406" s="201">
        <f t="shared" si="102"/>
        <v>0</v>
      </c>
      <c r="S406" s="201">
        <v>0</v>
      </c>
      <c r="T406" s="202">
        <f t="shared" si="10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3" t="s">
        <v>531</v>
      </c>
      <c r="AT406" s="203" t="s">
        <v>340</v>
      </c>
      <c r="AU406" s="203" t="s">
        <v>86</v>
      </c>
      <c r="AY406" s="18" t="s">
        <v>239</v>
      </c>
      <c r="BE406" s="204">
        <f t="shared" si="104"/>
        <v>0</v>
      </c>
      <c r="BF406" s="204">
        <f t="shared" si="105"/>
        <v>0</v>
      </c>
      <c r="BG406" s="204">
        <f t="shared" si="106"/>
        <v>0</v>
      </c>
      <c r="BH406" s="204">
        <f t="shared" si="107"/>
        <v>0</v>
      </c>
      <c r="BI406" s="204">
        <f t="shared" si="108"/>
        <v>0</v>
      </c>
      <c r="BJ406" s="18" t="s">
        <v>83</v>
      </c>
      <c r="BK406" s="204">
        <f t="shared" si="109"/>
        <v>0</v>
      </c>
      <c r="BL406" s="18" t="s">
        <v>169</v>
      </c>
      <c r="BM406" s="203" t="s">
        <v>8392</v>
      </c>
    </row>
    <row r="407" spans="1:65" s="2" customFormat="1" ht="24.2" customHeight="1">
      <c r="A407" s="35"/>
      <c r="B407" s="36"/>
      <c r="C407" s="254" t="s">
        <v>2403</v>
      </c>
      <c r="D407" s="254" t="s">
        <v>340</v>
      </c>
      <c r="E407" s="255" t="s">
        <v>8393</v>
      </c>
      <c r="F407" s="256" t="s">
        <v>8394</v>
      </c>
      <c r="G407" s="257" t="s">
        <v>519</v>
      </c>
      <c r="H407" s="258">
        <v>20</v>
      </c>
      <c r="I407" s="259"/>
      <c r="J407" s="260">
        <f t="shared" si="100"/>
        <v>0</v>
      </c>
      <c r="K407" s="256" t="s">
        <v>6783</v>
      </c>
      <c r="L407" s="261"/>
      <c r="M407" s="262" t="s">
        <v>1</v>
      </c>
      <c r="N407" s="263" t="s">
        <v>40</v>
      </c>
      <c r="O407" s="72"/>
      <c r="P407" s="201">
        <f t="shared" si="101"/>
        <v>0</v>
      </c>
      <c r="Q407" s="201">
        <v>0</v>
      </c>
      <c r="R407" s="201">
        <f t="shared" si="102"/>
        <v>0</v>
      </c>
      <c r="S407" s="201">
        <v>0</v>
      </c>
      <c r="T407" s="202">
        <f t="shared" si="10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3" t="s">
        <v>531</v>
      </c>
      <c r="AT407" s="203" t="s">
        <v>340</v>
      </c>
      <c r="AU407" s="203" t="s">
        <v>86</v>
      </c>
      <c r="AY407" s="18" t="s">
        <v>239</v>
      </c>
      <c r="BE407" s="204">
        <f t="shared" si="104"/>
        <v>0</v>
      </c>
      <c r="BF407" s="204">
        <f t="shared" si="105"/>
        <v>0</v>
      </c>
      <c r="BG407" s="204">
        <f t="shared" si="106"/>
        <v>0</v>
      </c>
      <c r="BH407" s="204">
        <f t="shared" si="107"/>
        <v>0</v>
      </c>
      <c r="BI407" s="204">
        <f t="shared" si="108"/>
        <v>0</v>
      </c>
      <c r="BJ407" s="18" t="s">
        <v>83</v>
      </c>
      <c r="BK407" s="204">
        <f t="shared" si="109"/>
        <v>0</v>
      </c>
      <c r="BL407" s="18" t="s">
        <v>169</v>
      </c>
      <c r="BM407" s="203" t="s">
        <v>8395</v>
      </c>
    </row>
    <row r="408" spans="1:65" s="2" customFormat="1" ht="16.5" customHeight="1">
      <c r="A408" s="35"/>
      <c r="B408" s="36"/>
      <c r="C408" s="254" t="s">
        <v>2410</v>
      </c>
      <c r="D408" s="254" t="s">
        <v>340</v>
      </c>
      <c r="E408" s="255" t="s">
        <v>8396</v>
      </c>
      <c r="F408" s="256" t="s">
        <v>8397</v>
      </c>
      <c r="G408" s="257" t="s">
        <v>519</v>
      </c>
      <c r="H408" s="258">
        <v>20</v>
      </c>
      <c r="I408" s="259"/>
      <c r="J408" s="260">
        <f t="shared" si="100"/>
        <v>0</v>
      </c>
      <c r="K408" s="256" t="s">
        <v>6783</v>
      </c>
      <c r="L408" s="261"/>
      <c r="M408" s="262" t="s">
        <v>1</v>
      </c>
      <c r="N408" s="263" t="s">
        <v>40</v>
      </c>
      <c r="O408" s="72"/>
      <c r="P408" s="201">
        <f t="shared" si="101"/>
        <v>0</v>
      </c>
      <c r="Q408" s="201">
        <v>0</v>
      </c>
      <c r="R408" s="201">
        <f t="shared" si="102"/>
        <v>0</v>
      </c>
      <c r="S408" s="201">
        <v>0</v>
      </c>
      <c r="T408" s="202">
        <f t="shared" si="10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3" t="s">
        <v>531</v>
      </c>
      <c r="AT408" s="203" t="s">
        <v>340</v>
      </c>
      <c r="AU408" s="203" t="s">
        <v>86</v>
      </c>
      <c r="AY408" s="18" t="s">
        <v>239</v>
      </c>
      <c r="BE408" s="204">
        <f t="shared" si="104"/>
        <v>0</v>
      </c>
      <c r="BF408" s="204">
        <f t="shared" si="105"/>
        <v>0</v>
      </c>
      <c r="BG408" s="204">
        <f t="shared" si="106"/>
        <v>0</v>
      </c>
      <c r="BH408" s="204">
        <f t="shared" si="107"/>
        <v>0</v>
      </c>
      <c r="BI408" s="204">
        <f t="shared" si="108"/>
        <v>0</v>
      </c>
      <c r="BJ408" s="18" t="s">
        <v>83</v>
      </c>
      <c r="BK408" s="204">
        <f t="shared" si="109"/>
        <v>0</v>
      </c>
      <c r="BL408" s="18" t="s">
        <v>169</v>
      </c>
      <c r="BM408" s="203" t="s">
        <v>8398</v>
      </c>
    </row>
    <row r="409" spans="1:65" s="2" customFormat="1" ht="24.2" customHeight="1">
      <c r="A409" s="35"/>
      <c r="B409" s="36"/>
      <c r="C409" s="254" t="s">
        <v>2416</v>
      </c>
      <c r="D409" s="254" t="s">
        <v>340</v>
      </c>
      <c r="E409" s="255" t="s">
        <v>8399</v>
      </c>
      <c r="F409" s="256" t="s">
        <v>8400</v>
      </c>
      <c r="G409" s="257" t="s">
        <v>519</v>
      </c>
      <c r="H409" s="258">
        <v>20</v>
      </c>
      <c r="I409" s="259"/>
      <c r="J409" s="260">
        <f t="shared" si="100"/>
        <v>0</v>
      </c>
      <c r="K409" s="256" t="s">
        <v>6783</v>
      </c>
      <c r="L409" s="261"/>
      <c r="M409" s="262" t="s">
        <v>1</v>
      </c>
      <c r="N409" s="263" t="s">
        <v>40</v>
      </c>
      <c r="O409" s="72"/>
      <c r="P409" s="201">
        <f t="shared" si="101"/>
        <v>0</v>
      </c>
      <c r="Q409" s="201">
        <v>0</v>
      </c>
      <c r="R409" s="201">
        <f t="shared" si="102"/>
        <v>0</v>
      </c>
      <c r="S409" s="201">
        <v>0</v>
      </c>
      <c r="T409" s="202">
        <f t="shared" si="10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3" t="s">
        <v>531</v>
      </c>
      <c r="AT409" s="203" t="s">
        <v>340</v>
      </c>
      <c r="AU409" s="203" t="s">
        <v>86</v>
      </c>
      <c r="AY409" s="18" t="s">
        <v>239</v>
      </c>
      <c r="BE409" s="204">
        <f t="shared" si="104"/>
        <v>0</v>
      </c>
      <c r="BF409" s="204">
        <f t="shared" si="105"/>
        <v>0</v>
      </c>
      <c r="BG409" s="204">
        <f t="shared" si="106"/>
        <v>0</v>
      </c>
      <c r="BH409" s="204">
        <f t="shared" si="107"/>
        <v>0</v>
      </c>
      <c r="BI409" s="204">
        <f t="shared" si="108"/>
        <v>0</v>
      </c>
      <c r="BJ409" s="18" t="s">
        <v>83</v>
      </c>
      <c r="BK409" s="204">
        <f t="shared" si="109"/>
        <v>0</v>
      </c>
      <c r="BL409" s="18" t="s">
        <v>169</v>
      </c>
      <c r="BM409" s="203" t="s">
        <v>8401</v>
      </c>
    </row>
    <row r="410" spans="1:65" s="2" customFormat="1" ht="24.2" customHeight="1">
      <c r="A410" s="35"/>
      <c r="B410" s="36"/>
      <c r="C410" s="254" t="s">
        <v>2422</v>
      </c>
      <c r="D410" s="254" t="s">
        <v>340</v>
      </c>
      <c r="E410" s="255" t="s">
        <v>8402</v>
      </c>
      <c r="F410" s="256" t="s">
        <v>8403</v>
      </c>
      <c r="G410" s="257" t="s">
        <v>519</v>
      </c>
      <c r="H410" s="258">
        <v>20</v>
      </c>
      <c r="I410" s="259"/>
      <c r="J410" s="260">
        <f t="shared" si="100"/>
        <v>0</v>
      </c>
      <c r="K410" s="256" t="s">
        <v>6783</v>
      </c>
      <c r="L410" s="261"/>
      <c r="M410" s="262" t="s">
        <v>1</v>
      </c>
      <c r="N410" s="263" t="s">
        <v>40</v>
      </c>
      <c r="O410" s="72"/>
      <c r="P410" s="201">
        <f t="shared" si="101"/>
        <v>0</v>
      </c>
      <c r="Q410" s="201">
        <v>0</v>
      </c>
      <c r="R410" s="201">
        <f t="shared" si="102"/>
        <v>0</v>
      </c>
      <c r="S410" s="201">
        <v>0</v>
      </c>
      <c r="T410" s="202">
        <f t="shared" si="10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3" t="s">
        <v>531</v>
      </c>
      <c r="AT410" s="203" t="s">
        <v>340</v>
      </c>
      <c r="AU410" s="203" t="s">
        <v>86</v>
      </c>
      <c r="AY410" s="18" t="s">
        <v>239</v>
      </c>
      <c r="BE410" s="204">
        <f t="shared" si="104"/>
        <v>0</v>
      </c>
      <c r="BF410" s="204">
        <f t="shared" si="105"/>
        <v>0</v>
      </c>
      <c r="BG410" s="204">
        <f t="shared" si="106"/>
        <v>0</v>
      </c>
      <c r="BH410" s="204">
        <f t="shared" si="107"/>
        <v>0</v>
      </c>
      <c r="BI410" s="204">
        <f t="shared" si="108"/>
        <v>0</v>
      </c>
      <c r="BJ410" s="18" t="s">
        <v>83</v>
      </c>
      <c r="BK410" s="204">
        <f t="shared" si="109"/>
        <v>0</v>
      </c>
      <c r="BL410" s="18" t="s">
        <v>169</v>
      </c>
      <c r="BM410" s="203" t="s">
        <v>8404</v>
      </c>
    </row>
    <row r="411" spans="1:65" s="2" customFormat="1" ht="24.2" customHeight="1">
      <c r="A411" s="35"/>
      <c r="B411" s="36"/>
      <c r="C411" s="254" t="s">
        <v>2437</v>
      </c>
      <c r="D411" s="254" t="s">
        <v>340</v>
      </c>
      <c r="E411" s="255" t="s">
        <v>8405</v>
      </c>
      <c r="F411" s="256" t="s">
        <v>8406</v>
      </c>
      <c r="G411" s="257" t="s">
        <v>519</v>
      </c>
      <c r="H411" s="258">
        <v>20</v>
      </c>
      <c r="I411" s="259"/>
      <c r="J411" s="260">
        <f t="shared" si="100"/>
        <v>0</v>
      </c>
      <c r="K411" s="256" t="s">
        <v>6783</v>
      </c>
      <c r="L411" s="261"/>
      <c r="M411" s="262" t="s">
        <v>1</v>
      </c>
      <c r="N411" s="263" t="s">
        <v>40</v>
      </c>
      <c r="O411" s="72"/>
      <c r="P411" s="201">
        <f t="shared" si="101"/>
        <v>0</v>
      </c>
      <c r="Q411" s="201">
        <v>0</v>
      </c>
      <c r="R411" s="201">
        <f t="shared" si="102"/>
        <v>0</v>
      </c>
      <c r="S411" s="201">
        <v>0</v>
      </c>
      <c r="T411" s="202">
        <f t="shared" si="10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3" t="s">
        <v>531</v>
      </c>
      <c r="AT411" s="203" t="s">
        <v>340</v>
      </c>
      <c r="AU411" s="203" t="s">
        <v>86</v>
      </c>
      <c r="AY411" s="18" t="s">
        <v>239</v>
      </c>
      <c r="BE411" s="204">
        <f t="shared" si="104"/>
        <v>0</v>
      </c>
      <c r="BF411" s="204">
        <f t="shared" si="105"/>
        <v>0</v>
      </c>
      <c r="BG411" s="204">
        <f t="shared" si="106"/>
        <v>0</v>
      </c>
      <c r="BH411" s="204">
        <f t="shared" si="107"/>
        <v>0</v>
      </c>
      <c r="BI411" s="204">
        <f t="shared" si="108"/>
        <v>0</v>
      </c>
      <c r="BJ411" s="18" t="s">
        <v>83</v>
      </c>
      <c r="BK411" s="204">
        <f t="shared" si="109"/>
        <v>0</v>
      </c>
      <c r="BL411" s="18" t="s">
        <v>169</v>
      </c>
      <c r="BM411" s="203" t="s">
        <v>8407</v>
      </c>
    </row>
    <row r="412" spans="1:65" s="2" customFormat="1" ht="21.75" customHeight="1">
      <c r="A412" s="35"/>
      <c r="B412" s="36"/>
      <c r="C412" s="254" t="s">
        <v>2448</v>
      </c>
      <c r="D412" s="254" t="s">
        <v>340</v>
      </c>
      <c r="E412" s="255" t="s">
        <v>8408</v>
      </c>
      <c r="F412" s="256" t="s">
        <v>8409</v>
      </c>
      <c r="G412" s="257" t="s">
        <v>519</v>
      </c>
      <c r="H412" s="258">
        <v>20</v>
      </c>
      <c r="I412" s="259"/>
      <c r="J412" s="260">
        <f t="shared" si="100"/>
        <v>0</v>
      </c>
      <c r="K412" s="256" t="s">
        <v>6783</v>
      </c>
      <c r="L412" s="261"/>
      <c r="M412" s="262" t="s">
        <v>1</v>
      </c>
      <c r="N412" s="263" t="s">
        <v>40</v>
      </c>
      <c r="O412" s="72"/>
      <c r="P412" s="201">
        <f t="shared" si="101"/>
        <v>0</v>
      </c>
      <c r="Q412" s="201">
        <v>0</v>
      </c>
      <c r="R412" s="201">
        <f t="shared" si="102"/>
        <v>0</v>
      </c>
      <c r="S412" s="201">
        <v>0</v>
      </c>
      <c r="T412" s="202">
        <f t="shared" si="10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3" t="s">
        <v>531</v>
      </c>
      <c r="AT412" s="203" t="s">
        <v>340</v>
      </c>
      <c r="AU412" s="203" t="s">
        <v>86</v>
      </c>
      <c r="AY412" s="18" t="s">
        <v>239</v>
      </c>
      <c r="BE412" s="204">
        <f t="shared" si="104"/>
        <v>0</v>
      </c>
      <c r="BF412" s="204">
        <f t="shared" si="105"/>
        <v>0</v>
      </c>
      <c r="BG412" s="204">
        <f t="shared" si="106"/>
        <v>0</v>
      </c>
      <c r="BH412" s="204">
        <f t="shared" si="107"/>
        <v>0</v>
      </c>
      <c r="BI412" s="204">
        <f t="shared" si="108"/>
        <v>0</v>
      </c>
      <c r="BJ412" s="18" t="s">
        <v>83</v>
      </c>
      <c r="BK412" s="204">
        <f t="shared" si="109"/>
        <v>0</v>
      </c>
      <c r="BL412" s="18" t="s">
        <v>169</v>
      </c>
      <c r="BM412" s="203" t="s">
        <v>8410</v>
      </c>
    </row>
    <row r="413" spans="1:65" s="2" customFormat="1" ht="21.75" customHeight="1">
      <c r="A413" s="35"/>
      <c r="B413" s="36"/>
      <c r="C413" s="254" t="s">
        <v>2453</v>
      </c>
      <c r="D413" s="254" t="s">
        <v>340</v>
      </c>
      <c r="E413" s="255" t="s">
        <v>8411</v>
      </c>
      <c r="F413" s="256" t="s">
        <v>8412</v>
      </c>
      <c r="G413" s="257" t="s">
        <v>519</v>
      </c>
      <c r="H413" s="258">
        <v>20</v>
      </c>
      <c r="I413" s="259"/>
      <c r="J413" s="260">
        <f t="shared" si="100"/>
        <v>0</v>
      </c>
      <c r="K413" s="256" t="s">
        <v>6783</v>
      </c>
      <c r="L413" s="261"/>
      <c r="M413" s="262" t="s">
        <v>1</v>
      </c>
      <c r="N413" s="263" t="s">
        <v>40</v>
      </c>
      <c r="O413" s="72"/>
      <c r="P413" s="201">
        <f t="shared" si="101"/>
        <v>0</v>
      </c>
      <c r="Q413" s="201">
        <v>0</v>
      </c>
      <c r="R413" s="201">
        <f t="shared" si="102"/>
        <v>0</v>
      </c>
      <c r="S413" s="201">
        <v>0</v>
      </c>
      <c r="T413" s="202">
        <f t="shared" si="103"/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3" t="s">
        <v>531</v>
      </c>
      <c r="AT413" s="203" t="s">
        <v>340</v>
      </c>
      <c r="AU413" s="203" t="s">
        <v>86</v>
      </c>
      <c r="AY413" s="18" t="s">
        <v>239</v>
      </c>
      <c r="BE413" s="204">
        <f t="shared" si="104"/>
        <v>0</v>
      </c>
      <c r="BF413" s="204">
        <f t="shared" si="105"/>
        <v>0</v>
      </c>
      <c r="BG413" s="204">
        <f t="shared" si="106"/>
        <v>0</v>
      </c>
      <c r="BH413" s="204">
        <f t="shared" si="107"/>
        <v>0</v>
      </c>
      <c r="BI413" s="204">
        <f t="shared" si="108"/>
        <v>0</v>
      </c>
      <c r="BJ413" s="18" t="s">
        <v>83</v>
      </c>
      <c r="BK413" s="204">
        <f t="shared" si="109"/>
        <v>0</v>
      </c>
      <c r="BL413" s="18" t="s">
        <v>169</v>
      </c>
      <c r="BM413" s="203" t="s">
        <v>8413</v>
      </c>
    </row>
    <row r="414" spans="1:65" s="2" customFormat="1" ht="16.5" customHeight="1">
      <c r="A414" s="35"/>
      <c r="B414" s="36"/>
      <c r="C414" s="254" t="s">
        <v>2467</v>
      </c>
      <c r="D414" s="254" t="s">
        <v>340</v>
      </c>
      <c r="E414" s="255" t="s">
        <v>8414</v>
      </c>
      <c r="F414" s="256" t="s">
        <v>8415</v>
      </c>
      <c r="G414" s="257" t="s">
        <v>519</v>
      </c>
      <c r="H414" s="258">
        <v>20</v>
      </c>
      <c r="I414" s="259"/>
      <c r="J414" s="260">
        <f t="shared" si="100"/>
        <v>0</v>
      </c>
      <c r="K414" s="256" t="s">
        <v>6783</v>
      </c>
      <c r="L414" s="261"/>
      <c r="M414" s="262" t="s">
        <v>1</v>
      </c>
      <c r="N414" s="263" t="s">
        <v>40</v>
      </c>
      <c r="O414" s="72"/>
      <c r="P414" s="201">
        <f t="shared" si="101"/>
        <v>0</v>
      </c>
      <c r="Q414" s="201">
        <v>0</v>
      </c>
      <c r="R414" s="201">
        <f t="shared" si="102"/>
        <v>0</v>
      </c>
      <c r="S414" s="201">
        <v>0</v>
      </c>
      <c r="T414" s="202">
        <f t="shared" si="103"/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3" t="s">
        <v>531</v>
      </c>
      <c r="AT414" s="203" t="s">
        <v>340</v>
      </c>
      <c r="AU414" s="203" t="s">
        <v>86</v>
      </c>
      <c r="AY414" s="18" t="s">
        <v>239</v>
      </c>
      <c r="BE414" s="204">
        <f t="shared" si="104"/>
        <v>0</v>
      </c>
      <c r="BF414" s="204">
        <f t="shared" si="105"/>
        <v>0</v>
      </c>
      <c r="BG414" s="204">
        <f t="shared" si="106"/>
        <v>0</v>
      </c>
      <c r="BH414" s="204">
        <f t="shared" si="107"/>
        <v>0</v>
      </c>
      <c r="BI414" s="204">
        <f t="shared" si="108"/>
        <v>0</v>
      </c>
      <c r="BJ414" s="18" t="s">
        <v>83</v>
      </c>
      <c r="BK414" s="204">
        <f t="shared" si="109"/>
        <v>0</v>
      </c>
      <c r="BL414" s="18" t="s">
        <v>169</v>
      </c>
      <c r="BM414" s="203" t="s">
        <v>8416</v>
      </c>
    </row>
    <row r="415" spans="1:65" s="2" customFormat="1" ht="16.5" customHeight="1">
      <c r="A415" s="35"/>
      <c r="B415" s="36"/>
      <c r="C415" s="254" t="s">
        <v>2474</v>
      </c>
      <c r="D415" s="254" t="s">
        <v>340</v>
      </c>
      <c r="E415" s="255" t="s">
        <v>8417</v>
      </c>
      <c r="F415" s="256" t="s">
        <v>8418</v>
      </c>
      <c r="G415" s="257" t="s">
        <v>519</v>
      </c>
      <c r="H415" s="258">
        <v>20</v>
      </c>
      <c r="I415" s="259"/>
      <c r="J415" s="260">
        <f t="shared" si="100"/>
        <v>0</v>
      </c>
      <c r="K415" s="256" t="s">
        <v>6783</v>
      </c>
      <c r="L415" s="261"/>
      <c r="M415" s="262" t="s">
        <v>1</v>
      </c>
      <c r="N415" s="263" t="s">
        <v>40</v>
      </c>
      <c r="O415" s="72"/>
      <c r="P415" s="201">
        <f t="shared" si="101"/>
        <v>0</v>
      </c>
      <c r="Q415" s="201">
        <v>0</v>
      </c>
      <c r="R415" s="201">
        <f t="shared" si="102"/>
        <v>0</v>
      </c>
      <c r="S415" s="201">
        <v>0</v>
      </c>
      <c r="T415" s="202">
        <f t="shared" si="103"/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3" t="s">
        <v>531</v>
      </c>
      <c r="AT415" s="203" t="s">
        <v>340</v>
      </c>
      <c r="AU415" s="203" t="s">
        <v>86</v>
      </c>
      <c r="AY415" s="18" t="s">
        <v>239</v>
      </c>
      <c r="BE415" s="204">
        <f t="shared" si="104"/>
        <v>0</v>
      </c>
      <c r="BF415" s="204">
        <f t="shared" si="105"/>
        <v>0</v>
      </c>
      <c r="BG415" s="204">
        <f t="shared" si="106"/>
        <v>0</v>
      </c>
      <c r="BH415" s="204">
        <f t="shared" si="107"/>
        <v>0</v>
      </c>
      <c r="BI415" s="204">
        <f t="shared" si="108"/>
        <v>0</v>
      </c>
      <c r="BJ415" s="18" t="s">
        <v>83</v>
      </c>
      <c r="BK415" s="204">
        <f t="shared" si="109"/>
        <v>0</v>
      </c>
      <c r="BL415" s="18" t="s">
        <v>169</v>
      </c>
      <c r="BM415" s="203" t="s">
        <v>8419</v>
      </c>
    </row>
    <row r="416" spans="1:65" s="2" customFormat="1" ht="21.75" customHeight="1">
      <c r="A416" s="35"/>
      <c r="B416" s="36"/>
      <c r="C416" s="254" t="s">
        <v>2481</v>
      </c>
      <c r="D416" s="254" t="s">
        <v>340</v>
      </c>
      <c r="E416" s="255" t="s">
        <v>8420</v>
      </c>
      <c r="F416" s="256" t="s">
        <v>8421</v>
      </c>
      <c r="G416" s="257" t="s">
        <v>519</v>
      </c>
      <c r="H416" s="258">
        <v>20</v>
      </c>
      <c r="I416" s="259"/>
      <c r="J416" s="260">
        <f t="shared" si="100"/>
        <v>0</v>
      </c>
      <c r="K416" s="256" t="s">
        <v>6783</v>
      </c>
      <c r="L416" s="261"/>
      <c r="M416" s="262" t="s">
        <v>1</v>
      </c>
      <c r="N416" s="263" t="s">
        <v>40</v>
      </c>
      <c r="O416" s="72"/>
      <c r="P416" s="201">
        <f t="shared" si="101"/>
        <v>0</v>
      </c>
      <c r="Q416" s="201">
        <v>0</v>
      </c>
      <c r="R416" s="201">
        <f t="shared" si="102"/>
        <v>0</v>
      </c>
      <c r="S416" s="201">
        <v>0</v>
      </c>
      <c r="T416" s="202">
        <f t="shared" si="103"/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3" t="s">
        <v>531</v>
      </c>
      <c r="AT416" s="203" t="s">
        <v>340</v>
      </c>
      <c r="AU416" s="203" t="s">
        <v>86</v>
      </c>
      <c r="AY416" s="18" t="s">
        <v>239</v>
      </c>
      <c r="BE416" s="204">
        <f t="shared" si="104"/>
        <v>0</v>
      </c>
      <c r="BF416" s="204">
        <f t="shared" si="105"/>
        <v>0</v>
      </c>
      <c r="BG416" s="204">
        <f t="shared" si="106"/>
        <v>0</v>
      </c>
      <c r="BH416" s="204">
        <f t="shared" si="107"/>
        <v>0</v>
      </c>
      <c r="BI416" s="204">
        <f t="shared" si="108"/>
        <v>0</v>
      </c>
      <c r="BJ416" s="18" t="s">
        <v>83</v>
      </c>
      <c r="BK416" s="204">
        <f t="shared" si="109"/>
        <v>0</v>
      </c>
      <c r="BL416" s="18" t="s">
        <v>169</v>
      </c>
      <c r="BM416" s="203" t="s">
        <v>8422</v>
      </c>
    </row>
    <row r="417" spans="1:65" s="2" customFormat="1" ht="21.75" customHeight="1">
      <c r="A417" s="35"/>
      <c r="B417" s="36"/>
      <c r="C417" s="254" t="s">
        <v>2487</v>
      </c>
      <c r="D417" s="254" t="s">
        <v>340</v>
      </c>
      <c r="E417" s="255" t="s">
        <v>8423</v>
      </c>
      <c r="F417" s="256" t="s">
        <v>8424</v>
      </c>
      <c r="G417" s="257" t="s">
        <v>519</v>
      </c>
      <c r="H417" s="258">
        <v>20</v>
      </c>
      <c r="I417" s="259"/>
      <c r="J417" s="260">
        <f t="shared" si="100"/>
        <v>0</v>
      </c>
      <c r="K417" s="256" t="s">
        <v>6783</v>
      </c>
      <c r="L417" s="261"/>
      <c r="M417" s="262" t="s">
        <v>1</v>
      </c>
      <c r="N417" s="263" t="s">
        <v>40</v>
      </c>
      <c r="O417" s="72"/>
      <c r="P417" s="201">
        <f t="shared" si="101"/>
        <v>0</v>
      </c>
      <c r="Q417" s="201">
        <v>0</v>
      </c>
      <c r="R417" s="201">
        <f t="shared" si="102"/>
        <v>0</v>
      </c>
      <c r="S417" s="201">
        <v>0</v>
      </c>
      <c r="T417" s="202">
        <f t="shared" si="103"/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3" t="s">
        <v>531</v>
      </c>
      <c r="AT417" s="203" t="s">
        <v>340</v>
      </c>
      <c r="AU417" s="203" t="s">
        <v>86</v>
      </c>
      <c r="AY417" s="18" t="s">
        <v>239</v>
      </c>
      <c r="BE417" s="204">
        <f t="shared" si="104"/>
        <v>0</v>
      </c>
      <c r="BF417" s="204">
        <f t="shared" si="105"/>
        <v>0</v>
      </c>
      <c r="BG417" s="204">
        <f t="shared" si="106"/>
        <v>0</v>
      </c>
      <c r="BH417" s="204">
        <f t="shared" si="107"/>
        <v>0</v>
      </c>
      <c r="BI417" s="204">
        <f t="shared" si="108"/>
        <v>0</v>
      </c>
      <c r="BJ417" s="18" t="s">
        <v>83</v>
      </c>
      <c r="BK417" s="204">
        <f t="shared" si="109"/>
        <v>0</v>
      </c>
      <c r="BL417" s="18" t="s">
        <v>169</v>
      </c>
      <c r="BM417" s="203" t="s">
        <v>8425</v>
      </c>
    </row>
    <row r="418" spans="1:65" s="2" customFormat="1" ht="24.2" customHeight="1">
      <c r="A418" s="35"/>
      <c r="B418" s="36"/>
      <c r="C418" s="254" t="s">
        <v>2494</v>
      </c>
      <c r="D418" s="254" t="s">
        <v>340</v>
      </c>
      <c r="E418" s="255" t="s">
        <v>8426</v>
      </c>
      <c r="F418" s="256" t="s">
        <v>8427</v>
      </c>
      <c r="G418" s="257" t="s">
        <v>519</v>
      </c>
      <c r="H418" s="258">
        <v>40</v>
      </c>
      <c r="I418" s="259"/>
      <c r="J418" s="260">
        <f t="shared" si="100"/>
        <v>0</v>
      </c>
      <c r="K418" s="256" t="s">
        <v>6783</v>
      </c>
      <c r="L418" s="261"/>
      <c r="M418" s="262" t="s">
        <v>1</v>
      </c>
      <c r="N418" s="263" t="s">
        <v>40</v>
      </c>
      <c r="O418" s="72"/>
      <c r="P418" s="201">
        <f t="shared" si="101"/>
        <v>0</v>
      </c>
      <c r="Q418" s="201">
        <v>0</v>
      </c>
      <c r="R418" s="201">
        <f t="shared" si="102"/>
        <v>0</v>
      </c>
      <c r="S418" s="201">
        <v>0</v>
      </c>
      <c r="T418" s="202">
        <f t="shared" si="103"/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3" t="s">
        <v>531</v>
      </c>
      <c r="AT418" s="203" t="s">
        <v>340</v>
      </c>
      <c r="AU418" s="203" t="s">
        <v>86</v>
      </c>
      <c r="AY418" s="18" t="s">
        <v>239</v>
      </c>
      <c r="BE418" s="204">
        <f t="shared" si="104"/>
        <v>0</v>
      </c>
      <c r="BF418" s="204">
        <f t="shared" si="105"/>
        <v>0</v>
      </c>
      <c r="BG418" s="204">
        <f t="shared" si="106"/>
        <v>0</v>
      </c>
      <c r="BH418" s="204">
        <f t="shared" si="107"/>
        <v>0</v>
      </c>
      <c r="BI418" s="204">
        <f t="shared" si="108"/>
        <v>0</v>
      </c>
      <c r="BJ418" s="18" t="s">
        <v>83</v>
      </c>
      <c r="BK418" s="204">
        <f t="shared" si="109"/>
        <v>0</v>
      </c>
      <c r="BL418" s="18" t="s">
        <v>169</v>
      </c>
      <c r="BM418" s="203" t="s">
        <v>8428</v>
      </c>
    </row>
    <row r="419" spans="1:65" s="2" customFormat="1" ht="21.75" customHeight="1">
      <c r="A419" s="35"/>
      <c r="B419" s="36"/>
      <c r="C419" s="254" t="s">
        <v>2510</v>
      </c>
      <c r="D419" s="254" t="s">
        <v>340</v>
      </c>
      <c r="E419" s="255" t="s">
        <v>8429</v>
      </c>
      <c r="F419" s="256" t="s">
        <v>8430</v>
      </c>
      <c r="G419" s="257" t="s">
        <v>519</v>
      </c>
      <c r="H419" s="258">
        <v>20</v>
      </c>
      <c r="I419" s="259"/>
      <c r="J419" s="260">
        <f t="shared" si="100"/>
        <v>0</v>
      </c>
      <c r="K419" s="256" t="s">
        <v>6783</v>
      </c>
      <c r="L419" s="261"/>
      <c r="M419" s="262" t="s">
        <v>1</v>
      </c>
      <c r="N419" s="263" t="s">
        <v>40</v>
      </c>
      <c r="O419" s="72"/>
      <c r="P419" s="201">
        <f t="shared" si="101"/>
        <v>0</v>
      </c>
      <c r="Q419" s="201">
        <v>0</v>
      </c>
      <c r="R419" s="201">
        <f t="shared" si="102"/>
        <v>0</v>
      </c>
      <c r="S419" s="201">
        <v>0</v>
      </c>
      <c r="T419" s="202">
        <f t="shared" si="103"/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3" t="s">
        <v>531</v>
      </c>
      <c r="AT419" s="203" t="s">
        <v>340</v>
      </c>
      <c r="AU419" s="203" t="s">
        <v>86</v>
      </c>
      <c r="AY419" s="18" t="s">
        <v>239</v>
      </c>
      <c r="BE419" s="204">
        <f t="shared" si="104"/>
        <v>0</v>
      </c>
      <c r="BF419" s="204">
        <f t="shared" si="105"/>
        <v>0</v>
      </c>
      <c r="BG419" s="204">
        <f t="shared" si="106"/>
        <v>0</v>
      </c>
      <c r="BH419" s="204">
        <f t="shared" si="107"/>
        <v>0</v>
      </c>
      <c r="BI419" s="204">
        <f t="shared" si="108"/>
        <v>0</v>
      </c>
      <c r="BJ419" s="18" t="s">
        <v>83</v>
      </c>
      <c r="BK419" s="204">
        <f t="shared" si="109"/>
        <v>0</v>
      </c>
      <c r="BL419" s="18" t="s">
        <v>169</v>
      </c>
      <c r="BM419" s="203" t="s">
        <v>8431</v>
      </c>
    </row>
    <row r="420" spans="1:65" s="2" customFormat="1" ht="24.2" customHeight="1">
      <c r="A420" s="35"/>
      <c r="B420" s="36"/>
      <c r="C420" s="254" t="s">
        <v>2520</v>
      </c>
      <c r="D420" s="254" t="s">
        <v>340</v>
      </c>
      <c r="E420" s="255" t="s">
        <v>8432</v>
      </c>
      <c r="F420" s="256" t="s">
        <v>8433</v>
      </c>
      <c r="G420" s="257" t="s">
        <v>519</v>
      </c>
      <c r="H420" s="258">
        <v>20</v>
      </c>
      <c r="I420" s="259"/>
      <c r="J420" s="260">
        <f t="shared" si="100"/>
        <v>0</v>
      </c>
      <c r="K420" s="256" t="s">
        <v>6783</v>
      </c>
      <c r="L420" s="261"/>
      <c r="M420" s="262" t="s">
        <v>1</v>
      </c>
      <c r="N420" s="263" t="s">
        <v>40</v>
      </c>
      <c r="O420" s="72"/>
      <c r="P420" s="201">
        <f t="shared" si="101"/>
        <v>0</v>
      </c>
      <c r="Q420" s="201">
        <v>0</v>
      </c>
      <c r="R420" s="201">
        <f t="shared" si="102"/>
        <v>0</v>
      </c>
      <c r="S420" s="201">
        <v>0</v>
      </c>
      <c r="T420" s="202">
        <f t="shared" si="103"/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3" t="s">
        <v>531</v>
      </c>
      <c r="AT420" s="203" t="s">
        <v>340</v>
      </c>
      <c r="AU420" s="203" t="s">
        <v>86</v>
      </c>
      <c r="AY420" s="18" t="s">
        <v>239</v>
      </c>
      <c r="BE420" s="204">
        <f t="shared" si="104"/>
        <v>0</v>
      </c>
      <c r="BF420" s="204">
        <f t="shared" si="105"/>
        <v>0</v>
      </c>
      <c r="BG420" s="204">
        <f t="shared" si="106"/>
        <v>0</v>
      </c>
      <c r="BH420" s="204">
        <f t="shared" si="107"/>
        <v>0</v>
      </c>
      <c r="BI420" s="204">
        <f t="shared" si="108"/>
        <v>0</v>
      </c>
      <c r="BJ420" s="18" t="s">
        <v>83</v>
      </c>
      <c r="BK420" s="204">
        <f t="shared" si="109"/>
        <v>0</v>
      </c>
      <c r="BL420" s="18" t="s">
        <v>169</v>
      </c>
      <c r="BM420" s="203" t="s">
        <v>8434</v>
      </c>
    </row>
    <row r="421" spans="1:65" s="2" customFormat="1" ht="21.75" customHeight="1">
      <c r="A421" s="35"/>
      <c r="B421" s="36"/>
      <c r="C421" s="254" t="s">
        <v>2528</v>
      </c>
      <c r="D421" s="254" t="s">
        <v>340</v>
      </c>
      <c r="E421" s="255" t="s">
        <v>8435</v>
      </c>
      <c r="F421" s="256" t="s">
        <v>8436</v>
      </c>
      <c r="G421" s="257" t="s">
        <v>519</v>
      </c>
      <c r="H421" s="258">
        <v>20</v>
      </c>
      <c r="I421" s="259"/>
      <c r="J421" s="260">
        <f t="shared" si="100"/>
        <v>0</v>
      </c>
      <c r="K421" s="256" t="s">
        <v>6783</v>
      </c>
      <c r="L421" s="261"/>
      <c r="M421" s="262" t="s">
        <v>1</v>
      </c>
      <c r="N421" s="263" t="s">
        <v>40</v>
      </c>
      <c r="O421" s="72"/>
      <c r="P421" s="201">
        <f t="shared" si="101"/>
        <v>0</v>
      </c>
      <c r="Q421" s="201">
        <v>0</v>
      </c>
      <c r="R421" s="201">
        <f t="shared" si="102"/>
        <v>0</v>
      </c>
      <c r="S421" s="201">
        <v>0</v>
      </c>
      <c r="T421" s="202">
        <f t="shared" si="103"/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3" t="s">
        <v>531</v>
      </c>
      <c r="AT421" s="203" t="s">
        <v>340</v>
      </c>
      <c r="AU421" s="203" t="s">
        <v>86</v>
      </c>
      <c r="AY421" s="18" t="s">
        <v>239</v>
      </c>
      <c r="BE421" s="204">
        <f t="shared" si="104"/>
        <v>0</v>
      </c>
      <c r="BF421" s="204">
        <f t="shared" si="105"/>
        <v>0</v>
      </c>
      <c r="BG421" s="204">
        <f t="shared" si="106"/>
        <v>0</v>
      </c>
      <c r="BH421" s="204">
        <f t="shared" si="107"/>
        <v>0</v>
      </c>
      <c r="BI421" s="204">
        <f t="shared" si="108"/>
        <v>0</v>
      </c>
      <c r="BJ421" s="18" t="s">
        <v>83</v>
      </c>
      <c r="BK421" s="204">
        <f t="shared" si="109"/>
        <v>0</v>
      </c>
      <c r="BL421" s="18" t="s">
        <v>169</v>
      </c>
      <c r="BM421" s="203" t="s">
        <v>8437</v>
      </c>
    </row>
    <row r="422" spans="1:65" s="12" customFormat="1" ht="22.9" customHeight="1">
      <c r="B422" s="176"/>
      <c r="C422" s="177"/>
      <c r="D422" s="178" t="s">
        <v>74</v>
      </c>
      <c r="E422" s="190" t="s">
        <v>8438</v>
      </c>
      <c r="F422" s="190" t="s">
        <v>8439</v>
      </c>
      <c r="G422" s="177"/>
      <c r="H422" s="177"/>
      <c r="I422" s="180"/>
      <c r="J422" s="191">
        <f>BK422</f>
        <v>0</v>
      </c>
      <c r="K422" s="177"/>
      <c r="L422" s="182"/>
      <c r="M422" s="183"/>
      <c r="N422" s="184"/>
      <c r="O422" s="184"/>
      <c r="P422" s="185">
        <f>SUM(P423:P424)</f>
        <v>0</v>
      </c>
      <c r="Q422" s="184"/>
      <c r="R422" s="185">
        <f>SUM(R423:R424)</f>
        <v>0</v>
      </c>
      <c r="S422" s="184"/>
      <c r="T422" s="186">
        <f>SUM(T423:T424)</f>
        <v>0</v>
      </c>
      <c r="AR422" s="187" t="s">
        <v>86</v>
      </c>
      <c r="AT422" s="188" t="s">
        <v>74</v>
      </c>
      <c r="AU422" s="188" t="s">
        <v>83</v>
      </c>
      <c r="AY422" s="187" t="s">
        <v>239</v>
      </c>
      <c r="BK422" s="189">
        <f>SUM(BK423:BK424)</f>
        <v>0</v>
      </c>
    </row>
    <row r="423" spans="1:65" s="2" customFormat="1" ht="21.75" customHeight="1">
      <c r="A423" s="35"/>
      <c r="B423" s="36"/>
      <c r="C423" s="254" t="s">
        <v>2534</v>
      </c>
      <c r="D423" s="254" t="s">
        <v>340</v>
      </c>
      <c r="E423" s="255" t="s">
        <v>8440</v>
      </c>
      <c r="F423" s="256" t="s">
        <v>8441</v>
      </c>
      <c r="G423" s="257" t="s">
        <v>519</v>
      </c>
      <c r="H423" s="258">
        <v>60</v>
      </c>
      <c r="I423" s="259"/>
      <c r="J423" s="260">
        <f>ROUND(I423*H423,2)</f>
        <v>0</v>
      </c>
      <c r="K423" s="256" t="s">
        <v>6783</v>
      </c>
      <c r="L423" s="261"/>
      <c r="M423" s="262" t="s">
        <v>1</v>
      </c>
      <c r="N423" s="263" t="s">
        <v>40</v>
      </c>
      <c r="O423" s="72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3" t="s">
        <v>531</v>
      </c>
      <c r="AT423" s="203" t="s">
        <v>340</v>
      </c>
      <c r="AU423" s="203" t="s">
        <v>86</v>
      </c>
      <c r="AY423" s="18" t="s">
        <v>239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8" t="s">
        <v>83</v>
      </c>
      <c r="BK423" s="204">
        <f>ROUND(I423*H423,2)</f>
        <v>0</v>
      </c>
      <c r="BL423" s="18" t="s">
        <v>169</v>
      </c>
      <c r="BM423" s="203" t="s">
        <v>8442</v>
      </c>
    </row>
    <row r="424" spans="1:65" s="2" customFormat="1" ht="21.75" customHeight="1">
      <c r="A424" s="35"/>
      <c r="B424" s="36"/>
      <c r="C424" s="254" t="s">
        <v>2540</v>
      </c>
      <c r="D424" s="254" t="s">
        <v>340</v>
      </c>
      <c r="E424" s="255" t="s">
        <v>8443</v>
      </c>
      <c r="F424" s="256" t="s">
        <v>8444</v>
      </c>
      <c r="G424" s="257" t="s">
        <v>519</v>
      </c>
      <c r="H424" s="258">
        <v>30</v>
      </c>
      <c r="I424" s="259"/>
      <c r="J424" s="260">
        <f>ROUND(I424*H424,2)</f>
        <v>0</v>
      </c>
      <c r="K424" s="256" t="s">
        <v>6783</v>
      </c>
      <c r="L424" s="261"/>
      <c r="M424" s="262" t="s">
        <v>1</v>
      </c>
      <c r="N424" s="263" t="s">
        <v>40</v>
      </c>
      <c r="O424" s="72"/>
      <c r="P424" s="201">
        <f>O424*H424</f>
        <v>0</v>
      </c>
      <c r="Q424" s="201">
        <v>0</v>
      </c>
      <c r="R424" s="201">
        <f>Q424*H424</f>
        <v>0</v>
      </c>
      <c r="S424" s="201">
        <v>0</v>
      </c>
      <c r="T424" s="20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3" t="s">
        <v>531</v>
      </c>
      <c r="AT424" s="203" t="s">
        <v>340</v>
      </c>
      <c r="AU424" s="203" t="s">
        <v>86</v>
      </c>
      <c r="AY424" s="18" t="s">
        <v>239</v>
      </c>
      <c r="BE424" s="204">
        <f>IF(N424="základní",J424,0)</f>
        <v>0</v>
      </c>
      <c r="BF424" s="204">
        <f>IF(N424="snížená",J424,0)</f>
        <v>0</v>
      </c>
      <c r="BG424" s="204">
        <f>IF(N424="zákl. přenesená",J424,0)</f>
        <v>0</v>
      </c>
      <c r="BH424" s="204">
        <f>IF(N424="sníž. přenesená",J424,0)</f>
        <v>0</v>
      </c>
      <c r="BI424" s="204">
        <f>IF(N424="nulová",J424,0)</f>
        <v>0</v>
      </c>
      <c r="BJ424" s="18" t="s">
        <v>83</v>
      </c>
      <c r="BK424" s="204">
        <f>ROUND(I424*H424,2)</f>
        <v>0</v>
      </c>
      <c r="BL424" s="18" t="s">
        <v>169</v>
      </c>
      <c r="BM424" s="203" t="s">
        <v>8445</v>
      </c>
    </row>
    <row r="425" spans="1:65" s="12" customFormat="1" ht="22.9" customHeight="1">
      <c r="B425" s="176"/>
      <c r="C425" s="177"/>
      <c r="D425" s="178" t="s">
        <v>74</v>
      </c>
      <c r="E425" s="190" t="s">
        <v>8446</v>
      </c>
      <c r="F425" s="190" t="s">
        <v>8447</v>
      </c>
      <c r="G425" s="177"/>
      <c r="H425" s="177"/>
      <c r="I425" s="180"/>
      <c r="J425" s="191">
        <f>BK425</f>
        <v>0</v>
      </c>
      <c r="K425" s="177"/>
      <c r="L425" s="182"/>
      <c r="M425" s="183"/>
      <c r="N425" s="184"/>
      <c r="O425" s="184"/>
      <c r="P425" s="185">
        <f>SUM(P426:P437)</f>
        <v>0</v>
      </c>
      <c r="Q425" s="184"/>
      <c r="R425" s="185">
        <f>SUM(R426:R437)</f>
        <v>0</v>
      </c>
      <c r="S425" s="184"/>
      <c r="T425" s="186">
        <f>SUM(T426:T437)</f>
        <v>0</v>
      </c>
      <c r="AR425" s="187" t="s">
        <v>86</v>
      </c>
      <c r="AT425" s="188" t="s">
        <v>74</v>
      </c>
      <c r="AU425" s="188" t="s">
        <v>83</v>
      </c>
      <c r="AY425" s="187" t="s">
        <v>239</v>
      </c>
      <c r="BK425" s="189">
        <f>SUM(BK426:BK437)</f>
        <v>0</v>
      </c>
    </row>
    <row r="426" spans="1:65" s="2" customFormat="1" ht="24.2" customHeight="1">
      <c r="A426" s="35"/>
      <c r="B426" s="36"/>
      <c r="C426" s="192" t="s">
        <v>2546</v>
      </c>
      <c r="D426" s="192" t="s">
        <v>241</v>
      </c>
      <c r="E426" s="193" t="s">
        <v>8448</v>
      </c>
      <c r="F426" s="194" t="s">
        <v>8449</v>
      </c>
      <c r="G426" s="195" t="s">
        <v>5317</v>
      </c>
      <c r="H426" s="196">
        <v>1</v>
      </c>
      <c r="I426" s="197"/>
      <c r="J426" s="198">
        <f t="shared" ref="J426:J437" si="110">ROUND(I426*H426,2)</f>
        <v>0</v>
      </c>
      <c r="K426" s="194" t="s">
        <v>6783</v>
      </c>
      <c r="L426" s="40"/>
      <c r="M426" s="199" t="s">
        <v>1</v>
      </c>
      <c r="N426" s="200" t="s">
        <v>40</v>
      </c>
      <c r="O426" s="72"/>
      <c r="P426" s="201">
        <f t="shared" ref="P426:P437" si="111">O426*H426</f>
        <v>0</v>
      </c>
      <c r="Q426" s="201">
        <v>0</v>
      </c>
      <c r="R426" s="201">
        <f t="shared" ref="R426:R437" si="112">Q426*H426</f>
        <v>0</v>
      </c>
      <c r="S426" s="201">
        <v>0</v>
      </c>
      <c r="T426" s="202">
        <f t="shared" ref="T426:T437" si="113"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3" t="s">
        <v>169</v>
      </c>
      <c r="AT426" s="203" t="s">
        <v>241</v>
      </c>
      <c r="AU426" s="203" t="s">
        <v>86</v>
      </c>
      <c r="AY426" s="18" t="s">
        <v>239</v>
      </c>
      <c r="BE426" s="204">
        <f t="shared" ref="BE426:BE437" si="114">IF(N426="základní",J426,0)</f>
        <v>0</v>
      </c>
      <c r="BF426" s="204">
        <f t="shared" ref="BF426:BF437" si="115">IF(N426="snížená",J426,0)</f>
        <v>0</v>
      </c>
      <c r="BG426" s="204">
        <f t="shared" ref="BG426:BG437" si="116">IF(N426="zákl. přenesená",J426,0)</f>
        <v>0</v>
      </c>
      <c r="BH426" s="204">
        <f t="shared" ref="BH426:BH437" si="117">IF(N426="sníž. přenesená",J426,0)</f>
        <v>0</v>
      </c>
      <c r="BI426" s="204">
        <f t="shared" ref="BI426:BI437" si="118">IF(N426="nulová",J426,0)</f>
        <v>0</v>
      </c>
      <c r="BJ426" s="18" t="s">
        <v>83</v>
      </c>
      <c r="BK426" s="204">
        <f t="shared" ref="BK426:BK437" si="119">ROUND(I426*H426,2)</f>
        <v>0</v>
      </c>
      <c r="BL426" s="18" t="s">
        <v>169</v>
      </c>
      <c r="BM426" s="203" t="s">
        <v>8450</v>
      </c>
    </row>
    <row r="427" spans="1:65" s="2" customFormat="1" ht="16.5" customHeight="1">
      <c r="A427" s="35"/>
      <c r="B427" s="36"/>
      <c r="C427" s="192" t="s">
        <v>2551</v>
      </c>
      <c r="D427" s="192" t="s">
        <v>241</v>
      </c>
      <c r="E427" s="193" t="s">
        <v>8451</v>
      </c>
      <c r="F427" s="194" t="s">
        <v>8452</v>
      </c>
      <c r="G427" s="195" t="s">
        <v>5317</v>
      </c>
      <c r="H427" s="196">
        <v>1</v>
      </c>
      <c r="I427" s="197"/>
      <c r="J427" s="198">
        <f t="shared" si="110"/>
        <v>0</v>
      </c>
      <c r="K427" s="194" t="s">
        <v>6783</v>
      </c>
      <c r="L427" s="40"/>
      <c r="M427" s="199" t="s">
        <v>1</v>
      </c>
      <c r="N427" s="200" t="s">
        <v>40</v>
      </c>
      <c r="O427" s="72"/>
      <c r="P427" s="201">
        <f t="shared" si="111"/>
        <v>0</v>
      </c>
      <c r="Q427" s="201">
        <v>0</v>
      </c>
      <c r="R427" s="201">
        <f t="shared" si="112"/>
        <v>0</v>
      </c>
      <c r="S427" s="201">
        <v>0</v>
      </c>
      <c r="T427" s="202">
        <f t="shared" si="113"/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3" t="s">
        <v>169</v>
      </c>
      <c r="AT427" s="203" t="s">
        <v>241</v>
      </c>
      <c r="AU427" s="203" t="s">
        <v>86</v>
      </c>
      <c r="AY427" s="18" t="s">
        <v>239</v>
      </c>
      <c r="BE427" s="204">
        <f t="shared" si="114"/>
        <v>0</v>
      </c>
      <c r="BF427" s="204">
        <f t="shared" si="115"/>
        <v>0</v>
      </c>
      <c r="BG427" s="204">
        <f t="shared" si="116"/>
        <v>0</v>
      </c>
      <c r="BH427" s="204">
        <f t="shared" si="117"/>
        <v>0</v>
      </c>
      <c r="BI427" s="204">
        <f t="shared" si="118"/>
        <v>0</v>
      </c>
      <c r="BJ427" s="18" t="s">
        <v>83</v>
      </c>
      <c r="BK427" s="204">
        <f t="shared" si="119"/>
        <v>0</v>
      </c>
      <c r="BL427" s="18" t="s">
        <v>169</v>
      </c>
      <c r="BM427" s="203" t="s">
        <v>8453</v>
      </c>
    </row>
    <row r="428" spans="1:65" s="2" customFormat="1" ht="16.5" customHeight="1">
      <c r="A428" s="35"/>
      <c r="B428" s="36"/>
      <c r="C428" s="192" t="s">
        <v>2557</v>
      </c>
      <c r="D428" s="192" t="s">
        <v>241</v>
      </c>
      <c r="E428" s="193" t="s">
        <v>8454</v>
      </c>
      <c r="F428" s="194" t="s">
        <v>8455</v>
      </c>
      <c r="G428" s="195" t="s">
        <v>5317</v>
      </c>
      <c r="H428" s="196">
        <v>1</v>
      </c>
      <c r="I428" s="197"/>
      <c r="J428" s="198">
        <f t="shared" si="110"/>
        <v>0</v>
      </c>
      <c r="K428" s="194" t="s">
        <v>6783</v>
      </c>
      <c r="L428" s="40"/>
      <c r="M428" s="199" t="s">
        <v>1</v>
      </c>
      <c r="N428" s="200" t="s">
        <v>40</v>
      </c>
      <c r="O428" s="72"/>
      <c r="P428" s="201">
        <f t="shared" si="111"/>
        <v>0</v>
      </c>
      <c r="Q428" s="201">
        <v>0</v>
      </c>
      <c r="R428" s="201">
        <f t="shared" si="112"/>
        <v>0</v>
      </c>
      <c r="S428" s="201">
        <v>0</v>
      </c>
      <c r="T428" s="202">
        <f t="shared" si="113"/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3" t="s">
        <v>169</v>
      </c>
      <c r="AT428" s="203" t="s">
        <v>241</v>
      </c>
      <c r="AU428" s="203" t="s">
        <v>86</v>
      </c>
      <c r="AY428" s="18" t="s">
        <v>239</v>
      </c>
      <c r="BE428" s="204">
        <f t="shared" si="114"/>
        <v>0</v>
      </c>
      <c r="BF428" s="204">
        <f t="shared" si="115"/>
        <v>0</v>
      </c>
      <c r="BG428" s="204">
        <f t="shared" si="116"/>
        <v>0</v>
      </c>
      <c r="BH428" s="204">
        <f t="shared" si="117"/>
        <v>0</v>
      </c>
      <c r="BI428" s="204">
        <f t="shared" si="118"/>
        <v>0</v>
      </c>
      <c r="BJ428" s="18" t="s">
        <v>83</v>
      </c>
      <c r="BK428" s="204">
        <f t="shared" si="119"/>
        <v>0</v>
      </c>
      <c r="BL428" s="18" t="s">
        <v>169</v>
      </c>
      <c r="BM428" s="203" t="s">
        <v>8456</v>
      </c>
    </row>
    <row r="429" spans="1:65" s="2" customFormat="1" ht="16.5" customHeight="1">
      <c r="A429" s="35"/>
      <c r="B429" s="36"/>
      <c r="C429" s="192" t="s">
        <v>2569</v>
      </c>
      <c r="D429" s="192" t="s">
        <v>241</v>
      </c>
      <c r="E429" s="193" t="s">
        <v>8457</v>
      </c>
      <c r="F429" s="194" t="s">
        <v>8458</v>
      </c>
      <c r="G429" s="195" t="s">
        <v>5317</v>
      </c>
      <c r="H429" s="196">
        <v>1</v>
      </c>
      <c r="I429" s="197"/>
      <c r="J429" s="198">
        <f t="shared" si="110"/>
        <v>0</v>
      </c>
      <c r="K429" s="194" t="s">
        <v>6783</v>
      </c>
      <c r="L429" s="40"/>
      <c r="M429" s="199" t="s">
        <v>1</v>
      </c>
      <c r="N429" s="200" t="s">
        <v>40</v>
      </c>
      <c r="O429" s="72"/>
      <c r="P429" s="201">
        <f t="shared" si="111"/>
        <v>0</v>
      </c>
      <c r="Q429" s="201">
        <v>0</v>
      </c>
      <c r="R429" s="201">
        <f t="shared" si="112"/>
        <v>0</v>
      </c>
      <c r="S429" s="201">
        <v>0</v>
      </c>
      <c r="T429" s="202">
        <f t="shared" si="113"/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3" t="s">
        <v>169</v>
      </c>
      <c r="AT429" s="203" t="s">
        <v>241</v>
      </c>
      <c r="AU429" s="203" t="s">
        <v>86</v>
      </c>
      <c r="AY429" s="18" t="s">
        <v>239</v>
      </c>
      <c r="BE429" s="204">
        <f t="shared" si="114"/>
        <v>0</v>
      </c>
      <c r="BF429" s="204">
        <f t="shared" si="115"/>
        <v>0</v>
      </c>
      <c r="BG429" s="204">
        <f t="shared" si="116"/>
        <v>0</v>
      </c>
      <c r="BH429" s="204">
        <f t="shared" si="117"/>
        <v>0</v>
      </c>
      <c r="BI429" s="204">
        <f t="shared" si="118"/>
        <v>0</v>
      </c>
      <c r="BJ429" s="18" t="s">
        <v>83</v>
      </c>
      <c r="BK429" s="204">
        <f t="shared" si="119"/>
        <v>0</v>
      </c>
      <c r="BL429" s="18" t="s">
        <v>169</v>
      </c>
      <c r="BM429" s="203" t="s">
        <v>8459</v>
      </c>
    </row>
    <row r="430" spans="1:65" s="2" customFormat="1" ht="16.5" customHeight="1">
      <c r="A430" s="35"/>
      <c r="B430" s="36"/>
      <c r="C430" s="192" t="s">
        <v>2577</v>
      </c>
      <c r="D430" s="192" t="s">
        <v>241</v>
      </c>
      <c r="E430" s="193" t="s">
        <v>8460</v>
      </c>
      <c r="F430" s="194" t="s">
        <v>8461</v>
      </c>
      <c r="G430" s="195" t="s">
        <v>5317</v>
      </c>
      <c r="H430" s="196">
        <v>1</v>
      </c>
      <c r="I430" s="197"/>
      <c r="J430" s="198">
        <f t="shared" si="110"/>
        <v>0</v>
      </c>
      <c r="K430" s="194" t="s">
        <v>6783</v>
      </c>
      <c r="L430" s="40"/>
      <c r="M430" s="199" t="s">
        <v>1</v>
      </c>
      <c r="N430" s="200" t="s">
        <v>40</v>
      </c>
      <c r="O430" s="72"/>
      <c r="P430" s="201">
        <f t="shared" si="111"/>
        <v>0</v>
      </c>
      <c r="Q430" s="201">
        <v>0</v>
      </c>
      <c r="R430" s="201">
        <f t="shared" si="112"/>
        <v>0</v>
      </c>
      <c r="S430" s="201">
        <v>0</v>
      </c>
      <c r="T430" s="202">
        <f t="shared" si="113"/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3" t="s">
        <v>169</v>
      </c>
      <c r="AT430" s="203" t="s">
        <v>241</v>
      </c>
      <c r="AU430" s="203" t="s">
        <v>86</v>
      </c>
      <c r="AY430" s="18" t="s">
        <v>239</v>
      </c>
      <c r="BE430" s="204">
        <f t="shared" si="114"/>
        <v>0</v>
      </c>
      <c r="BF430" s="204">
        <f t="shared" si="115"/>
        <v>0</v>
      </c>
      <c r="BG430" s="204">
        <f t="shared" si="116"/>
        <v>0</v>
      </c>
      <c r="BH430" s="204">
        <f t="shared" si="117"/>
        <v>0</v>
      </c>
      <c r="BI430" s="204">
        <f t="shared" si="118"/>
        <v>0</v>
      </c>
      <c r="BJ430" s="18" t="s">
        <v>83</v>
      </c>
      <c r="BK430" s="204">
        <f t="shared" si="119"/>
        <v>0</v>
      </c>
      <c r="BL430" s="18" t="s">
        <v>169</v>
      </c>
      <c r="BM430" s="203" t="s">
        <v>8462</v>
      </c>
    </row>
    <row r="431" spans="1:65" s="2" customFormat="1" ht="16.5" customHeight="1">
      <c r="A431" s="35"/>
      <c r="B431" s="36"/>
      <c r="C431" s="192" t="s">
        <v>2583</v>
      </c>
      <c r="D431" s="192" t="s">
        <v>241</v>
      </c>
      <c r="E431" s="193" t="s">
        <v>8463</v>
      </c>
      <c r="F431" s="194" t="s">
        <v>8464</v>
      </c>
      <c r="G431" s="195" t="s">
        <v>5317</v>
      </c>
      <c r="H431" s="196">
        <v>1</v>
      </c>
      <c r="I431" s="197"/>
      <c r="J431" s="198">
        <f t="shared" si="110"/>
        <v>0</v>
      </c>
      <c r="K431" s="194" t="s">
        <v>6783</v>
      </c>
      <c r="L431" s="40"/>
      <c r="M431" s="199" t="s">
        <v>1</v>
      </c>
      <c r="N431" s="200" t="s">
        <v>40</v>
      </c>
      <c r="O431" s="72"/>
      <c r="P431" s="201">
        <f t="shared" si="111"/>
        <v>0</v>
      </c>
      <c r="Q431" s="201">
        <v>0</v>
      </c>
      <c r="R431" s="201">
        <f t="shared" si="112"/>
        <v>0</v>
      </c>
      <c r="S431" s="201">
        <v>0</v>
      </c>
      <c r="T431" s="202">
        <f t="shared" si="113"/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3" t="s">
        <v>169</v>
      </c>
      <c r="AT431" s="203" t="s">
        <v>241</v>
      </c>
      <c r="AU431" s="203" t="s">
        <v>86</v>
      </c>
      <c r="AY431" s="18" t="s">
        <v>239</v>
      </c>
      <c r="BE431" s="204">
        <f t="shared" si="114"/>
        <v>0</v>
      </c>
      <c r="BF431" s="204">
        <f t="shared" si="115"/>
        <v>0</v>
      </c>
      <c r="BG431" s="204">
        <f t="shared" si="116"/>
        <v>0</v>
      </c>
      <c r="BH431" s="204">
        <f t="shared" si="117"/>
        <v>0</v>
      </c>
      <c r="BI431" s="204">
        <f t="shared" si="118"/>
        <v>0</v>
      </c>
      <c r="BJ431" s="18" t="s">
        <v>83</v>
      </c>
      <c r="BK431" s="204">
        <f t="shared" si="119"/>
        <v>0</v>
      </c>
      <c r="BL431" s="18" t="s">
        <v>169</v>
      </c>
      <c r="BM431" s="203" t="s">
        <v>8465</v>
      </c>
    </row>
    <row r="432" spans="1:65" s="2" customFormat="1" ht="16.5" customHeight="1">
      <c r="A432" s="35"/>
      <c r="B432" s="36"/>
      <c r="C432" s="192" t="s">
        <v>2590</v>
      </c>
      <c r="D432" s="192" t="s">
        <v>241</v>
      </c>
      <c r="E432" s="193" t="s">
        <v>8466</v>
      </c>
      <c r="F432" s="194" t="s">
        <v>8467</v>
      </c>
      <c r="G432" s="195" t="s">
        <v>5317</v>
      </c>
      <c r="H432" s="196">
        <v>1</v>
      </c>
      <c r="I432" s="197"/>
      <c r="J432" s="198">
        <f t="shared" si="110"/>
        <v>0</v>
      </c>
      <c r="K432" s="194" t="s">
        <v>6783</v>
      </c>
      <c r="L432" s="40"/>
      <c r="M432" s="199" t="s">
        <v>1</v>
      </c>
      <c r="N432" s="200" t="s">
        <v>40</v>
      </c>
      <c r="O432" s="72"/>
      <c r="P432" s="201">
        <f t="shared" si="111"/>
        <v>0</v>
      </c>
      <c r="Q432" s="201">
        <v>0</v>
      </c>
      <c r="R432" s="201">
        <f t="shared" si="112"/>
        <v>0</v>
      </c>
      <c r="S432" s="201">
        <v>0</v>
      </c>
      <c r="T432" s="202">
        <f t="shared" si="113"/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3" t="s">
        <v>169</v>
      </c>
      <c r="AT432" s="203" t="s">
        <v>241</v>
      </c>
      <c r="AU432" s="203" t="s">
        <v>86</v>
      </c>
      <c r="AY432" s="18" t="s">
        <v>239</v>
      </c>
      <c r="BE432" s="204">
        <f t="shared" si="114"/>
        <v>0</v>
      </c>
      <c r="BF432" s="204">
        <f t="shared" si="115"/>
        <v>0</v>
      </c>
      <c r="BG432" s="204">
        <f t="shared" si="116"/>
        <v>0</v>
      </c>
      <c r="BH432" s="204">
        <f t="shared" si="117"/>
        <v>0</v>
      </c>
      <c r="BI432" s="204">
        <f t="shared" si="118"/>
        <v>0</v>
      </c>
      <c r="BJ432" s="18" t="s">
        <v>83</v>
      </c>
      <c r="BK432" s="204">
        <f t="shared" si="119"/>
        <v>0</v>
      </c>
      <c r="BL432" s="18" t="s">
        <v>169</v>
      </c>
      <c r="BM432" s="203" t="s">
        <v>8468</v>
      </c>
    </row>
    <row r="433" spans="1:65" s="2" customFormat="1" ht="16.5" customHeight="1">
      <c r="A433" s="35"/>
      <c r="B433" s="36"/>
      <c r="C433" s="192" t="s">
        <v>2597</v>
      </c>
      <c r="D433" s="192" t="s">
        <v>241</v>
      </c>
      <c r="E433" s="193" t="s">
        <v>8469</v>
      </c>
      <c r="F433" s="194" t="s">
        <v>8470</v>
      </c>
      <c r="G433" s="195" t="s">
        <v>5317</v>
      </c>
      <c r="H433" s="196">
        <v>1</v>
      </c>
      <c r="I433" s="197"/>
      <c r="J433" s="198">
        <f t="shared" si="110"/>
        <v>0</v>
      </c>
      <c r="K433" s="194" t="s">
        <v>6783</v>
      </c>
      <c r="L433" s="40"/>
      <c r="M433" s="199" t="s">
        <v>1</v>
      </c>
      <c r="N433" s="200" t="s">
        <v>40</v>
      </c>
      <c r="O433" s="72"/>
      <c r="P433" s="201">
        <f t="shared" si="111"/>
        <v>0</v>
      </c>
      <c r="Q433" s="201">
        <v>0</v>
      </c>
      <c r="R433" s="201">
        <f t="shared" si="112"/>
        <v>0</v>
      </c>
      <c r="S433" s="201">
        <v>0</v>
      </c>
      <c r="T433" s="202">
        <f t="shared" si="113"/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3" t="s">
        <v>169</v>
      </c>
      <c r="AT433" s="203" t="s">
        <v>241</v>
      </c>
      <c r="AU433" s="203" t="s">
        <v>86</v>
      </c>
      <c r="AY433" s="18" t="s">
        <v>239</v>
      </c>
      <c r="BE433" s="204">
        <f t="shared" si="114"/>
        <v>0</v>
      </c>
      <c r="BF433" s="204">
        <f t="shared" si="115"/>
        <v>0</v>
      </c>
      <c r="BG433" s="204">
        <f t="shared" si="116"/>
        <v>0</v>
      </c>
      <c r="BH433" s="204">
        <f t="shared" si="117"/>
        <v>0</v>
      </c>
      <c r="BI433" s="204">
        <f t="shared" si="118"/>
        <v>0</v>
      </c>
      <c r="BJ433" s="18" t="s">
        <v>83</v>
      </c>
      <c r="BK433" s="204">
        <f t="shared" si="119"/>
        <v>0</v>
      </c>
      <c r="BL433" s="18" t="s">
        <v>169</v>
      </c>
      <c r="BM433" s="203" t="s">
        <v>8471</v>
      </c>
    </row>
    <row r="434" spans="1:65" s="2" customFormat="1" ht="16.5" customHeight="1">
      <c r="A434" s="35"/>
      <c r="B434" s="36"/>
      <c r="C434" s="192" t="s">
        <v>2612</v>
      </c>
      <c r="D434" s="192" t="s">
        <v>241</v>
      </c>
      <c r="E434" s="193" t="s">
        <v>8472</v>
      </c>
      <c r="F434" s="194" t="s">
        <v>8473</v>
      </c>
      <c r="G434" s="195" t="s">
        <v>5007</v>
      </c>
      <c r="H434" s="273"/>
      <c r="I434" s="197"/>
      <c r="J434" s="198">
        <f t="shared" si="110"/>
        <v>0</v>
      </c>
      <c r="K434" s="194" t="s">
        <v>6783</v>
      </c>
      <c r="L434" s="40"/>
      <c r="M434" s="199" t="s">
        <v>1</v>
      </c>
      <c r="N434" s="200" t="s">
        <v>40</v>
      </c>
      <c r="O434" s="72"/>
      <c r="P434" s="201">
        <f t="shared" si="111"/>
        <v>0</v>
      </c>
      <c r="Q434" s="201">
        <v>0</v>
      </c>
      <c r="R434" s="201">
        <f t="shared" si="112"/>
        <v>0</v>
      </c>
      <c r="S434" s="201">
        <v>0</v>
      </c>
      <c r="T434" s="202">
        <f t="shared" si="113"/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3" t="s">
        <v>169</v>
      </c>
      <c r="AT434" s="203" t="s">
        <v>241</v>
      </c>
      <c r="AU434" s="203" t="s">
        <v>86</v>
      </c>
      <c r="AY434" s="18" t="s">
        <v>239</v>
      </c>
      <c r="BE434" s="204">
        <f t="shared" si="114"/>
        <v>0</v>
      </c>
      <c r="BF434" s="204">
        <f t="shared" si="115"/>
        <v>0</v>
      </c>
      <c r="BG434" s="204">
        <f t="shared" si="116"/>
        <v>0</v>
      </c>
      <c r="BH434" s="204">
        <f t="shared" si="117"/>
        <v>0</v>
      </c>
      <c r="BI434" s="204">
        <f t="shared" si="118"/>
        <v>0</v>
      </c>
      <c r="BJ434" s="18" t="s">
        <v>83</v>
      </c>
      <c r="BK434" s="204">
        <f t="shared" si="119"/>
        <v>0</v>
      </c>
      <c r="BL434" s="18" t="s">
        <v>169</v>
      </c>
      <c r="BM434" s="203" t="s">
        <v>8474</v>
      </c>
    </row>
    <row r="435" spans="1:65" s="2" customFormat="1" ht="16.5" customHeight="1">
      <c r="A435" s="35"/>
      <c r="B435" s="36"/>
      <c r="C435" s="192" t="s">
        <v>2618</v>
      </c>
      <c r="D435" s="192" t="s">
        <v>241</v>
      </c>
      <c r="E435" s="193" t="s">
        <v>8475</v>
      </c>
      <c r="F435" s="194" t="s">
        <v>8476</v>
      </c>
      <c r="G435" s="195" t="s">
        <v>5317</v>
      </c>
      <c r="H435" s="196">
        <v>1</v>
      </c>
      <c r="I435" s="197"/>
      <c r="J435" s="198">
        <f t="shared" si="110"/>
        <v>0</v>
      </c>
      <c r="K435" s="194" t="s">
        <v>6783</v>
      </c>
      <c r="L435" s="40"/>
      <c r="M435" s="199" t="s">
        <v>1</v>
      </c>
      <c r="N435" s="200" t="s">
        <v>40</v>
      </c>
      <c r="O435" s="72"/>
      <c r="P435" s="201">
        <f t="shared" si="111"/>
        <v>0</v>
      </c>
      <c r="Q435" s="201">
        <v>0</v>
      </c>
      <c r="R435" s="201">
        <f t="shared" si="112"/>
        <v>0</v>
      </c>
      <c r="S435" s="201">
        <v>0</v>
      </c>
      <c r="T435" s="202">
        <f t="shared" si="113"/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3" t="s">
        <v>169</v>
      </c>
      <c r="AT435" s="203" t="s">
        <v>241</v>
      </c>
      <c r="AU435" s="203" t="s">
        <v>86</v>
      </c>
      <c r="AY435" s="18" t="s">
        <v>239</v>
      </c>
      <c r="BE435" s="204">
        <f t="shared" si="114"/>
        <v>0</v>
      </c>
      <c r="BF435" s="204">
        <f t="shared" si="115"/>
        <v>0</v>
      </c>
      <c r="BG435" s="204">
        <f t="shared" si="116"/>
        <v>0</v>
      </c>
      <c r="BH435" s="204">
        <f t="shared" si="117"/>
        <v>0</v>
      </c>
      <c r="BI435" s="204">
        <f t="shared" si="118"/>
        <v>0</v>
      </c>
      <c r="BJ435" s="18" t="s">
        <v>83</v>
      </c>
      <c r="BK435" s="204">
        <f t="shared" si="119"/>
        <v>0</v>
      </c>
      <c r="BL435" s="18" t="s">
        <v>169</v>
      </c>
      <c r="BM435" s="203" t="s">
        <v>8477</v>
      </c>
    </row>
    <row r="436" spans="1:65" s="2" customFormat="1" ht="16.5" customHeight="1">
      <c r="A436" s="35"/>
      <c r="B436" s="36"/>
      <c r="C436" s="192" t="s">
        <v>2624</v>
      </c>
      <c r="D436" s="192" t="s">
        <v>241</v>
      </c>
      <c r="E436" s="193" t="s">
        <v>8478</v>
      </c>
      <c r="F436" s="194" t="s">
        <v>8479</v>
      </c>
      <c r="G436" s="195" t="s">
        <v>5317</v>
      </c>
      <c r="H436" s="196">
        <v>1</v>
      </c>
      <c r="I436" s="197"/>
      <c r="J436" s="198">
        <f t="shared" si="110"/>
        <v>0</v>
      </c>
      <c r="K436" s="194" t="s">
        <v>6783</v>
      </c>
      <c r="L436" s="40"/>
      <c r="M436" s="199" t="s">
        <v>1</v>
      </c>
      <c r="N436" s="200" t="s">
        <v>40</v>
      </c>
      <c r="O436" s="72"/>
      <c r="P436" s="201">
        <f t="shared" si="111"/>
        <v>0</v>
      </c>
      <c r="Q436" s="201">
        <v>0</v>
      </c>
      <c r="R436" s="201">
        <f t="shared" si="112"/>
        <v>0</v>
      </c>
      <c r="S436" s="201">
        <v>0</v>
      </c>
      <c r="T436" s="202">
        <f t="shared" si="113"/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3" t="s">
        <v>169</v>
      </c>
      <c r="AT436" s="203" t="s">
        <v>241</v>
      </c>
      <c r="AU436" s="203" t="s">
        <v>86</v>
      </c>
      <c r="AY436" s="18" t="s">
        <v>239</v>
      </c>
      <c r="BE436" s="204">
        <f t="shared" si="114"/>
        <v>0</v>
      </c>
      <c r="BF436" s="204">
        <f t="shared" si="115"/>
        <v>0</v>
      </c>
      <c r="BG436" s="204">
        <f t="shared" si="116"/>
        <v>0</v>
      </c>
      <c r="BH436" s="204">
        <f t="shared" si="117"/>
        <v>0</v>
      </c>
      <c r="BI436" s="204">
        <f t="shared" si="118"/>
        <v>0</v>
      </c>
      <c r="BJ436" s="18" t="s">
        <v>83</v>
      </c>
      <c r="BK436" s="204">
        <f t="shared" si="119"/>
        <v>0</v>
      </c>
      <c r="BL436" s="18" t="s">
        <v>169</v>
      </c>
      <c r="BM436" s="203" t="s">
        <v>8480</v>
      </c>
    </row>
    <row r="437" spans="1:65" s="2" customFormat="1" ht="16.5" customHeight="1">
      <c r="A437" s="35"/>
      <c r="B437" s="36"/>
      <c r="C437" s="192" t="s">
        <v>2628</v>
      </c>
      <c r="D437" s="192" t="s">
        <v>241</v>
      </c>
      <c r="E437" s="193" t="s">
        <v>8481</v>
      </c>
      <c r="F437" s="194" t="s">
        <v>8482</v>
      </c>
      <c r="G437" s="195" t="s">
        <v>5317</v>
      </c>
      <c r="H437" s="196">
        <v>1</v>
      </c>
      <c r="I437" s="197"/>
      <c r="J437" s="198">
        <f t="shared" si="110"/>
        <v>0</v>
      </c>
      <c r="K437" s="194" t="s">
        <v>6783</v>
      </c>
      <c r="L437" s="40"/>
      <c r="M437" s="269" t="s">
        <v>1</v>
      </c>
      <c r="N437" s="270" t="s">
        <v>40</v>
      </c>
      <c r="O437" s="267"/>
      <c r="P437" s="271">
        <f t="shared" si="111"/>
        <v>0</v>
      </c>
      <c r="Q437" s="271">
        <v>0</v>
      </c>
      <c r="R437" s="271">
        <f t="shared" si="112"/>
        <v>0</v>
      </c>
      <c r="S437" s="271">
        <v>0</v>
      </c>
      <c r="T437" s="272">
        <f t="shared" si="113"/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3" t="s">
        <v>169</v>
      </c>
      <c r="AT437" s="203" t="s">
        <v>241</v>
      </c>
      <c r="AU437" s="203" t="s">
        <v>86</v>
      </c>
      <c r="AY437" s="18" t="s">
        <v>239</v>
      </c>
      <c r="BE437" s="204">
        <f t="shared" si="114"/>
        <v>0</v>
      </c>
      <c r="BF437" s="204">
        <f t="shared" si="115"/>
        <v>0</v>
      </c>
      <c r="BG437" s="204">
        <f t="shared" si="116"/>
        <v>0</v>
      </c>
      <c r="BH437" s="204">
        <f t="shared" si="117"/>
        <v>0</v>
      </c>
      <c r="BI437" s="204">
        <f t="shared" si="118"/>
        <v>0</v>
      </c>
      <c r="BJ437" s="18" t="s">
        <v>83</v>
      </c>
      <c r="BK437" s="204">
        <f t="shared" si="119"/>
        <v>0</v>
      </c>
      <c r="BL437" s="18" t="s">
        <v>169</v>
      </c>
      <c r="BM437" s="203" t="s">
        <v>8483</v>
      </c>
    </row>
    <row r="438" spans="1:65" s="2" customFormat="1" ht="6.95" customHeight="1">
      <c r="A438" s="35"/>
      <c r="B438" s="55"/>
      <c r="C438" s="56"/>
      <c r="D438" s="56"/>
      <c r="E438" s="56"/>
      <c r="F438" s="56"/>
      <c r="G438" s="56"/>
      <c r="H438" s="56"/>
      <c r="I438" s="56"/>
      <c r="J438" s="56"/>
      <c r="K438" s="56"/>
      <c r="L438" s="40"/>
      <c r="M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</row>
  </sheetData>
  <sheetProtection algorithmName="SHA-512" hashValue="1oTpp1bwIGg3fdq7kR4ikrZeTMF9NGzGh2GYeNDXqJFZkNy33F5wluPtD4mhASEHYQEkunaKel9pc0IWHzChNA==" saltValue="7GPaXB1DVIebwdtAM13dKtcWE5iSd2atVmwoqTBKa9cJUNYZcq1YWyk8cAT7MwlrqBXttTfztUaunaFlHvlu6A==" spinCount="100000" sheet="1" objects="1" scenarios="1" formatColumns="0" formatRows="0" autoFilter="0"/>
  <autoFilter ref="C129:K437" xr:uid="{00000000-0009-0000-0000-000016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4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159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4" t="s">
        <v>8484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160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179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180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181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182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ROUND((SUM(BE127:BE450)),  2)</f>
        <v>0</v>
      </c>
      <c r="G33" s="35"/>
      <c r="H33" s="35"/>
      <c r="I33" s="131">
        <v>0.21</v>
      </c>
      <c r="J33" s="130">
        <f>ROUND(((SUM(BE127:BE450))*I33),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ROUND((SUM(BF127:BF450)),  2)</f>
        <v>0</v>
      </c>
      <c r="G34" s="35"/>
      <c r="H34" s="35"/>
      <c r="I34" s="131">
        <v>0.15</v>
      </c>
      <c r="J34" s="130">
        <f>ROUND(((SUM(BF127:BF450))*I34),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ROUND((SUM(BG127:BG450)),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ROUND((SUM(BH127:BH450)),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ROUND((SUM(BI127:BI450)),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284" t="str">
        <f>E9</f>
        <v xml:space="preserve">12 - SO 254 Komunikace a zpevněné plochy -  etapa 2b 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Ostrov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r.o.,Lidická 1239,36317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Tomanová Ing.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188</v>
      </c>
      <c r="E97" s="157"/>
      <c r="F97" s="157"/>
      <c r="G97" s="157"/>
      <c r="H97" s="157"/>
      <c r="I97" s="157"/>
      <c r="J97" s="158">
        <f>J128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189</v>
      </c>
      <c r="E98" s="162"/>
      <c r="F98" s="162"/>
      <c r="G98" s="162"/>
      <c r="H98" s="162"/>
      <c r="I98" s="162"/>
      <c r="J98" s="163">
        <f>J129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3662</v>
      </c>
      <c r="E99" s="162"/>
      <c r="F99" s="162"/>
      <c r="G99" s="162"/>
      <c r="H99" s="162"/>
      <c r="I99" s="162"/>
      <c r="J99" s="163">
        <f>J283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194</v>
      </c>
      <c r="E100" s="162"/>
      <c r="F100" s="162"/>
      <c r="G100" s="162"/>
      <c r="H100" s="162"/>
      <c r="I100" s="162"/>
      <c r="J100" s="163">
        <f>J288</f>
        <v>0</v>
      </c>
      <c r="K100" s="105"/>
      <c r="L100" s="164"/>
    </row>
    <row r="101" spans="1:31" s="10" customFormat="1" ht="14.85" customHeight="1">
      <c r="B101" s="160"/>
      <c r="C101" s="105"/>
      <c r="D101" s="161" t="s">
        <v>8485</v>
      </c>
      <c r="E101" s="162"/>
      <c r="F101" s="162"/>
      <c r="G101" s="162"/>
      <c r="H101" s="162"/>
      <c r="I101" s="162"/>
      <c r="J101" s="163">
        <f>J289</f>
        <v>0</v>
      </c>
      <c r="K101" s="105"/>
      <c r="L101" s="164"/>
    </row>
    <row r="102" spans="1:31" s="10" customFormat="1" ht="14.85" customHeight="1">
      <c r="B102" s="160"/>
      <c r="C102" s="105"/>
      <c r="D102" s="161" t="s">
        <v>8486</v>
      </c>
      <c r="E102" s="162"/>
      <c r="F102" s="162"/>
      <c r="G102" s="162"/>
      <c r="H102" s="162"/>
      <c r="I102" s="162"/>
      <c r="J102" s="163">
        <f>J306</f>
        <v>0</v>
      </c>
      <c r="K102" s="105"/>
      <c r="L102" s="164"/>
    </row>
    <row r="103" spans="1:31" s="10" customFormat="1" ht="14.85" customHeight="1">
      <c r="B103" s="160"/>
      <c r="C103" s="105"/>
      <c r="D103" s="161" t="s">
        <v>8487</v>
      </c>
      <c r="E103" s="162"/>
      <c r="F103" s="162"/>
      <c r="G103" s="162"/>
      <c r="H103" s="162"/>
      <c r="I103" s="162"/>
      <c r="J103" s="163">
        <f>J329</f>
        <v>0</v>
      </c>
      <c r="K103" s="105"/>
      <c r="L103" s="164"/>
    </row>
    <row r="104" spans="1:31" s="10" customFormat="1" ht="14.85" customHeight="1">
      <c r="B104" s="160"/>
      <c r="C104" s="105"/>
      <c r="D104" s="161" t="s">
        <v>8488</v>
      </c>
      <c r="E104" s="162"/>
      <c r="F104" s="162"/>
      <c r="G104" s="162"/>
      <c r="H104" s="162"/>
      <c r="I104" s="162"/>
      <c r="J104" s="163">
        <f>J352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3664</v>
      </c>
      <c r="E105" s="162"/>
      <c r="F105" s="162"/>
      <c r="G105" s="162"/>
      <c r="H105" s="162"/>
      <c r="I105" s="162"/>
      <c r="J105" s="163">
        <f>J361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8489</v>
      </c>
      <c r="E106" s="162"/>
      <c r="F106" s="162"/>
      <c r="G106" s="162"/>
      <c r="H106" s="162"/>
      <c r="I106" s="162"/>
      <c r="J106" s="163">
        <f>J389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3665</v>
      </c>
      <c r="E107" s="162"/>
      <c r="F107" s="162"/>
      <c r="G107" s="162"/>
      <c r="H107" s="162"/>
      <c r="I107" s="162"/>
      <c r="J107" s="163">
        <f>J448</f>
        <v>0</v>
      </c>
      <c r="K107" s="105"/>
      <c r="L107" s="164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224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29" t="str">
        <f>E7</f>
        <v>Areál IZS Ostrov - stanice JSDH - revize 2022</v>
      </c>
      <c r="F117" s="330"/>
      <c r="G117" s="330"/>
      <c r="H117" s="330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176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84" t="str">
        <f>E9</f>
        <v xml:space="preserve">12 - SO 254 Komunikace a zpevněné plochy -  etapa 2b </v>
      </c>
      <c r="F119" s="331"/>
      <c r="G119" s="331"/>
      <c r="H119" s="33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Ostrov</v>
      </c>
      <c r="G121" s="37"/>
      <c r="H121" s="37"/>
      <c r="I121" s="30" t="s">
        <v>22</v>
      </c>
      <c r="J121" s="67">
        <f>IF(J12="","",J12)</f>
        <v>44764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30" t="s">
        <v>23</v>
      </c>
      <c r="D123" s="37"/>
      <c r="E123" s="37"/>
      <c r="F123" s="28" t="str">
        <f>E15</f>
        <v>Město Ostrov</v>
      </c>
      <c r="G123" s="37"/>
      <c r="H123" s="37"/>
      <c r="I123" s="30" t="s">
        <v>29</v>
      </c>
      <c r="J123" s="33" t="str">
        <f>E21</f>
        <v>BPO spol. s r.o.,Lidická 1239,36317 OSTROV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IF(E18="","",E18)</f>
        <v>Vyplň údaj</v>
      </c>
      <c r="G124" s="37"/>
      <c r="H124" s="37"/>
      <c r="I124" s="30" t="s">
        <v>32</v>
      </c>
      <c r="J124" s="33" t="str">
        <f>E24</f>
        <v>Tomanová Ing.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225</v>
      </c>
      <c r="D126" s="168" t="s">
        <v>60</v>
      </c>
      <c r="E126" s="168" t="s">
        <v>56</v>
      </c>
      <c r="F126" s="168" t="s">
        <v>57</v>
      </c>
      <c r="G126" s="168" t="s">
        <v>226</v>
      </c>
      <c r="H126" s="168" t="s">
        <v>227</v>
      </c>
      <c r="I126" s="168" t="s">
        <v>228</v>
      </c>
      <c r="J126" s="168" t="s">
        <v>185</v>
      </c>
      <c r="K126" s="169" t="s">
        <v>229</v>
      </c>
      <c r="L126" s="170"/>
      <c r="M126" s="76" t="s">
        <v>1</v>
      </c>
      <c r="N126" s="77" t="s">
        <v>39</v>
      </c>
      <c r="O126" s="77" t="s">
        <v>230</v>
      </c>
      <c r="P126" s="77" t="s">
        <v>231</v>
      </c>
      <c r="Q126" s="77" t="s">
        <v>232</v>
      </c>
      <c r="R126" s="77" t="s">
        <v>233</v>
      </c>
      <c r="S126" s="77" t="s">
        <v>234</v>
      </c>
      <c r="T126" s="78" t="s">
        <v>235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236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402.58436164</v>
      </c>
      <c r="S127" s="80"/>
      <c r="T127" s="174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187</v>
      </c>
      <c r="BK127" s="175">
        <f>BK128</f>
        <v>0</v>
      </c>
    </row>
    <row r="128" spans="1:63" s="12" customFormat="1" ht="25.9" customHeight="1">
      <c r="B128" s="176"/>
      <c r="C128" s="177"/>
      <c r="D128" s="178" t="s">
        <v>74</v>
      </c>
      <c r="E128" s="179" t="s">
        <v>237</v>
      </c>
      <c r="F128" s="179" t="s">
        <v>238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P129+P283+P288+P361+P389+P448</f>
        <v>0</v>
      </c>
      <c r="Q128" s="184"/>
      <c r="R128" s="185">
        <f>R129+R283+R288+R361+R389+R448</f>
        <v>402.58436164</v>
      </c>
      <c r="S128" s="184"/>
      <c r="T128" s="186">
        <f>T129+T283+T288+T361+T389+T448</f>
        <v>0</v>
      </c>
      <c r="AR128" s="187" t="s">
        <v>83</v>
      </c>
      <c r="AT128" s="188" t="s">
        <v>74</v>
      </c>
      <c r="AU128" s="188" t="s">
        <v>75</v>
      </c>
      <c r="AY128" s="187" t="s">
        <v>239</v>
      </c>
      <c r="BK128" s="189">
        <f>BK129+BK283+BK288+BK361+BK389+BK448</f>
        <v>0</v>
      </c>
    </row>
    <row r="129" spans="1:65" s="12" customFormat="1" ht="22.9" customHeight="1">
      <c r="B129" s="176"/>
      <c r="C129" s="177"/>
      <c r="D129" s="178" t="s">
        <v>74</v>
      </c>
      <c r="E129" s="190" t="s">
        <v>83</v>
      </c>
      <c r="F129" s="190" t="s">
        <v>240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SUM(P130:P282)</f>
        <v>0</v>
      </c>
      <c r="Q129" s="184"/>
      <c r="R129" s="185">
        <f>SUM(R130:R282)</f>
        <v>0.20600000000000002</v>
      </c>
      <c r="S129" s="184"/>
      <c r="T129" s="186">
        <f>SUM(T130:T282)</f>
        <v>0</v>
      </c>
      <c r="AR129" s="187" t="s">
        <v>83</v>
      </c>
      <c r="AT129" s="188" t="s">
        <v>74</v>
      </c>
      <c r="AU129" s="188" t="s">
        <v>83</v>
      </c>
      <c r="AY129" s="187" t="s">
        <v>239</v>
      </c>
      <c r="BK129" s="189">
        <f>SUM(BK130:BK282)</f>
        <v>0</v>
      </c>
    </row>
    <row r="130" spans="1:65" s="2" customFormat="1" ht="37.9" customHeight="1">
      <c r="A130" s="35"/>
      <c r="B130" s="36"/>
      <c r="C130" s="192" t="s">
        <v>83</v>
      </c>
      <c r="D130" s="192" t="s">
        <v>241</v>
      </c>
      <c r="E130" s="193" t="s">
        <v>8490</v>
      </c>
      <c r="F130" s="194" t="s">
        <v>8491</v>
      </c>
      <c r="G130" s="195" t="s">
        <v>244</v>
      </c>
      <c r="H130" s="196">
        <v>361</v>
      </c>
      <c r="I130" s="197"/>
      <c r="J130" s="198">
        <f>ROUND(I130*H130,2)</f>
        <v>0</v>
      </c>
      <c r="K130" s="194" t="s">
        <v>245</v>
      </c>
      <c r="L130" s="40"/>
      <c r="M130" s="199" t="s">
        <v>1</v>
      </c>
      <c r="N130" s="200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246</v>
      </c>
      <c r="AT130" s="203" t="s">
        <v>241</v>
      </c>
      <c r="AU130" s="203" t="s">
        <v>86</v>
      </c>
      <c r="AY130" s="18" t="s">
        <v>239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246</v>
      </c>
      <c r="BM130" s="203" t="s">
        <v>8492</v>
      </c>
    </row>
    <row r="131" spans="1:65" s="2" customFormat="1" ht="11.25">
      <c r="A131" s="35"/>
      <c r="B131" s="36"/>
      <c r="C131" s="37"/>
      <c r="D131" s="205" t="s">
        <v>248</v>
      </c>
      <c r="E131" s="37"/>
      <c r="F131" s="206" t="s">
        <v>8493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248</v>
      </c>
      <c r="AU131" s="18" t="s">
        <v>86</v>
      </c>
    </row>
    <row r="132" spans="1:65" s="13" customFormat="1" ht="11.25">
      <c r="B132" s="210"/>
      <c r="C132" s="211"/>
      <c r="D132" s="212" t="s">
        <v>250</v>
      </c>
      <c r="E132" s="213" t="s">
        <v>1</v>
      </c>
      <c r="F132" s="214" t="s">
        <v>8494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250</v>
      </c>
      <c r="AU132" s="220" t="s">
        <v>86</v>
      </c>
      <c r="AV132" s="13" t="s">
        <v>83</v>
      </c>
      <c r="AW132" s="13" t="s">
        <v>31</v>
      </c>
      <c r="AX132" s="13" t="s">
        <v>75</v>
      </c>
      <c r="AY132" s="220" t="s">
        <v>239</v>
      </c>
    </row>
    <row r="133" spans="1:65" s="13" customFormat="1" ht="11.25">
      <c r="B133" s="210"/>
      <c r="C133" s="211"/>
      <c r="D133" s="212" t="s">
        <v>250</v>
      </c>
      <c r="E133" s="213" t="s">
        <v>1</v>
      </c>
      <c r="F133" s="214" t="s">
        <v>8495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250</v>
      </c>
      <c r="AU133" s="220" t="s">
        <v>86</v>
      </c>
      <c r="AV133" s="13" t="s">
        <v>83</v>
      </c>
      <c r="AW133" s="13" t="s">
        <v>31</v>
      </c>
      <c r="AX133" s="13" t="s">
        <v>75</v>
      </c>
      <c r="AY133" s="220" t="s">
        <v>239</v>
      </c>
    </row>
    <row r="134" spans="1:65" s="14" customFormat="1" ht="11.25">
      <c r="B134" s="221"/>
      <c r="C134" s="222"/>
      <c r="D134" s="212" t="s">
        <v>250</v>
      </c>
      <c r="E134" s="223" t="s">
        <v>1</v>
      </c>
      <c r="F134" s="224" t="s">
        <v>8496</v>
      </c>
      <c r="G134" s="222"/>
      <c r="H134" s="225">
        <v>361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250</v>
      </c>
      <c r="AU134" s="231" t="s">
        <v>86</v>
      </c>
      <c r="AV134" s="14" t="s">
        <v>86</v>
      </c>
      <c r="AW134" s="14" t="s">
        <v>31</v>
      </c>
      <c r="AX134" s="14" t="s">
        <v>83</v>
      </c>
      <c r="AY134" s="231" t="s">
        <v>239</v>
      </c>
    </row>
    <row r="135" spans="1:65" s="2" customFormat="1" ht="37.9" customHeight="1">
      <c r="A135" s="35"/>
      <c r="B135" s="36"/>
      <c r="C135" s="192" t="s">
        <v>86</v>
      </c>
      <c r="D135" s="192" t="s">
        <v>241</v>
      </c>
      <c r="E135" s="193" t="s">
        <v>8497</v>
      </c>
      <c r="F135" s="194" t="s">
        <v>8498</v>
      </c>
      <c r="G135" s="195" t="s">
        <v>244</v>
      </c>
      <c r="H135" s="196">
        <v>19</v>
      </c>
      <c r="I135" s="197"/>
      <c r="J135" s="198">
        <f>ROUND(I135*H135,2)</f>
        <v>0</v>
      </c>
      <c r="K135" s="194" t="s">
        <v>245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246</v>
      </c>
      <c r="AT135" s="203" t="s">
        <v>241</v>
      </c>
      <c r="AU135" s="203" t="s">
        <v>86</v>
      </c>
      <c r="AY135" s="18" t="s">
        <v>239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246</v>
      </c>
      <c r="BM135" s="203" t="s">
        <v>8499</v>
      </c>
    </row>
    <row r="136" spans="1:65" s="2" customFormat="1" ht="11.25">
      <c r="A136" s="35"/>
      <c r="B136" s="36"/>
      <c r="C136" s="37"/>
      <c r="D136" s="205" t="s">
        <v>248</v>
      </c>
      <c r="E136" s="37"/>
      <c r="F136" s="206" t="s">
        <v>8500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248</v>
      </c>
      <c r="AU136" s="18" t="s">
        <v>86</v>
      </c>
    </row>
    <row r="137" spans="1:65" s="13" customFormat="1" ht="11.25">
      <c r="B137" s="210"/>
      <c r="C137" s="211"/>
      <c r="D137" s="212" t="s">
        <v>250</v>
      </c>
      <c r="E137" s="213" t="s">
        <v>1</v>
      </c>
      <c r="F137" s="214" t="s">
        <v>8501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250</v>
      </c>
      <c r="AU137" s="220" t="s">
        <v>86</v>
      </c>
      <c r="AV137" s="13" t="s">
        <v>83</v>
      </c>
      <c r="AW137" s="13" t="s">
        <v>31</v>
      </c>
      <c r="AX137" s="13" t="s">
        <v>75</v>
      </c>
      <c r="AY137" s="220" t="s">
        <v>239</v>
      </c>
    </row>
    <row r="138" spans="1:65" s="14" customFormat="1" ht="11.25">
      <c r="B138" s="221"/>
      <c r="C138" s="222"/>
      <c r="D138" s="212" t="s">
        <v>250</v>
      </c>
      <c r="E138" s="223" t="s">
        <v>1</v>
      </c>
      <c r="F138" s="224" t="s">
        <v>8502</v>
      </c>
      <c r="G138" s="222"/>
      <c r="H138" s="225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250</v>
      </c>
      <c r="AU138" s="231" t="s">
        <v>86</v>
      </c>
      <c r="AV138" s="14" t="s">
        <v>86</v>
      </c>
      <c r="AW138" s="14" t="s">
        <v>31</v>
      </c>
      <c r="AX138" s="14" t="s">
        <v>83</v>
      </c>
      <c r="AY138" s="231" t="s">
        <v>239</v>
      </c>
    </row>
    <row r="139" spans="1:65" s="2" customFormat="1" ht="37.9" customHeight="1">
      <c r="A139" s="35"/>
      <c r="B139" s="36"/>
      <c r="C139" s="192" t="s">
        <v>255</v>
      </c>
      <c r="D139" s="192" t="s">
        <v>241</v>
      </c>
      <c r="E139" s="193" t="s">
        <v>8503</v>
      </c>
      <c r="F139" s="194" t="s">
        <v>8504</v>
      </c>
      <c r="G139" s="195" t="s">
        <v>244</v>
      </c>
      <c r="H139" s="196">
        <v>531</v>
      </c>
      <c r="I139" s="197"/>
      <c r="J139" s="198">
        <f>ROUND(I139*H139,2)</f>
        <v>0</v>
      </c>
      <c r="K139" s="194" t="s">
        <v>245</v>
      </c>
      <c r="L139" s="40"/>
      <c r="M139" s="199" t="s">
        <v>1</v>
      </c>
      <c r="N139" s="200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246</v>
      </c>
      <c r="AT139" s="203" t="s">
        <v>241</v>
      </c>
      <c r="AU139" s="203" t="s">
        <v>86</v>
      </c>
      <c r="AY139" s="18" t="s">
        <v>239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246</v>
      </c>
      <c r="BM139" s="203" t="s">
        <v>8505</v>
      </c>
    </row>
    <row r="140" spans="1:65" s="2" customFormat="1" ht="11.25">
      <c r="A140" s="35"/>
      <c r="B140" s="36"/>
      <c r="C140" s="37"/>
      <c r="D140" s="205" t="s">
        <v>248</v>
      </c>
      <c r="E140" s="37"/>
      <c r="F140" s="206" t="s">
        <v>8506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248</v>
      </c>
      <c r="AU140" s="18" t="s">
        <v>86</v>
      </c>
    </row>
    <row r="141" spans="1:65" s="13" customFormat="1" ht="22.5">
      <c r="B141" s="210"/>
      <c r="C141" s="211"/>
      <c r="D141" s="212" t="s">
        <v>250</v>
      </c>
      <c r="E141" s="213" t="s">
        <v>1</v>
      </c>
      <c r="F141" s="214" t="s">
        <v>8507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250</v>
      </c>
      <c r="AU141" s="220" t="s">
        <v>86</v>
      </c>
      <c r="AV141" s="13" t="s">
        <v>83</v>
      </c>
      <c r="AW141" s="13" t="s">
        <v>31</v>
      </c>
      <c r="AX141" s="13" t="s">
        <v>75</v>
      </c>
      <c r="AY141" s="220" t="s">
        <v>239</v>
      </c>
    </row>
    <row r="142" spans="1:65" s="13" customFormat="1" ht="22.5">
      <c r="B142" s="210"/>
      <c r="C142" s="211"/>
      <c r="D142" s="212" t="s">
        <v>250</v>
      </c>
      <c r="E142" s="213" t="s">
        <v>1</v>
      </c>
      <c r="F142" s="214" t="s">
        <v>8508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250</v>
      </c>
      <c r="AU142" s="220" t="s">
        <v>86</v>
      </c>
      <c r="AV142" s="13" t="s">
        <v>83</v>
      </c>
      <c r="AW142" s="13" t="s">
        <v>31</v>
      </c>
      <c r="AX142" s="13" t="s">
        <v>75</v>
      </c>
      <c r="AY142" s="220" t="s">
        <v>239</v>
      </c>
    </row>
    <row r="143" spans="1:65" s="13" customFormat="1" ht="11.25">
      <c r="B143" s="210"/>
      <c r="C143" s="211"/>
      <c r="D143" s="212" t="s">
        <v>250</v>
      </c>
      <c r="E143" s="213" t="s">
        <v>1</v>
      </c>
      <c r="F143" s="214" t="s">
        <v>8509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250</v>
      </c>
      <c r="AU143" s="220" t="s">
        <v>86</v>
      </c>
      <c r="AV143" s="13" t="s">
        <v>83</v>
      </c>
      <c r="AW143" s="13" t="s">
        <v>31</v>
      </c>
      <c r="AX143" s="13" t="s">
        <v>75</v>
      </c>
      <c r="AY143" s="220" t="s">
        <v>239</v>
      </c>
    </row>
    <row r="144" spans="1:65" s="13" customFormat="1" ht="11.25">
      <c r="B144" s="210"/>
      <c r="C144" s="211"/>
      <c r="D144" s="212" t="s">
        <v>250</v>
      </c>
      <c r="E144" s="213" t="s">
        <v>1</v>
      </c>
      <c r="F144" s="214" t="s">
        <v>8510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250</v>
      </c>
      <c r="AU144" s="220" t="s">
        <v>86</v>
      </c>
      <c r="AV144" s="13" t="s">
        <v>83</v>
      </c>
      <c r="AW144" s="13" t="s">
        <v>31</v>
      </c>
      <c r="AX144" s="13" t="s">
        <v>75</v>
      </c>
      <c r="AY144" s="220" t="s">
        <v>239</v>
      </c>
    </row>
    <row r="145" spans="1:65" s="14" customFormat="1" ht="11.25">
      <c r="B145" s="221"/>
      <c r="C145" s="222"/>
      <c r="D145" s="212" t="s">
        <v>250</v>
      </c>
      <c r="E145" s="223" t="s">
        <v>1</v>
      </c>
      <c r="F145" s="224" t="s">
        <v>8511</v>
      </c>
      <c r="G145" s="222"/>
      <c r="H145" s="225">
        <v>531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250</v>
      </c>
      <c r="AU145" s="231" t="s">
        <v>86</v>
      </c>
      <c r="AV145" s="14" t="s">
        <v>86</v>
      </c>
      <c r="AW145" s="14" t="s">
        <v>31</v>
      </c>
      <c r="AX145" s="14" t="s">
        <v>83</v>
      </c>
      <c r="AY145" s="231" t="s">
        <v>239</v>
      </c>
    </row>
    <row r="146" spans="1:65" s="2" customFormat="1" ht="37.9" customHeight="1">
      <c r="A146" s="35"/>
      <c r="B146" s="36"/>
      <c r="C146" s="192" t="s">
        <v>246</v>
      </c>
      <c r="D146" s="192" t="s">
        <v>241</v>
      </c>
      <c r="E146" s="193" t="s">
        <v>8512</v>
      </c>
      <c r="F146" s="194" t="s">
        <v>8513</v>
      </c>
      <c r="G146" s="195" t="s">
        <v>244</v>
      </c>
      <c r="H146" s="196">
        <v>133</v>
      </c>
      <c r="I146" s="197"/>
      <c r="J146" s="198">
        <f>ROUND(I146*H146,2)</f>
        <v>0</v>
      </c>
      <c r="K146" s="194" t="s">
        <v>245</v>
      </c>
      <c r="L146" s="40"/>
      <c r="M146" s="199" t="s">
        <v>1</v>
      </c>
      <c r="N146" s="200" t="s">
        <v>40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246</v>
      </c>
      <c r="AT146" s="203" t="s">
        <v>241</v>
      </c>
      <c r="AU146" s="203" t="s">
        <v>86</v>
      </c>
      <c r="AY146" s="18" t="s">
        <v>239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246</v>
      </c>
      <c r="BM146" s="203" t="s">
        <v>8514</v>
      </c>
    </row>
    <row r="147" spans="1:65" s="2" customFormat="1" ht="11.25">
      <c r="A147" s="35"/>
      <c r="B147" s="36"/>
      <c r="C147" s="37"/>
      <c r="D147" s="205" t="s">
        <v>248</v>
      </c>
      <c r="E147" s="37"/>
      <c r="F147" s="206" t="s">
        <v>8515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248</v>
      </c>
      <c r="AU147" s="18" t="s">
        <v>86</v>
      </c>
    </row>
    <row r="148" spans="1:65" s="13" customFormat="1" ht="22.5">
      <c r="B148" s="210"/>
      <c r="C148" s="211"/>
      <c r="D148" s="212" t="s">
        <v>250</v>
      </c>
      <c r="E148" s="213" t="s">
        <v>1</v>
      </c>
      <c r="F148" s="214" t="s">
        <v>8507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250</v>
      </c>
      <c r="AU148" s="220" t="s">
        <v>86</v>
      </c>
      <c r="AV148" s="13" t="s">
        <v>83</v>
      </c>
      <c r="AW148" s="13" t="s">
        <v>31</v>
      </c>
      <c r="AX148" s="13" t="s">
        <v>75</v>
      </c>
      <c r="AY148" s="220" t="s">
        <v>239</v>
      </c>
    </row>
    <row r="149" spans="1:65" s="13" customFormat="1" ht="22.5">
      <c r="B149" s="210"/>
      <c r="C149" s="211"/>
      <c r="D149" s="212" t="s">
        <v>250</v>
      </c>
      <c r="E149" s="213" t="s">
        <v>1</v>
      </c>
      <c r="F149" s="214" t="s">
        <v>8508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250</v>
      </c>
      <c r="AU149" s="220" t="s">
        <v>86</v>
      </c>
      <c r="AV149" s="13" t="s">
        <v>83</v>
      </c>
      <c r="AW149" s="13" t="s">
        <v>31</v>
      </c>
      <c r="AX149" s="13" t="s">
        <v>75</v>
      </c>
      <c r="AY149" s="220" t="s">
        <v>239</v>
      </c>
    </row>
    <row r="150" spans="1:65" s="13" customFormat="1" ht="11.25">
      <c r="B150" s="210"/>
      <c r="C150" s="211"/>
      <c r="D150" s="212" t="s">
        <v>250</v>
      </c>
      <c r="E150" s="213" t="s">
        <v>1</v>
      </c>
      <c r="F150" s="214" t="s">
        <v>8509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250</v>
      </c>
      <c r="AU150" s="220" t="s">
        <v>86</v>
      </c>
      <c r="AV150" s="13" t="s">
        <v>83</v>
      </c>
      <c r="AW150" s="13" t="s">
        <v>31</v>
      </c>
      <c r="AX150" s="13" t="s">
        <v>75</v>
      </c>
      <c r="AY150" s="220" t="s">
        <v>239</v>
      </c>
    </row>
    <row r="151" spans="1:65" s="13" customFormat="1" ht="11.25">
      <c r="B151" s="210"/>
      <c r="C151" s="211"/>
      <c r="D151" s="212" t="s">
        <v>250</v>
      </c>
      <c r="E151" s="213" t="s">
        <v>1</v>
      </c>
      <c r="F151" s="214" t="s">
        <v>8510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250</v>
      </c>
      <c r="AU151" s="220" t="s">
        <v>86</v>
      </c>
      <c r="AV151" s="13" t="s">
        <v>83</v>
      </c>
      <c r="AW151" s="13" t="s">
        <v>31</v>
      </c>
      <c r="AX151" s="13" t="s">
        <v>75</v>
      </c>
      <c r="AY151" s="220" t="s">
        <v>239</v>
      </c>
    </row>
    <row r="152" spans="1:65" s="14" customFormat="1" ht="11.25">
      <c r="B152" s="221"/>
      <c r="C152" s="222"/>
      <c r="D152" s="212" t="s">
        <v>250</v>
      </c>
      <c r="E152" s="223" t="s">
        <v>1</v>
      </c>
      <c r="F152" s="224" t="s">
        <v>8516</v>
      </c>
      <c r="G152" s="222"/>
      <c r="H152" s="225">
        <v>133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250</v>
      </c>
      <c r="AU152" s="231" t="s">
        <v>86</v>
      </c>
      <c r="AV152" s="14" t="s">
        <v>86</v>
      </c>
      <c r="AW152" s="14" t="s">
        <v>31</v>
      </c>
      <c r="AX152" s="14" t="s">
        <v>83</v>
      </c>
      <c r="AY152" s="231" t="s">
        <v>239</v>
      </c>
    </row>
    <row r="153" spans="1:65" s="2" customFormat="1" ht="24.2" customHeight="1">
      <c r="A153" s="35"/>
      <c r="B153" s="36"/>
      <c r="C153" s="192" t="s">
        <v>288</v>
      </c>
      <c r="D153" s="192" t="s">
        <v>241</v>
      </c>
      <c r="E153" s="193" t="s">
        <v>8517</v>
      </c>
      <c r="F153" s="194" t="s">
        <v>8518</v>
      </c>
      <c r="G153" s="195" t="s">
        <v>244</v>
      </c>
      <c r="H153" s="196">
        <v>2614</v>
      </c>
      <c r="I153" s="197"/>
      <c r="J153" s="198">
        <f>ROUND(I153*H153,2)</f>
        <v>0</v>
      </c>
      <c r="K153" s="194" t="s">
        <v>245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246</v>
      </c>
      <c r="AT153" s="203" t="s">
        <v>241</v>
      </c>
      <c r="AU153" s="203" t="s">
        <v>86</v>
      </c>
      <c r="AY153" s="18" t="s">
        <v>239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246</v>
      </c>
      <c r="BM153" s="203" t="s">
        <v>8519</v>
      </c>
    </row>
    <row r="154" spans="1:65" s="2" customFormat="1" ht="11.25">
      <c r="A154" s="35"/>
      <c r="B154" s="36"/>
      <c r="C154" s="37"/>
      <c r="D154" s="205" t="s">
        <v>248</v>
      </c>
      <c r="E154" s="37"/>
      <c r="F154" s="206" t="s">
        <v>8520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248</v>
      </c>
      <c r="AU154" s="18" t="s">
        <v>86</v>
      </c>
    </row>
    <row r="155" spans="1:65" s="13" customFormat="1" ht="11.25">
      <c r="B155" s="210"/>
      <c r="C155" s="211"/>
      <c r="D155" s="212" t="s">
        <v>250</v>
      </c>
      <c r="E155" s="213" t="s">
        <v>1</v>
      </c>
      <c r="F155" s="214" t="s">
        <v>8494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250</v>
      </c>
      <c r="AU155" s="220" t="s">
        <v>86</v>
      </c>
      <c r="AV155" s="13" t="s">
        <v>83</v>
      </c>
      <c r="AW155" s="13" t="s">
        <v>31</v>
      </c>
      <c r="AX155" s="13" t="s">
        <v>75</v>
      </c>
      <c r="AY155" s="220" t="s">
        <v>239</v>
      </c>
    </row>
    <row r="156" spans="1:65" s="13" customFormat="1" ht="22.5">
      <c r="B156" s="210"/>
      <c r="C156" s="211"/>
      <c r="D156" s="212" t="s">
        <v>250</v>
      </c>
      <c r="E156" s="213" t="s">
        <v>1</v>
      </c>
      <c r="F156" s="214" t="s">
        <v>8521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250</v>
      </c>
      <c r="AU156" s="220" t="s">
        <v>86</v>
      </c>
      <c r="AV156" s="13" t="s">
        <v>83</v>
      </c>
      <c r="AW156" s="13" t="s">
        <v>31</v>
      </c>
      <c r="AX156" s="13" t="s">
        <v>75</v>
      </c>
      <c r="AY156" s="220" t="s">
        <v>239</v>
      </c>
    </row>
    <row r="157" spans="1:65" s="14" customFormat="1" ht="11.25">
      <c r="B157" s="221"/>
      <c r="C157" s="222"/>
      <c r="D157" s="212" t="s">
        <v>250</v>
      </c>
      <c r="E157" s="223" t="s">
        <v>1</v>
      </c>
      <c r="F157" s="224" t="s">
        <v>8522</v>
      </c>
      <c r="G157" s="222"/>
      <c r="H157" s="225">
        <v>1950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250</v>
      </c>
      <c r="AU157" s="231" t="s">
        <v>86</v>
      </c>
      <c r="AV157" s="14" t="s">
        <v>86</v>
      </c>
      <c r="AW157" s="14" t="s">
        <v>31</v>
      </c>
      <c r="AX157" s="14" t="s">
        <v>75</v>
      </c>
      <c r="AY157" s="231" t="s">
        <v>239</v>
      </c>
    </row>
    <row r="158" spans="1:65" s="15" customFormat="1" ht="11.25">
      <c r="B158" s="232"/>
      <c r="C158" s="233"/>
      <c r="D158" s="212" t="s">
        <v>250</v>
      </c>
      <c r="E158" s="234" t="s">
        <v>1</v>
      </c>
      <c r="F158" s="235" t="s">
        <v>254</v>
      </c>
      <c r="G158" s="233"/>
      <c r="H158" s="236">
        <v>1950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250</v>
      </c>
      <c r="AU158" s="242" t="s">
        <v>86</v>
      </c>
      <c r="AV158" s="15" t="s">
        <v>255</v>
      </c>
      <c r="AW158" s="15" t="s">
        <v>31</v>
      </c>
      <c r="AX158" s="15" t="s">
        <v>75</v>
      </c>
      <c r="AY158" s="242" t="s">
        <v>239</v>
      </c>
    </row>
    <row r="159" spans="1:65" s="13" customFormat="1" ht="22.5">
      <c r="B159" s="210"/>
      <c r="C159" s="211"/>
      <c r="D159" s="212" t="s">
        <v>250</v>
      </c>
      <c r="E159" s="213" t="s">
        <v>1</v>
      </c>
      <c r="F159" s="214" t="s">
        <v>8507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250</v>
      </c>
      <c r="AU159" s="220" t="s">
        <v>86</v>
      </c>
      <c r="AV159" s="13" t="s">
        <v>83</v>
      </c>
      <c r="AW159" s="13" t="s">
        <v>31</v>
      </c>
      <c r="AX159" s="13" t="s">
        <v>75</v>
      </c>
      <c r="AY159" s="220" t="s">
        <v>239</v>
      </c>
    </row>
    <row r="160" spans="1:65" s="13" customFormat="1" ht="22.5">
      <c r="B160" s="210"/>
      <c r="C160" s="211"/>
      <c r="D160" s="212" t="s">
        <v>250</v>
      </c>
      <c r="E160" s="213" t="s">
        <v>1</v>
      </c>
      <c r="F160" s="214" t="s">
        <v>8523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250</v>
      </c>
      <c r="AU160" s="220" t="s">
        <v>86</v>
      </c>
      <c r="AV160" s="13" t="s">
        <v>83</v>
      </c>
      <c r="AW160" s="13" t="s">
        <v>31</v>
      </c>
      <c r="AX160" s="13" t="s">
        <v>75</v>
      </c>
      <c r="AY160" s="220" t="s">
        <v>239</v>
      </c>
    </row>
    <row r="161" spans="1:65" s="13" customFormat="1" ht="11.25">
      <c r="B161" s="210"/>
      <c r="C161" s="211"/>
      <c r="D161" s="212" t="s">
        <v>250</v>
      </c>
      <c r="E161" s="213" t="s">
        <v>1</v>
      </c>
      <c r="F161" s="214" t="s">
        <v>8524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250</v>
      </c>
      <c r="AU161" s="220" t="s">
        <v>86</v>
      </c>
      <c r="AV161" s="13" t="s">
        <v>83</v>
      </c>
      <c r="AW161" s="13" t="s">
        <v>31</v>
      </c>
      <c r="AX161" s="13" t="s">
        <v>75</v>
      </c>
      <c r="AY161" s="220" t="s">
        <v>239</v>
      </c>
    </row>
    <row r="162" spans="1:65" s="14" customFormat="1" ht="11.25">
      <c r="B162" s="221"/>
      <c r="C162" s="222"/>
      <c r="D162" s="212" t="s">
        <v>250</v>
      </c>
      <c r="E162" s="223" t="s">
        <v>1</v>
      </c>
      <c r="F162" s="224" t="s">
        <v>8525</v>
      </c>
      <c r="G162" s="222"/>
      <c r="H162" s="225">
        <v>664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250</v>
      </c>
      <c r="AU162" s="231" t="s">
        <v>86</v>
      </c>
      <c r="AV162" s="14" t="s">
        <v>86</v>
      </c>
      <c r="AW162" s="14" t="s">
        <v>31</v>
      </c>
      <c r="AX162" s="14" t="s">
        <v>75</v>
      </c>
      <c r="AY162" s="231" t="s">
        <v>239</v>
      </c>
    </row>
    <row r="163" spans="1:65" s="15" customFormat="1" ht="11.25">
      <c r="B163" s="232"/>
      <c r="C163" s="233"/>
      <c r="D163" s="212" t="s">
        <v>250</v>
      </c>
      <c r="E163" s="234" t="s">
        <v>1</v>
      </c>
      <c r="F163" s="235" t="s">
        <v>260</v>
      </c>
      <c r="G163" s="233"/>
      <c r="H163" s="236">
        <v>664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250</v>
      </c>
      <c r="AU163" s="242" t="s">
        <v>86</v>
      </c>
      <c r="AV163" s="15" t="s">
        <v>255</v>
      </c>
      <c r="AW163" s="15" t="s">
        <v>31</v>
      </c>
      <c r="AX163" s="15" t="s">
        <v>75</v>
      </c>
      <c r="AY163" s="242" t="s">
        <v>239</v>
      </c>
    </row>
    <row r="164" spans="1:65" s="16" customFormat="1" ht="11.25">
      <c r="B164" s="243"/>
      <c r="C164" s="244"/>
      <c r="D164" s="212" t="s">
        <v>250</v>
      </c>
      <c r="E164" s="245" t="s">
        <v>1</v>
      </c>
      <c r="F164" s="246" t="s">
        <v>264</v>
      </c>
      <c r="G164" s="244"/>
      <c r="H164" s="247">
        <v>2614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250</v>
      </c>
      <c r="AU164" s="253" t="s">
        <v>86</v>
      </c>
      <c r="AV164" s="16" t="s">
        <v>246</v>
      </c>
      <c r="AW164" s="16" t="s">
        <v>31</v>
      </c>
      <c r="AX164" s="16" t="s">
        <v>83</v>
      </c>
      <c r="AY164" s="253" t="s">
        <v>239</v>
      </c>
    </row>
    <row r="165" spans="1:65" s="2" customFormat="1" ht="24.2" customHeight="1">
      <c r="A165" s="35"/>
      <c r="B165" s="36"/>
      <c r="C165" s="254" t="s">
        <v>299</v>
      </c>
      <c r="D165" s="254" t="s">
        <v>340</v>
      </c>
      <c r="E165" s="255" t="s">
        <v>5700</v>
      </c>
      <c r="F165" s="256" t="s">
        <v>8526</v>
      </c>
      <c r="G165" s="257" t="s">
        <v>343</v>
      </c>
      <c r="H165" s="258">
        <v>3921</v>
      </c>
      <c r="I165" s="259"/>
      <c r="J165" s="260">
        <f>ROUND(I165*H165,2)</f>
        <v>0</v>
      </c>
      <c r="K165" s="256" t="s">
        <v>1</v>
      </c>
      <c r="L165" s="261"/>
      <c r="M165" s="262" t="s">
        <v>1</v>
      </c>
      <c r="N165" s="263" t="s">
        <v>40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319</v>
      </c>
      <c r="AT165" s="203" t="s">
        <v>340</v>
      </c>
      <c r="AU165" s="203" t="s">
        <v>86</v>
      </c>
      <c r="AY165" s="18" t="s">
        <v>239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246</v>
      </c>
      <c r="BM165" s="203" t="s">
        <v>8527</v>
      </c>
    </row>
    <row r="166" spans="1:65" s="13" customFormat="1" ht="11.25">
      <c r="B166" s="210"/>
      <c r="C166" s="211"/>
      <c r="D166" s="212" t="s">
        <v>250</v>
      </c>
      <c r="E166" s="213" t="s">
        <v>1</v>
      </c>
      <c r="F166" s="214" t="s">
        <v>8528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250</v>
      </c>
      <c r="AU166" s="220" t="s">
        <v>86</v>
      </c>
      <c r="AV166" s="13" t="s">
        <v>83</v>
      </c>
      <c r="AW166" s="13" t="s">
        <v>31</v>
      </c>
      <c r="AX166" s="13" t="s">
        <v>75</v>
      </c>
      <c r="AY166" s="220" t="s">
        <v>239</v>
      </c>
    </row>
    <row r="167" spans="1:65" s="14" customFormat="1" ht="11.25">
      <c r="B167" s="221"/>
      <c r="C167" s="222"/>
      <c r="D167" s="212" t="s">
        <v>250</v>
      </c>
      <c r="E167" s="223" t="s">
        <v>1</v>
      </c>
      <c r="F167" s="224" t="s">
        <v>8529</v>
      </c>
      <c r="G167" s="222"/>
      <c r="H167" s="225">
        <v>3921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250</v>
      </c>
      <c r="AU167" s="231" t="s">
        <v>86</v>
      </c>
      <c r="AV167" s="14" t="s">
        <v>86</v>
      </c>
      <c r="AW167" s="14" t="s">
        <v>31</v>
      </c>
      <c r="AX167" s="14" t="s">
        <v>83</v>
      </c>
      <c r="AY167" s="231" t="s">
        <v>239</v>
      </c>
    </row>
    <row r="168" spans="1:65" s="13" customFormat="1" ht="11.25">
      <c r="B168" s="210"/>
      <c r="C168" s="211"/>
      <c r="D168" s="212" t="s">
        <v>250</v>
      </c>
      <c r="E168" s="213" t="s">
        <v>1</v>
      </c>
      <c r="F168" s="214" t="s">
        <v>363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250</v>
      </c>
      <c r="AU168" s="220" t="s">
        <v>86</v>
      </c>
      <c r="AV168" s="13" t="s">
        <v>83</v>
      </c>
      <c r="AW168" s="13" t="s">
        <v>31</v>
      </c>
      <c r="AX168" s="13" t="s">
        <v>75</v>
      </c>
      <c r="AY168" s="220" t="s">
        <v>239</v>
      </c>
    </row>
    <row r="169" spans="1:65" s="2" customFormat="1" ht="33" customHeight="1">
      <c r="A169" s="35"/>
      <c r="B169" s="36"/>
      <c r="C169" s="192" t="s">
        <v>309</v>
      </c>
      <c r="D169" s="192" t="s">
        <v>241</v>
      </c>
      <c r="E169" s="193" t="s">
        <v>364</v>
      </c>
      <c r="F169" s="194" t="s">
        <v>365</v>
      </c>
      <c r="G169" s="195" t="s">
        <v>244</v>
      </c>
      <c r="H169" s="196">
        <v>2614</v>
      </c>
      <c r="I169" s="197"/>
      <c r="J169" s="198">
        <f>ROUND(I169*H169,2)</f>
        <v>0</v>
      </c>
      <c r="K169" s="194" t="s">
        <v>245</v>
      </c>
      <c r="L169" s="40"/>
      <c r="M169" s="199" t="s">
        <v>1</v>
      </c>
      <c r="N169" s="200" t="s">
        <v>40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246</v>
      </c>
      <c r="AT169" s="203" t="s">
        <v>241</v>
      </c>
      <c r="AU169" s="203" t="s">
        <v>86</v>
      </c>
      <c r="AY169" s="18" t="s">
        <v>239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246</v>
      </c>
      <c r="BM169" s="203" t="s">
        <v>8530</v>
      </c>
    </row>
    <row r="170" spans="1:65" s="2" customFormat="1" ht="11.25">
      <c r="A170" s="35"/>
      <c r="B170" s="36"/>
      <c r="C170" s="37"/>
      <c r="D170" s="205" t="s">
        <v>248</v>
      </c>
      <c r="E170" s="37"/>
      <c r="F170" s="206" t="s">
        <v>367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248</v>
      </c>
      <c r="AU170" s="18" t="s">
        <v>86</v>
      </c>
    </row>
    <row r="171" spans="1:65" s="13" customFormat="1" ht="11.25">
      <c r="B171" s="210"/>
      <c r="C171" s="211"/>
      <c r="D171" s="212" t="s">
        <v>250</v>
      </c>
      <c r="E171" s="213" t="s">
        <v>1</v>
      </c>
      <c r="F171" s="214" t="s">
        <v>8531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250</v>
      </c>
      <c r="AU171" s="220" t="s">
        <v>86</v>
      </c>
      <c r="AV171" s="13" t="s">
        <v>83</v>
      </c>
      <c r="AW171" s="13" t="s">
        <v>31</v>
      </c>
      <c r="AX171" s="13" t="s">
        <v>75</v>
      </c>
      <c r="AY171" s="220" t="s">
        <v>239</v>
      </c>
    </row>
    <row r="172" spans="1:65" s="13" customFormat="1" ht="11.25">
      <c r="B172" s="210"/>
      <c r="C172" s="211"/>
      <c r="D172" s="212" t="s">
        <v>250</v>
      </c>
      <c r="E172" s="213" t="s">
        <v>1</v>
      </c>
      <c r="F172" s="214" t="s">
        <v>8532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250</v>
      </c>
      <c r="AU172" s="220" t="s">
        <v>86</v>
      </c>
      <c r="AV172" s="13" t="s">
        <v>83</v>
      </c>
      <c r="AW172" s="13" t="s">
        <v>31</v>
      </c>
      <c r="AX172" s="13" t="s">
        <v>75</v>
      </c>
      <c r="AY172" s="220" t="s">
        <v>239</v>
      </c>
    </row>
    <row r="173" spans="1:65" s="14" customFormat="1" ht="11.25">
      <c r="B173" s="221"/>
      <c r="C173" s="222"/>
      <c r="D173" s="212" t="s">
        <v>250</v>
      </c>
      <c r="E173" s="223" t="s">
        <v>1</v>
      </c>
      <c r="F173" s="224" t="s">
        <v>8533</v>
      </c>
      <c r="G173" s="222"/>
      <c r="H173" s="225">
        <v>2614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250</v>
      </c>
      <c r="AU173" s="231" t="s">
        <v>86</v>
      </c>
      <c r="AV173" s="14" t="s">
        <v>86</v>
      </c>
      <c r="AW173" s="14" t="s">
        <v>31</v>
      </c>
      <c r="AX173" s="14" t="s">
        <v>83</v>
      </c>
      <c r="AY173" s="231" t="s">
        <v>239</v>
      </c>
    </row>
    <row r="174" spans="1:65" s="2" customFormat="1" ht="33" customHeight="1">
      <c r="A174" s="35"/>
      <c r="B174" s="36"/>
      <c r="C174" s="192" t="s">
        <v>319</v>
      </c>
      <c r="D174" s="192" t="s">
        <v>241</v>
      </c>
      <c r="E174" s="193" t="s">
        <v>8534</v>
      </c>
      <c r="F174" s="194" t="s">
        <v>8535</v>
      </c>
      <c r="G174" s="195" t="s">
        <v>244</v>
      </c>
      <c r="H174" s="196">
        <v>75</v>
      </c>
      <c r="I174" s="197"/>
      <c r="J174" s="198">
        <f>ROUND(I174*H174,2)</f>
        <v>0</v>
      </c>
      <c r="K174" s="194" t="s">
        <v>245</v>
      </c>
      <c r="L174" s="40"/>
      <c r="M174" s="199" t="s">
        <v>1</v>
      </c>
      <c r="N174" s="200" t="s">
        <v>40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246</v>
      </c>
      <c r="AT174" s="203" t="s">
        <v>241</v>
      </c>
      <c r="AU174" s="203" t="s">
        <v>86</v>
      </c>
      <c r="AY174" s="18" t="s">
        <v>239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246</v>
      </c>
      <c r="BM174" s="203" t="s">
        <v>8536</v>
      </c>
    </row>
    <row r="175" spans="1:65" s="2" customFormat="1" ht="11.25">
      <c r="A175" s="35"/>
      <c r="B175" s="36"/>
      <c r="C175" s="37"/>
      <c r="D175" s="205" t="s">
        <v>248</v>
      </c>
      <c r="E175" s="37"/>
      <c r="F175" s="206" t="s">
        <v>8537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248</v>
      </c>
      <c r="AU175" s="18" t="s">
        <v>86</v>
      </c>
    </row>
    <row r="176" spans="1:65" s="13" customFormat="1" ht="11.25">
      <c r="B176" s="210"/>
      <c r="C176" s="211"/>
      <c r="D176" s="212" t="s">
        <v>250</v>
      </c>
      <c r="E176" s="213" t="s">
        <v>1</v>
      </c>
      <c r="F176" s="214" t="s">
        <v>8538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250</v>
      </c>
      <c r="AU176" s="220" t="s">
        <v>86</v>
      </c>
      <c r="AV176" s="13" t="s">
        <v>83</v>
      </c>
      <c r="AW176" s="13" t="s">
        <v>31</v>
      </c>
      <c r="AX176" s="13" t="s">
        <v>75</v>
      </c>
      <c r="AY176" s="220" t="s">
        <v>239</v>
      </c>
    </row>
    <row r="177" spans="1:65" s="14" customFormat="1" ht="11.25">
      <c r="B177" s="221"/>
      <c r="C177" s="222"/>
      <c r="D177" s="212" t="s">
        <v>250</v>
      </c>
      <c r="E177" s="223" t="s">
        <v>1</v>
      </c>
      <c r="F177" s="224" t="s">
        <v>8539</v>
      </c>
      <c r="G177" s="222"/>
      <c r="H177" s="225">
        <v>75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250</v>
      </c>
      <c r="AU177" s="231" t="s">
        <v>86</v>
      </c>
      <c r="AV177" s="14" t="s">
        <v>86</v>
      </c>
      <c r="AW177" s="14" t="s">
        <v>31</v>
      </c>
      <c r="AX177" s="14" t="s">
        <v>83</v>
      </c>
      <c r="AY177" s="231" t="s">
        <v>239</v>
      </c>
    </row>
    <row r="178" spans="1:65" s="2" customFormat="1" ht="21.75" customHeight="1">
      <c r="A178" s="35"/>
      <c r="B178" s="36"/>
      <c r="C178" s="192" t="s">
        <v>327</v>
      </c>
      <c r="D178" s="192" t="s">
        <v>241</v>
      </c>
      <c r="E178" s="193" t="s">
        <v>3718</v>
      </c>
      <c r="F178" s="194" t="s">
        <v>3719</v>
      </c>
      <c r="G178" s="195" t="s">
        <v>372</v>
      </c>
      <c r="H178" s="196">
        <v>150</v>
      </c>
      <c r="I178" s="197"/>
      <c r="J178" s="198">
        <f>ROUND(I178*H178,2)</f>
        <v>0</v>
      </c>
      <c r="K178" s="194" t="s">
        <v>245</v>
      </c>
      <c r="L178" s="40"/>
      <c r="M178" s="199" t="s">
        <v>1</v>
      </c>
      <c r="N178" s="200" t="s">
        <v>40</v>
      </c>
      <c r="O178" s="72"/>
      <c r="P178" s="201">
        <f>O178*H178</f>
        <v>0</v>
      </c>
      <c r="Q178" s="201">
        <v>8.4000000000000003E-4</v>
      </c>
      <c r="R178" s="201">
        <f>Q178*H178</f>
        <v>0.126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246</v>
      </c>
      <c r="AT178" s="203" t="s">
        <v>241</v>
      </c>
      <c r="AU178" s="203" t="s">
        <v>86</v>
      </c>
      <c r="AY178" s="18" t="s">
        <v>239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246</v>
      </c>
      <c r="BM178" s="203" t="s">
        <v>8540</v>
      </c>
    </row>
    <row r="179" spans="1:65" s="2" customFormat="1" ht="11.25">
      <c r="A179" s="35"/>
      <c r="B179" s="36"/>
      <c r="C179" s="37"/>
      <c r="D179" s="205" t="s">
        <v>248</v>
      </c>
      <c r="E179" s="37"/>
      <c r="F179" s="206" t="s">
        <v>3721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248</v>
      </c>
      <c r="AU179" s="18" t="s">
        <v>86</v>
      </c>
    </row>
    <row r="180" spans="1:65" s="13" customFormat="1" ht="11.25">
      <c r="B180" s="210"/>
      <c r="C180" s="211"/>
      <c r="D180" s="212" t="s">
        <v>250</v>
      </c>
      <c r="E180" s="213" t="s">
        <v>1</v>
      </c>
      <c r="F180" s="214" t="s">
        <v>8538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250</v>
      </c>
      <c r="AU180" s="220" t="s">
        <v>86</v>
      </c>
      <c r="AV180" s="13" t="s">
        <v>83</v>
      </c>
      <c r="AW180" s="13" t="s">
        <v>31</v>
      </c>
      <c r="AX180" s="13" t="s">
        <v>75</v>
      </c>
      <c r="AY180" s="220" t="s">
        <v>239</v>
      </c>
    </row>
    <row r="181" spans="1:65" s="14" customFormat="1" ht="11.25">
      <c r="B181" s="221"/>
      <c r="C181" s="222"/>
      <c r="D181" s="212" t="s">
        <v>250</v>
      </c>
      <c r="E181" s="223" t="s">
        <v>1</v>
      </c>
      <c r="F181" s="224" t="s">
        <v>8541</v>
      </c>
      <c r="G181" s="222"/>
      <c r="H181" s="225">
        <v>150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250</v>
      </c>
      <c r="AU181" s="231" t="s">
        <v>86</v>
      </c>
      <c r="AV181" s="14" t="s">
        <v>86</v>
      </c>
      <c r="AW181" s="14" t="s">
        <v>31</v>
      </c>
      <c r="AX181" s="14" t="s">
        <v>83</v>
      </c>
      <c r="AY181" s="231" t="s">
        <v>239</v>
      </c>
    </row>
    <row r="182" spans="1:65" s="2" customFormat="1" ht="24.2" customHeight="1">
      <c r="A182" s="35"/>
      <c r="B182" s="36"/>
      <c r="C182" s="192" t="s">
        <v>151</v>
      </c>
      <c r="D182" s="192" t="s">
        <v>241</v>
      </c>
      <c r="E182" s="193" t="s">
        <v>3744</v>
      </c>
      <c r="F182" s="194" t="s">
        <v>3745</v>
      </c>
      <c r="G182" s="195" t="s">
        <v>372</v>
      </c>
      <c r="H182" s="196">
        <v>150</v>
      </c>
      <c r="I182" s="197"/>
      <c r="J182" s="198">
        <f>ROUND(I182*H182,2)</f>
        <v>0</v>
      </c>
      <c r="K182" s="194" t="s">
        <v>245</v>
      </c>
      <c r="L182" s="40"/>
      <c r="M182" s="199" t="s">
        <v>1</v>
      </c>
      <c r="N182" s="200" t="s">
        <v>40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246</v>
      </c>
      <c r="AT182" s="203" t="s">
        <v>241</v>
      </c>
      <c r="AU182" s="203" t="s">
        <v>86</v>
      </c>
      <c r="AY182" s="18" t="s">
        <v>239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246</v>
      </c>
      <c r="BM182" s="203" t="s">
        <v>8542</v>
      </c>
    </row>
    <row r="183" spans="1:65" s="2" customFormat="1" ht="11.25">
      <c r="A183" s="35"/>
      <c r="B183" s="36"/>
      <c r="C183" s="37"/>
      <c r="D183" s="205" t="s">
        <v>248</v>
      </c>
      <c r="E183" s="37"/>
      <c r="F183" s="206" t="s">
        <v>3747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248</v>
      </c>
      <c r="AU183" s="18" t="s">
        <v>86</v>
      </c>
    </row>
    <row r="184" spans="1:65" s="2" customFormat="1" ht="37.9" customHeight="1">
      <c r="A184" s="35"/>
      <c r="B184" s="36"/>
      <c r="C184" s="192" t="s">
        <v>154</v>
      </c>
      <c r="D184" s="192" t="s">
        <v>241</v>
      </c>
      <c r="E184" s="193" t="s">
        <v>310</v>
      </c>
      <c r="F184" s="194" t="s">
        <v>311</v>
      </c>
      <c r="G184" s="195" t="s">
        <v>244</v>
      </c>
      <c r="H184" s="196">
        <v>3581</v>
      </c>
      <c r="I184" s="197"/>
      <c r="J184" s="198">
        <f>ROUND(I184*H184,2)</f>
        <v>0</v>
      </c>
      <c r="K184" s="194" t="s">
        <v>245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246</v>
      </c>
      <c r="AT184" s="203" t="s">
        <v>241</v>
      </c>
      <c r="AU184" s="203" t="s">
        <v>86</v>
      </c>
      <c r="AY184" s="18" t="s">
        <v>239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246</v>
      </c>
      <c r="BM184" s="203" t="s">
        <v>8543</v>
      </c>
    </row>
    <row r="185" spans="1:65" s="2" customFormat="1" ht="11.25">
      <c r="A185" s="35"/>
      <c r="B185" s="36"/>
      <c r="C185" s="37"/>
      <c r="D185" s="205" t="s">
        <v>248</v>
      </c>
      <c r="E185" s="37"/>
      <c r="F185" s="206" t="s">
        <v>313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248</v>
      </c>
      <c r="AU185" s="18" t="s">
        <v>86</v>
      </c>
    </row>
    <row r="186" spans="1:65" s="13" customFormat="1" ht="11.25">
      <c r="B186" s="210"/>
      <c r="C186" s="211"/>
      <c r="D186" s="212" t="s">
        <v>250</v>
      </c>
      <c r="E186" s="213" t="s">
        <v>1</v>
      </c>
      <c r="F186" s="214" t="s">
        <v>8544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250</v>
      </c>
      <c r="AU186" s="220" t="s">
        <v>86</v>
      </c>
      <c r="AV186" s="13" t="s">
        <v>83</v>
      </c>
      <c r="AW186" s="13" t="s">
        <v>31</v>
      </c>
      <c r="AX186" s="13" t="s">
        <v>75</v>
      </c>
      <c r="AY186" s="220" t="s">
        <v>239</v>
      </c>
    </row>
    <row r="187" spans="1:65" s="13" customFormat="1" ht="11.25">
      <c r="B187" s="210"/>
      <c r="C187" s="211"/>
      <c r="D187" s="212" t="s">
        <v>250</v>
      </c>
      <c r="E187" s="213" t="s">
        <v>1</v>
      </c>
      <c r="F187" s="214" t="s">
        <v>8545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250</v>
      </c>
      <c r="AU187" s="220" t="s">
        <v>86</v>
      </c>
      <c r="AV187" s="13" t="s">
        <v>83</v>
      </c>
      <c r="AW187" s="13" t="s">
        <v>31</v>
      </c>
      <c r="AX187" s="13" t="s">
        <v>75</v>
      </c>
      <c r="AY187" s="220" t="s">
        <v>239</v>
      </c>
    </row>
    <row r="188" spans="1:65" s="14" customFormat="1" ht="11.25">
      <c r="B188" s="221"/>
      <c r="C188" s="222"/>
      <c r="D188" s="212" t="s">
        <v>250</v>
      </c>
      <c r="E188" s="223" t="s">
        <v>1</v>
      </c>
      <c r="F188" s="224" t="s">
        <v>8546</v>
      </c>
      <c r="G188" s="222"/>
      <c r="H188" s="225">
        <v>361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250</v>
      </c>
      <c r="AU188" s="231" t="s">
        <v>86</v>
      </c>
      <c r="AV188" s="14" t="s">
        <v>86</v>
      </c>
      <c r="AW188" s="14" t="s">
        <v>31</v>
      </c>
      <c r="AX188" s="14" t="s">
        <v>75</v>
      </c>
      <c r="AY188" s="231" t="s">
        <v>239</v>
      </c>
    </row>
    <row r="189" spans="1:65" s="13" customFormat="1" ht="11.25">
      <c r="B189" s="210"/>
      <c r="C189" s="211"/>
      <c r="D189" s="212" t="s">
        <v>250</v>
      </c>
      <c r="E189" s="213" t="s">
        <v>1</v>
      </c>
      <c r="F189" s="214" t="s">
        <v>8547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250</v>
      </c>
      <c r="AU189" s="220" t="s">
        <v>86</v>
      </c>
      <c r="AV189" s="13" t="s">
        <v>83</v>
      </c>
      <c r="AW189" s="13" t="s">
        <v>31</v>
      </c>
      <c r="AX189" s="13" t="s">
        <v>75</v>
      </c>
      <c r="AY189" s="220" t="s">
        <v>239</v>
      </c>
    </row>
    <row r="190" spans="1:65" s="14" customFormat="1" ht="11.25">
      <c r="B190" s="221"/>
      <c r="C190" s="222"/>
      <c r="D190" s="212" t="s">
        <v>250</v>
      </c>
      <c r="E190" s="223" t="s">
        <v>1</v>
      </c>
      <c r="F190" s="224" t="s">
        <v>8548</v>
      </c>
      <c r="G190" s="222"/>
      <c r="H190" s="225">
        <v>75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250</v>
      </c>
      <c r="AU190" s="231" t="s">
        <v>86</v>
      </c>
      <c r="AV190" s="14" t="s">
        <v>86</v>
      </c>
      <c r="AW190" s="14" t="s">
        <v>31</v>
      </c>
      <c r="AX190" s="14" t="s">
        <v>75</v>
      </c>
      <c r="AY190" s="231" t="s">
        <v>239</v>
      </c>
    </row>
    <row r="191" spans="1:65" s="13" customFormat="1" ht="11.25">
      <c r="B191" s="210"/>
      <c r="C191" s="211"/>
      <c r="D191" s="212" t="s">
        <v>250</v>
      </c>
      <c r="E191" s="213" t="s">
        <v>1</v>
      </c>
      <c r="F191" s="214" t="s">
        <v>8549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250</v>
      </c>
      <c r="AU191" s="220" t="s">
        <v>86</v>
      </c>
      <c r="AV191" s="13" t="s">
        <v>83</v>
      </c>
      <c r="AW191" s="13" t="s">
        <v>31</v>
      </c>
      <c r="AX191" s="13" t="s">
        <v>75</v>
      </c>
      <c r="AY191" s="220" t="s">
        <v>239</v>
      </c>
    </row>
    <row r="192" spans="1:65" s="14" customFormat="1" ht="11.25">
      <c r="B192" s="221"/>
      <c r="C192" s="222"/>
      <c r="D192" s="212" t="s">
        <v>250</v>
      </c>
      <c r="E192" s="223" t="s">
        <v>1</v>
      </c>
      <c r="F192" s="224" t="s">
        <v>8550</v>
      </c>
      <c r="G192" s="222"/>
      <c r="H192" s="225">
        <v>531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250</v>
      </c>
      <c r="AU192" s="231" t="s">
        <v>86</v>
      </c>
      <c r="AV192" s="14" t="s">
        <v>86</v>
      </c>
      <c r="AW192" s="14" t="s">
        <v>31</v>
      </c>
      <c r="AX192" s="14" t="s">
        <v>75</v>
      </c>
      <c r="AY192" s="231" t="s">
        <v>239</v>
      </c>
    </row>
    <row r="193" spans="1:65" s="15" customFormat="1" ht="11.25">
      <c r="B193" s="232"/>
      <c r="C193" s="233"/>
      <c r="D193" s="212" t="s">
        <v>250</v>
      </c>
      <c r="E193" s="234" t="s">
        <v>1</v>
      </c>
      <c r="F193" s="235" t="s">
        <v>254</v>
      </c>
      <c r="G193" s="233"/>
      <c r="H193" s="236">
        <v>967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250</v>
      </c>
      <c r="AU193" s="242" t="s">
        <v>86</v>
      </c>
      <c r="AV193" s="15" t="s">
        <v>255</v>
      </c>
      <c r="AW193" s="15" t="s">
        <v>31</v>
      </c>
      <c r="AX193" s="15" t="s">
        <v>75</v>
      </c>
      <c r="AY193" s="242" t="s">
        <v>239</v>
      </c>
    </row>
    <row r="194" spans="1:65" s="13" customFormat="1" ht="11.25">
      <c r="B194" s="210"/>
      <c r="C194" s="211"/>
      <c r="D194" s="212" t="s">
        <v>250</v>
      </c>
      <c r="E194" s="213" t="s">
        <v>1</v>
      </c>
      <c r="F194" s="214" t="s">
        <v>8551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250</v>
      </c>
      <c r="AU194" s="220" t="s">
        <v>86</v>
      </c>
      <c r="AV194" s="13" t="s">
        <v>83</v>
      </c>
      <c r="AW194" s="13" t="s">
        <v>31</v>
      </c>
      <c r="AX194" s="13" t="s">
        <v>75</v>
      </c>
      <c r="AY194" s="220" t="s">
        <v>239</v>
      </c>
    </row>
    <row r="195" spans="1:65" s="13" customFormat="1" ht="11.25">
      <c r="B195" s="210"/>
      <c r="C195" s="211"/>
      <c r="D195" s="212" t="s">
        <v>250</v>
      </c>
      <c r="E195" s="213" t="s">
        <v>1</v>
      </c>
      <c r="F195" s="214" t="s">
        <v>8552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250</v>
      </c>
      <c r="AU195" s="220" t="s">
        <v>86</v>
      </c>
      <c r="AV195" s="13" t="s">
        <v>83</v>
      </c>
      <c r="AW195" s="13" t="s">
        <v>31</v>
      </c>
      <c r="AX195" s="13" t="s">
        <v>75</v>
      </c>
      <c r="AY195" s="220" t="s">
        <v>239</v>
      </c>
    </row>
    <row r="196" spans="1:65" s="14" customFormat="1" ht="11.25">
      <c r="B196" s="221"/>
      <c r="C196" s="222"/>
      <c r="D196" s="212" t="s">
        <v>250</v>
      </c>
      <c r="E196" s="223" t="s">
        <v>1</v>
      </c>
      <c r="F196" s="224" t="s">
        <v>8533</v>
      </c>
      <c r="G196" s="222"/>
      <c r="H196" s="225">
        <v>2614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250</v>
      </c>
      <c r="AU196" s="231" t="s">
        <v>86</v>
      </c>
      <c r="AV196" s="14" t="s">
        <v>86</v>
      </c>
      <c r="AW196" s="14" t="s">
        <v>31</v>
      </c>
      <c r="AX196" s="14" t="s">
        <v>75</v>
      </c>
      <c r="AY196" s="231" t="s">
        <v>239</v>
      </c>
    </row>
    <row r="197" spans="1:65" s="15" customFormat="1" ht="11.25">
      <c r="B197" s="232"/>
      <c r="C197" s="233"/>
      <c r="D197" s="212" t="s">
        <v>250</v>
      </c>
      <c r="E197" s="234" t="s">
        <v>1</v>
      </c>
      <c r="F197" s="235" t="s">
        <v>260</v>
      </c>
      <c r="G197" s="233"/>
      <c r="H197" s="236">
        <v>2614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250</v>
      </c>
      <c r="AU197" s="242" t="s">
        <v>86</v>
      </c>
      <c r="AV197" s="15" t="s">
        <v>255</v>
      </c>
      <c r="AW197" s="15" t="s">
        <v>31</v>
      </c>
      <c r="AX197" s="15" t="s">
        <v>75</v>
      </c>
      <c r="AY197" s="242" t="s">
        <v>239</v>
      </c>
    </row>
    <row r="198" spans="1:65" s="16" customFormat="1" ht="11.25">
      <c r="B198" s="243"/>
      <c r="C198" s="244"/>
      <c r="D198" s="212" t="s">
        <v>250</v>
      </c>
      <c r="E198" s="245" t="s">
        <v>1</v>
      </c>
      <c r="F198" s="246" t="s">
        <v>264</v>
      </c>
      <c r="G198" s="244"/>
      <c r="H198" s="247">
        <v>3581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250</v>
      </c>
      <c r="AU198" s="253" t="s">
        <v>86</v>
      </c>
      <c r="AV198" s="16" t="s">
        <v>246</v>
      </c>
      <c r="AW198" s="16" t="s">
        <v>31</v>
      </c>
      <c r="AX198" s="16" t="s">
        <v>83</v>
      </c>
      <c r="AY198" s="253" t="s">
        <v>239</v>
      </c>
    </row>
    <row r="199" spans="1:65" s="2" customFormat="1" ht="37.9" customHeight="1">
      <c r="A199" s="35"/>
      <c r="B199" s="36"/>
      <c r="C199" s="192" t="s">
        <v>157</v>
      </c>
      <c r="D199" s="192" t="s">
        <v>241</v>
      </c>
      <c r="E199" s="193" t="s">
        <v>320</v>
      </c>
      <c r="F199" s="194" t="s">
        <v>321</v>
      </c>
      <c r="G199" s="195" t="s">
        <v>244</v>
      </c>
      <c r="H199" s="196">
        <v>57115</v>
      </c>
      <c r="I199" s="197"/>
      <c r="J199" s="198">
        <f>ROUND(I199*H199,2)</f>
        <v>0</v>
      </c>
      <c r="K199" s="194" t="s">
        <v>245</v>
      </c>
      <c r="L199" s="40"/>
      <c r="M199" s="199" t="s">
        <v>1</v>
      </c>
      <c r="N199" s="200" t="s">
        <v>40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246</v>
      </c>
      <c r="AT199" s="203" t="s">
        <v>241</v>
      </c>
      <c r="AU199" s="203" t="s">
        <v>86</v>
      </c>
      <c r="AY199" s="18" t="s">
        <v>239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246</v>
      </c>
      <c r="BM199" s="203" t="s">
        <v>8553</v>
      </c>
    </row>
    <row r="200" spans="1:65" s="2" customFormat="1" ht="11.25">
      <c r="A200" s="35"/>
      <c r="B200" s="36"/>
      <c r="C200" s="37"/>
      <c r="D200" s="205" t="s">
        <v>248</v>
      </c>
      <c r="E200" s="37"/>
      <c r="F200" s="206" t="s">
        <v>323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248</v>
      </c>
      <c r="AU200" s="18" t="s">
        <v>86</v>
      </c>
    </row>
    <row r="201" spans="1:65" s="13" customFormat="1" ht="11.25">
      <c r="B201" s="210"/>
      <c r="C201" s="211"/>
      <c r="D201" s="212" t="s">
        <v>250</v>
      </c>
      <c r="E201" s="213" t="s">
        <v>1</v>
      </c>
      <c r="F201" s="214" t="s">
        <v>8544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250</v>
      </c>
      <c r="AU201" s="220" t="s">
        <v>86</v>
      </c>
      <c r="AV201" s="13" t="s">
        <v>83</v>
      </c>
      <c r="AW201" s="13" t="s">
        <v>31</v>
      </c>
      <c r="AX201" s="13" t="s">
        <v>75</v>
      </c>
      <c r="AY201" s="220" t="s">
        <v>239</v>
      </c>
    </row>
    <row r="202" spans="1:65" s="13" customFormat="1" ht="11.25">
      <c r="B202" s="210"/>
      <c r="C202" s="211"/>
      <c r="D202" s="212" t="s">
        <v>250</v>
      </c>
      <c r="E202" s="213" t="s">
        <v>1</v>
      </c>
      <c r="F202" s="214" t="s">
        <v>8554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250</v>
      </c>
      <c r="AU202" s="220" t="s">
        <v>86</v>
      </c>
      <c r="AV202" s="13" t="s">
        <v>83</v>
      </c>
      <c r="AW202" s="13" t="s">
        <v>31</v>
      </c>
      <c r="AX202" s="13" t="s">
        <v>75</v>
      </c>
      <c r="AY202" s="220" t="s">
        <v>239</v>
      </c>
    </row>
    <row r="203" spans="1:65" s="14" customFormat="1" ht="11.25">
      <c r="B203" s="221"/>
      <c r="C203" s="222"/>
      <c r="D203" s="212" t="s">
        <v>250</v>
      </c>
      <c r="E203" s="223" t="s">
        <v>1</v>
      </c>
      <c r="F203" s="224" t="s">
        <v>8555</v>
      </c>
      <c r="G203" s="222"/>
      <c r="H203" s="225">
        <v>4835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250</v>
      </c>
      <c r="AU203" s="231" t="s">
        <v>86</v>
      </c>
      <c r="AV203" s="14" t="s">
        <v>86</v>
      </c>
      <c r="AW203" s="14" t="s">
        <v>31</v>
      </c>
      <c r="AX203" s="14" t="s">
        <v>75</v>
      </c>
      <c r="AY203" s="231" t="s">
        <v>239</v>
      </c>
    </row>
    <row r="204" spans="1:65" s="13" customFormat="1" ht="11.25">
      <c r="B204" s="210"/>
      <c r="C204" s="211"/>
      <c r="D204" s="212" t="s">
        <v>250</v>
      </c>
      <c r="E204" s="213" t="s">
        <v>1</v>
      </c>
      <c r="F204" s="214" t="s">
        <v>8551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250</v>
      </c>
      <c r="AU204" s="220" t="s">
        <v>86</v>
      </c>
      <c r="AV204" s="13" t="s">
        <v>83</v>
      </c>
      <c r="AW204" s="13" t="s">
        <v>31</v>
      </c>
      <c r="AX204" s="13" t="s">
        <v>75</v>
      </c>
      <c r="AY204" s="220" t="s">
        <v>239</v>
      </c>
    </row>
    <row r="205" spans="1:65" s="13" customFormat="1" ht="11.25">
      <c r="B205" s="210"/>
      <c r="C205" s="211"/>
      <c r="D205" s="212" t="s">
        <v>250</v>
      </c>
      <c r="E205" s="213" t="s">
        <v>1</v>
      </c>
      <c r="F205" s="214" t="s">
        <v>8556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250</v>
      </c>
      <c r="AU205" s="220" t="s">
        <v>86</v>
      </c>
      <c r="AV205" s="13" t="s">
        <v>83</v>
      </c>
      <c r="AW205" s="13" t="s">
        <v>31</v>
      </c>
      <c r="AX205" s="13" t="s">
        <v>75</v>
      </c>
      <c r="AY205" s="220" t="s">
        <v>239</v>
      </c>
    </row>
    <row r="206" spans="1:65" s="14" customFormat="1" ht="11.25">
      <c r="B206" s="221"/>
      <c r="C206" s="222"/>
      <c r="D206" s="212" t="s">
        <v>250</v>
      </c>
      <c r="E206" s="223" t="s">
        <v>1</v>
      </c>
      <c r="F206" s="224" t="s">
        <v>8557</v>
      </c>
      <c r="G206" s="222"/>
      <c r="H206" s="225">
        <v>52280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250</v>
      </c>
      <c r="AU206" s="231" t="s">
        <v>86</v>
      </c>
      <c r="AV206" s="14" t="s">
        <v>86</v>
      </c>
      <c r="AW206" s="14" t="s">
        <v>31</v>
      </c>
      <c r="AX206" s="14" t="s">
        <v>75</v>
      </c>
      <c r="AY206" s="231" t="s">
        <v>239</v>
      </c>
    </row>
    <row r="207" spans="1:65" s="16" customFormat="1" ht="11.25">
      <c r="B207" s="243"/>
      <c r="C207" s="244"/>
      <c r="D207" s="212" t="s">
        <v>250</v>
      </c>
      <c r="E207" s="245" t="s">
        <v>1</v>
      </c>
      <c r="F207" s="246" t="s">
        <v>264</v>
      </c>
      <c r="G207" s="244"/>
      <c r="H207" s="247">
        <v>57115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250</v>
      </c>
      <c r="AU207" s="253" t="s">
        <v>86</v>
      </c>
      <c r="AV207" s="16" t="s">
        <v>246</v>
      </c>
      <c r="AW207" s="16" t="s">
        <v>31</v>
      </c>
      <c r="AX207" s="16" t="s">
        <v>83</v>
      </c>
      <c r="AY207" s="253" t="s">
        <v>239</v>
      </c>
    </row>
    <row r="208" spans="1:65" s="2" customFormat="1" ht="37.9" customHeight="1">
      <c r="A208" s="35"/>
      <c r="B208" s="36"/>
      <c r="C208" s="192" t="s">
        <v>161</v>
      </c>
      <c r="D208" s="192" t="s">
        <v>241</v>
      </c>
      <c r="E208" s="193" t="s">
        <v>3767</v>
      </c>
      <c r="F208" s="194" t="s">
        <v>3768</v>
      </c>
      <c r="G208" s="195" t="s">
        <v>244</v>
      </c>
      <c r="H208" s="196">
        <v>152</v>
      </c>
      <c r="I208" s="197"/>
      <c r="J208" s="198">
        <f>ROUND(I208*H208,2)</f>
        <v>0</v>
      </c>
      <c r="K208" s="194" t="s">
        <v>245</v>
      </c>
      <c r="L208" s="40"/>
      <c r="M208" s="199" t="s">
        <v>1</v>
      </c>
      <c r="N208" s="200" t="s">
        <v>40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246</v>
      </c>
      <c r="AT208" s="203" t="s">
        <v>241</v>
      </c>
      <c r="AU208" s="203" t="s">
        <v>86</v>
      </c>
      <c r="AY208" s="18" t="s">
        <v>239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246</v>
      </c>
      <c r="BM208" s="203" t="s">
        <v>8558</v>
      </c>
    </row>
    <row r="209" spans="1:65" s="2" customFormat="1" ht="11.25">
      <c r="A209" s="35"/>
      <c r="B209" s="36"/>
      <c r="C209" s="37"/>
      <c r="D209" s="205" t="s">
        <v>248</v>
      </c>
      <c r="E209" s="37"/>
      <c r="F209" s="206" t="s">
        <v>3770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248</v>
      </c>
      <c r="AU209" s="18" t="s">
        <v>86</v>
      </c>
    </row>
    <row r="210" spans="1:65" s="13" customFormat="1" ht="11.25">
      <c r="B210" s="210"/>
      <c r="C210" s="211"/>
      <c r="D210" s="212" t="s">
        <v>250</v>
      </c>
      <c r="E210" s="213" t="s">
        <v>1</v>
      </c>
      <c r="F210" s="214" t="s">
        <v>8544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250</v>
      </c>
      <c r="AU210" s="220" t="s">
        <v>86</v>
      </c>
      <c r="AV210" s="13" t="s">
        <v>83</v>
      </c>
      <c r="AW210" s="13" t="s">
        <v>31</v>
      </c>
      <c r="AX210" s="13" t="s">
        <v>75</v>
      </c>
      <c r="AY210" s="220" t="s">
        <v>239</v>
      </c>
    </row>
    <row r="211" spans="1:65" s="13" customFormat="1" ht="11.25">
      <c r="B211" s="210"/>
      <c r="C211" s="211"/>
      <c r="D211" s="212" t="s">
        <v>250</v>
      </c>
      <c r="E211" s="213" t="s">
        <v>1</v>
      </c>
      <c r="F211" s="214" t="s">
        <v>8559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250</v>
      </c>
      <c r="AU211" s="220" t="s">
        <v>86</v>
      </c>
      <c r="AV211" s="13" t="s">
        <v>83</v>
      </c>
      <c r="AW211" s="13" t="s">
        <v>31</v>
      </c>
      <c r="AX211" s="13" t="s">
        <v>75</v>
      </c>
      <c r="AY211" s="220" t="s">
        <v>239</v>
      </c>
    </row>
    <row r="212" spans="1:65" s="14" customFormat="1" ht="11.25">
      <c r="B212" s="221"/>
      <c r="C212" s="222"/>
      <c r="D212" s="212" t="s">
        <v>250</v>
      </c>
      <c r="E212" s="223" t="s">
        <v>1</v>
      </c>
      <c r="F212" s="224" t="s">
        <v>8560</v>
      </c>
      <c r="G212" s="222"/>
      <c r="H212" s="225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250</v>
      </c>
      <c r="AU212" s="231" t="s">
        <v>86</v>
      </c>
      <c r="AV212" s="14" t="s">
        <v>86</v>
      </c>
      <c r="AW212" s="14" t="s">
        <v>31</v>
      </c>
      <c r="AX212" s="14" t="s">
        <v>75</v>
      </c>
      <c r="AY212" s="231" t="s">
        <v>239</v>
      </c>
    </row>
    <row r="213" spans="1:65" s="13" customFormat="1" ht="11.25">
      <c r="B213" s="210"/>
      <c r="C213" s="211"/>
      <c r="D213" s="212" t="s">
        <v>250</v>
      </c>
      <c r="E213" s="213" t="s">
        <v>1</v>
      </c>
      <c r="F213" s="214" t="s">
        <v>8561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250</v>
      </c>
      <c r="AU213" s="220" t="s">
        <v>86</v>
      </c>
      <c r="AV213" s="13" t="s">
        <v>83</v>
      </c>
      <c r="AW213" s="13" t="s">
        <v>31</v>
      </c>
      <c r="AX213" s="13" t="s">
        <v>75</v>
      </c>
      <c r="AY213" s="220" t="s">
        <v>239</v>
      </c>
    </row>
    <row r="214" spans="1:65" s="14" customFormat="1" ht="11.25">
      <c r="B214" s="221"/>
      <c r="C214" s="222"/>
      <c r="D214" s="212" t="s">
        <v>250</v>
      </c>
      <c r="E214" s="223" t="s">
        <v>1</v>
      </c>
      <c r="F214" s="224" t="s">
        <v>8562</v>
      </c>
      <c r="G214" s="222"/>
      <c r="H214" s="225">
        <v>133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250</v>
      </c>
      <c r="AU214" s="231" t="s">
        <v>86</v>
      </c>
      <c r="AV214" s="14" t="s">
        <v>86</v>
      </c>
      <c r="AW214" s="14" t="s">
        <v>31</v>
      </c>
      <c r="AX214" s="14" t="s">
        <v>75</v>
      </c>
      <c r="AY214" s="231" t="s">
        <v>239</v>
      </c>
    </row>
    <row r="215" spans="1:65" s="16" customFormat="1" ht="11.25">
      <c r="B215" s="243"/>
      <c r="C215" s="244"/>
      <c r="D215" s="212" t="s">
        <v>250</v>
      </c>
      <c r="E215" s="245" t="s">
        <v>1</v>
      </c>
      <c r="F215" s="246" t="s">
        <v>264</v>
      </c>
      <c r="G215" s="244"/>
      <c r="H215" s="247">
        <v>152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250</v>
      </c>
      <c r="AU215" s="253" t="s">
        <v>86</v>
      </c>
      <c r="AV215" s="16" t="s">
        <v>246</v>
      </c>
      <c r="AW215" s="16" t="s">
        <v>31</v>
      </c>
      <c r="AX215" s="16" t="s">
        <v>83</v>
      </c>
      <c r="AY215" s="253" t="s">
        <v>239</v>
      </c>
    </row>
    <row r="216" spans="1:65" s="2" customFormat="1" ht="37.9" customHeight="1">
      <c r="A216" s="35"/>
      <c r="B216" s="36"/>
      <c r="C216" s="192" t="s">
        <v>164</v>
      </c>
      <c r="D216" s="192" t="s">
        <v>241</v>
      </c>
      <c r="E216" s="193" t="s">
        <v>3777</v>
      </c>
      <c r="F216" s="194" t="s">
        <v>3778</v>
      </c>
      <c r="G216" s="195" t="s">
        <v>244</v>
      </c>
      <c r="H216" s="196">
        <v>760</v>
      </c>
      <c r="I216" s="197"/>
      <c r="J216" s="198">
        <f>ROUND(I216*H216,2)</f>
        <v>0</v>
      </c>
      <c r="K216" s="194" t="s">
        <v>245</v>
      </c>
      <c r="L216" s="40"/>
      <c r="M216" s="199" t="s">
        <v>1</v>
      </c>
      <c r="N216" s="200" t="s">
        <v>40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246</v>
      </c>
      <c r="AT216" s="203" t="s">
        <v>241</v>
      </c>
      <c r="AU216" s="203" t="s">
        <v>86</v>
      </c>
      <c r="AY216" s="18" t="s">
        <v>239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246</v>
      </c>
      <c r="BM216" s="203" t="s">
        <v>8563</v>
      </c>
    </row>
    <row r="217" spans="1:65" s="2" customFormat="1" ht="11.25">
      <c r="A217" s="35"/>
      <c r="B217" s="36"/>
      <c r="C217" s="37"/>
      <c r="D217" s="205" t="s">
        <v>248</v>
      </c>
      <c r="E217" s="37"/>
      <c r="F217" s="206" t="s">
        <v>3780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248</v>
      </c>
      <c r="AU217" s="18" t="s">
        <v>86</v>
      </c>
    </row>
    <row r="218" spans="1:65" s="13" customFormat="1" ht="11.25">
      <c r="B218" s="210"/>
      <c r="C218" s="211"/>
      <c r="D218" s="212" t="s">
        <v>250</v>
      </c>
      <c r="E218" s="213" t="s">
        <v>1</v>
      </c>
      <c r="F218" s="214" t="s">
        <v>8544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250</v>
      </c>
      <c r="AU218" s="220" t="s">
        <v>86</v>
      </c>
      <c r="AV218" s="13" t="s">
        <v>83</v>
      </c>
      <c r="AW218" s="13" t="s">
        <v>31</v>
      </c>
      <c r="AX218" s="13" t="s">
        <v>75</v>
      </c>
      <c r="AY218" s="220" t="s">
        <v>239</v>
      </c>
    </row>
    <row r="219" spans="1:65" s="14" customFormat="1" ht="11.25">
      <c r="B219" s="221"/>
      <c r="C219" s="222"/>
      <c r="D219" s="212" t="s">
        <v>250</v>
      </c>
      <c r="E219" s="223" t="s">
        <v>1</v>
      </c>
      <c r="F219" s="224" t="s">
        <v>8564</v>
      </c>
      <c r="G219" s="222"/>
      <c r="H219" s="225">
        <v>760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250</v>
      </c>
      <c r="AU219" s="231" t="s">
        <v>86</v>
      </c>
      <c r="AV219" s="14" t="s">
        <v>86</v>
      </c>
      <c r="AW219" s="14" t="s">
        <v>31</v>
      </c>
      <c r="AX219" s="14" t="s">
        <v>83</v>
      </c>
      <c r="AY219" s="231" t="s">
        <v>239</v>
      </c>
    </row>
    <row r="220" spans="1:65" s="2" customFormat="1" ht="16.5" customHeight="1">
      <c r="A220" s="35"/>
      <c r="B220" s="36"/>
      <c r="C220" s="192" t="s">
        <v>8</v>
      </c>
      <c r="D220" s="192" t="s">
        <v>241</v>
      </c>
      <c r="E220" s="193" t="s">
        <v>8565</v>
      </c>
      <c r="F220" s="194" t="s">
        <v>398</v>
      </c>
      <c r="G220" s="195" t="s">
        <v>244</v>
      </c>
      <c r="H220" s="196">
        <v>1119</v>
      </c>
      <c r="I220" s="197"/>
      <c r="J220" s="198">
        <f>ROUND(I220*H220,2)</f>
        <v>0</v>
      </c>
      <c r="K220" s="194" t="s">
        <v>245</v>
      </c>
      <c r="L220" s="40"/>
      <c r="M220" s="199" t="s">
        <v>1</v>
      </c>
      <c r="N220" s="200" t="s">
        <v>40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246</v>
      </c>
      <c r="AT220" s="203" t="s">
        <v>241</v>
      </c>
      <c r="AU220" s="203" t="s">
        <v>86</v>
      </c>
      <c r="AY220" s="18" t="s">
        <v>239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246</v>
      </c>
      <c r="BM220" s="203" t="s">
        <v>8566</v>
      </c>
    </row>
    <row r="221" spans="1:65" s="2" customFormat="1" ht="11.25">
      <c r="A221" s="35"/>
      <c r="B221" s="36"/>
      <c r="C221" s="37"/>
      <c r="D221" s="205" t="s">
        <v>248</v>
      </c>
      <c r="E221" s="37"/>
      <c r="F221" s="206" t="s">
        <v>8567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248</v>
      </c>
      <c r="AU221" s="18" t="s">
        <v>86</v>
      </c>
    </row>
    <row r="222" spans="1:65" s="13" customFormat="1" ht="11.25">
      <c r="B222" s="210"/>
      <c r="C222" s="211"/>
      <c r="D222" s="212" t="s">
        <v>250</v>
      </c>
      <c r="E222" s="213" t="s">
        <v>1</v>
      </c>
      <c r="F222" s="214" t="s">
        <v>8568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250</v>
      </c>
      <c r="AU222" s="220" t="s">
        <v>86</v>
      </c>
      <c r="AV222" s="13" t="s">
        <v>83</v>
      </c>
      <c r="AW222" s="13" t="s">
        <v>31</v>
      </c>
      <c r="AX222" s="13" t="s">
        <v>75</v>
      </c>
      <c r="AY222" s="220" t="s">
        <v>239</v>
      </c>
    </row>
    <row r="223" spans="1:65" s="14" customFormat="1" ht="11.25">
      <c r="B223" s="221"/>
      <c r="C223" s="222"/>
      <c r="D223" s="212" t="s">
        <v>250</v>
      </c>
      <c r="E223" s="223" t="s">
        <v>1</v>
      </c>
      <c r="F223" s="224" t="s">
        <v>8569</v>
      </c>
      <c r="G223" s="222"/>
      <c r="H223" s="225">
        <v>1119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250</v>
      </c>
      <c r="AU223" s="231" t="s">
        <v>86</v>
      </c>
      <c r="AV223" s="14" t="s">
        <v>86</v>
      </c>
      <c r="AW223" s="14" t="s">
        <v>31</v>
      </c>
      <c r="AX223" s="14" t="s">
        <v>83</v>
      </c>
      <c r="AY223" s="231" t="s">
        <v>239</v>
      </c>
    </row>
    <row r="224" spans="1:65" s="2" customFormat="1" ht="24.2" customHeight="1">
      <c r="A224" s="35"/>
      <c r="B224" s="36"/>
      <c r="C224" s="192" t="s">
        <v>169</v>
      </c>
      <c r="D224" s="192" t="s">
        <v>241</v>
      </c>
      <c r="E224" s="193" t="s">
        <v>5689</v>
      </c>
      <c r="F224" s="194" t="s">
        <v>5690</v>
      </c>
      <c r="G224" s="195" t="s">
        <v>343</v>
      </c>
      <c r="H224" s="196">
        <v>2238</v>
      </c>
      <c r="I224" s="197"/>
      <c r="J224" s="198">
        <f>ROUND(I224*H224,2)</f>
        <v>0</v>
      </c>
      <c r="K224" s="194" t="s">
        <v>245</v>
      </c>
      <c r="L224" s="40"/>
      <c r="M224" s="199" t="s">
        <v>1</v>
      </c>
      <c r="N224" s="200" t="s">
        <v>40</v>
      </c>
      <c r="O224" s="7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246</v>
      </c>
      <c r="AT224" s="203" t="s">
        <v>241</v>
      </c>
      <c r="AU224" s="203" t="s">
        <v>86</v>
      </c>
      <c r="AY224" s="18" t="s">
        <v>239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246</v>
      </c>
      <c r="BM224" s="203" t="s">
        <v>8570</v>
      </c>
    </row>
    <row r="225" spans="1:65" s="2" customFormat="1" ht="11.25">
      <c r="A225" s="35"/>
      <c r="B225" s="36"/>
      <c r="C225" s="37"/>
      <c r="D225" s="205" t="s">
        <v>248</v>
      </c>
      <c r="E225" s="37"/>
      <c r="F225" s="206" t="s">
        <v>5692</v>
      </c>
      <c r="G225" s="37"/>
      <c r="H225" s="37"/>
      <c r="I225" s="207"/>
      <c r="J225" s="37"/>
      <c r="K225" s="37"/>
      <c r="L225" s="40"/>
      <c r="M225" s="208"/>
      <c r="N225" s="209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248</v>
      </c>
      <c r="AU225" s="18" t="s">
        <v>86</v>
      </c>
    </row>
    <row r="226" spans="1:65" s="13" customFormat="1" ht="11.25">
      <c r="B226" s="210"/>
      <c r="C226" s="211"/>
      <c r="D226" s="212" t="s">
        <v>250</v>
      </c>
      <c r="E226" s="213" t="s">
        <v>1</v>
      </c>
      <c r="F226" s="214" t="s">
        <v>8571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250</v>
      </c>
      <c r="AU226" s="220" t="s">
        <v>86</v>
      </c>
      <c r="AV226" s="13" t="s">
        <v>83</v>
      </c>
      <c r="AW226" s="13" t="s">
        <v>31</v>
      </c>
      <c r="AX226" s="13" t="s">
        <v>75</v>
      </c>
      <c r="AY226" s="220" t="s">
        <v>239</v>
      </c>
    </row>
    <row r="227" spans="1:65" s="14" customFormat="1" ht="11.25">
      <c r="B227" s="221"/>
      <c r="C227" s="222"/>
      <c r="D227" s="212" t="s">
        <v>250</v>
      </c>
      <c r="E227" s="223" t="s">
        <v>1</v>
      </c>
      <c r="F227" s="224" t="s">
        <v>8572</v>
      </c>
      <c r="G227" s="222"/>
      <c r="H227" s="225">
        <v>2238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250</v>
      </c>
      <c r="AU227" s="231" t="s">
        <v>86</v>
      </c>
      <c r="AV227" s="14" t="s">
        <v>86</v>
      </c>
      <c r="AW227" s="14" t="s">
        <v>31</v>
      </c>
      <c r="AX227" s="14" t="s">
        <v>83</v>
      </c>
      <c r="AY227" s="231" t="s">
        <v>239</v>
      </c>
    </row>
    <row r="228" spans="1:65" s="2" customFormat="1" ht="24.2" customHeight="1">
      <c r="A228" s="35"/>
      <c r="B228" s="36"/>
      <c r="C228" s="192" t="s">
        <v>172</v>
      </c>
      <c r="D228" s="192" t="s">
        <v>241</v>
      </c>
      <c r="E228" s="193" t="s">
        <v>3797</v>
      </c>
      <c r="F228" s="194" t="s">
        <v>3798</v>
      </c>
      <c r="G228" s="195" t="s">
        <v>244</v>
      </c>
      <c r="H228" s="196">
        <v>22</v>
      </c>
      <c r="I228" s="197"/>
      <c r="J228" s="198">
        <f>ROUND(I228*H228,2)</f>
        <v>0</v>
      </c>
      <c r="K228" s="194" t="s">
        <v>245</v>
      </c>
      <c r="L228" s="40"/>
      <c r="M228" s="199" t="s">
        <v>1</v>
      </c>
      <c r="N228" s="200" t="s">
        <v>40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246</v>
      </c>
      <c r="AT228" s="203" t="s">
        <v>241</v>
      </c>
      <c r="AU228" s="203" t="s">
        <v>86</v>
      </c>
      <c r="AY228" s="18" t="s">
        <v>239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246</v>
      </c>
      <c r="BM228" s="203" t="s">
        <v>8573</v>
      </c>
    </row>
    <row r="229" spans="1:65" s="2" customFormat="1" ht="11.25">
      <c r="A229" s="35"/>
      <c r="B229" s="36"/>
      <c r="C229" s="37"/>
      <c r="D229" s="205" t="s">
        <v>248</v>
      </c>
      <c r="E229" s="37"/>
      <c r="F229" s="206" t="s">
        <v>3800</v>
      </c>
      <c r="G229" s="37"/>
      <c r="H229" s="37"/>
      <c r="I229" s="207"/>
      <c r="J229" s="37"/>
      <c r="K229" s="37"/>
      <c r="L229" s="40"/>
      <c r="M229" s="208"/>
      <c r="N229" s="20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248</v>
      </c>
      <c r="AU229" s="18" t="s">
        <v>86</v>
      </c>
    </row>
    <row r="230" spans="1:65" s="13" customFormat="1" ht="11.25">
      <c r="B230" s="210"/>
      <c r="C230" s="211"/>
      <c r="D230" s="212" t="s">
        <v>250</v>
      </c>
      <c r="E230" s="213" t="s">
        <v>1</v>
      </c>
      <c r="F230" s="214" t="s">
        <v>3801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250</v>
      </c>
      <c r="AU230" s="220" t="s">
        <v>86</v>
      </c>
      <c r="AV230" s="13" t="s">
        <v>83</v>
      </c>
      <c r="AW230" s="13" t="s">
        <v>31</v>
      </c>
      <c r="AX230" s="13" t="s">
        <v>75</v>
      </c>
      <c r="AY230" s="220" t="s">
        <v>239</v>
      </c>
    </row>
    <row r="231" spans="1:65" s="13" customFormat="1" ht="11.25">
      <c r="B231" s="210"/>
      <c r="C231" s="211"/>
      <c r="D231" s="212" t="s">
        <v>250</v>
      </c>
      <c r="E231" s="213" t="s">
        <v>1</v>
      </c>
      <c r="F231" s="214" t="s">
        <v>8574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250</v>
      </c>
      <c r="AU231" s="220" t="s">
        <v>86</v>
      </c>
      <c r="AV231" s="13" t="s">
        <v>83</v>
      </c>
      <c r="AW231" s="13" t="s">
        <v>31</v>
      </c>
      <c r="AX231" s="13" t="s">
        <v>75</v>
      </c>
      <c r="AY231" s="220" t="s">
        <v>239</v>
      </c>
    </row>
    <row r="232" spans="1:65" s="14" customFormat="1" ht="11.25">
      <c r="B232" s="221"/>
      <c r="C232" s="222"/>
      <c r="D232" s="212" t="s">
        <v>250</v>
      </c>
      <c r="E232" s="223" t="s">
        <v>1</v>
      </c>
      <c r="F232" s="224" t="s">
        <v>8575</v>
      </c>
      <c r="G232" s="222"/>
      <c r="H232" s="225">
        <v>22.5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250</v>
      </c>
      <c r="AU232" s="231" t="s">
        <v>86</v>
      </c>
      <c r="AV232" s="14" t="s">
        <v>86</v>
      </c>
      <c r="AW232" s="14" t="s">
        <v>31</v>
      </c>
      <c r="AX232" s="14" t="s">
        <v>75</v>
      </c>
      <c r="AY232" s="231" t="s">
        <v>239</v>
      </c>
    </row>
    <row r="233" spans="1:65" s="15" customFormat="1" ht="11.25">
      <c r="B233" s="232"/>
      <c r="C233" s="233"/>
      <c r="D233" s="212" t="s">
        <v>250</v>
      </c>
      <c r="E233" s="234" t="s">
        <v>1</v>
      </c>
      <c r="F233" s="235" t="s">
        <v>254</v>
      </c>
      <c r="G233" s="233"/>
      <c r="H233" s="236">
        <v>22.5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250</v>
      </c>
      <c r="AU233" s="242" t="s">
        <v>86</v>
      </c>
      <c r="AV233" s="15" t="s">
        <v>255</v>
      </c>
      <c r="AW233" s="15" t="s">
        <v>31</v>
      </c>
      <c r="AX233" s="15" t="s">
        <v>75</v>
      </c>
      <c r="AY233" s="242" t="s">
        <v>239</v>
      </c>
    </row>
    <row r="234" spans="1:65" s="13" customFormat="1" ht="11.25">
      <c r="B234" s="210"/>
      <c r="C234" s="211"/>
      <c r="D234" s="212" t="s">
        <v>250</v>
      </c>
      <c r="E234" s="213" t="s">
        <v>1</v>
      </c>
      <c r="F234" s="214" t="s">
        <v>3813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250</v>
      </c>
      <c r="AU234" s="220" t="s">
        <v>86</v>
      </c>
      <c r="AV234" s="13" t="s">
        <v>83</v>
      </c>
      <c r="AW234" s="13" t="s">
        <v>31</v>
      </c>
      <c r="AX234" s="13" t="s">
        <v>75</v>
      </c>
      <c r="AY234" s="220" t="s">
        <v>239</v>
      </c>
    </row>
    <row r="235" spans="1:65" s="14" customFormat="1" ht="11.25">
      <c r="B235" s="221"/>
      <c r="C235" s="222"/>
      <c r="D235" s="212" t="s">
        <v>250</v>
      </c>
      <c r="E235" s="223" t="s">
        <v>1</v>
      </c>
      <c r="F235" s="224" t="s">
        <v>8576</v>
      </c>
      <c r="G235" s="222"/>
      <c r="H235" s="225">
        <v>-0.88300000000000001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250</v>
      </c>
      <c r="AU235" s="231" t="s">
        <v>86</v>
      </c>
      <c r="AV235" s="14" t="s">
        <v>86</v>
      </c>
      <c r="AW235" s="14" t="s">
        <v>31</v>
      </c>
      <c r="AX235" s="14" t="s">
        <v>75</v>
      </c>
      <c r="AY235" s="231" t="s">
        <v>239</v>
      </c>
    </row>
    <row r="236" spans="1:65" s="14" customFormat="1" ht="11.25">
      <c r="B236" s="221"/>
      <c r="C236" s="222"/>
      <c r="D236" s="212" t="s">
        <v>250</v>
      </c>
      <c r="E236" s="223" t="s">
        <v>1</v>
      </c>
      <c r="F236" s="224" t="s">
        <v>8577</v>
      </c>
      <c r="G236" s="222"/>
      <c r="H236" s="225">
        <v>0.38300000000000001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250</v>
      </c>
      <c r="AU236" s="231" t="s">
        <v>86</v>
      </c>
      <c r="AV236" s="14" t="s">
        <v>86</v>
      </c>
      <c r="AW236" s="14" t="s">
        <v>31</v>
      </c>
      <c r="AX236" s="14" t="s">
        <v>75</v>
      </c>
      <c r="AY236" s="231" t="s">
        <v>239</v>
      </c>
    </row>
    <row r="237" spans="1:65" s="16" customFormat="1" ht="11.25">
      <c r="B237" s="243"/>
      <c r="C237" s="244"/>
      <c r="D237" s="212" t="s">
        <v>250</v>
      </c>
      <c r="E237" s="245" t="s">
        <v>1</v>
      </c>
      <c r="F237" s="246" t="s">
        <v>264</v>
      </c>
      <c r="G237" s="244"/>
      <c r="H237" s="247">
        <v>22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250</v>
      </c>
      <c r="AU237" s="253" t="s">
        <v>86</v>
      </c>
      <c r="AV237" s="16" t="s">
        <v>246</v>
      </c>
      <c r="AW237" s="16" t="s">
        <v>31</v>
      </c>
      <c r="AX237" s="16" t="s">
        <v>83</v>
      </c>
      <c r="AY237" s="253" t="s">
        <v>239</v>
      </c>
    </row>
    <row r="238" spans="1:65" s="2" customFormat="1" ht="16.5" customHeight="1">
      <c r="A238" s="35"/>
      <c r="B238" s="36"/>
      <c r="C238" s="254" t="s">
        <v>394</v>
      </c>
      <c r="D238" s="254" t="s">
        <v>340</v>
      </c>
      <c r="E238" s="255" t="s">
        <v>3818</v>
      </c>
      <c r="F238" s="256" t="s">
        <v>3819</v>
      </c>
      <c r="G238" s="257" t="s">
        <v>343</v>
      </c>
      <c r="H238" s="258">
        <v>44</v>
      </c>
      <c r="I238" s="259"/>
      <c r="J238" s="260">
        <f>ROUND(I238*H238,2)</f>
        <v>0</v>
      </c>
      <c r="K238" s="256" t="s">
        <v>245</v>
      </c>
      <c r="L238" s="261"/>
      <c r="M238" s="262" t="s">
        <v>1</v>
      </c>
      <c r="N238" s="263" t="s">
        <v>40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319</v>
      </c>
      <c r="AT238" s="203" t="s">
        <v>340</v>
      </c>
      <c r="AU238" s="203" t="s">
        <v>86</v>
      </c>
      <c r="AY238" s="18" t="s">
        <v>239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83</v>
      </c>
      <c r="BK238" s="204">
        <f>ROUND(I238*H238,2)</f>
        <v>0</v>
      </c>
      <c r="BL238" s="18" t="s">
        <v>246</v>
      </c>
      <c r="BM238" s="203" t="s">
        <v>8578</v>
      </c>
    </row>
    <row r="239" spans="1:65" s="13" customFormat="1" ht="11.25">
      <c r="B239" s="210"/>
      <c r="C239" s="211"/>
      <c r="D239" s="212" t="s">
        <v>250</v>
      </c>
      <c r="E239" s="213" t="s">
        <v>1</v>
      </c>
      <c r="F239" s="214" t="s">
        <v>8579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250</v>
      </c>
      <c r="AU239" s="220" t="s">
        <v>86</v>
      </c>
      <c r="AV239" s="13" t="s">
        <v>83</v>
      </c>
      <c r="AW239" s="13" t="s">
        <v>31</v>
      </c>
      <c r="AX239" s="13" t="s">
        <v>75</v>
      </c>
      <c r="AY239" s="220" t="s">
        <v>239</v>
      </c>
    </row>
    <row r="240" spans="1:65" s="13" customFormat="1" ht="11.25">
      <c r="B240" s="210"/>
      <c r="C240" s="211"/>
      <c r="D240" s="212" t="s">
        <v>250</v>
      </c>
      <c r="E240" s="213" t="s">
        <v>1</v>
      </c>
      <c r="F240" s="214" t="s">
        <v>8580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250</v>
      </c>
      <c r="AU240" s="220" t="s">
        <v>86</v>
      </c>
      <c r="AV240" s="13" t="s">
        <v>83</v>
      </c>
      <c r="AW240" s="13" t="s">
        <v>31</v>
      </c>
      <c r="AX240" s="13" t="s">
        <v>75</v>
      </c>
      <c r="AY240" s="220" t="s">
        <v>239</v>
      </c>
    </row>
    <row r="241" spans="1:65" s="14" customFormat="1" ht="11.25">
      <c r="B241" s="221"/>
      <c r="C241" s="222"/>
      <c r="D241" s="212" t="s">
        <v>250</v>
      </c>
      <c r="E241" s="223" t="s">
        <v>1</v>
      </c>
      <c r="F241" s="224" t="s">
        <v>8581</v>
      </c>
      <c r="G241" s="222"/>
      <c r="H241" s="225">
        <v>44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250</v>
      </c>
      <c r="AU241" s="231" t="s">
        <v>86</v>
      </c>
      <c r="AV241" s="14" t="s">
        <v>86</v>
      </c>
      <c r="AW241" s="14" t="s">
        <v>31</v>
      </c>
      <c r="AX241" s="14" t="s">
        <v>83</v>
      </c>
      <c r="AY241" s="231" t="s">
        <v>239</v>
      </c>
    </row>
    <row r="242" spans="1:65" s="2" customFormat="1" ht="24.2" customHeight="1">
      <c r="A242" s="35"/>
      <c r="B242" s="36"/>
      <c r="C242" s="192" t="s">
        <v>396</v>
      </c>
      <c r="D242" s="192" t="s">
        <v>241</v>
      </c>
      <c r="E242" s="193" t="s">
        <v>347</v>
      </c>
      <c r="F242" s="194" t="s">
        <v>348</v>
      </c>
      <c r="G242" s="195" t="s">
        <v>244</v>
      </c>
      <c r="H242" s="196">
        <v>47.5</v>
      </c>
      <c r="I242" s="197"/>
      <c r="J242" s="198">
        <f>ROUND(I242*H242,2)</f>
        <v>0</v>
      </c>
      <c r="K242" s="194" t="s">
        <v>245</v>
      </c>
      <c r="L242" s="40"/>
      <c r="M242" s="199" t="s">
        <v>1</v>
      </c>
      <c r="N242" s="200" t="s">
        <v>40</v>
      </c>
      <c r="O242" s="7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246</v>
      </c>
      <c r="AT242" s="203" t="s">
        <v>241</v>
      </c>
      <c r="AU242" s="203" t="s">
        <v>86</v>
      </c>
      <c r="AY242" s="18" t="s">
        <v>239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83</v>
      </c>
      <c r="BK242" s="204">
        <f>ROUND(I242*H242,2)</f>
        <v>0</v>
      </c>
      <c r="BL242" s="18" t="s">
        <v>246</v>
      </c>
      <c r="BM242" s="203" t="s">
        <v>8582</v>
      </c>
    </row>
    <row r="243" spans="1:65" s="2" customFormat="1" ht="11.25">
      <c r="A243" s="35"/>
      <c r="B243" s="36"/>
      <c r="C243" s="37"/>
      <c r="D243" s="205" t="s">
        <v>248</v>
      </c>
      <c r="E243" s="37"/>
      <c r="F243" s="206" t="s">
        <v>350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248</v>
      </c>
      <c r="AU243" s="18" t="s">
        <v>86</v>
      </c>
    </row>
    <row r="244" spans="1:65" s="13" customFormat="1" ht="22.5">
      <c r="B244" s="210"/>
      <c r="C244" s="211"/>
      <c r="D244" s="212" t="s">
        <v>250</v>
      </c>
      <c r="E244" s="213" t="s">
        <v>1</v>
      </c>
      <c r="F244" s="214" t="s">
        <v>8583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250</v>
      </c>
      <c r="AU244" s="220" t="s">
        <v>86</v>
      </c>
      <c r="AV244" s="13" t="s">
        <v>83</v>
      </c>
      <c r="AW244" s="13" t="s">
        <v>31</v>
      </c>
      <c r="AX244" s="13" t="s">
        <v>75</v>
      </c>
      <c r="AY244" s="220" t="s">
        <v>239</v>
      </c>
    </row>
    <row r="245" spans="1:65" s="13" customFormat="1" ht="11.25">
      <c r="B245" s="210"/>
      <c r="C245" s="211"/>
      <c r="D245" s="212" t="s">
        <v>250</v>
      </c>
      <c r="E245" s="213" t="s">
        <v>1</v>
      </c>
      <c r="F245" s="214" t="s">
        <v>8584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250</v>
      </c>
      <c r="AU245" s="220" t="s">
        <v>86</v>
      </c>
      <c r="AV245" s="13" t="s">
        <v>83</v>
      </c>
      <c r="AW245" s="13" t="s">
        <v>31</v>
      </c>
      <c r="AX245" s="13" t="s">
        <v>75</v>
      </c>
      <c r="AY245" s="220" t="s">
        <v>239</v>
      </c>
    </row>
    <row r="246" spans="1:65" s="14" customFormat="1" ht="11.25">
      <c r="B246" s="221"/>
      <c r="C246" s="222"/>
      <c r="D246" s="212" t="s">
        <v>250</v>
      </c>
      <c r="E246" s="223" t="s">
        <v>1</v>
      </c>
      <c r="F246" s="224" t="s">
        <v>8548</v>
      </c>
      <c r="G246" s="222"/>
      <c r="H246" s="225">
        <v>75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250</v>
      </c>
      <c r="AU246" s="231" t="s">
        <v>86</v>
      </c>
      <c r="AV246" s="14" t="s">
        <v>86</v>
      </c>
      <c r="AW246" s="14" t="s">
        <v>31</v>
      </c>
      <c r="AX246" s="14" t="s">
        <v>75</v>
      </c>
      <c r="AY246" s="231" t="s">
        <v>239</v>
      </c>
    </row>
    <row r="247" spans="1:65" s="13" customFormat="1" ht="11.25">
      <c r="B247" s="210"/>
      <c r="C247" s="211"/>
      <c r="D247" s="212" t="s">
        <v>250</v>
      </c>
      <c r="E247" s="213" t="s">
        <v>1</v>
      </c>
      <c r="F247" s="214" t="s">
        <v>8585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250</v>
      </c>
      <c r="AU247" s="220" t="s">
        <v>86</v>
      </c>
      <c r="AV247" s="13" t="s">
        <v>83</v>
      </c>
      <c r="AW247" s="13" t="s">
        <v>31</v>
      </c>
      <c r="AX247" s="13" t="s">
        <v>75</v>
      </c>
      <c r="AY247" s="220" t="s">
        <v>239</v>
      </c>
    </row>
    <row r="248" spans="1:65" s="13" customFormat="1" ht="11.25">
      <c r="B248" s="210"/>
      <c r="C248" s="211"/>
      <c r="D248" s="212" t="s">
        <v>250</v>
      </c>
      <c r="E248" s="213" t="s">
        <v>1</v>
      </c>
      <c r="F248" s="214" t="s">
        <v>8586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250</v>
      </c>
      <c r="AU248" s="220" t="s">
        <v>86</v>
      </c>
      <c r="AV248" s="13" t="s">
        <v>83</v>
      </c>
      <c r="AW248" s="13" t="s">
        <v>31</v>
      </c>
      <c r="AX248" s="13" t="s">
        <v>75</v>
      </c>
      <c r="AY248" s="220" t="s">
        <v>239</v>
      </c>
    </row>
    <row r="249" spans="1:65" s="14" customFormat="1" ht="11.25">
      <c r="B249" s="221"/>
      <c r="C249" s="222"/>
      <c r="D249" s="212" t="s">
        <v>250</v>
      </c>
      <c r="E249" s="223" t="s">
        <v>1</v>
      </c>
      <c r="F249" s="224" t="s">
        <v>8587</v>
      </c>
      <c r="G249" s="222"/>
      <c r="H249" s="225">
        <v>-5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250</v>
      </c>
      <c r="AU249" s="231" t="s">
        <v>86</v>
      </c>
      <c r="AV249" s="14" t="s">
        <v>86</v>
      </c>
      <c r="AW249" s="14" t="s">
        <v>31</v>
      </c>
      <c r="AX249" s="14" t="s">
        <v>75</v>
      </c>
      <c r="AY249" s="231" t="s">
        <v>239</v>
      </c>
    </row>
    <row r="250" spans="1:65" s="13" customFormat="1" ht="11.25">
      <c r="B250" s="210"/>
      <c r="C250" s="211"/>
      <c r="D250" s="212" t="s">
        <v>250</v>
      </c>
      <c r="E250" s="213" t="s">
        <v>1</v>
      </c>
      <c r="F250" s="214" t="s">
        <v>8588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250</v>
      </c>
      <c r="AU250" s="220" t="s">
        <v>86</v>
      </c>
      <c r="AV250" s="13" t="s">
        <v>83</v>
      </c>
      <c r="AW250" s="13" t="s">
        <v>31</v>
      </c>
      <c r="AX250" s="13" t="s">
        <v>75</v>
      </c>
      <c r="AY250" s="220" t="s">
        <v>239</v>
      </c>
    </row>
    <row r="251" spans="1:65" s="13" customFormat="1" ht="11.25">
      <c r="B251" s="210"/>
      <c r="C251" s="211"/>
      <c r="D251" s="212" t="s">
        <v>250</v>
      </c>
      <c r="E251" s="213" t="s">
        <v>1</v>
      </c>
      <c r="F251" s="214" t="s">
        <v>8589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250</v>
      </c>
      <c r="AU251" s="220" t="s">
        <v>86</v>
      </c>
      <c r="AV251" s="13" t="s">
        <v>83</v>
      </c>
      <c r="AW251" s="13" t="s">
        <v>31</v>
      </c>
      <c r="AX251" s="13" t="s">
        <v>75</v>
      </c>
      <c r="AY251" s="220" t="s">
        <v>239</v>
      </c>
    </row>
    <row r="252" spans="1:65" s="14" customFormat="1" ht="11.25">
      <c r="B252" s="221"/>
      <c r="C252" s="222"/>
      <c r="D252" s="212" t="s">
        <v>250</v>
      </c>
      <c r="E252" s="223" t="s">
        <v>1</v>
      </c>
      <c r="F252" s="224" t="s">
        <v>8590</v>
      </c>
      <c r="G252" s="222"/>
      <c r="H252" s="225">
        <v>-22.5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250</v>
      </c>
      <c r="AU252" s="231" t="s">
        <v>86</v>
      </c>
      <c r="AV252" s="14" t="s">
        <v>86</v>
      </c>
      <c r="AW252" s="14" t="s">
        <v>31</v>
      </c>
      <c r="AX252" s="14" t="s">
        <v>75</v>
      </c>
      <c r="AY252" s="231" t="s">
        <v>239</v>
      </c>
    </row>
    <row r="253" spans="1:65" s="16" customFormat="1" ht="11.25">
      <c r="B253" s="243"/>
      <c r="C253" s="244"/>
      <c r="D253" s="212" t="s">
        <v>250</v>
      </c>
      <c r="E253" s="245" t="s">
        <v>1</v>
      </c>
      <c r="F253" s="246" t="s">
        <v>264</v>
      </c>
      <c r="G253" s="244"/>
      <c r="H253" s="247">
        <v>47.5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AT253" s="253" t="s">
        <v>250</v>
      </c>
      <c r="AU253" s="253" t="s">
        <v>86</v>
      </c>
      <c r="AV253" s="16" t="s">
        <v>246</v>
      </c>
      <c r="AW253" s="16" t="s">
        <v>31</v>
      </c>
      <c r="AX253" s="16" t="s">
        <v>83</v>
      </c>
      <c r="AY253" s="253" t="s">
        <v>239</v>
      </c>
    </row>
    <row r="254" spans="1:65" s="2" customFormat="1" ht="16.5" customHeight="1">
      <c r="A254" s="35"/>
      <c r="B254" s="36"/>
      <c r="C254" s="254" t="s">
        <v>401</v>
      </c>
      <c r="D254" s="254" t="s">
        <v>340</v>
      </c>
      <c r="E254" s="255" t="s">
        <v>8591</v>
      </c>
      <c r="F254" s="256" t="s">
        <v>8592</v>
      </c>
      <c r="G254" s="257" t="s">
        <v>343</v>
      </c>
      <c r="H254" s="258">
        <v>85.5</v>
      </c>
      <c r="I254" s="259"/>
      <c r="J254" s="260">
        <f>ROUND(I254*H254,2)</f>
        <v>0</v>
      </c>
      <c r="K254" s="256" t="s">
        <v>245</v>
      </c>
      <c r="L254" s="261"/>
      <c r="M254" s="262" t="s">
        <v>1</v>
      </c>
      <c r="N254" s="263" t="s">
        <v>40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319</v>
      </c>
      <c r="AT254" s="203" t="s">
        <v>340</v>
      </c>
      <c r="AU254" s="203" t="s">
        <v>86</v>
      </c>
      <c r="AY254" s="18" t="s">
        <v>239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246</v>
      </c>
      <c r="BM254" s="203" t="s">
        <v>8593</v>
      </c>
    </row>
    <row r="255" spans="1:65" s="13" customFormat="1" ht="11.25">
      <c r="B255" s="210"/>
      <c r="C255" s="211"/>
      <c r="D255" s="212" t="s">
        <v>250</v>
      </c>
      <c r="E255" s="213" t="s">
        <v>1</v>
      </c>
      <c r="F255" s="214" t="s">
        <v>8594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250</v>
      </c>
      <c r="AU255" s="220" t="s">
        <v>86</v>
      </c>
      <c r="AV255" s="13" t="s">
        <v>83</v>
      </c>
      <c r="AW255" s="13" t="s">
        <v>31</v>
      </c>
      <c r="AX255" s="13" t="s">
        <v>75</v>
      </c>
      <c r="AY255" s="220" t="s">
        <v>239</v>
      </c>
    </row>
    <row r="256" spans="1:65" s="13" customFormat="1" ht="22.5">
      <c r="B256" s="210"/>
      <c r="C256" s="211"/>
      <c r="D256" s="212" t="s">
        <v>250</v>
      </c>
      <c r="E256" s="213" t="s">
        <v>1</v>
      </c>
      <c r="F256" s="214" t="s">
        <v>8595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250</v>
      </c>
      <c r="AU256" s="220" t="s">
        <v>86</v>
      </c>
      <c r="AV256" s="13" t="s">
        <v>83</v>
      </c>
      <c r="AW256" s="13" t="s">
        <v>31</v>
      </c>
      <c r="AX256" s="13" t="s">
        <v>75</v>
      </c>
      <c r="AY256" s="220" t="s">
        <v>239</v>
      </c>
    </row>
    <row r="257" spans="1:65" s="14" customFormat="1" ht="11.25">
      <c r="B257" s="221"/>
      <c r="C257" s="222"/>
      <c r="D257" s="212" t="s">
        <v>250</v>
      </c>
      <c r="E257" s="223" t="s">
        <v>1</v>
      </c>
      <c r="F257" s="224" t="s">
        <v>8596</v>
      </c>
      <c r="G257" s="222"/>
      <c r="H257" s="225">
        <v>85.5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250</v>
      </c>
      <c r="AU257" s="231" t="s">
        <v>86</v>
      </c>
      <c r="AV257" s="14" t="s">
        <v>86</v>
      </c>
      <c r="AW257" s="14" t="s">
        <v>31</v>
      </c>
      <c r="AX257" s="14" t="s">
        <v>83</v>
      </c>
      <c r="AY257" s="231" t="s">
        <v>239</v>
      </c>
    </row>
    <row r="258" spans="1:65" s="2" customFormat="1" ht="24.2" customHeight="1">
      <c r="A258" s="35"/>
      <c r="B258" s="36"/>
      <c r="C258" s="192" t="s">
        <v>7</v>
      </c>
      <c r="D258" s="192" t="s">
        <v>241</v>
      </c>
      <c r="E258" s="193" t="s">
        <v>370</v>
      </c>
      <c r="F258" s="194" t="s">
        <v>371</v>
      </c>
      <c r="G258" s="195" t="s">
        <v>372</v>
      </c>
      <c r="H258" s="196">
        <v>2212</v>
      </c>
      <c r="I258" s="197"/>
      <c r="J258" s="198">
        <f>ROUND(I258*H258,2)</f>
        <v>0</v>
      </c>
      <c r="K258" s="194" t="s">
        <v>245</v>
      </c>
      <c r="L258" s="40"/>
      <c r="M258" s="199" t="s">
        <v>1</v>
      </c>
      <c r="N258" s="200" t="s">
        <v>40</v>
      </c>
      <c r="O258" s="72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246</v>
      </c>
      <c r="AT258" s="203" t="s">
        <v>241</v>
      </c>
      <c r="AU258" s="203" t="s">
        <v>86</v>
      </c>
      <c r="AY258" s="18" t="s">
        <v>239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8" t="s">
        <v>83</v>
      </c>
      <c r="BK258" s="204">
        <f>ROUND(I258*H258,2)</f>
        <v>0</v>
      </c>
      <c r="BL258" s="18" t="s">
        <v>246</v>
      </c>
      <c r="BM258" s="203" t="s">
        <v>8597</v>
      </c>
    </row>
    <row r="259" spans="1:65" s="2" customFormat="1" ht="11.25">
      <c r="A259" s="35"/>
      <c r="B259" s="36"/>
      <c r="C259" s="37"/>
      <c r="D259" s="205" t="s">
        <v>248</v>
      </c>
      <c r="E259" s="37"/>
      <c r="F259" s="206" t="s">
        <v>374</v>
      </c>
      <c r="G259" s="37"/>
      <c r="H259" s="37"/>
      <c r="I259" s="207"/>
      <c r="J259" s="37"/>
      <c r="K259" s="37"/>
      <c r="L259" s="40"/>
      <c r="M259" s="208"/>
      <c r="N259" s="209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248</v>
      </c>
      <c r="AU259" s="18" t="s">
        <v>86</v>
      </c>
    </row>
    <row r="260" spans="1:65" s="13" customFormat="1" ht="11.25">
      <c r="B260" s="210"/>
      <c r="C260" s="211"/>
      <c r="D260" s="212" t="s">
        <v>250</v>
      </c>
      <c r="E260" s="213" t="s">
        <v>1</v>
      </c>
      <c r="F260" s="214" t="s">
        <v>8598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250</v>
      </c>
      <c r="AU260" s="220" t="s">
        <v>86</v>
      </c>
      <c r="AV260" s="13" t="s">
        <v>83</v>
      </c>
      <c r="AW260" s="13" t="s">
        <v>31</v>
      </c>
      <c r="AX260" s="13" t="s">
        <v>75</v>
      </c>
      <c r="AY260" s="220" t="s">
        <v>239</v>
      </c>
    </row>
    <row r="261" spans="1:65" s="14" customFormat="1" ht="11.25">
      <c r="B261" s="221"/>
      <c r="C261" s="222"/>
      <c r="D261" s="212" t="s">
        <v>250</v>
      </c>
      <c r="E261" s="223" t="s">
        <v>1</v>
      </c>
      <c r="F261" s="224" t="s">
        <v>8599</v>
      </c>
      <c r="G261" s="222"/>
      <c r="H261" s="225">
        <v>2212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250</v>
      </c>
      <c r="AU261" s="231" t="s">
        <v>86</v>
      </c>
      <c r="AV261" s="14" t="s">
        <v>86</v>
      </c>
      <c r="AW261" s="14" t="s">
        <v>31</v>
      </c>
      <c r="AX261" s="14" t="s">
        <v>83</v>
      </c>
      <c r="AY261" s="231" t="s">
        <v>239</v>
      </c>
    </row>
    <row r="262" spans="1:65" s="2" customFormat="1" ht="24.2" customHeight="1">
      <c r="A262" s="35"/>
      <c r="B262" s="36"/>
      <c r="C262" s="192" t="s">
        <v>426</v>
      </c>
      <c r="D262" s="192" t="s">
        <v>241</v>
      </c>
      <c r="E262" s="193" t="s">
        <v>8600</v>
      </c>
      <c r="F262" s="194" t="s">
        <v>8601</v>
      </c>
      <c r="G262" s="195" t="s">
        <v>372</v>
      </c>
      <c r="H262" s="196">
        <v>1550</v>
      </c>
      <c r="I262" s="197"/>
      <c r="J262" s="198">
        <f>ROUND(I262*H262,2)</f>
        <v>0</v>
      </c>
      <c r="K262" s="194" t="s">
        <v>245</v>
      </c>
      <c r="L262" s="40"/>
      <c r="M262" s="199" t="s">
        <v>1</v>
      </c>
      <c r="N262" s="200" t="s">
        <v>40</v>
      </c>
      <c r="O262" s="72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246</v>
      </c>
      <c r="AT262" s="203" t="s">
        <v>241</v>
      </c>
      <c r="AU262" s="203" t="s">
        <v>86</v>
      </c>
      <c r="AY262" s="18" t="s">
        <v>239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83</v>
      </c>
      <c r="BK262" s="204">
        <f>ROUND(I262*H262,2)</f>
        <v>0</v>
      </c>
      <c r="BL262" s="18" t="s">
        <v>246</v>
      </c>
      <c r="BM262" s="203" t="s">
        <v>8602</v>
      </c>
    </row>
    <row r="263" spans="1:65" s="2" customFormat="1" ht="11.25">
      <c r="A263" s="35"/>
      <c r="B263" s="36"/>
      <c r="C263" s="37"/>
      <c r="D263" s="205" t="s">
        <v>248</v>
      </c>
      <c r="E263" s="37"/>
      <c r="F263" s="206" t="s">
        <v>8603</v>
      </c>
      <c r="G263" s="37"/>
      <c r="H263" s="37"/>
      <c r="I263" s="207"/>
      <c r="J263" s="37"/>
      <c r="K263" s="37"/>
      <c r="L263" s="40"/>
      <c r="M263" s="208"/>
      <c r="N263" s="20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248</v>
      </c>
      <c r="AU263" s="18" t="s">
        <v>86</v>
      </c>
    </row>
    <row r="264" spans="1:65" s="13" customFormat="1" ht="11.25">
      <c r="B264" s="210"/>
      <c r="C264" s="211"/>
      <c r="D264" s="212" t="s">
        <v>250</v>
      </c>
      <c r="E264" s="213" t="s">
        <v>1</v>
      </c>
      <c r="F264" s="214" t="s">
        <v>8604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250</v>
      </c>
      <c r="AU264" s="220" t="s">
        <v>86</v>
      </c>
      <c r="AV264" s="13" t="s">
        <v>83</v>
      </c>
      <c r="AW264" s="13" t="s">
        <v>31</v>
      </c>
      <c r="AX264" s="13" t="s">
        <v>75</v>
      </c>
      <c r="AY264" s="220" t="s">
        <v>239</v>
      </c>
    </row>
    <row r="265" spans="1:65" s="14" customFormat="1" ht="11.25">
      <c r="B265" s="221"/>
      <c r="C265" s="222"/>
      <c r="D265" s="212" t="s">
        <v>250</v>
      </c>
      <c r="E265" s="223" t="s">
        <v>1</v>
      </c>
      <c r="F265" s="224" t="s">
        <v>8605</v>
      </c>
      <c r="G265" s="222"/>
      <c r="H265" s="225">
        <v>1550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250</v>
      </c>
      <c r="AU265" s="231" t="s">
        <v>86</v>
      </c>
      <c r="AV265" s="14" t="s">
        <v>86</v>
      </c>
      <c r="AW265" s="14" t="s">
        <v>31</v>
      </c>
      <c r="AX265" s="14" t="s">
        <v>83</v>
      </c>
      <c r="AY265" s="231" t="s">
        <v>239</v>
      </c>
    </row>
    <row r="266" spans="1:65" s="2" customFormat="1" ht="33" customHeight="1">
      <c r="A266" s="35"/>
      <c r="B266" s="36"/>
      <c r="C266" s="192" t="s">
        <v>441</v>
      </c>
      <c r="D266" s="192" t="s">
        <v>241</v>
      </c>
      <c r="E266" s="193" t="s">
        <v>8606</v>
      </c>
      <c r="F266" s="194" t="s">
        <v>8607</v>
      </c>
      <c r="G266" s="195" t="s">
        <v>372</v>
      </c>
      <c r="H266" s="196">
        <v>1550</v>
      </c>
      <c r="I266" s="197"/>
      <c r="J266" s="198">
        <f>ROUND(I266*H266,2)</f>
        <v>0</v>
      </c>
      <c r="K266" s="194" t="s">
        <v>245</v>
      </c>
      <c r="L266" s="40"/>
      <c r="M266" s="199" t="s">
        <v>1</v>
      </c>
      <c r="N266" s="200" t="s">
        <v>40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246</v>
      </c>
      <c r="AT266" s="203" t="s">
        <v>241</v>
      </c>
      <c r="AU266" s="203" t="s">
        <v>86</v>
      </c>
      <c r="AY266" s="18" t="s">
        <v>239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83</v>
      </c>
      <c r="BK266" s="204">
        <f>ROUND(I266*H266,2)</f>
        <v>0</v>
      </c>
      <c r="BL266" s="18" t="s">
        <v>246</v>
      </c>
      <c r="BM266" s="203" t="s">
        <v>8608</v>
      </c>
    </row>
    <row r="267" spans="1:65" s="2" customFormat="1" ht="11.25">
      <c r="A267" s="35"/>
      <c r="B267" s="36"/>
      <c r="C267" s="37"/>
      <c r="D267" s="205" t="s">
        <v>248</v>
      </c>
      <c r="E267" s="37"/>
      <c r="F267" s="206" t="s">
        <v>8609</v>
      </c>
      <c r="G267" s="37"/>
      <c r="H267" s="37"/>
      <c r="I267" s="207"/>
      <c r="J267" s="37"/>
      <c r="K267" s="37"/>
      <c r="L267" s="40"/>
      <c r="M267" s="208"/>
      <c r="N267" s="209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248</v>
      </c>
      <c r="AU267" s="18" t="s">
        <v>86</v>
      </c>
    </row>
    <row r="268" spans="1:65" s="13" customFormat="1" ht="11.25">
      <c r="B268" s="210"/>
      <c r="C268" s="211"/>
      <c r="D268" s="212" t="s">
        <v>250</v>
      </c>
      <c r="E268" s="213" t="s">
        <v>1</v>
      </c>
      <c r="F268" s="214" t="s">
        <v>8610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250</v>
      </c>
      <c r="AU268" s="220" t="s">
        <v>86</v>
      </c>
      <c r="AV268" s="13" t="s">
        <v>83</v>
      </c>
      <c r="AW268" s="13" t="s">
        <v>31</v>
      </c>
      <c r="AX268" s="13" t="s">
        <v>75</v>
      </c>
      <c r="AY268" s="220" t="s">
        <v>239</v>
      </c>
    </row>
    <row r="269" spans="1:65" s="14" customFormat="1" ht="11.25">
      <c r="B269" s="221"/>
      <c r="C269" s="222"/>
      <c r="D269" s="212" t="s">
        <v>250</v>
      </c>
      <c r="E269" s="223" t="s">
        <v>1</v>
      </c>
      <c r="F269" s="224" t="s">
        <v>8605</v>
      </c>
      <c r="G269" s="222"/>
      <c r="H269" s="225">
        <v>1550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250</v>
      </c>
      <c r="AU269" s="231" t="s">
        <v>86</v>
      </c>
      <c r="AV269" s="14" t="s">
        <v>86</v>
      </c>
      <c r="AW269" s="14" t="s">
        <v>31</v>
      </c>
      <c r="AX269" s="14" t="s">
        <v>83</v>
      </c>
      <c r="AY269" s="231" t="s">
        <v>239</v>
      </c>
    </row>
    <row r="270" spans="1:65" s="2" customFormat="1" ht="16.5" customHeight="1">
      <c r="A270" s="35"/>
      <c r="B270" s="36"/>
      <c r="C270" s="254" t="s">
        <v>454</v>
      </c>
      <c r="D270" s="254" t="s">
        <v>340</v>
      </c>
      <c r="E270" s="255" t="s">
        <v>8611</v>
      </c>
      <c r="F270" s="256" t="s">
        <v>8612</v>
      </c>
      <c r="G270" s="257" t="s">
        <v>343</v>
      </c>
      <c r="H270" s="258">
        <v>232.5</v>
      </c>
      <c r="I270" s="259"/>
      <c r="J270" s="260">
        <f>ROUND(I270*H270,2)</f>
        <v>0</v>
      </c>
      <c r="K270" s="256" t="s">
        <v>245</v>
      </c>
      <c r="L270" s="261"/>
      <c r="M270" s="262" t="s">
        <v>1</v>
      </c>
      <c r="N270" s="263" t="s">
        <v>40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319</v>
      </c>
      <c r="AT270" s="203" t="s">
        <v>340</v>
      </c>
      <c r="AU270" s="203" t="s">
        <v>86</v>
      </c>
      <c r="AY270" s="18" t="s">
        <v>239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83</v>
      </c>
      <c r="BK270" s="204">
        <f>ROUND(I270*H270,2)</f>
        <v>0</v>
      </c>
      <c r="BL270" s="18" t="s">
        <v>246</v>
      </c>
      <c r="BM270" s="203" t="s">
        <v>8613</v>
      </c>
    </row>
    <row r="271" spans="1:65" s="13" customFormat="1" ht="11.25">
      <c r="B271" s="210"/>
      <c r="C271" s="211"/>
      <c r="D271" s="212" t="s">
        <v>250</v>
      </c>
      <c r="E271" s="213" t="s">
        <v>1</v>
      </c>
      <c r="F271" s="214" t="s">
        <v>8614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250</v>
      </c>
      <c r="AU271" s="220" t="s">
        <v>86</v>
      </c>
      <c r="AV271" s="13" t="s">
        <v>83</v>
      </c>
      <c r="AW271" s="13" t="s">
        <v>31</v>
      </c>
      <c r="AX271" s="13" t="s">
        <v>75</v>
      </c>
      <c r="AY271" s="220" t="s">
        <v>239</v>
      </c>
    </row>
    <row r="272" spans="1:65" s="14" customFormat="1" ht="11.25">
      <c r="B272" s="221"/>
      <c r="C272" s="222"/>
      <c r="D272" s="212" t="s">
        <v>250</v>
      </c>
      <c r="E272" s="223" t="s">
        <v>1</v>
      </c>
      <c r="F272" s="224" t="s">
        <v>8615</v>
      </c>
      <c r="G272" s="222"/>
      <c r="H272" s="225">
        <v>232.5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250</v>
      </c>
      <c r="AU272" s="231" t="s">
        <v>86</v>
      </c>
      <c r="AV272" s="14" t="s">
        <v>86</v>
      </c>
      <c r="AW272" s="14" t="s">
        <v>31</v>
      </c>
      <c r="AX272" s="14" t="s">
        <v>83</v>
      </c>
      <c r="AY272" s="231" t="s">
        <v>239</v>
      </c>
    </row>
    <row r="273" spans="1:65" s="2" customFormat="1" ht="24.2" customHeight="1">
      <c r="A273" s="35"/>
      <c r="B273" s="36"/>
      <c r="C273" s="192" t="s">
        <v>459</v>
      </c>
      <c r="D273" s="192" t="s">
        <v>241</v>
      </c>
      <c r="E273" s="193" t="s">
        <v>8616</v>
      </c>
      <c r="F273" s="194" t="s">
        <v>8617</v>
      </c>
      <c r="G273" s="195" t="s">
        <v>372</v>
      </c>
      <c r="H273" s="196">
        <v>1550</v>
      </c>
      <c r="I273" s="197"/>
      <c r="J273" s="198">
        <f>ROUND(I273*H273,2)</f>
        <v>0</v>
      </c>
      <c r="K273" s="194" t="s">
        <v>245</v>
      </c>
      <c r="L273" s="40"/>
      <c r="M273" s="199" t="s">
        <v>1</v>
      </c>
      <c r="N273" s="200" t="s">
        <v>40</v>
      </c>
      <c r="O273" s="7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246</v>
      </c>
      <c r="AT273" s="203" t="s">
        <v>241</v>
      </c>
      <c r="AU273" s="203" t="s">
        <v>86</v>
      </c>
      <c r="AY273" s="18" t="s">
        <v>239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83</v>
      </c>
      <c r="BK273" s="204">
        <f>ROUND(I273*H273,2)</f>
        <v>0</v>
      </c>
      <c r="BL273" s="18" t="s">
        <v>246</v>
      </c>
      <c r="BM273" s="203" t="s">
        <v>8618</v>
      </c>
    </row>
    <row r="274" spans="1:65" s="2" customFormat="1" ht="11.25">
      <c r="A274" s="35"/>
      <c r="B274" s="36"/>
      <c r="C274" s="37"/>
      <c r="D274" s="205" t="s">
        <v>248</v>
      </c>
      <c r="E274" s="37"/>
      <c r="F274" s="206" t="s">
        <v>8619</v>
      </c>
      <c r="G274" s="37"/>
      <c r="H274" s="37"/>
      <c r="I274" s="207"/>
      <c r="J274" s="37"/>
      <c r="K274" s="37"/>
      <c r="L274" s="40"/>
      <c r="M274" s="208"/>
      <c r="N274" s="209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248</v>
      </c>
      <c r="AU274" s="18" t="s">
        <v>86</v>
      </c>
    </row>
    <row r="275" spans="1:65" s="2" customFormat="1" ht="16.5" customHeight="1">
      <c r="A275" s="35"/>
      <c r="B275" s="36"/>
      <c r="C275" s="254" t="s">
        <v>475</v>
      </c>
      <c r="D275" s="254" t="s">
        <v>340</v>
      </c>
      <c r="E275" s="255" t="s">
        <v>8620</v>
      </c>
      <c r="F275" s="256" t="s">
        <v>8621</v>
      </c>
      <c r="G275" s="257" t="s">
        <v>783</v>
      </c>
      <c r="H275" s="258">
        <v>80</v>
      </c>
      <c r="I275" s="259"/>
      <c r="J275" s="260">
        <f>ROUND(I275*H275,2)</f>
        <v>0</v>
      </c>
      <c r="K275" s="256" t="s">
        <v>245</v>
      </c>
      <c r="L275" s="261"/>
      <c r="M275" s="262" t="s">
        <v>1</v>
      </c>
      <c r="N275" s="263" t="s">
        <v>40</v>
      </c>
      <c r="O275" s="72"/>
      <c r="P275" s="201">
        <f>O275*H275</f>
        <v>0</v>
      </c>
      <c r="Q275" s="201">
        <v>1E-3</v>
      </c>
      <c r="R275" s="201">
        <f>Q275*H275</f>
        <v>0.08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319</v>
      </c>
      <c r="AT275" s="203" t="s">
        <v>340</v>
      </c>
      <c r="AU275" s="203" t="s">
        <v>86</v>
      </c>
      <c r="AY275" s="18" t="s">
        <v>239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83</v>
      </c>
      <c r="BK275" s="204">
        <f>ROUND(I275*H275,2)</f>
        <v>0</v>
      </c>
      <c r="BL275" s="18" t="s">
        <v>246</v>
      </c>
      <c r="BM275" s="203" t="s">
        <v>8622</v>
      </c>
    </row>
    <row r="276" spans="1:65" s="14" customFormat="1" ht="11.25">
      <c r="B276" s="221"/>
      <c r="C276" s="222"/>
      <c r="D276" s="212" t="s">
        <v>250</v>
      </c>
      <c r="E276" s="223" t="s">
        <v>1</v>
      </c>
      <c r="F276" s="224" t="s">
        <v>8623</v>
      </c>
      <c r="G276" s="222"/>
      <c r="H276" s="225">
        <v>80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250</v>
      </c>
      <c r="AU276" s="231" t="s">
        <v>86</v>
      </c>
      <c r="AV276" s="14" t="s">
        <v>86</v>
      </c>
      <c r="AW276" s="14" t="s">
        <v>31</v>
      </c>
      <c r="AX276" s="14" t="s">
        <v>83</v>
      </c>
      <c r="AY276" s="231" t="s">
        <v>239</v>
      </c>
    </row>
    <row r="277" spans="1:65" s="2" customFormat="1" ht="16.5" customHeight="1">
      <c r="A277" s="35"/>
      <c r="B277" s="36"/>
      <c r="C277" s="192" t="s">
        <v>488</v>
      </c>
      <c r="D277" s="192" t="s">
        <v>241</v>
      </c>
      <c r="E277" s="193" t="s">
        <v>8624</v>
      </c>
      <c r="F277" s="194" t="s">
        <v>8625</v>
      </c>
      <c r="G277" s="195" t="s">
        <v>244</v>
      </c>
      <c r="H277" s="196">
        <v>15.5</v>
      </c>
      <c r="I277" s="197"/>
      <c r="J277" s="198">
        <f>ROUND(I277*H277,2)</f>
        <v>0</v>
      </c>
      <c r="K277" s="194" t="s">
        <v>245</v>
      </c>
      <c r="L277" s="40"/>
      <c r="M277" s="199" t="s">
        <v>1</v>
      </c>
      <c r="N277" s="200" t="s">
        <v>40</v>
      </c>
      <c r="O277" s="72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246</v>
      </c>
      <c r="AT277" s="203" t="s">
        <v>241</v>
      </c>
      <c r="AU277" s="203" t="s">
        <v>86</v>
      </c>
      <c r="AY277" s="18" t="s">
        <v>239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8" t="s">
        <v>83</v>
      </c>
      <c r="BK277" s="204">
        <f>ROUND(I277*H277,2)</f>
        <v>0</v>
      </c>
      <c r="BL277" s="18" t="s">
        <v>246</v>
      </c>
      <c r="BM277" s="203" t="s">
        <v>8626</v>
      </c>
    </row>
    <row r="278" spans="1:65" s="2" customFormat="1" ht="11.25">
      <c r="A278" s="35"/>
      <c r="B278" s="36"/>
      <c r="C278" s="37"/>
      <c r="D278" s="205" t="s">
        <v>248</v>
      </c>
      <c r="E278" s="37"/>
      <c r="F278" s="206" t="s">
        <v>8627</v>
      </c>
      <c r="G278" s="37"/>
      <c r="H278" s="37"/>
      <c r="I278" s="207"/>
      <c r="J278" s="37"/>
      <c r="K278" s="37"/>
      <c r="L278" s="40"/>
      <c r="M278" s="208"/>
      <c r="N278" s="209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248</v>
      </c>
      <c r="AU278" s="18" t="s">
        <v>86</v>
      </c>
    </row>
    <row r="279" spans="1:65" s="13" customFormat="1" ht="11.25">
      <c r="B279" s="210"/>
      <c r="C279" s="211"/>
      <c r="D279" s="212" t="s">
        <v>250</v>
      </c>
      <c r="E279" s="213" t="s">
        <v>1</v>
      </c>
      <c r="F279" s="214" t="s">
        <v>8628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250</v>
      </c>
      <c r="AU279" s="220" t="s">
        <v>86</v>
      </c>
      <c r="AV279" s="13" t="s">
        <v>83</v>
      </c>
      <c r="AW279" s="13" t="s">
        <v>31</v>
      </c>
      <c r="AX279" s="13" t="s">
        <v>75</v>
      </c>
      <c r="AY279" s="220" t="s">
        <v>239</v>
      </c>
    </row>
    <row r="280" spans="1:65" s="14" customFormat="1" ht="11.25">
      <c r="B280" s="221"/>
      <c r="C280" s="222"/>
      <c r="D280" s="212" t="s">
        <v>250</v>
      </c>
      <c r="E280" s="223" t="s">
        <v>1</v>
      </c>
      <c r="F280" s="224" t="s">
        <v>8629</v>
      </c>
      <c r="G280" s="222"/>
      <c r="H280" s="225">
        <v>15.5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250</v>
      </c>
      <c r="AU280" s="231" t="s">
        <v>86</v>
      </c>
      <c r="AV280" s="14" t="s">
        <v>86</v>
      </c>
      <c r="AW280" s="14" t="s">
        <v>31</v>
      </c>
      <c r="AX280" s="14" t="s">
        <v>83</v>
      </c>
      <c r="AY280" s="231" t="s">
        <v>239</v>
      </c>
    </row>
    <row r="281" spans="1:65" s="2" customFormat="1" ht="21.75" customHeight="1">
      <c r="A281" s="35"/>
      <c r="B281" s="36"/>
      <c r="C281" s="192" t="s">
        <v>493</v>
      </c>
      <c r="D281" s="192" t="s">
        <v>241</v>
      </c>
      <c r="E281" s="193" t="s">
        <v>8630</v>
      </c>
      <c r="F281" s="194" t="s">
        <v>8631</v>
      </c>
      <c r="G281" s="195" t="s">
        <v>244</v>
      </c>
      <c r="H281" s="196">
        <v>15.5</v>
      </c>
      <c r="I281" s="197"/>
      <c r="J281" s="198">
        <f>ROUND(I281*H281,2)</f>
        <v>0</v>
      </c>
      <c r="K281" s="194" t="s">
        <v>245</v>
      </c>
      <c r="L281" s="40"/>
      <c r="M281" s="199" t="s">
        <v>1</v>
      </c>
      <c r="N281" s="200" t="s">
        <v>40</v>
      </c>
      <c r="O281" s="72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246</v>
      </c>
      <c r="AT281" s="203" t="s">
        <v>241</v>
      </c>
      <c r="AU281" s="203" t="s">
        <v>86</v>
      </c>
      <c r="AY281" s="18" t="s">
        <v>239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8" t="s">
        <v>83</v>
      </c>
      <c r="BK281" s="204">
        <f>ROUND(I281*H281,2)</f>
        <v>0</v>
      </c>
      <c r="BL281" s="18" t="s">
        <v>246</v>
      </c>
      <c r="BM281" s="203" t="s">
        <v>8632</v>
      </c>
    </row>
    <row r="282" spans="1:65" s="2" customFormat="1" ht="11.25">
      <c r="A282" s="35"/>
      <c r="B282" s="36"/>
      <c r="C282" s="37"/>
      <c r="D282" s="205" t="s">
        <v>248</v>
      </c>
      <c r="E282" s="37"/>
      <c r="F282" s="206" t="s">
        <v>8633</v>
      </c>
      <c r="G282" s="37"/>
      <c r="H282" s="37"/>
      <c r="I282" s="207"/>
      <c r="J282" s="37"/>
      <c r="K282" s="37"/>
      <c r="L282" s="40"/>
      <c r="M282" s="208"/>
      <c r="N282" s="209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248</v>
      </c>
      <c r="AU282" s="18" t="s">
        <v>86</v>
      </c>
    </row>
    <row r="283" spans="1:65" s="12" customFormat="1" ht="22.9" customHeight="1">
      <c r="B283" s="176"/>
      <c r="C283" s="177"/>
      <c r="D283" s="178" t="s">
        <v>74</v>
      </c>
      <c r="E283" s="190" t="s">
        <v>655</v>
      </c>
      <c r="F283" s="190" t="s">
        <v>3847</v>
      </c>
      <c r="G283" s="177"/>
      <c r="H283" s="177"/>
      <c r="I283" s="180"/>
      <c r="J283" s="191">
        <f>BK283</f>
        <v>0</v>
      </c>
      <c r="K283" s="177"/>
      <c r="L283" s="182"/>
      <c r="M283" s="183"/>
      <c r="N283" s="184"/>
      <c r="O283" s="184"/>
      <c r="P283" s="185">
        <f>SUM(P284:P287)</f>
        <v>0</v>
      </c>
      <c r="Q283" s="184"/>
      <c r="R283" s="185">
        <f>SUM(R284:R287)</f>
        <v>0</v>
      </c>
      <c r="S283" s="184"/>
      <c r="T283" s="186">
        <f>SUM(T284:T287)</f>
        <v>0</v>
      </c>
      <c r="AR283" s="187" t="s">
        <v>83</v>
      </c>
      <c r="AT283" s="188" t="s">
        <v>74</v>
      </c>
      <c r="AU283" s="188" t="s">
        <v>83</v>
      </c>
      <c r="AY283" s="187" t="s">
        <v>239</v>
      </c>
      <c r="BK283" s="189">
        <f>SUM(BK284:BK287)</f>
        <v>0</v>
      </c>
    </row>
    <row r="284" spans="1:65" s="2" customFormat="1" ht="24.2" customHeight="1">
      <c r="A284" s="35"/>
      <c r="B284" s="36"/>
      <c r="C284" s="192" t="s">
        <v>501</v>
      </c>
      <c r="D284" s="192" t="s">
        <v>241</v>
      </c>
      <c r="E284" s="193" t="s">
        <v>3848</v>
      </c>
      <c r="F284" s="194" t="s">
        <v>3849</v>
      </c>
      <c r="G284" s="195" t="s">
        <v>244</v>
      </c>
      <c r="H284" s="196">
        <v>5.5</v>
      </c>
      <c r="I284" s="197"/>
      <c r="J284" s="198">
        <f>ROUND(I284*H284,2)</f>
        <v>0</v>
      </c>
      <c r="K284" s="194" t="s">
        <v>245</v>
      </c>
      <c r="L284" s="40"/>
      <c r="M284" s="199" t="s">
        <v>1</v>
      </c>
      <c r="N284" s="200" t="s">
        <v>40</v>
      </c>
      <c r="O284" s="72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246</v>
      </c>
      <c r="AT284" s="203" t="s">
        <v>241</v>
      </c>
      <c r="AU284" s="203" t="s">
        <v>86</v>
      </c>
      <c r="AY284" s="18" t="s">
        <v>239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83</v>
      </c>
      <c r="BK284" s="204">
        <f>ROUND(I284*H284,2)</f>
        <v>0</v>
      </c>
      <c r="BL284" s="18" t="s">
        <v>246</v>
      </c>
      <c r="BM284" s="203" t="s">
        <v>8634</v>
      </c>
    </row>
    <row r="285" spans="1:65" s="2" customFormat="1" ht="11.25">
      <c r="A285" s="35"/>
      <c r="B285" s="36"/>
      <c r="C285" s="37"/>
      <c r="D285" s="205" t="s">
        <v>248</v>
      </c>
      <c r="E285" s="37"/>
      <c r="F285" s="206" t="s">
        <v>3851</v>
      </c>
      <c r="G285" s="37"/>
      <c r="H285" s="37"/>
      <c r="I285" s="207"/>
      <c r="J285" s="37"/>
      <c r="K285" s="37"/>
      <c r="L285" s="40"/>
      <c r="M285" s="208"/>
      <c r="N285" s="209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248</v>
      </c>
      <c r="AU285" s="18" t="s">
        <v>86</v>
      </c>
    </row>
    <row r="286" spans="1:65" s="13" customFormat="1" ht="11.25">
      <c r="B286" s="210"/>
      <c r="C286" s="211"/>
      <c r="D286" s="212" t="s">
        <v>250</v>
      </c>
      <c r="E286" s="213" t="s">
        <v>1</v>
      </c>
      <c r="F286" s="214" t="s">
        <v>8635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250</v>
      </c>
      <c r="AU286" s="220" t="s">
        <v>86</v>
      </c>
      <c r="AV286" s="13" t="s">
        <v>83</v>
      </c>
      <c r="AW286" s="13" t="s">
        <v>31</v>
      </c>
      <c r="AX286" s="13" t="s">
        <v>75</v>
      </c>
      <c r="AY286" s="220" t="s">
        <v>239</v>
      </c>
    </row>
    <row r="287" spans="1:65" s="14" customFormat="1" ht="11.25">
      <c r="B287" s="221"/>
      <c r="C287" s="222"/>
      <c r="D287" s="212" t="s">
        <v>250</v>
      </c>
      <c r="E287" s="223" t="s">
        <v>1</v>
      </c>
      <c r="F287" s="224" t="s">
        <v>8636</v>
      </c>
      <c r="G287" s="222"/>
      <c r="H287" s="225">
        <v>5.5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250</v>
      </c>
      <c r="AU287" s="231" t="s">
        <v>86</v>
      </c>
      <c r="AV287" s="14" t="s">
        <v>86</v>
      </c>
      <c r="AW287" s="14" t="s">
        <v>31</v>
      </c>
      <c r="AX287" s="14" t="s">
        <v>83</v>
      </c>
      <c r="AY287" s="231" t="s">
        <v>239</v>
      </c>
    </row>
    <row r="288" spans="1:65" s="12" customFormat="1" ht="22.9" customHeight="1">
      <c r="B288" s="176"/>
      <c r="C288" s="177"/>
      <c r="D288" s="178" t="s">
        <v>74</v>
      </c>
      <c r="E288" s="190" t="s">
        <v>288</v>
      </c>
      <c r="F288" s="190" t="s">
        <v>885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P289+P306+P329+P352</f>
        <v>0</v>
      </c>
      <c r="Q288" s="184"/>
      <c r="R288" s="185">
        <f>R289+R306+R329+R352</f>
        <v>239.77133999999998</v>
      </c>
      <c r="S288" s="184"/>
      <c r="T288" s="186">
        <f>T289+T306+T329+T352</f>
        <v>0</v>
      </c>
      <c r="AR288" s="187" t="s">
        <v>83</v>
      </c>
      <c r="AT288" s="188" t="s">
        <v>74</v>
      </c>
      <c r="AU288" s="188" t="s">
        <v>83</v>
      </c>
      <c r="AY288" s="187" t="s">
        <v>239</v>
      </c>
      <c r="BK288" s="189">
        <f>BK289+BK306+BK329+BK352</f>
        <v>0</v>
      </c>
    </row>
    <row r="289" spans="1:65" s="12" customFormat="1" ht="20.85" customHeight="1">
      <c r="B289" s="176"/>
      <c r="C289" s="177"/>
      <c r="D289" s="178" t="s">
        <v>74</v>
      </c>
      <c r="E289" s="190" t="s">
        <v>8637</v>
      </c>
      <c r="F289" s="190" t="s">
        <v>8638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SUM(P290:P305)</f>
        <v>0</v>
      </c>
      <c r="Q289" s="184"/>
      <c r="R289" s="185">
        <f>SUM(R290:R305)</f>
        <v>0</v>
      </c>
      <c r="S289" s="184"/>
      <c r="T289" s="186">
        <f>SUM(T290:T305)</f>
        <v>0</v>
      </c>
      <c r="AR289" s="187" t="s">
        <v>83</v>
      </c>
      <c r="AT289" s="188" t="s">
        <v>74</v>
      </c>
      <c r="AU289" s="188" t="s">
        <v>86</v>
      </c>
      <c r="AY289" s="187" t="s">
        <v>239</v>
      </c>
      <c r="BK289" s="189">
        <f>SUM(BK290:BK305)</f>
        <v>0</v>
      </c>
    </row>
    <row r="290" spans="1:65" s="2" customFormat="1" ht="33" customHeight="1">
      <c r="A290" s="35"/>
      <c r="B290" s="36"/>
      <c r="C290" s="192" t="s">
        <v>510</v>
      </c>
      <c r="D290" s="192" t="s">
        <v>241</v>
      </c>
      <c r="E290" s="193" t="s">
        <v>8639</v>
      </c>
      <c r="F290" s="194" t="s">
        <v>8640</v>
      </c>
      <c r="G290" s="195" t="s">
        <v>372</v>
      </c>
      <c r="H290" s="196">
        <v>1685</v>
      </c>
      <c r="I290" s="197"/>
      <c r="J290" s="198">
        <f>ROUND(I290*H290,2)</f>
        <v>0</v>
      </c>
      <c r="K290" s="194" t="s">
        <v>245</v>
      </c>
      <c r="L290" s="40"/>
      <c r="M290" s="199" t="s">
        <v>1</v>
      </c>
      <c r="N290" s="200" t="s">
        <v>40</v>
      </c>
      <c r="O290" s="72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246</v>
      </c>
      <c r="AT290" s="203" t="s">
        <v>241</v>
      </c>
      <c r="AU290" s="203" t="s">
        <v>255</v>
      </c>
      <c r="AY290" s="18" t="s">
        <v>239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83</v>
      </c>
      <c r="BK290" s="204">
        <f>ROUND(I290*H290,2)</f>
        <v>0</v>
      </c>
      <c r="BL290" s="18" t="s">
        <v>246</v>
      </c>
      <c r="BM290" s="203" t="s">
        <v>8641</v>
      </c>
    </row>
    <row r="291" spans="1:65" s="2" customFormat="1" ht="11.25">
      <c r="A291" s="35"/>
      <c r="B291" s="36"/>
      <c r="C291" s="37"/>
      <c r="D291" s="205" t="s">
        <v>248</v>
      </c>
      <c r="E291" s="37"/>
      <c r="F291" s="206" t="s">
        <v>8642</v>
      </c>
      <c r="G291" s="37"/>
      <c r="H291" s="37"/>
      <c r="I291" s="207"/>
      <c r="J291" s="37"/>
      <c r="K291" s="37"/>
      <c r="L291" s="40"/>
      <c r="M291" s="208"/>
      <c r="N291" s="20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248</v>
      </c>
      <c r="AU291" s="18" t="s">
        <v>255</v>
      </c>
    </row>
    <row r="292" spans="1:65" s="2" customFormat="1" ht="24.2" customHeight="1">
      <c r="A292" s="35"/>
      <c r="B292" s="36"/>
      <c r="C292" s="192" t="s">
        <v>516</v>
      </c>
      <c r="D292" s="192" t="s">
        <v>241</v>
      </c>
      <c r="E292" s="193" t="s">
        <v>8643</v>
      </c>
      <c r="F292" s="194" t="s">
        <v>8644</v>
      </c>
      <c r="G292" s="195" t="s">
        <v>372</v>
      </c>
      <c r="H292" s="196">
        <v>1685</v>
      </c>
      <c r="I292" s="197"/>
      <c r="J292" s="198">
        <f>ROUND(I292*H292,2)</f>
        <v>0</v>
      </c>
      <c r="K292" s="194" t="s">
        <v>245</v>
      </c>
      <c r="L292" s="40"/>
      <c r="M292" s="199" t="s">
        <v>1</v>
      </c>
      <c r="N292" s="200" t="s">
        <v>40</v>
      </c>
      <c r="O292" s="72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246</v>
      </c>
      <c r="AT292" s="203" t="s">
        <v>241</v>
      </c>
      <c r="AU292" s="203" t="s">
        <v>255</v>
      </c>
      <c r="AY292" s="18" t="s">
        <v>239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83</v>
      </c>
      <c r="BK292" s="204">
        <f>ROUND(I292*H292,2)</f>
        <v>0</v>
      </c>
      <c r="BL292" s="18" t="s">
        <v>246</v>
      </c>
      <c r="BM292" s="203" t="s">
        <v>8645</v>
      </c>
    </row>
    <row r="293" spans="1:65" s="2" customFormat="1" ht="11.25">
      <c r="A293" s="35"/>
      <c r="B293" s="36"/>
      <c r="C293" s="37"/>
      <c r="D293" s="205" t="s">
        <v>248</v>
      </c>
      <c r="E293" s="37"/>
      <c r="F293" s="206" t="s">
        <v>8646</v>
      </c>
      <c r="G293" s="37"/>
      <c r="H293" s="37"/>
      <c r="I293" s="207"/>
      <c r="J293" s="37"/>
      <c r="K293" s="37"/>
      <c r="L293" s="40"/>
      <c r="M293" s="208"/>
      <c r="N293" s="209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248</v>
      </c>
      <c r="AU293" s="18" t="s">
        <v>255</v>
      </c>
    </row>
    <row r="294" spans="1:65" s="2" customFormat="1" ht="33" customHeight="1">
      <c r="A294" s="35"/>
      <c r="B294" s="36"/>
      <c r="C294" s="192" t="s">
        <v>531</v>
      </c>
      <c r="D294" s="192" t="s">
        <v>241</v>
      </c>
      <c r="E294" s="193" t="s">
        <v>8647</v>
      </c>
      <c r="F294" s="194" t="s">
        <v>8648</v>
      </c>
      <c r="G294" s="195" t="s">
        <v>372</v>
      </c>
      <c r="H294" s="196">
        <v>1685</v>
      </c>
      <c r="I294" s="197"/>
      <c r="J294" s="198">
        <f>ROUND(I294*H294,2)</f>
        <v>0</v>
      </c>
      <c r="K294" s="194" t="s">
        <v>245</v>
      </c>
      <c r="L294" s="40"/>
      <c r="M294" s="199" t="s">
        <v>1</v>
      </c>
      <c r="N294" s="200" t="s">
        <v>40</v>
      </c>
      <c r="O294" s="72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246</v>
      </c>
      <c r="AT294" s="203" t="s">
        <v>241</v>
      </c>
      <c r="AU294" s="203" t="s">
        <v>255</v>
      </c>
      <c r="AY294" s="18" t="s">
        <v>239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83</v>
      </c>
      <c r="BK294" s="204">
        <f>ROUND(I294*H294,2)</f>
        <v>0</v>
      </c>
      <c r="BL294" s="18" t="s">
        <v>246</v>
      </c>
      <c r="BM294" s="203" t="s">
        <v>8649</v>
      </c>
    </row>
    <row r="295" spans="1:65" s="2" customFormat="1" ht="11.25">
      <c r="A295" s="35"/>
      <c r="B295" s="36"/>
      <c r="C295" s="37"/>
      <c r="D295" s="205" t="s">
        <v>248</v>
      </c>
      <c r="E295" s="37"/>
      <c r="F295" s="206" t="s">
        <v>8650</v>
      </c>
      <c r="G295" s="37"/>
      <c r="H295" s="37"/>
      <c r="I295" s="207"/>
      <c r="J295" s="37"/>
      <c r="K295" s="37"/>
      <c r="L295" s="40"/>
      <c r="M295" s="208"/>
      <c r="N295" s="209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248</v>
      </c>
      <c r="AU295" s="18" t="s">
        <v>255</v>
      </c>
    </row>
    <row r="296" spans="1:65" s="2" customFormat="1" ht="24.2" customHeight="1">
      <c r="A296" s="35"/>
      <c r="B296" s="36"/>
      <c r="C296" s="192" t="s">
        <v>537</v>
      </c>
      <c r="D296" s="192" t="s">
        <v>241</v>
      </c>
      <c r="E296" s="193" t="s">
        <v>8651</v>
      </c>
      <c r="F296" s="194" t="s">
        <v>8652</v>
      </c>
      <c r="G296" s="195" t="s">
        <v>372</v>
      </c>
      <c r="H296" s="196">
        <v>1685</v>
      </c>
      <c r="I296" s="197"/>
      <c r="J296" s="198">
        <f>ROUND(I296*H296,2)</f>
        <v>0</v>
      </c>
      <c r="K296" s="194" t="s">
        <v>245</v>
      </c>
      <c r="L296" s="40"/>
      <c r="M296" s="199" t="s">
        <v>1</v>
      </c>
      <c r="N296" s="200" t="s">
        <v>40</v>
      </c>
      <c r="O296" s="72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246</v>
      </c>
      <c r="AT296" s="203" t="s">
        <v>241</v>
      </c>
      <c r="AU296" s="203" t="s">
        <v>255</v>
      </c>
      <c r="AY296" s="18" t="s">
        <v>239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83</v>
      </c>
      <c r="BK296" s="204">
        <f>ROUND(I296*H296,2)</f>
        <v>0</v>
      </c>
      <c r="BL296" s="18" t="s">
        <v>246</v>
      </c>
      <c r="BM296" s="203" t="s">
        <v>8653</v>
      </c>
    </row>
    <row r="297" spans="1:65" s="2" customFormat="1" ht="11.25">
      <c r="A297" s="35"/>
      <c r="B297" s="36"/>
      <c r="C297" s="37"/>
      <c r="D297" s="205" t="s">
        <v>248</v>
      </c>
      <c r="E297" s="37"/>
      <c r="F297" s="206" t="s">
        <v>8654</v>
      </c>
      <c r="G297" s="37"/>
      <c r="H297" s="37"/>
      <c r="I297" s="207"/>
      <c r="J297" s="37"/>
      <c r="K297" s="37"/>
      <c r="L297" s="40"/>
      <c r="M297" s="208"/>
      <c r="N297" s="209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248</v>
      </c>
      <c r="AU297" s="18" t="s">
        <v>255</v>
      </c>
    </row>
    <row r="298" spans="1:65" s="2" customFormat="1" ht="24.2" customHeight="1">
      <c r="A298" s="35"/>
      <c r="B298" s="36"/>
      <c r="C298" s="192" t="s">
        <v>541</v>
      </c>
      <c r="D298" s="192" t="s">
        <v>241</v>
      </c>
      <c r="E298" s="193" t="s">
        <v>8655</v>
      </c>
      <c r="F298" s="194" t="s">
        <v>8656</v>
      </c>
      <c r="G298" s="195" t="s">
        <v>372</v>
      </c>
      <c r="H298" s="196">
        <v>1685</v>
      </c>
      <c r="I298" s="197"/>
      <c r="J298" s="198">
        <f>ROUND(I298*H298,2)</f>
        <v>0</v>
      </c>
      <c r="K298" s="194" t="s">
        <v>245</v>
      </c>
      <c r="L298" s="40"/>
      <c r="M298" s="199" t="s">
        <v>1</v>
      </c>
      <c r="N298" s="200" t="s">
        <v>40</v>
      </c>
      <c r="O298" s="72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246</v>
      </c>
      <c r="AT298" s="203" t="s">
        <v>241</v>
      </c>
      <c r="AU298" s="203" t="s">
        <v>255</v>
      </c>
      <c r="AY298" s="18" t="s">
        <v>239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8" t="s">
        <v>83</v>
      </c>
      <c r="BK298" s="204">
        <f>ROUND(I298*H298,2)</f>
        <v>0</v>
      </c>
      <c r="BL298" s="18" t="s">
        <v>246</v>
      </c>
      <c r="BM298" s="203" t="s">
        <v>8657</v>
      </c>
    </row>
    <row r="299" spans="1:65" s="2" customFormat="1" ht="11.25">
      <c r="A299" s="35"/>
      <c r="B299" s="36"/>
      <c r="C299" s="37"/>
      <c r="D299" s="205" t="s">
        <v>248</v>
      </c>
      <c r="E299" s="37"/>
      <c r="F299" s="206" t="s">
        <v>8658</v>
      </c>
      <c r="G299" s="37"/>
      <c r="H299" s="37"/>
      <c r="I299" s="207"/>
      <c r="J299" s="37"/>
      <c r="K299" s="37"/>
      <c r="L299" s="40"/>
      <c r="M299" s="208"/>
      <c r="N299" s="209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248</v>
      </c>
      <c r="AU299" s="18" t="s">
        <v>255</v>
      </c>
    </row>
    <row r="300" spans="1:65" s="2" customFormat="1" ht="24.2" customHeight="1">
      <c r="A300" s="35"/>
      <c r="B300" s="36"/>
      <c r="C300" s="192" t="s">
        <v>546</v>
      </c>
      <c r="D300" s="192" t="s">
        <v>241</v>
      </c>
      <c r="E300" s="193" t="s">
        <v>8659</v>
      </c>
      <c r="F300" s="194" t="s">
        <v>8660</v>
      </c>
      <c r="G300" s="195" t="s">
        <v>372</v>
      </c>
      <c r="H300" s="196">
        <v>1685</v>
      </c>
      <c r="I300" s="197"/>
      <c r="J300" s="198">
        <f>ROUND(I300*H300,2)</f>
        <v>0</v>
      </c>
      <c r="K300" s="194" t="s">
        <v>245</v>
      </c>
      <c r="L300" s="40"/>
      <c r="M300" s="199" t="s">
        <v>1</v>
      </c>
      <c r="N300" s="200" t="s">
        <v>40</v>
      </c>
      <c r="O300" s="72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246</v>
      </c>
      <c r="AT300" s="203" t="s">
        <v>241</v>
      </c>
      <c r="AU300" s="203" t="s">
        <v>255</v>
      </c>
      <c r="AY300" s="18" t="s">
        <v>239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83</v>
      </c>
      <c r="BK300" s="204">
        <f>ROUND(I300*H300,2)</f>
        <v>0</v>
      </c>
      <c r="BL300" s="18" t="s">
        <v>246</v>
      </c>
      <c r="BM300" s="203" t="s">
        <v>8661</v>
      </c>
    </row>
    <row r="301" spans="1:65" s="2" customFormat="1" ht="11.25">
      <c r="A301" s="35"/>
      <c r="B301" s="36"/>
      <c r="C301" s="37"/>
      <c r="D301" s="205" t="s">
        <v>248</v>
      </c>
      <c r="E301" s="37"/>
      <c r="F301" s="206" t="s">
        <v>8662</v>
      </c>
      <c r="G301" s="37"/>
      <c r="H301" s="37"/>
      <c r="I301" s="207"/>
      <c r="J301" s="37"/>
      <c r="K301" s="37"/>
      <c r="L301" s="40"/>
      <c r="M301" s="208"/>
      <c r="N301" s="209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248</v>
      </c>
      <c r="AU301" s="18" t="s">
        <v>255</v>
      </c>
    </row>
    <row r="302" spans="1:65" s="2" customFormat="1" ht="24.2" customHeight="1">
      <c r="A302" s="35"/>
      <c r="B302" s="36"/>
      <c r="C302" s="192" t="s">
        <v>553</v>
      </c>
      <c r="D302" s="192" t="s">
        <v>241</v>
      </c>
      <c r="E302" s="193" t="s">
        <v>8663</v>
      </c>
      <c r="F302" s="194" t="s">
        <v>8664</v>
      </c>
      <c r="G302" s="195" t="s">
        <v>372</v>
      </c>
      <c r="H302" s="196">
        <v>1685</v>
      </c>
      <c r="I302" s="197"/>
      <c r="J302" s="198">
        <f>ROUND(I302*H302,2)</f>
        <v>0</v>
      </c>
      <c r="K302" s="194" t="s">
        <v>245</v>
      </c>
      <c r="L302" s="40"/>
      <c r="M302" s="199" t="s">
        <v>1</v>
      </c>
      <c r="N302" s="200" t="s">
        <v>40</v>
      </c>
      <c r="O302" s="72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246</v>
      </c>
      <c r="AT302" s="203" t="s">
        <v>241</v>
      </c>
      <c r="AU302" s="203" t="s">
        <v>255</v>
      </c>
      <c r="AY302" s="18" t="s">
        <v>239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83</v>
      </c>
      <c r="BK302" s="204">
        <f>ROUND(I302*H302,2)</f>
        <v>0</v>
      </c>
      <c r="BL302" s="18" t="s">
        <v>246</v>
      </c>
      <c r="BM302" s="203" t="s">
        <v>8665</v>
      </c>
    </row>
    <row r="303" spans="1:65" s="2" customFormat="1" ht="11.25">
      <c r="A303" s="35"/>
      <c r="B303" s="36"/>
      <c r="C303" s="37"/>
      <c r="D303" s="205" t="s">
        <v>248</v>
      </c>
      <c r="E303" s="37"/>
      <c r="F303" s="206" t="s">
        <v>8666</v>
      </c>
      <c r="G303" s="37"/>
      <c r="H303" s="37"/>
      <c r="I303" s="207"/>
      <c r="J303" s="37"/>
      <c r="K303" s="37"/>
      <c r="L303" s="40"/>
      <c r="M303" s="208"/>
      <c r="N303" s="209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248</v>
      </c>
      <c r="AU303" s="18" t="s">
        <v>255</v>
      </c>
    </row>
    <row r="304" spans="1:65" s="13" customFormat="1" ht="11.25">
      <c r="B304" s="210"/>
      <c r="C304" s="211"/>
      <c r="D304" s="212" t="s">
        <v>250</v>
      </c>
      <c r="E304" s="213" t="s">
        <v>1</v>
      </c>
      <c r="F304" s="214" t="s">
        <v>8667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250</v>
      </c>
      <c r="AU304" s="220" t="s">
        <v>255</v>
      </c>
      <c r="AV304" s="13" t="s">
        <v>83</v>
      </c>
      <c r="AW304" s="13" t="s">
        <v>31</v>
      </c>
      <c r="AX304" s="13" t="s">
        <v>75</v>
      </c>
      <c r="AY304" s="220" t="s">
        <v>239</v>
      </c>
    </row>
    <row r="305" spans="1:65" s="14" customFormat="1" ht="11.25">
      <c r="B305" s="221"/>
      <c r="C305" s="222"/>
      <c r="D305" s="212" t="s">
        <v>250</v>
      </c>
      <c r="E305" s="223" t="s">
        <v>1</v>
      </c>
      <c r="F305" s="224" t="s">
        <v>8668</v>
      </c>
      <c r="G305" s="222"/>
      <c r="H305" s="225">
        <v>1685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250</v>
      </c>
      <c r="AU305" s="231" t="s">
        <v>255</v>
      </c>
      <c r="AV305" s="14" t="s">
        <v>86</v>
      </c>
      <c r="AW305" s="14" t="s">
        <v>31</v>
      </c>
      <c r="AX305" s="14" t="s">
        <v>83</v>
      </c>
      <c r="AY305" s="231" t="s">
        <v>239</v>
      </c>
    </row>
    <row r="306" spans="1:65" s="12" customFormat="1" ht="20.85" customHeight="1">
      <c r="B306" s="176"/>
      <c r="C306" s="177"/>
      <c r="D306" s="178" t="s">
        <v>74</v>
      </c>
      <c r="E306" s="190" t="s">
        <v>8669</v>
      </c>
      <c r="F306" s="190" t="s">
        <v>8670</v>
      </c>
      <c r="G306" s="177"/>
      <c r="H306" s="177"/>
      <c r="I306" s="180"/>
      <c r="J306" s="191">
        <f>BK306</f>
        <v>0</v>
      </c>
      <c r="K306" s="177"/>
      <c r="L306" s="182"/>
      <c r="M306" s="183"/>
      <c r="N306" s="184"/>
      <c r="O306" s="184"/>
      <c r="P306" s="185">
        <f>SUM(P307:P328)</f>
        <v>0</v>
      </c>
      <c r="Q306" s="184"/>
      <c r="R306" s="185">
        <f>SUM(R307:R328)</f>
        <v>184.37977999999998</v>
      </c>
      <c r="S306" s="184"/>
      <c r="T306" s="186">
        <f>SUM(T307:T328)</f>
        <v>0</v>
      </c>
      <c r="AR306" s="187" t="s">
        <v>83</v>
      </c>
      <c r="AT306" s="188" t="s">
        <v>74</v>
      </c>
      <c r="AU306" s="188" t="s">
        <v>86</v>
      </c>
      <c r="AY306" s="187" t="s">
        <v>239</v>
      </c>
      <c r="BK306" s="189">
        <f>SUM(BK307:BK328)</f>
        <v>0</v>
      </c>
    </row>
    <row r="307" spans="1:65" s="2" customFormat="1" ht="33" customHeight="1">
      <c r="A307" s="35"/>
      <c r="B307" s="36"/>
      <c r="C307" s="192" t="s">
        <v>568</v>
      </c>
      <c r="D307" s="192" t="s">
        <v>241</v>
      </c>
      <c r="E307" s="193" t="s">
        <v>8671</v>
      </c>
      <c r="F307" s="194" t="s">
        <v>8672</v>
      </c>
      <c r="G307" s="195" t="s">
        <v>372</v>
      </c>
      <c r="H307" s="196">
        <v>219</v>
      </c>
      <c r="I307" s="197"/>
      <c r="J307" s="198">
        <f>ROUND(I307*H307,2)</f>
        <v>0</v>
      </c>
      <c r="K307" s="194" t="s">
        <v>245</v>
      </c>
      <c r="L307" s="40"/>
      <c r="M307" s="199" t="s">
        <v>1</v>
      </c>
      <c r="N307" s="200" t="s">
        <v>40</v>
      </c>
      <c r="O307" s="72"/>
      <c r="P307" s="201">
        <f>O307*H307</f>
        <v>0</v>
      </c>
      <c r="Q307" s="201">
        <v>0.11162</v>
      </c>
      <c r="R307" s="201">
        <f>Q307*H307</f>
        <v>24.444779999999998</v>
      </c>
      <c r="S307" s="201">
        <v>0</v>
      </c>
      <c r="T307" s="20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246</v>
      </c>
      <c r="AT307" s="203" t="s">
        <v>241</v>
      </c>
      <c r="AU307" s="203" t="s">
        <v>255</v>
      </c>
      <c r="AY307" s="18" t="s">
        <v>239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8" t="s">
        <v>83</v>
      </c>
      <c r="BK307" s="204">
        <f>ROUND(I307*H307,2)</f>
        <v>0</v>
      </c>
      <c r="BL307" s="18" t="s">
        <v>246</v>
      </c>
      <c r="BM307" s="203" t="s">
        <v>8673</v>
      </c>
    </row>
    <row r="308" spans="1:65" s="2" customFormat="1" ht="11.25">
      <c r="A308" s="35"/>
      <c r="B308" s="36"/>
      <c r="C308" s="37"/>
      <c r="D308" s="205" t="s">
        <v>248</v>
      </c>
      <c r="E308" s="37"/>
      <c r="F308" s="206" t="s">
        <v>8674</v>
      </c>
      <c r="G308" s="37"/>
      <c r="H308" s="37"/>
      <c r="I308" s="207"/>
      <c r="J308" s="37"/>
      <c r="K308" s="37"/>
      <c r="L308" s="40"/>
      <c r="M308" s="208"/>
      <c r="N308" s="209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248</v>
      </c>
      <c r="AU308" s="18" t="s">
        <v>255</v>
      </c>
    </row>
    <row r="309" spans="1:65" s="13" customFormat="1" ht="11.25">
      <c r="B309" s="210"/>
      <c r="C309" s="211"/>
      <c r="D309" s="212" t="s">
        <v>250</v>
      </c>
      <c r="E309" s="213" t="s">
        <v>1</v>
      </c>
      <c r="F309" s="214" t="s">
        <v>8675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250</v>
      </c>
      <c r="AU309" s="220" t="s">
        <v>255</v>
      </c>
      <c r="AV309" s="13" t="s">
        <v>83</v>
      </c>
      <c r="AW309" s="13" t="s">
        <v>31</v>
      </c>
      <c r="AX309" s="13" t="s">
        <v>75</v>
      </c>
      <c r="AY309" s="220" t="s">
        <v>239</v>
      </c>
    </row>
    <row r="310" spans="1:65" s="14" customFormat="1" ht="11.25">
      <c r="B310" s="221"/>
      <c r="C310" s="222"/>
      <c r="D310" s="212" t="s">
        <v>250</v>
      </c>
      <c r="E310" s="223" t="s">
        <v>1</v>
      </c>
      <c r="F310" s="224" t="s">
        <v>8676</v>
      </c>
      <c r="G310" s="222"/>
      <c r="H310" s="225">
        <v>210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250</v>
      </c>
      <c r="AU310" s="231" t="s">
        <v>255</v>
      </c>
      <c r="AV310" s="14" t="s">
        <v>86</v>
      </c>
      <c r="AW310" s="14" t="s">
        <v>31</v>
      </c>
      <c r="AX310" s="14" t="s">
        <v>75</v>
      </c>
      <c r="AY310" s="231" t="s">
        <v>239</v>
      </c>
    </row>
    <row r="311" spans="1:65" s="15" customFormat="1" ht="11.25">
      <c r="B311" s="232"/>
      <c r="C311" s="233"/>
      <c r="D311" s="212" t="s">
        <v>250</v>
      </c>
      <c r="E311" s="234" t="s">
        <v>1</v>
      </c>
      <c r="F311" s="235" t="s">
        <v>254</v>
      </c>
      <c r="G311" s="233"/>
      <c r="H311" s="236">
        <v>210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AT311" s="242" t="s">
        <v>250</v>
      </c>
      <c r="AU311" s="242" t="s">
        <v>255</v>
      </c>
      <c r="AV311" s="15" t="s">
        <v>255</v>
      </c>
      <c r="AW311" s="15" t="s">
        <v>31</v>
      </c>
      <c r="AX311" s="15" t="s">
        <v>75</v>
      </c>
      <c r="AY311" s="242" t="s">
        <v>239</v>
      </c>
    </row>
    <row r="312" spans="1:65" s="13" customFormat="1" ht="22.5">
      <c r="B312" s="210"/>
      <c r="C312" s="211"/>
      <c r="D312" s="212" t="s">
        <v>250</v>
      </c>
      <c r="E312" s="213" t="s">
        <v>1</v>
      </c>
      <c r="F312" s="214" t="s">
        <v>8677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250</v>
      </c>
      <c r="AU312" s="220" t="s">
        <v>255</v>
      </c>
      <c r="AV312" s="13" t="s">
        <v>83</v>
      </c>
      <c r="AW312" s="13" t="s">
        <v>31</v>
      </c>
      <c r="AX312" s="13" t="s">
        <v>75</v>
      </c>
      <c r="AY312" s="220" t="s">
        <v>239</v>
      </c>
    </row>
    <row r="313" spans="1:65" s="14" customFormat="1" ht="11.25">
      <c r="B313" s="221"/>
      <c r="C313" s="222"/>
      <c r="D313" s="212" t="s">
        <v>250</v>
      </c>
      <c r="E313" s="223" t="s">
        <v>1</v>
      </c>
      <c r="F313" s="224" t="s">
        <v>8678</v>
      </c>
      <c r="G313" s="222"/>
      <c r="H313" s="225">
        <v>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250</v>
      </c>
      <c r="AU313" s="231" t="s">
        <v>255</v>
      </c>
      <c r="AV313" s="14" t="s">
        <v>86</v>
      </c>
      <c r="AW313" s="14" t="s">
        <v>31</v>
      </c>
      <c r="AX313" s="14" t="s">
        <v>75</v>
      </c>
      <c r="AY313" s="231" t="s">
        <v>239</v>
      </c>
    </row>
    <row r="314" spans="1:65" s="15" customFormat="1" ht="11.25">
      <c r="B314" s="232"/>
      <c r="C314" s="233"/>
      <c r="D314" s="212" t="s">
        <v>250</v>
      </c>
      <c r="E314" s="234" t="s">
        <v>1</v>
      </c>
      <c r="F314" s="235" t="s">
        <v>260</v>
      </c>
      <c r="G314" s="233"/>
      <c r="H314" s="236">
        <v>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AT314" s="242" t="s">
        <v>250</v>
      </c>
      <c r="AU314" s="242" t="s">
        <v>255</v>
      </c>
      <c r="AV314" s="15" t="s">
        <v>255</v>
      </c>
      <c r="AW314" s="15" t="s">
        <v>31</v>
      </c>
      <c r="AX314" s="15" t="s">
        <v>75</v>
      </c>
      <c r="AY314" s="242" t="s">
        <v>239</v>
      </c>
    </row>
    <row r="315" spans="1:65" s="16" customFormat="1" ht="11.25">
      <c r="B315" s="243"/>
      <c r="C315" s="244"/>
      <c r="D315" s="212" t="s">
        <v>250</v>
      </c>
      <c r="E315" s="245" t="s">
        <v>1</v>
      </c>
      <c r="F315" s="246" t="s">
        <v>264</v>
      </c>
      <c r="G315" s="244"/>
      <c r="H315" s="247">
        <v>219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AT315" s="253" t="s">
        <v>250</v>
      </c>
      <c r="AU315" s="253" t="s">
        <v>255</v>
      </c>
      <c r="AV315" s="16" t="s">
        <v>246</v>
      </c>
      <c r="AW315" s="16" t="s">
        <v>31</v>
      </c>
      <c r="AX315" s="16" t="s">
        <v>83</v>
      </c>
      <c r="AY315" s="253" t="s">
        <v>239</v>
      </c>
    </row>
    <row r="316" spans="1:65" s="2" customFormat="1" ht="16.5" customHeight="1">
      <c r="A316" s="35"/>
      <c r="B316" s="36"/>
      <c r="C316" s="254" t="s">
        <v>578</v>
      </c>
      <c r="D316" s="254" t="s">
        <v>340</v>
      </c>
      <c r="E316" s="255" t="s">
        <v>8679</v>
      </c>
      <c r="F316" s="256" t="s">
        <v>8680</v>
      </c>
      <c r="G316" s="257" t="s">
        <v>372</v>
      </c>
      <c r="H316" s="258">
        <v>215</v>
      </c>
      <c r="I316" s="259"/>
      <c r="J316" s="260">
        <f>ROUND(I316*H316,2)</f>
        <v>0</v>
      </c>
      <c r="K316" s="256" t="s">
        <v>1</v>
      </c>
      <c r="L316" s="261"/>
      <c r="M316" s="262" t="s">
        <v>1</v>
      </c>
      <c r="N316" s="263" t="s">
        <v>40</v>
      </c>
      <c r="O316" s="72"/>
      <c r="P316" s="201">
        <f>O316*H316</f>
        <v>0</v>
      </c>
      <c r="Q316" s="201">
        <v>0.15</v>
      </c>
      <c r="R316" s="201">
        <f>Q316*H316</f>
        <v>32.25</v>
      </c>
      <c r="S316" s="201">
        <v>0</v>
      </c>
      <c r="T316" s="20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319</v>
      </c>
      <c r="AT316" s="203" t="s">
        <v>340</v>
      </c>
      <c r="AU316" s="203" t="s">
        <v>255</v>
      </c>
      <c r="AY316" s="18" t="s">
        <v>239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8" t="s">
        <v>83</v>
      </c>
      <c r="BK316" s="204">
        <f>ROUND(I316*H316,2)</f>
        <v>0</v>
      </c>
      <c r="BL316" s="18" t="s">
        <v>246</v>
      </c>
      <c r="BM316" s="203" t="s">
        <v>8681</v>
      </c>
    </row>
    <row r="317" spans="1:65" s="13" customFormat="1" ht="22.5">
      <c r="B317" s="210"/>
      <c r="C317" s="211"/>
      <c r="D317" s="212" t="s">
        <v>250</v>
      </c>
      <c r="E317" s="213" t="s">
        <v>1</v>
      </c>
      <c r="F317" s="214" t="s">
        <v>8682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250</v>
      </c>
      <c r="AU317" s="220" t="s">
        <v>255</v>
      </c>
      <c r="AV317" s="13" t="s">
        <v>83</v>
      </c>
      <c r="AW317" s="13" t="s">
        <v>31</v>
      </c>
      <c r="AX317" s="13" t="s">
        <v>75</v>
      </c>
      <c r="AY317" s="220" t="s">
        <v>239</v>
      </c>
    </row>
    <row r="318" spans="1:65" s="14" customFormat="1" ht="11.25">
      <c r="B318" s="221"/>
      <c r="C318" s="222"/>
      <c r="D318" s="212" t="s">
        <v>250</v>
      </c>
      <c r="E318" s="223" t="s">
        <v>1</v>
      </c>
      <c r="F318" s="224" t="s">
        <v>8683</v>
      </c>
      <c r="G318" s="222"/>
      <c r="H318" s="225">
        <v>215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250</v>
      </c>
      <c r="AU318" s="231" t="s">
        <v>255</v>
      </c>
      <c r="AV318" s="14" t="s">
        <v>86</v>
      </c>
      <c r="AW318" s="14" t="s">
        <v>31</v>
      </c>
      <c r="AX318" s="14" t="s">
        <v>83</v>
      </c>
      <c r="AY318" s="231" t="s">
        <v>239</v>
      </c>
    </row>
    <row r="319" spans="1:65" s="13" customFormat="1" ht="11.25">
      <c r="B319" s="210"/>
      <c r="C319" s="211"/>
      <c r="D319" s="212" t="s">
        <v>250</v>
      </c>
      <c r="E319" s="213" t="s">
        <v>1</v>
      </c>
      <c r="F319" s="214" t="s">
        <v>1569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250</v>
      </c>
      <c r="AU319" s="220" t="s">
        <v>255</v>
      </c>
      <c r="AV319" s="13" t="s">
        <v>83</v>
      </c>
      <c r="AW319" s="13" t="s">
        <v>31</v>
      </c>
      <c r="AX319" s="13" t="s">
        <v>75</v>
      </c>
      <c r="AY319" s="220" t="s">
        <v>239</v>
      </c>
    </row>
    <row r="320" spans="1:65" s="13" customFormat="1" ht="22.5">
      <c r="B320" s="210"/>
      <c r="C320" s="211"/>
      <c r="D320" s="212" t="s">
        <v>250</v>
      </c>
      <c r="E320" s="213" t="s">
        <v>1</v>
      </c>
      <c r="F320" s="214" t="s">
        <v>8684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250</v>
      </c>
      <c r="AU320" s="220" t="s">
        <v>255</v>
      </c>
      <c r="AV320" s="13" t="s">
        <v>83</v>
      </c>
      <c r="AW320" s="13" t="s">
        <v>31</v>
      </c>
      <c r="AX320" s="13" t="s">
        <v>75</v>
      </c>
      <c r="AY320" s="220" t="s">
        <v>239</v>
      </c>
    </row>
    <row r="321" spans="1:65" s="2" customFormat="1" ht="16.5" customHeight="1">
      <c r="A321" s="35"/>
      <c r="B321" s="36"/>
      <c r="C321" s="254" t="s">
        <v>590</v>
      </c>
      <c r="D321" s="254" t="s">
        <v>340</v>
      </c>
      <c r="E321" s="255" t="s">
        <v>8685</v>
      </c>
      <c r="F321" s="256" t="s">
        <v>8686</v>
      </c>
      <c r="G321" s="257" t="s">
        <v>372</v>
      </c>
      <c r="H321" s="258">
        <v>10</v>
      </c>
      <c r="I321" s="259"/>
      <c r="J321" s="260">
        <f>ROUND(I321*H321,2)</f>
        <v>0</v>
      </c>
      <c r="K321" s="256" t="s">
        <v>1</v>
      </c>
      <c r="L321" s="261"/>
      <c r="M321" s="262" t="s">
        <v>1</v>
      </c>
      <c r="N321" s="263" t="s">
        <v>40</v>
      </c>
      <c r="O321" s="72"/>
      <c r="P321" s="201">
        <f>O321*H321</f>
        <v>0</v>
      </c>
      <c r="Q321" s="201">
        <v>0.17599999999999999</v>
      </c>
      <c r="R321" s="201">
        <f>Q321*H321</f>
        <v>1.7599999999999998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319</v>
      </c>
      <c r="AT321" s="203" t="s">
        <v>340</v>
      </c>
      <c r="AU321" s="203" t="s">
        <v>255</v>
      </c>
      <c r="AY321" s="18" t="s">
        <v>239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83</v>
      </c>
      <c r="BK321" s="204">
        <f>ROUND(I321*H321,2)</f>
        <v>0</v>
      </c>
      <c r="BL321" s="18" t="s">
        <v>246</v>
      </c>
      <c r="BM321" s="203" t="s">
        <v>8687</v>
      </c>
    </row>
    <row r="322" spans="1:65" s="13" customFormat="1" ht="11.25">
      <c r="B322" s="210"/>
      <c r="C322" s="211"/>
      <c r="D322" s="212" t="s">
        <v>250</v>
      </c>
      <c r="E322" s="213" t="s">
        <v>1</v>
      </c>
      <c r="F322" s="214" t="s">
        <v>8688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250</v>
      </c>
      <c r="AU322" s="220" t="s">
        <v>255</v>
      </c>
      <c r="AV322" s="13" t="s">
        <v>83</v>
      </c>
      <c r="AW322" s="13" t="s">
        <v>31</v>
      </c>
      <c r="AX322" s="13" t="s">
        <v>75</v>
      </c>
      <c r="AY322" s="220" t="s">
        <v>239</v>
      </c>
    </row>
    <row r="323" spans="1:65" s="13" customFormat="1" ht="22.5">
      <c r="B323" s="210"/>
      <c r="C323" s="211"/>
      <c r="D323" s="212" t="s">
        <v>250</v>
      </c>
      <c r="E323" s="213" t="s">
        <v>1</v>
      </c>
      <c r="F323" s="214" t="s">
        <v>8689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250</v>
      </c>
      <c r="AU323" s="220" t="s">
        <v>255</v>
      </c>
      <c r="AV323" s="13" t="s">
        <v>83</v>
      </c>
      <c r="AW323" s="13" t="s">
        <v>31</v>
      </c>
      <c r="AX323" s="13" t="s">
        <v>75</v>
      </c>
      <c r="AY323" s="220" t="s">
        <v>239</v>
      </c>
    </row>
    <row r="324" spans="1:65" s="14" customFormat="1" ht="11.25">
      <c r="B324" s="221"/>
      <c r="C324" s="222"/>
      <c r="D324" s="212" t="s">
        <v>250</v>
      </c>
      <c r="E324" s="223" t="s">
        <v>1</v>
      </c>
      <c r="F324" s="224" t="s">
        <v>8690</v>
      </c>
      <c r="G324" s="222"/>
      <c r="H324" s="225">
        <v>10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250</v>
      </c>
      <c r="AU324" s="231" t="s">
        <v>255</v>
      </c>
      <c r="AV324" s="14" t="s">
        <v>86</v>
      </c>
      <c r="AW324" s="14" t="s">
        <v>31</v>
      </c>
      <c r="AX324" s="14" t="s">
        <v>83</v>
      </c>
      <c r="AY324" s="231" t="s">
        <v>239</v>
      </c>
    </row>
    <row r="325" spans="1:65" s="13" customFormat="1" ht="11.25">
      <c r="B325" s="210"/>
      <c r="C325" s="211"/>
      <c r="D325" s="212" t="s">
        <v>250</v>
      </c>
      <c r="E325" s="213" t="s">
        <v>1</v>
      </c>
      <c r="F325" s="214" t="s">
        <v>1569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250</v>
      </c>
      <c r="AU325" s="220" t="s">
        <v>255</v>
      </c>
      <c r="AV325" s="13" t="s">
        <v>83</v>
      </c>
      <c r="AW325" s="13" t="s">
        <v>31</v>
      </c>
      <c r="AX325" s="13" t="s">
        <v>75</v>
      </c>
      <c r="AY325" s="220" t="s">
        <v>239</v>
      </c>
    </row>
    <row r="326" spans="1:65" s="13" customFormat="1" ht="22.5">
      <c r="B326" s="210"/>
      <c r="C326" s="211"/>
      <c r="D326" s="212" t="s">
        <v>250</v>
      </c>
      <c r="E326" s="213" t="s">
        <v>1</v>
      </c>
      <c r="F326" s="214" t="s">
        <v>8684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250</v>
      </c>
      <c r="AU326" s="220" t="s">
        <v>255</v>
      </c>
      <c r="AV326" s="13" t="s">
        <v>83</v>
      </c>
      <c r="AW326" s="13" t="s">
        <v>31</v>
      </c>
      <c r="AX326" s="13" t="s">
        <v>75</v>
      </c>
      <c r="AY326" s="220" t="s">
        <v>239</v>
      </c>
    </row>
    <row r="327" spans="1:65" s="2" customFormat="1" ht="24.2" customHeight="1">
      <c r="A327" s="35"/>
      <c r="B327" s="36"/>
      <c r="C327" s="192" t="s">
        <v>604</v>
      </c>
      <c r="D327" s="192" t="s">
        <v>241</v>
      </c>
      <c r="E327" s="193" t="s">
        <v>887</v>
      </c>
      <c r="F327" s="194" t="s">
        <v>888</v>
      </c>
      <c r="G327" s="195" t="s">
        <v>372</v>
      </c>
      <c r="H327" s="196">
        <v>219</v>
      </c>
      <c r="I327" s="197"/>
      <c r="J327" s="198">
        <f>ROUND(I327*H327,2)</f>
        <v>0</v>
      </c>
      <c r="K327" s="194" t="s">
        <v>245</v>
      </c>
      <c r="L327" s="40"/>
      <c r="M327" s="199" t="s">
        <v>1</v>
      </c>
      <c r="N327" s="200" t="s">
        <v>40</v>
      </c>
      <c r="O327" s="72"/>
      <c r="P327" s="201">
        <f>O327*H327</f>
        <v>0</v>
      </c>
      <c r="Q327" s="201">
        <v>0.57499999999999996</v>
      </c>
      <c r="R327" s="201">
        <f>Q327*H327</f>
        <v>125.925</v>
      </c>
      <c r="S327" s="201">
        <v>0</v>
      </c>
      <c r="T327" s="20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246</v>
      </c>
      <c r="AT327" s="203" t="s">
        <v>241</v>
      </c>
      <c r="AU327" s="203" t="s">
        <v>255</v>
      </c>
      <c r="AY327" s="18" t="s">
        <v>239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8" t="s">
        <v>83</v>
      </c>
      <c r="BK327" s="204">
        <f>ROUND(I327*H327,2)</f>
        <v>0</v>
      </c>
      <c r="BL327" s="18" t="s">
        <v>246</v>
      </c>
      <c r="BM327" s="203" t="s">
        <v>8691</v>
      </c>
    </row>
    <row r="328" spans="1:65" s="2" customFormat="1" ht="11.25">
      <c r="A328" s="35"/>
      <c r="B328" s="36"/>
      <c r="C328" s="37"/>
      <c r="D328" s="205" t="s">
        <v>248</v>
      </c>
      <c r="E328" s="37"/>
      <c r="F328" s="206" t="s">
        <v>890</v>
      </c>
      <c r="G328" s="37"/>
      <c r="H328" s="37"/>
      <c r="I328" s="207"/>
      <c r="J328" s="37"/>
      <c r="K328" s="37"/>
      <c r="L328" s="40"/>
      <c r="M328" s="208"/>
      <c r="N328" s="209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248</v>
      </c>
      <c r="AU328" s="18" t="s">
        <v>255</v>
      </c>
    </row>
    <row r="329" spans="1:65" s="12" customFormat="1" ht="20.85" customHeight="1">
      <c r="B329" s="176"/>
      <c r="C329" s="177"/>
      <c r="D329" s="178" t="s">
        <v>74</v>
      </c>
      <c r="E329" s="190" t="s">
        <v>8692</v>
      </c>
      <c r="F329" s="190" t="s">
        <v>8693</v>
      </c>
      <c r="G329" s="177"/>
      <c r="H329" s="177"/>
      <c r="I329" s="180"/>
      <c r="J329" s="191">
        <f>BK329</f>
        <v>0</v>
      </c>
      <c r="K329" s="177"/>
      <c r="L329" s="182"/>
      <c r="M329" s="183"/>
      <c r="N329" s="184"/>
      <c r="O329" s="184"/>
      <c r="P329" s="185">
        <f>SUM(P330:P351)</f>
        <v>0</v>
      </c>
      <c r="Q329" s="184"/>
      <c r="R329" s="185">
        <f>SUM(R330:R351)</f>
        <v>55.391559999999998</v>
      </c>
      <c r="S329" s="184"/>
      <c r="T329" s="186">
        <f>SUM(T330:T351)</f>
        <v>0</v>
      </c>
      <c r="AR329" s="187" t="s">
        <v>83</v>
      </c>
      <c r="AT329" s="188" t="s">
        <v>74</v>
      </c>
      <c r="AU329" s="188" t="s">
        <v>86</v>
      </c>
      <c r="AY329" s="187" t="s">
        <v>239</v>
      </c>
      <c r="BK329" s="189">
        <f>SUM(BK330:BK351)</f>
        <v>0</v>
      </c>
    </row>
    <row r="330" spans="1:65" s="2" customFormat="1" ht="33" customHeight="1">
      <c r="A330" s="35"/>
      <c r="B330" s="36"/>
      <c r="C330" s="192" t="s">
        <v>611</v>
      </c>
      <c r="D330" s="192" t="s">
        <v>241</v>
      </c>
      <c r="E330" s="193" t="s">
        <v>8694</v>
      </c>
      <c r="F330" s="194" t="s">
        <v>8695</v>
      </c>
      <c r="G330" s="195" t="s">
        <v>372</v>
      </c>
      <c r="H330" s="196">
        <v>248</v>
      </c>
      <c r="I330" s="197"/>
      <c r="J330" s="198">
        <f>ROUND(I330*H330,2)</f>
        <v>0</v>
      </c>
      <c r="K330" s="194" t="s">
        <v>245</v>
      </c>
      <c r="L330" s="40"/>
      <c r="M330" s="199" t="s">
        <v>1</v>
      </c>
      <c r="N330" s="200" t="s">
        <v>40</v>
      </c>
      <c r="O330" s="72"/>
      <c r="P330" s="201">
        <f>O330*H330</f>
        <v>0</v>
      </c>
      <c r="Q330" s="201">
        <v>8.9219999999999994E-2</v>
      </c>
      <c r="R330" s="201">
        <f>Q330*H330</f>
        <v>22.126559999999998</v>
      </c>
      <c r="S330" s="201">
        <v>0</v>
      </c>
      <c r="T330" s="20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246</v>
      </c>
      <c r="AT330" s="203" t="s">
        <v>241</v>
      </c>
      <c r="AU330" s="203" t="s">
        <v>255</v>
      </c>
      <c r="AY330" s="18" t="s">
        <v>239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83</v>
      </c>
      <c r="BK330" s="204">
        <f>ROUND(I330*H330,2)</f>
        <v>0</v>
      </c>
      <c r="BL330" s="18" t="s">
        <v>246</v>
      </c>
      <c r="BM330" s="203" t="s">
        <v>8696</v>
      </c>
    </row>
    <row r="331" spans="1:65" s="2" customFormat="1" ht="11.25">
      <c r="A331" s="35"/>
      <c r="B331" s="36"/>
      <c r="C331" s="37"/>
      <c r="D331" s="205" t="s">
        <v>248</v>
      </c>
      <c r="E331" s="37"/>
      <c r="F331" s="206" t="s">
        <v>8697</v>
      </c>
      <c r="G331" s="37"/>
      <c r="H331" s="37"/>
      <c r="I331" s="207"/>
      <c r="J331" s="37"/>
      <c r="K331" s="37"/>
      <c r="L331" s="40"/>
      <c r="M331" s="208"/>
      <c r="N331" s="209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248</v>
      </c>
      <c r="AU331" s="18" t="s">
        <v>255</v>
      </c>
    </row>
    <row r="332" spans="1:65" s="13" customFormat="1" ht="11.25">
      <c r="B332" s="210"/>
      <c r="C332" s="211"/>
      <c r="D332" s="212" t="s">
        <v>250</v>
      </c>
      <c r="E332" s="213" t="s">
        <v>1</v>
      </c>
      <c r="F332" s="214" t="s">
        <v>8675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250</v>
      </c>
      <c r="AU332" s="220" t="s">
        <v>255</v>
      </c>
      <c r="AV332" s="13" t="s">
        <v>83</v>
      </c>
      <c r="AW332" s="13" t="s">
        <v>31</v>
      </c>
      <c r="AX332" s="13" t="s">
        <v>75</v>
      </c>
      <c r="AY332" s="220" t="s">
        <v>239</v>
      </c>
    </row>
    <row r="333" spans="1:65" s="14" customFormat="1" ht="11.25">
      <c r="B333" s="221"/>
      <c r="C333" s="222"/>
      <c r="D333" s="212" t="s">
        <v>250</v>
      </c>
      <c r="E333" s="223" t="s">
        <v>1</v>
      </c>
      <c r="F333" s="224" t="s">
        <v>8698</v>
      </c>
      <c r="G333" s="222"/>
      <c r="H333" s="225">
        <v>240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250</v>
      </c>
      <c r="AU333" s="231" t="s">
        <v>255</v>
      </c>
      <c r="AV333" s="14" t="s">
        <v>86</v>
      </c>
      <c r="AW333" s="14" t="s">
        <v>31</v>
      </c>
      <c r="AX333" s="14" t="s">
        <v>75</v>
      </c>
      <c r="AY333" s="231" t="s">
        <v>239</v>
      </c>
    </row>
    <row r="334" spans="1:65" s="15" customFormat="1" ht="11.25">
      <c r="B334" s="232"/>
      <c r="C334" s="233"/>
      <c r="D334" s="212" t="s">
        <v>250</v>
      </c>
      <c r="E334" s="234" t="s">
        <v>1</v>
      </c>
      <c r="F334" s="235" t="s">
        <v>254</v>
      </c>
      <c r="G334" s="233"/>
      <c r="H334" s="236">
        <v>240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250</v>
      </c>
      <c r="AU334" s="242" t="s">
        <v>255</v>
      </c>
      <c r="AV334" s="15" t="s">
        <v>255</v>
      </c>
      <c r="AW334" s="15" t="s">
        <v>31</v>
      </c>
      <c r="AX334" s="15" t="s">
        <v>75</v>
      </c>
      <c r="AY334" s="242" t="s">
        <v>239</v>
      </c>
    </row>
    <row r="335" spans="1:65" s="13" customFormat="1" ht="11.25">
      <c r="B335" s="210"/>
      <c r="C335" s="211"/>
      <c r="D335" s="212" t="s">
        <v>250</v>
      </c>
      <c r="E335" s="213" t="s">
        <v>1</v>
      </c>
      <c r="F335" s="214" t="s">
        <v>8699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250</v>
      </c>
      <c r="AU335" s="220" t="s">
        <v>255</v>
      </c>
      <c r="AV335" s="13" t="s">
        <v>83</v>
      </c>
      <c r="AW335" s="13" t="s">
        <v>31</v>
      </c>
      <c r="AX335" s="13" t="s">
        <v>75</v>
      </c>
      <c r="AY335" s="220" t="s">
        <v>239</v>
      </c>
    </row>
    <row r="336" spans="1:65" s="14" customFormat="1" ht="11.25">
      <c r="B336" s="221"/>
      <c r="C336" s="222"/>
      <c r="D336" s="212" t="s">
        <v>250</v>
      </c>
      <c r="E336" s="223" t="s">
        <v>1</v>
      </c>
      <c r="F336" s="224" t="s">
        <v>1997</v>
      </c>
      <c r="G336" s="222"/>
      <c r="H336" s="225">
        <v>8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250</v>
      </c>
      <c r="AU336" s="231" t="s">
        <v>255</v>
      </c>
      <c r="AV336" s="14" t="s">
        <v>86</v>
      </c>
      <c r="AW336" s="14" t="s">
        <v>31</v>
      </c>
      <c r="AX336" s="14" t="s">
        <v>75</v>
      </c>
      <c r="AY336" s="231" t="s">
        <v>239</v>
      </c>
    </row>
    <row r="337" spans="1:65" s="15" customFormat="1" ht="11.25">
      <c r="B337" s="232"/>
      <c r="C337" s="233"/>
      <c r="D337" s="212" t="s">
        <v>250</v>
      </c>
      <c r="E337" s="234" t="s">
        <v>1</v>
      </c>
      <c r="F337" s="235" t="s">
        <v>260</v>
      </c>
      <c r="G337" s="233"/>
      <c r="H337" s="236">
        <v>8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AT337" s="242" t="s">
        <v>250</v>
      </c>
      <c r="AU337" s="242" t="s">
        <v>255</v>
      </c>
      <c r="AV337" s="15" t="s">
        <v>255</v>
      </c>
      <c r="AW337" s="15" t="s">
        <v>31</v>
      </c>
      <c r="AX337" s="15" t="s">
        <v>75</v>
      </c>
      <c r="AY337" s="242" t="s">
        <v>239</v>
      </c>
    </row>
    <row r="338" spans="1:65" s="16" customFormat="1" ht="11.25">
      <c r="B338" s="243"/>
      <c r="C338" s="244"/>
      <c r="D338" s="212" t="s">
        <v>250</v>
      </c>
      <c r="E338" s="245" t="s">
        <v>1</v>
      </c>
      <c r="F338" s="246" t="s">
        <v>264</v>
      </c>
      <c r="G338" s="244"/>
      <c r="H338" s="247">
        <v>248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AT338" s="253" t="s">
        <v>250</v>
      </c>
      <c r="AU338" s="253" t="s">
        <v>255</v>
      </c>
      <c r="AV338" s="16" t="s">
        <v>246</v>
      </c>
      <c r="AW338" s="16" t="s">
        <v>31</v>
      </c>
      <c r="AX338" s="16" t="s">
        <v>83</v>
      </c>
      <c r="AY338" s="253" t="s">
        <v>239</v>
      </c>
    </row>
    <row r="339" spans="1:65" s="2" customFormat="1" ht="16.5" customHeight="1">
      <c r="A339" s="35"/>
      <c r="B339" s="36"/>
      <c r="C339" s="254" t="s">
        <v>627</v>
      </c>
      <c r="D339" s="254" t="s">
        <v>340</v>
      </c>
      <c r="E339" s="255" t="s">
        <v>8700</v>
      </c>
      <c r="F339" s="256" t="s">
        <v>8701</v>
      </c>
      <c r="G339" s="257" t="s">
        <v>372</v>
      </c>
      <c r="H339" s="258">
        <v>245</v>
      </c>
      <c r="I339" s="259"/>
      <c r="J339" s="260">
        <f>ROUND(I339*H339,2)</f>
        <v>0</v>
      </c>
      <c r="K339" s="256" t="s">
        <v>1</v>
      </c>
      <c r="L339" s="261"/>
      <c r="M339" s="262" t="s">
        <v>1</v>
      </c>
      <c r="N339" s="263" t="s">
        <v>40</v>
      </c>
      <c r="O339" s="72"/>
      <c r="P339" s="201">
        <f>O339*H339</f>
        <v>0</v>
      </c>
      <c r="Q339" s="201">
        <v>0.13100000000000001</v>
      </c>
      <c r="R339" s="201">
        <f>Q339*H339</f>
        <v>32.094999999999999</v>
      </c>
      <c r="S339" s="201">
        <v>0</v>
      </c>
      <c r="T339" s="20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3" t="s">
        <v>319</v>
      </c>
      <c r="AT339" s="203" t="s">
        <v>340</v>
      </c>
      <c r="AU339" s="203" t="s">
        <v>255</v>
      </c>
      <c r="AY339" s="18" t="s">
        <v>239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8" t="s">
        <v>83</v>
      </c>
      <c r="BK339" s="204">
        <f>ROUND(I339*H339,2)</f>
        <v>0</v>
      </c>
      <c r="BL339" s="18" t="s">
        <v>246</v>
      </c>
      <c r="BM339" s="203" t="s">
        <v>8702</v>
      </c>
    </row>
    <row r="340" spans="1:65" s="13" customFormat="1" ht="22.5">
      <c r="B340" s="210"/>
      <c r="C340" s="211"/>
      <c r="D340" s="212" t="s">
        <v>250</v>
      </c>
      <c r="E340" s="213" t="s">
        <v>1</v>
      </c>
      <c r="F340" s="214" t="s">
        <v>8703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250</v>
      </c>
      <c r="AU340" s="220" t="s">
        <v>255</v>
      </c>
      <c r="AV340" s="13" t="s">
        <v>83</v>
      </c>
      <c r="AW340" s="13" t="s">
        <v>31</v>
      </c>
      <c r="AX340" s="13" t="s">
        <v>75</v>
      </c>
      <c r="AY340" s="220" t="s">
        <v>239</v>
      </c>
    </row>
    <row r="341" spans="1:65" s="14" customFormat="1" ht="11.25">
      <c r="B341" s="221"/>
      <c r="C341" s="222"/>
      <c r="D341" s="212" t="s">
        <v>250</v>
      </c>
      <c r="E341" s="223" t="s">
        <v>1</v>
      </c>
      <c r="F341" s="224" t="s">
        <v>8704</v>
      </c>
      <c r="G341" s="222"/>
      <c r="H341" s="225">
        <v>245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250</v>
      </c>
      <c r="AU341" s="231" t="s">
        <v>255</v>
      </c>
      <c r="AV341" s="14" t="s">
        <v>86</v>
      </c>
      <c r="AW341" s="14" t="s">
        <v>31</v>
      </c>
      <c r="AX341" s="14" t="s">
        <v>83</v>
      </c>
      <c r="AY341" s="231" t="s">
        <v>239</v>
      </c>
    </row>
    <row r="342" spans="1:65" s="13" customFormat="1" ht="11.25">
      <c r="B342" s="210"/>
      <c r="C342" s="211"/>
      <c r="D342" s="212" t="s">
        <v>250</v>
      </c>
      <c r="E342" s="213" t="s">
        <v>1</v>
      </c>
      <c r="F342" s="214" t="s">
        <v>1569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250</v>
      </c>
      <c r="AU342" s="220" t="s">
        <v>255</v>
      </c>
      <c r="AV342" s="13" t="s">
        <v>83</v>
      </c>
      <c r="AW342" s="13" t="s">
        <v>31</v>
      </c>
      <c r="AX342" s="13" t="s">
        <v>75</v>
      </c>
      <c r="AY342" s="220" t="s">
        <v>239</v>
      </c>
    </row>
    <row r="343" spans="1:65" s="13" customFormat="1" ht="22.5">
      <c r="B343" s="210"/>
      <c r="C343" s="211"/>
      <c r="D343" s="212" t="s">
        <v>250</v>
      </c>
      <c r="E343" s="213" t="s">
        <v>1</v>
      </c>
      <c r="F343" s="214" t="s">
        <v>8684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250</v>
      </c>
      <c r="AU343" s="220" t="s">
        <v>255</v>
      </c>
      <c r="AV343" s="13" t="s">
        <v>83</v>
      </c>
      <c r="AW343" s="13" t="s">
        <v>31</v>
      </c>
      <c r="AX343" s="13" t="s">
        <v>75</v>
      </c>
      <c r="AY343" s="220" t="s">
        <v>239</v>
      </c>
    </row>
    <row r="344" spans="1:65" s="2" customFormat="1" ht="16.5" customHeight="1">
      <c r="A344" s="35"/>
      <c r="B344" s="36"/>
      <c r="C344" s="254" t="s">
        <v>643</v>
      </c>
      <c r="D344" s="254" t="s">
        <v>340</v>
      </c>
      <c r="E344" s="255" t="s">
        <v>8705</v>
      </c>
      <c r="F344" s="256" t="s">
        <v>8706</v>
      </c>
      <c r="G344" s="257" t="s">
        <v>372</v>
      </c>
      <c r="H344" s="258">
        <v>9</v>
      </c>
      <c r="I344" s="259"/>
      <c r="J344" s="260">
        <f>ROUND(I344*H344,2)</f>
        <v>0</v>
      </c>
      <c r="K344" s="256" t="s">
        <v>1</v>
      </c>
      <c r="L344" s="261"/>
      <c r="M344" s="262" t="s">
        <v>1</v>
      </c>
      <c r="N344" s="263" t="s">
        <v>40</v>
      </c>
      <c r="O344" s="72"/>
      <c r="P344" s="201">
        <f>O344*H344</f>
        <v>0</v>
      </c>
      <c r="Q344" s="201">
        <v>0.13</v>
      </c>
      <c r="R344" s="201">
        <f>Q344*H344</f>
        <v>1.17</v>
      </c>
      <c r="S344" s="201">
        <v>0</v>
      </c>
      <c r="T344" s="20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3" t="s">
        <v>319</v>
      </c>
      <c r="AT344" s="203" t="s">
        <v>340</v>
      </c>
      <c r="AU344" s="203" t="s">
        <v>255</v>
      </c>
      <c r="AY344" s="18" t="s">
        <v>239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8" t="s">
        <v>83</v>
      </c>
      <c r="BK344" s="204">
        <f>ROUND(I344*H344,2)</f>
        <v>0</v>
      </c>
      <c r="BL344" s="18" t="s">
        <v>246</v>
      </c>
      <c r="BM344" s="203" t="s">
        <v>8707</v>
      </c>
    </row>
    <row r="345" spans="1:65" s="13" customFormat="1" ht="11.25">
      <c r="B345" s="210"/>
      <c r="C345" s="211"/>
      <c r="D345" s="212" t="s">
        <v>250</v>
      </c>
      <c r="E345" s="213" t="s">
        <v>1</v>
      </c>
      <c r="F345" s="214" t="s">
        <v>8688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250</v>
      </c>
      <c r="AU345" s="220" t="s">
        <v>255</v>
      </c>
      <c r="AV345" s="13" t="s">
        <v>83</v>
      </c>
      <c r="AW345" s="13" t="s">
        <v>31</v>
      </c>
      <c r="AX345" s="13" t="s">
        <v>75</v>
      </c>
      <c r="AY345" s="220" t="s">
        <v>239</v>
      </c>
    </row>
    <row r="346" spans="1:65" s="13" customFormat="1" ht="22.5">
      <c r="B346" s="210"/>
      <c r="C346" s="211"/>
      <c r="D346" s="212" t="s">
        <v>250</v>
      </c>
      <c r="E346" s="213" t="s">
        <v>1</v>
      </c>
      <c r="F346" s="214" t="s">
        <v>8708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250</v>
      </c>
      <c r="AU346" s="220" t="s">
        <v>255</v>
      </c>
      <c r="AV346" s="13" t="s">
        <v>83</v>
      </c>
      <c r="AW346" s="13" t="s">
        <v>31</v>
      </c>
      <c r="AX346" s="13" t="s">
        <v>75</v>
      </c>
      <c r="AY346" s="220" t="s">
        <v>239</v>
      </c>
    </row>
    <row r="347" spans="1:65" s="14" customFormat="1" ht="11.25">
      <c r="B347" s="221"/>
      <c r="C347" s="222"/>
      <c r="D347" s="212" t="s">
        <v>250</v>
      </c>
      <c r="E347" s="223" t="s">
        <v>1</v>
      </c>
      <c r="F347" s="224" t="s">
        <v>8709</v>
      </c>
      <c r="G347" s="222"/>
      <c r="H347" s="225">
        <v>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250</v>
      </c>
      <c r="AU347" s="231" t="s">
        <v>255</v>
      </c>
      <c r="AV347" s="14" t="s">
        <v>86</v>
      </c>
      <c r="AW347" s="14" t="s">
        <v>31</v>
      </c>
      <c r="AX347" s="14" t="s">
        <v>83</v>
      </c>
      <c r="AY347" s="231" t="s">
        <v>239</v>
      </c>
    </row>
    <row r="348" spans="1:65" s="13" customFormat="1" ht="11.25">
      <c r="B348" s="210"/>
      <c r="C348" s="211"/>
      <c r="D348" s="212" t="s">
        <v>250</v>
      </c>
      <c r="E348" s="213" t="s">
        <v>1</v>
      </c>
      <c r="F348" s="214" t="s">
        <v>1569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250</v>
      </c>
      <c r="AU348" s="220" t="s">
        <v>255</v>
      </c>
      <c r="AV348" s="13" t="s">
        <v>83</v>
      </c>
      <c r="AW348" s="13" t="s">
        <v>31</v>
      </c>
      <c r="AX348" s="13" t="s">
        <v>75</v>
      </c>
      <c r="AY348" s="220" t="s">
        <v>239</v>
      </c>
    </row>
    <row r="349" spans="1:65" s="13" customFormat="1" ht="22.5">
      <c r="B349" s="210"/>
      <c r="C349" s="211"/>
      <c r="D349" s="212" t="s">
        <v>250</v>
      </c>
      <c r="E349" s="213" t="s">
        <v>1</v>
      </c>
      <c r="F349" s="214" t="s">
        <v>8684</v>
      </c>
      <c r="G349" s="211"/>
      <c r="H349" s="213" t="s">
        <v>1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250</v>
      </c>
      <c r="AU349" s="220" t="s">
        <v>255</v>
      </c>
      <c r="AV349" s="13" t="s">
        <v>83</v>
      </c>
      <c r="AW349" s="13" t="s">
        <v>31</v>
      </c>
      <c r="AX349" s="13" t="s">
        <v>75</v>
      </c>
      <c r="AY349" s="220" t="s">
        <v>239</v>
      </c>
    </row>
    <row r="350" spans="1:65" s="2" customFormat="1" ht="24.2" customHeight="1">
      <c r="A350" s="35"/>
      <c r="B350" s="36"/>
      <c r="C350" s="192" t="s">
        <v>651</v>
      </c>
      <c r="D350" s="192" t="s">
        <v>241</v>
      </c>
      <c r="E350" s="193" t="s">
        <v>8663</v>
      </c>
      <c r="F350" s="194" t="s">
        <v>8664</v>
      </c>
      <c r="G350" s="195" t="s">
        <v>372</v>
      </c>
      <c r="H350" s="196">
        <v>248</v>
      </c>
      <c r="I350" s="197"/>
      <c r="J350" s="198">
        <f>ROUND(I350*H350,2)</f>
        <v>0</v>
      </c>
      <c r="K350" s="194" t="s">
        <v>245</v>
      </c>
      <c r="L350" s="40"/>
      <c r="M350" s="199" t="s">
        <v>1</v>
      </c>
      <c r="N350" s="200" t="s">
        <v>40</v>
      </c>
      <c r="O350" s="72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3" t="s">
        <v>246</v>
      </c>
      <c r="AT350" s="203" t="s">
        <v>241</v>
      </c>
      <c r="AU350" s="203" t="s">
        <v>255</v>
      </c>
      <c r="AY350" s="18" t="s">
        <v>239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8" t="s">
        <v>83</v>
      </c>
      <c r="BK350" s="204">
        <f>ROUND(I350*H350,2)</f>
        <v>0</v>
      </c>
      <c r="BL350" s="18" t="s">
        <v>246</v>
      </c>
      <c r="BM350" s="203" t="s">
        <v>8710</v>
      </c>
    </row>
    <row r="351" spans="1:65" s="2" customFormat="1" ht="11.25">
      <c r="A351" s="35"/>
      <c r="B351" s="36"/>
      <c r="C351" s="37"/>
      <c r="D351" s="205" t="s">
        <v>248</v>
      </c>
      <c r="E351" s="37"/>
      <c r="F351" s="206" t="s">
        <v>8666</v>
      </c>
      <c r="G351" s="37"/>
      <c r="H351" s="37"/>
      <c r="I351" s="207"/>
      <c r="J351" s="37"/>
      <c r="K351" s="37"/>
      <c r="L351" s="40"/>
      <c r="M351" s="208"/>
      <c r="N351" s="209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248</v>
      </c>
      <c r="AU351" s="18" t="s">
        <v>255</v>
      </c>
    </row>
    <row r="352" spans="1:65" s="12" customFormat="1" ht="20.85" customHeight="1">
      <c r="B352" s="176"/>
      <c r="C352" s="177"/>
      <c r="D352" s="178" t="s">
        <v>74</v>
      </c>
      <c r="E352" s="190" t="s">
        <v>8711</v>
      </c>
      <c r="F352" s="190" t="s">
        <v>8712</v>
      </c>
      <c r="G352" s="177"/>
      <c r="H352" s="177"/>
      <c r="I352" s="180"/>
      <c r="J352" s="191">
        <f>BK352</f>
        <v>0</v>
      </c>
      <c r="K352" s="177"/>
      <c r="L352" s="182"/>
      <c r="M352" s="183"/>
      <c r="N352" s="184"/>
      <c r="O352" s="184"/>
      <c r="P352" s="185">
        <f>SUM(P353:P360)</f>
        <v>0</v>
      </c>
      <c r="Q352" s="184"/>
      <c r="R352" s="185">
        <f>SUM(R353:R360)</f>
        <v>0</v>
      </c>
      <c r="S352" s="184"/>
      <c r="T352" s="186">
        <f>SUM(T353:T360)</f>
        <v>0</v>
      </c>
      <c r="AR352" s="187" t="s">
        <v>83</v>
      </c>
      <c r="AT352" s="188" t="s">
        <v>74</v>
      </c>
      <c r="AU352" s="188" t="s">
        <v>86</v>
      </c>
      <c r="AY352" s="187" t="s">
        <v>239</v>
      </c>
      <c r="BK352" s="189">
        <f>SUM(BK353:BK360)</f>
        <v>0</v>
      </c>
    </row>
    <row r="353" spans="1:65" s="2" customFormat="1" ht="24.2" customHeight="1">
      <c r="A353" s="35"/>
      <c r="B353" s="36"/>
      <c r="C353" s="192" t="s">
        <v>655</v>
      </c>
      <c r="D353" s="192" t="s">
        <v>241</v>
      </c>
      <c r="E353" s="193" t="s">
        <v>8713</v>
      </c>
      <c r="F353" s="194" t="s">
        <v>8714</v>
      </c>
      <c r="G353" s="195" t="s">
        <v>372</v>
      </c>
      <c r="H353" s="196">
        <v>60</v>
      </c>
      <c r="I353" s="197"/>
      <c r="J353" s="198">
        <f>ROUND(I353*H353,2)</f>
        <v>0</v>
      </c>
      <c r="K353" s="194" t="s">
        <v>245</v>
      </c>
      <c r="L353" s="40"/>
      <c r="M353" s="199" t="s">
        <v>1</v>
      </c>
      <c r="N353" s="200" t="s">
        <v>40</v>
      </c>
      <c r="O353" s="72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3" t="s">
        <v>246</v>
      </c>
      <c r="AT353" s="203" t="s">
        <v>241</v>
      </c>
      <c r="AU353" s="203" t="s">
        <v>255</v>
      </c>
      <c r="AY353" s="18" t="s">
        <v>239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8" t="s">
        <v>83</v>
      </c>
      <c r="BK353" s="204">
        <f>ROUND(I353*H353,2)</f>
        <v>0</v>
      </c>
      <c r="BL353" s="18" t="s">
        <v>246</v>
      </c>
      <c r="BM353" s="203" t="s">
        <v>8715</v>
      </c>
    </row>
    <row r="354" spans="1:65" s="2" customFormat="1" ht="11.25">
      <c r="A354" s="35"/>
      <c r="B354" s="36"/>
      <c r="C354" s="37"/>
      <c r="D354" s="205" t="s">
        <v>248</v>
      </c>
      <c r="E354" s="37"/>
      <c r="F354" s="206" t="s">
        <v>8716</v>
      </c>
      <c r="G354" s="37"/>
      <c r="H354" s="37"/>
      <c r="I354" s="207"/>
      <c r="J354" s="37"/>
      <c r="K354" s="37"/>
      <c r="L354" s="40"/>
      <c r="M354" s="208"/>
      <c r="N354" s="209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248</v>
      </c>
      <c r="AU354" s="18" t="s">
        <v>255</v>
      </c>
    </row>
    <row r="355" spans="1:65" s="13" customFormat="1" ht="11.25">
      <c r="B355" s="210"/>
      <c r="C355" s="211"/>
      <c r="D355" s="212" t="s">
        <v>250</v>
      </c>
      <c r="E355" s="213" t="s">
        <v>1</v>
      </c>
      <c r="F355" s="214" t="s">
        <v>8717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250</v>
      </c>
      <c r="AU355" s="220" t="s">
        <v>255</v>
      </c>
      <c r="AV355" s="13" t="s">
        <v>83</v>
      </c>
      <c r="AW355" s="13" t="s">
        <v>31</v>
      </c>
      <c r="AX355" s="13" t="s">
        <v>75</v>
      </c>
      <c r="AY355" s="220" t="s">
        <v>239</v>
      </c>
    </row>
    <row r="356" spans="1:65" s="14" customFormat="1" ht="11.25">
      <c r="B356" s="221"/>
      <c r="C356" s="222"/>
      <c r="D356" s="212" t="s">
        <v>250</v>
      </c>
      <c r="E356" s="223" t="s">
        <v>1</v>
      </c>
      <c r="F356" s="224" t="s">
        <v>745</v>
      </c>
      <c r="G356" s="222"/>
      <c r="H356" s="225">
        <v>60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250</v>
      </c>
      <c r="AU356" s="231" t="s">
        <v>255</v>
      </c>
      <c r="AV356" s="14" t="s">
        <v>86</v>
      </c>
      <c r="AW356" s="14" t="s">
        <v>31</v>
      </c>
      <c r="AX356" s="14" t="s">
        <v>83</v>
      </c>
      <c r="AY356" s="231" t="s">
        <v>239</v>
      </c>
    </row>
    <row r="357" spans="1:65" s="2" customFormat="1" ht="24.2" customHeight="1">
      <c r="A357" s="35"/>
      <c r="B357" s="36"/>
      <c r="C357" s="192" t="s">
        <v>665</v>
      </c>
      <c r="D357" s="192" t="s">
        <v>241</v>
      </c>
      <c r="E357" s="193" t="s">
        <v>8718</v>
      </c>
      <c r="F357" s="194" t="s">
        <v>8719</v>
      </c>
      <c r="G357" s="195" t="s">
        <v>372</v>
      </c>
      <c r="H357" s="196">
        <v>60</v>
      </c>
      <c r="I357" s="197"/>
      <c r="J357" s="198">
        <f>ROUND(I357*H357,2)</f>
        <v>0</v>
      </c>
      <c r="K357" s="194" t="s">
        <v>245</v>
      </c>
      <c r="L357" s="40"/>
      <c r="M357" s="199" t="s">
        <v>1</v>
      </c>
      <c r="N357" s="200" t="s">
        <v>40</v>
      </c>
      <c r="O357" s="72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3" t="s">
        <v>246</v>
      </c>
      <c r="AT357" s="203" t="s">
        <v>241</v>
      </c>
      <c r="AU357" s="203" t="s">
        <v>255</v>
      </c>
      <c r="AY357" s="18" t="s">
        <v>239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8" t="s">
        <v>83</v>
      </c>
      <c r="BK357" s="204">
        <f>ROUND(I357*H357,2)</f>
        <v>0</v>
      </c>
      <c r="BL357" s="18" t="s">
        <v>246</v>
      </c>
      <c r="BM357" s="203" t="s">
        <v>8720</v>
      </c>
    </row>
    <row r="358" spans="1:65" s="2" customFormat="1" ht="11.25">
      <c r="A358" s="35"/>
      <c r="B358" s="36"/>
      <c r="C358" s="37"/>
      <c r="D358" s="205" t="s">
        <v>248</v>
      </c>
      <c r="E358" s="37"/>
      <c r="F358" s="206" t="s">
        <v>8721</v>
      </c>
      <c r="G358" s="37"/>
      <c r="H358" s="37"/>
      <c r="I358" s="207"/>
      <c r="J358" s="37"/>
      <c r="K358" s="37"/>
      <c r="L358" s="40"/>
      <c r="M358" s="208"/>
      <c r="N358" s="209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248</v>
      </c>
      <c r="AU358" s="18" t="s">
        <v>255</v>
      </c>
    </row>
    <row r="359" spans="1:65" s="2" customFormat="1" ht="24.2" customHeight="1">
      <c r="A359" s="35"/>
      <c r="B359" s="36"/>
      <c r="C359" s="192" t="s">
        <v>671</v>
      </c>
      <c r="D359" s="192" t="s">
        <v>241</v>
      </c>
      <c r="E359" s="193" t="s">
        <v>8663</v>
      </c>
      <c r="F359" s="194" t="s">
        <v>8664</v>
      </c>
      <c r="G359" s="195" t="s">
        <v>372</v>
      </c>
      <c r="H359" s="196">
        <v>60</v>
      </c>
      <c r="I359" s="197"/>
      <c r="J359" s="198">
        <f>ROUND(I359*H359,2)</f>
        <v>0</v>
      </c>
      <c r="K359" s="194" t="s">
        <v>245</v>
      </c>
      <c r="L359" s="40"/>
      <c r="M359" s="199" t="s">
        <v>1</v>
      </c>
      <c r="N359" s="200" t="s">
        <v>40</v>
      </c>
      <c r="O359" s="72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3" t="s">
        <v>246</v>
      </c>
      <c r="AT359" s="203" t="s">
        <v>241</v>
      </c>
      <c r="AU359" s="203" t="s">
        <v>255</v>
      </c>
      <c r="AY359" s="18" t="s">
        <v>239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8" t="s">
        <v>83</v>
      </c>
      <c r="BK359" s="204">
        <f>ROUND(I359*H359,2)</f>
        <v>0</v>
      </c>
      <c r="BL359" s="18" t="s">
        <v>246</v>
      </c>
      <c r="BM359" s="203" t="s">
        <v>8722</v>
      </c>
    </row>
    <row r="360" spans="1:65" s="2" customFormat="1" ht="11.25">
      <c r="A360" s="35"/>
      <c r="B360" s="36"/>
      <c r="C360" s="37"/>
      <c r="D360" s="205" t="s">
        <v>248</v>
      </c>
      <c r="E360" s="37"/>
      <c r="F360" s="206" t="s">
        <v>8666</v>
      </c>
      <c r="G360" s="37"/>
      <c r="H360" s="37"/>
      <c r="I360" s="207"/>
      <c r="J360" s="37"/>
      <c r="K360" s="37"/>
      <c r="L360" s="40"/>
      <c r="M360" s="208"/>
      <c r="N360" s="209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248</v>
      </c>
      <c r="AU360" s="18" t="s">
        <v>255</v>
      </c>
    </row>
    <row r="361" spans="1:65" s="12" customFormat="1" ht="22.9" customHeight="1">
      <c r="B361" s="176"/>
      <c r="C361" s="177"/>
      <c r="D361" s="178" t="s">
        <v>74</v>
      </c>
      <c r="E361" s="190" t="s">
        <v>1034</v>
      </c>
      <c r="F361" s="190" t="s">
        <v>3940</v>
      </c>
      <c r="G361" s="177"/>
      <c r="H361" s="177"/>
      <c r="I361" s="180"/>
      <c r="J361" s="191">
        <f>BK361</f>
        <v>0</v>
      </c>
      <c r="K361" s="177"/>
      <c r="L361" s="182"/>
      <c r="M361" s="183"/>
      <c r="N361" s="184"/>
      <c r="O361" s="184"/>
      <c r="P361" s="185">
        <f>SUM(P362:P388)</f>
        <v>0</v>
      </c>
      <c r="Q361" s="184"/>
      <c r="R361" s="185">
        <f>SUM(R362:R388)</f>
        <v>9.5597700000000003</v>
      </c>
      <c r="S361" s="184"/>
      <c r="T361" s="186">
        <f>SUM(T362:T388)</f>
        <v>0</v>
      </c>
      <c r="AR361" s="187" t="s">
        <v>83</v>
      </c>
      <c r="AT361" s="188" t="s">
        <v>74</v>
      </c>
      <c r="AU361" s="188" t="s">
        <v>83</v>
      </c>
      <c r="AY361" s="187" t="s">
        <v>239</v>
      </c>
      <c r="BK361" s="189">
        <f>SUM(BK362:BK388)</f>
        <v>0</v>
      </c>
    </row>
    <row r="362" spans="1:65" s="2" customFormat="1" ht="24.2" customHeight="1">
      <c r="A362" s="35"/>
      <c r="B362" s="36"/>
      <c r="C362" s="192" t="s">
        <v>677</v>
      </c>
      <c r="D362" s="192" t="s">
        <v>241</v>
      </c>
      <c r="E362" s="193" t="s">
        <v>8723</v>
      </c>
      <c r="F362" s="194" t="s">
        <v>8724</v>
      </c>
      <c r="G362" s="195" t="s">
        <v>519</v>
      </c>
      <c r="H362" s="196">
        <v>50</v>
      </c>
      <c r="I362" s="197"/>
      <c r="J362" s="198">
        <f>ROUND(I362*H362,2)</f>
        <v>0</v>
      </c>
      <c r="K362" s="194" t="s">
        <v>245</v>
      </c>
      <c r="L362" s="40"/>
      <c r="M362" s="199" t="s">
        <v>1</v>
      </c>
      <c r="N362" s="200" t="s">
        <v>40</v>
      </c>
      <c r="O362" s="72"/>
      <c r="P362" s="201">
        <f>O362*H362</f>
        <v>0</v>
      </c>
      <c r="Q362" s="201">
        <v>2.7599999999999999E-3</v>
      </c>
      <c r="R362" s="201">
        <f>Q362*H362</f>
        <v>0.13799999999999998</v>
      </c>
      <c r="S362" s="201">
        <v>0</v>
      </c>
      <c r="T362" s="20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3" t="s">
        <v>246</v>
      </c>
      <c r="AT362" s="203" t="s">
        <v>241</v>
      </c>
      <c r="AU362" s="203" t="s">
        <v>86</v>
      </c>
      <c r="AY362" s="18" t="s">
        <v>239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8" t="s">
        <v>83</v>
      </c>
      <c r="BK362" s="204">
        <f>ROUND(I362*H362,2)</f>
        <v>0</v>
      </c>
      <c r="BL362" s="18" t="s">
        <v>246</v>
      </c>
      <c r="BM362" s="203" t="s">
        <v>8725</v>
      </c>
    </row>
    <row r="363" spans="1:65" s="2" customFormat="1" ht="11.25">
      <c r="A363" s="35"/>
      <c r="B363" s="36"/>
      <c r="C363" s="37"/>
      <c r="D363" s="205" t="s">
        <v>248</v>
      </c>
      <c r="E363" s="37"/>
      <c r="F363" s="206" t="s">
        <v>8726</v>
      </c>
      <c r="G363" s="37"/>
      <c r="H363" s="37"/>
      <c r="I363" s="207"/>
      <c r="J363" s="37"/>
      <c r="K363" s="37"/>
      <c r="L363" s="40"/>
      <c r="M363" s="208"/>
      <c r="N363" s="209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248</v>
      </c>
      <c r="AU363" s="18" t="s">
        <v>86</v>
      </c>
    </row>
    <row r="364" spans="1:65" s="13" customFormat="1" ht="11.25">
      <c r="B364" s="210"/>
      <c r="C364" s="211"/>
      <c r="D364" s="212" t="s">
        <v>250</v>
      </c>
      <c r="E364" s="213" t="s">
        <v>1</v>
      </c>
      <c r="F364" s="214" t="s">
        <v>8727</v>
      </c>
      <c r="G364" s="211"/>
      <c r="H364" s="213" t="s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250</v>
      </c>
      <c r="AU364" s="220" t="s">
        <v>86</v>
      </c>
      <c r="AV364" s="13" t="s">
        <v>83</v>
      </c>
      <c r="AW364" s="13" t="s">
        <v>31</v>
      </c>
      <c r="AX364" s="13" t="s">
        <v>75</v>
      </c>
      <c r="AY364" s="220" t="s">
        <v>239</v>
      </c>
    </row>
    <row r="365" spans="1:65" s="14" customFormat="1" ht="11.25">
      <c r="B365" s="221"/>
      <c r="C365" s="222"/>
      <c r="D365" s="212" t="s">
        <v>250</v>
      </c>
      <c r="E365" s="223" t="s">
        <v>1</v>
      </c>
      <c r="F365" s="224" t="s">
        <v>334</v>
      </c>
      <c r="G365" s="222"/>
      <c r="H365" s="225">
        <v>50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250</v>
      </c>
      <c r="AU365" s="231" t="s">
        <v>86</v>
      </c>
      <c r="AV365" s="14" t="s">
        <v>86</v>
      </c>
      <c r="AW365" s="14" t="s">
        <v>31</v>
      </c>
      <c r="AX365" s="14" t="s">
        <v>83</v>
      </c>
      <c r="AY365" s="231" t="s">
        <v>239</v>
      </c>
    </row>
    <row r="366" spans="1:65" s="2" customFormat="1" ht="24.2" customHeight="1">
      <c r="A366" s="35"/>
      <c r="B366" s="36"/>
      <c r="C366" s="192" t="s">
        <v>682</v>
      </c>
      <c r="D366" s="192" t="s">
        <v>241</v>
      </c>
      <c r="E366" s="193" t="s">
        <v>8728</v>
      </c>
      <c r="F366" s="194" t="s">
        <v>8729</v>
      </c>
      <c r="G366" s="195" t="s">
        <v>674</v>
      </c>
      <c r="H366" s="196">
        <v>3</v>
      </c>
      <c r="I366" s="197"/>
      <c r="J366" s="198">
        <f>ROUND(I366*H366,2)</f>
        <v>0</v>
      </c>
      <c r="K366" s="194" t="s">
        <v>245</v>
      </c>
      <c r="L366" s="40"/>
      <c r="M366" s="199" t="s">
        <v>1</v>
      </c>
      <c r="N366" s="200" t="s">
        <v>40</v>
      </c>
      <c r="O366" s="72"/>
      <c r="P366" s="201">
        <f>O366*H366</f>
        <v>0</v>
      </c>
      <c r="Q366" s="201">
        <v>6.9999999999999994E-5</v>
      </c>
      <c r="R366" s="201">
        <f>Q366*H366</f>
        <v>2.0999999999999998E-4</v>
      </c>
      <c r="S366" s="201">
        <v>0</v>
      </c>
      <c r="T366" s="20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3" t="s">
        <v>246</v>
      </c>
      <c r="AT366" s="203" t="s">
        <v>241</v>
      </c>
      <c r="AU366" s="203" t="s">
        <v>86</v>
      </c>
      <c r="AY366" s="18" t="s">
        <v>239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8" t="s">
        <v>83</v>
      </c>
      <c r="BK366" s="204">
        <f>ROUND(I366*H366,2)</f>
        <v>0</v>
      </c>
      <c r="BL366" s="18" t="s">
        <v>246</v>
      </c>
      <c r="BM366" s="203" t="s">
        <v>8730</v>
      </c>
    </row>
    <row r="367" spans="1:65" s="2" customFormat="1" ht="11.25">
      <c r="A367" s="35"/>
      <c r="B367" s="36"/>
      <c r="C367" s="37"/>
      <c r="D367" s="205" t="s">
        <v>248</v>
      </c>
      <c r="E367" s="37"/>
      <c r="F367" s="206" t="s">
        <v>8731</v>
      </c>
      <c r="G367" s="37"/>
      <c r="H367" s="37"/>
      <c r="I367" s="207"/>
      <c r="J367" s="37"/>
      <c r="K367" s="37"/>
      <c r="L367" s="40"/>
      <c r="M367" s="208"/>
      <c r="N367" s="209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248</v>
      </c>
      <c r="AU367" s="18" t="s">
        <v>86</v>
      </c>
    </row>
    <row r="368" spans="1:65" s="13" customFormat="1" ht="22.5">
      <c r="B368" s="210"/>
      <c r="C368" s="211"/>
      <c r="D368" s="212" t="s">
        <v>250</v>
      </c>
      <c r="E368" s="213" t="s">
        <v>1</v>
      </c>
      <c r="F368" s="214" t="s">
        <v>8732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250</v>
      </c>
      <c r="AU368" s="220" t="s">
        <v>86</v>
      </c>
      <c r="AV368" s="13" t="s">
        <v>83</v>
      </c>
      <c r="AW368" s="13" t="s">
        <v>31</v>
      </c>
      <c r="AX368" s="13" t="s">
        <v>75</v>
      </c>
      <c r="AY368" s="220" t="s">
        <v>239</v>
      </c>
    </row>
    <row r="369" spans="1:65" s="14" customFormat="1" ht="11.25">
      <c r="B369" s="221"/>
      <c r="C369" s="222"/>
      <c r="D369" s="212" t="s">
        <v>250</v>
      </c>
      <c r="E369" s="223" t="s">
        <v>1</v>
      </c>
      <c r="F369" s="224" t="s">
        <v>255</v>
      </c>
      <c r="G369" s="222"/>
      <c r="H369" s="225">
        <v>3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250</v>
      </c>
      <c r="AU369" s="231" t="s">
        <v>86</v>
      </c>
      <c r="AV369" s="14" t="s">
        <v>86</v>
      </c>
      <c r="AW369" s="14" t="s">
        <v>31</v>
      </c>
      <c r="AX369" s="14" t="s">
        <v>83</v>
      </c>
      <c r="AY369" s="231" t="s">
        <v>239</v>
      </c>
    </row>
    <row r="370" spans="1:65" s="2" customFormat="1" ht="16.5" customHeight="1">
      <c r="A370" s="35"/>
      <c r="B370" s="36"/>
      <c r="C370" s="192" t="s">
        <v>687</v>
      </c>
      <c r="D370" s="192" t="s">
        <v>241</v>
      </c>
      <c r="E370" s="193" t="s">
        <v>8733</v>
      </c>
      <c r="F370" s="194" t="s">
        <v>8734</v>
      </c>
      <c r="G370" s="195" t="s">
        <v>519</v>
      </c>
      <c r="H370" s="196">
        <v>50</v>
      </c>
      <c r="I370" s="197"/>
      <c r="J370" s="198">
        <f>ROUND(I370*H370,2)</f>
        <v>0</v>
      </c>
      <c r="K370" s="194" t="s">
        <v>1</v>
      </c>
      <c r="L370" s="40"/>
      <c r="M370" s="199" t="s">
        <v>1</v>
      </c>
      <c r="N370" s="200" t="s">
        <v>40</v>
      </c>
      <c r="O370" s="72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3" t="s">
        <v>246</v>
      </c>
      <c r="AT370" s="203" t="s">
        <v>241</v>
      </c>
      <c r="AU370" s="203" t="s">
        <v>86</v>
      </c>
      <c r="AY370" s="18" t="s">
        <v>239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8" t="s">
        <v>83</v>
      </c>
      <c r="BK370" s="204">
        <f>ROUND(I370*H370,2)</f>
        <v>0</v>
      </c>
      <c r="BL370" s="18" t="s">
        <v>246</v>
      </c>
      <c r="BM370" s="203" t="s">
        <v>8735</v>
      </c>
    </row>
    <row r="371" spans="1:65" s="2" customFormat="1" ht="24.2" customHeight="1">
      <c r="A371" s="35"/>
      <c r="B371" s="36"/>
      <c r="C371" s="192" t="s">
        <v>692</v>
      </c>
      <c r="D371" s="192" t="s">
        <v>241</v>
      </c>
      <c r="E371" s="193" t="s">
        <v>3974</v>
      </c>
      <c r="F371" s="194" t="s">
        <v>3975</v>
      </c>
      <c r="G371" s="195" t="s">
        <v>3976</v>
      </c>
      <c r="H371" s="196">
        <v>9</v>
      </c>
      <c r="I371" s="197"/>
      <c r="J371" s="198">
        <f>ROUND(I371*H371,2)</f>
        <v>0</v>
      </c>
      <c r="K371" s="194" t="s">
        <v>245</v>
      </c>
      <c r="L371" s="40"/>
      <c r="M371" s="199" t="s">
        <v>1</v>
      </c>
      <c r="N371" s="200" t="s">
        <v>40</v>
      </c>
      <c r="O371" s="72"/>
      <c r="P371" s="201">
        <f>O371*H371</f>
        <v>0</v>
      </c>
      <c r="Q371" s="201">
        <v>1E-4</v>
      </c>
      <c r="R371" s="201">
        <f>Q371*H371</f>
        <v>9.0000000000000008E-4</v>
      </c>
      <c r="S371" s="201">
        <v>0</v>
      </c>
      <c r="T371" s="20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3" t="s">
        <v>246</v>
      </c>
      <c r="AT371" s="203" t="s">
        <v>241</v>
      </c>
      <c r="AU371" s="203" t="s">
        <v>86</v>
      </c>
      <c r="AY371" s="18" t="s">
        <v>239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8" t="s">
        <v>83</v>
      </c>
      <c r="BK371" s="204">
        <f>ROUND(I371*H371,2)</f>
        <v>0</v>
      </c>
      <c r="BL371" s="18" t="s">
        <v>246</v>
      </c>
      <c r="BM371" s="203" t="s">
        <v>8736</v>
      </c>
    </row>
    <row r="372" spans="1:65" s="2" customFormat="1" ht="11.25">
      <c r="A372" s="35"/>
      <c r="B372" s="36"/>
      <c r="C372" s="37"/>
      <c r="D372" s="205" t="s">
        <v>248</v>
      </c>
      <c r="E372" s="37"/>
      <c r="F372" s="206" t="s">
        <v>3978</v>
      </c>
      <c r="G372" s="37"/>
      <c r="H372" s="37"/>
      <c r="I372" s="207"/>
      <c r="J372" s="37"/>
      <c r="K372" s="37"/>
      <c r="L372" s="40"/>
      <c r="M372" s="208"/>
      <c r="N372" s="209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248</v>
      </c>
      <c r="AU372" s="18" t="s">
        <v>86</v>
      </c>
    </row>
    <row r="373" spans="1:65" s="2" customFormat="1" ht="24.2" customHeight="1">
      <c r="A373" s="35"/>
      <c r="B373" s="36"/>
      <c r="C373" s="192" t="s">
        <v>697</v>
      </c>
      <c r="D373" s="192" t="s">
        <v>241</v>
      </c>
      <c r="E373" s="193" t="s">
        <v>8737</v>
      </c>
      <c r="F373" s="194" t="s">
        <v>8738</v>
      </c>
      <c r="G373" s="195" t="s">
        <v>674</v>
      </c>
      <c r="H373" s="196">
        <v>9</v>
      </c>
      <c r="I373" s="197"/>
      <c r="J373" s="198">
        <f>ROUND(I373*H373,2)</f>
        <v>0</v>
      </c>
      <c r="K373" s="194" t="s">
        <v>5456</v>
      </c>
      <c r="L373" s="40"/>
      <c r="M373" s="199" t="s">
        <v>1</v>
      </c>
      <c r="N373" s="200" t="s">
        <v>40</v>
      </c>
      <c r="O373" s="72"/>
      <c r="P373" s="201">
        <f>O373*H373</f>
        <v>0</v>
      </c>
      <c r="Q373" s="201">
        <v>0.34089999999999998</v>
      </c>
      <c r="R373" s="201">
        <f>Q373*H373</f>
        <v>3.0680999999999998</v>
      </c>
      <c r="S373" s="201">
        <v>0</v>
      </c>
      <c r="T373" s="202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3" t="s">
        <v>246</v>
      </c>
      <c r="AT373" s="203" t="s">
        <v>241</v>
      </c>
      <c r="AU373" s="203" t="s">
        <v>86</v>
      </c>
      <c r="AY373" s="18" t="s">
        <v>239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8" t="s">
        <v>83</v>
      </c>
      <c r="BK373" s="204">
        <f>ROUND(I373*H373,2)</f>
        <v>0</v>
      </c>
      <c r="BL373" s="18" t="s">
        <v>246</v>
      </c>
      <c r="BM373" s="203" t="s">
        <v>8739</v>
      </c>
    </row>
    <row r="374" spans="1:65" s="13" customFormat="1" ht="11.25">
      <c r="B374" s="210"/>
      <c r="C374" s="211"/>
      <c r="D374" s="212" t="s">
        <v>250</v>
      </c>
      <c r="E374" s="213" t="s">
        <v>1</v>
      </c>
      <c r="F374" s="214" t="s">
        <v>8740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250</v>
      </c>
      <c r="AU374" s="220" t="s">
        <v>86</v>
      </c>
      <c r="AV374" s="13" t="s">
        <v>83</v>
      </c>
      <c r="AW374" s="13" t="s">
        <v>31</v>
      </c>
      <c r="AX374" s="13" t="s">
        <v>75</v>
      </c>
      <c r="AY374" s="220" t="s">
        <v>239</v>
      </c>
    </row>
    <row r="375" spans="1:65" s="14" customFormat="1" ht="11.25">
      <c r="B375" s="221"/>
      <c r="C375" s="222"/>
      <c r="D375" s="212" t="s">
        <v>250</v>
      </c>
      <c r="E375" s="223" t="s">
        <v>1</v>
      </c>
      <c r="F375" s="224" t="s">
        <v>327</v>
      </c>
      <c r="G375" s="222"/>
      <c r="H375" s="225">
        <v>9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250</v>
      </c>
      <c r="AU375" s="231" t="s">
        <v>86</v>
      </c>
      <c r="AV375" s="14" t="s">
        <v>86</v>
      </c>
      <c r="AW375" s="14" t="s">
        <v>31</v>
      </c>
      <c r="AX375" s="14" t="s">
        <v>83</v>
      </c>
      <c r="AY375" s="231" t="s">
        <v>239</v>
      </c>
    </row>
    <row r="376" spans="1:65" s="2" customFormat="1" ht="33" customHeight="1">
      <c r="A376" s="35"/>
      <c r="B376" s="36"/>
      <c r="C376" s="254" t="s">
        <v>702</v>
      </c>
      <c r="D376" s="254" t="s">
        <v>340</v>
      </c>
      <c r="E376" s="255" t="s">
        <v>8741</v>
      </c>
      <c r="F376" s="256" t="s">
        <v>8742</v>
      </c>
      <c r="G376" s="257" t="s">
        <v>674</v>
      </c>
      <c r="H376" s="258">
        <v>9</v>
      </c>
      <c r="I376" s="259"/>
      <c r="J376" s="260">
        <f>ROUND(I376*H376,2)</f>
        <v>0</v>
      </c>
      <c r="K376" s="256" t="s">
        <v>1</v>
      </c>
      <c r="L376" s="261"/>
      <c r="M376" s="262" t="s">
        <v>1</v>
      </c>
      <c r="N376" s="263" t="s">
        <v>40</v>
      </c>
      <c r="O376" s="72"/>
      <c r="P376" s="201">
        <f>O376*H376</f>
        <v>0</v>
      </c>
      <c r="Q376" s="201">
        <v>0.42</v>
      </c>
      <c r="R376" s="201">
        <f>Q376*H376</f>
        <v>3.78</v>
      </c>
      <c r="S376" s="201">
        <v>0</v>
      </c>
      <c r="T376" s="20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3" t="s">
        <v>319</v>
      </c>
      <c r="AT376" s="203" t="s">
        <v>340</v>
      </c>
      <c r="AU376" s="203" t="s">
        <v>86</v>
      </c>
      <c r="AY376" s="18" t="s">
        <v>239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8" t="s">
        <v>83</v>
      </c>
      <c r="BK376" s="204">
        <f>ROUND(I376*H376,2)</f>
        <v>0</v>
      </c>
      <c r="BL376" s="18" t="s">
        <v>246</v>
      </c>
      <c r="BM376" s="203" t="s">
        <v>8743</v>
      </c>
    </row>
    <row r="377" spans="1:65" s="13" customFormat="1" ht="11.25">
      <c r="B377" s="210"/>
      <c r="C377" s="211"/>
      <c r="D377" s="212" t="s">
        <v>250</v>
      </c>
      <c r="E377" s="213" t="s">
        <v>1</v>
      </c>
      <c r="F377" s="214" t="s">
        <v>8744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250</v>
      </c>
      <c r="AU377" s="220" t="s">
        <v>86</v>
      </c>
      <c r="AV377" s="13" t="s">
        <v>83</v>
      </c>
      <c r="AW377" s="13" t="s">
        <v>31</v>
      </c>
      <c r="AX377" s="13" t="s">
        <v>75</v>
      </c>
      <c r="AY377" s="220" t="s">
        <v>239</v>
      </c>
    </row>
    <row r="378" spans="1:65" s="14" customFormat="1" ht="11.25">
      <c r="B378" s="221"/>
      <c r="C378" s="222"/>
      <c r="D378" s="212" t="s">
        <v>250</v>
      </c>
      <c r="E378" s="223" t="s">
        <v>1</v>
      </c>
      <c r="F378" s="224" t="s">
        <v>327</v>
      </c>
      <c r="G378" s="222"/>
      <c r="H378" s="225">
        <v>9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250</v>
      </c>
      <c r="AU378" s="231" t="s">
        <v>86</v>
      </c>
      <c r="AV378" s="14" t="s">
        <v>86</v>
      </c>
      <c r="AW378" s="14" t="s">
        <v>31</v>
      </c>
      <c r="AX378" s="14" t="s">
        <v>83</v>
      </c>
      <c r="AY378" s="231" t="s">
        <v>239</v>
      </c>
    </row>
    <row r="379" spans="1:65" s="2" customFormat="1" ht="24.2" customHeight="1">
      <c r="A379" s="35"/>
      <c r="B379" s="36"/>
      <c r="C379" s="192" t="s">
        <v>707</v>
      </c>
      <c r="D379" s="192" t="s">
        <v>241</v>
      </c>
      <c r="E379" s="193" t="s">
        <v>8745</v>
      </c>
      <c r="F379" s="194" t="s">
        <v>8746</v>
      </c>
      <c r="G379" s="195" t="s">
        <v>674</v>
      </c>
      <c r="H379" s="196">
        <v>9</v>
      </c>
      <c r="I379" s="197"/>
      <c r="J379" s="198">
        <f>ROUND(I379*H379,2)</f>
        <v>0</v>
      </c>
      <c r="K379" s="194" t="s">
        <v>245</v>
      </c>
      <c r="L379" s="40"/>
      <c r="M379" s="199" t="s">
        <v>1</v>
      </c>
      <c r="N379" s="200" t="s">
        <v>40</v>
      </c>
      <c r="O379" s="72"/>
      <c r="P379" s="201">
        <f>O379*H379</f>
        <v>0</v>
      </c>
      <c r="Q379" s="201">
        <v>0.21734000000000001</v>
      </c>
      <c r="R379" s="201">
        <f>Q379*H379</f>
        <v>1.9560600000000001</v>
      </c>
      <c r="S379" s="201">
        <v>0</v>
      </c>
      <c r="T379" s="202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3" t="s">
        <v>246</v>
      </c>
      <c r="AT379" s="203" t="s">
        <v>241</v>
      </c>
      <c r="AU379" s="203" t="s">
        <v>86</v>
      </c>
      <c r="AY379" s="18" t="s">
        <v>239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8" t="s">
        <v>83</v>
      </c>
      <c r="BK379" s="204">
        <f>ROUND(I379*H379,2)</f>
        <v>0</v>
      </c>
      <c r="BL379" s="18" t="s">
        <v>246</v>
      </c>
      <c r="BM379" s="203" t="s">
        <v>8747</v>
      </c>
    </row>
    <row r="380" spans="1:65" s="2" customFormat="1" ht="11.25">
      <c r="A380" s="35"/>
      <c r="B380" s="36"/>
      <c r="C380" s="37"/>
      <c r="D380" s="205" t="s">
        <v>248</v>
      </c>
      <c r="E380" s="37"/>
      <c r="F380" s="206" t="s">
        <v>8748</v>
      </c>
      <c r="G380" s="37"/>
      <c r="H380" s="37"/>
      <c r="I380" s="207"/>
      <c r="J380" s="37"/>
      <c r="K380" s="37"/>
      <c r="L380" s="40"/>
      <c r="M380" s="208"/>
      <c r="N380" s="209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248</v>
      </c>
      <c r="AU380" s="18" t="s">
        <v>86</v>
      </c>
    </row>
    <row r="381" spans="1:65" s="13" customFormat="1" ht="11.25">
      <c r="B381" s="210"/>
      <c r="C381" s="211"/>
      <c r="D381" s="212" t="s">
        <v>250</v>
      </c>
      <c r="E381" s="213" t="s">
        <v>1</v>
      </c>
      <c r="F381" s="214" t="s">
        <v>8749</v>
      </c>
      <c r="G381" s="211"/>
      <c r="H381" s="213" t="s">
        <v>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250</v>
      </c>
      <c r="AU381" s="220" t="s">
        <v>86</v>
      </c>
      <c r="AV381" s="13" t="s">
        <v>83</v>
      </c>
      <c r="AW381" s="13" t="s">
        <v>31</v>
      </c>
      <c r="AX381" s="13" t="s">
        <v>75</v>
      </c>
      <c r="AY381" s="220" t="s">
        <v>239</v>
      </c>
    </row>
    <row r="382" spans="1:65" s="14" customFormat="1" ht="11.25">
      <c r="B382" s="221"/>
      <c r="C382" s="222"/>
      <c r="D382" s="212" t="s">
        <v>250</v>
      </c>
      <c r="E382" s="223" t="s">
        <v>1</v>
      </c>
      <c r="F382" s="224" t="s">
        <v>327</v>
      </c>
      <c r="G382" s="222"/>
      <c r="H382" s="225">
        <v>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250</v>
      </c>
      <c r="AU382" s="231" t="s">
        <v>86</v>
      </c>
      <c r="AV382" s="14" t="s">
        <v>86</v>
      </c>
      <c r="AW382" s="14" t="s">
        <v>31</v>
      </c>
      <c r="AX382" s="14" t="s">
        <v>83</v>
      </c>
      <c r="AY382" s="231" t="s">
        <v>239</v>
      </c>
    </row>
    <row r="383" spans="1:65" s="2" customFormat="1" ht="16.5" customHeight="1">
      <c r="A383" s="35"/>
      <c r="B383" s="36"/>
      <c r="C383" s="254" t="s">
        <v>712</v>
      </c>
      <c r="D383" s="254" t="s">
        <v>340</v>
      </c>
      <c r="E383" s="255" t="s">
        <v>8750</v>
      </c>
      <c r="F383" s="256" t="s">
        <v>8751</v>
      </c>
      <c r="G383" s="257" t="s">
        <v>674</v>
      </c>
      <c r="H383" s="258">
        <v>9</v>
      </c>
      <c r="I383" s="259"/>
      <c r="J383" s="260">
        <f>ROUND(I383*H383,2)</f>
        <v>0</v>
      </c>
      <c r="K383" s="256" t="s">
        <v>245</v>
      </c>
      <c r="L383" s="261"/>
      <c r="M383" s="262" t="s">
        <v>1</v>
      </c>
      <c r="N383" s="263" t="s">
        <v>40</v>
      </c>
      <c r="O383" s="72"/>
      <c r="P383" s="201">
        <f>O383*H383</f>
        <v>0</v>
      </c>
      <c r="Q383" s="201">
        <v>0.06</v>
      </c>
      <c r="R383" s="201">
        <f>Q383*H383</f>
        <v>0.54</v>
      </c>
      <c r="S383" s="201">
        <v>0</v>
      </c>
      <c r="T383" s="20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3" t="s">
        <v>319</v>
      </c>
      <c r="AT383" s="203" t="s">
        <v>340</v>
      </c>
      <c r="AU383" s="203" t="s">
        <v>86</v>
      </c>
      <c r="AY383" s="18" t="s">
        <v>239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8" t="s">
        <v>83</v>
      </c>
      <c r="BK383" s="204">
        <f>ROUND(I383*H383,2)</f>
        <v>0</v>
      </c>
      <c r="BL383" s="18" t="s">
        <v>246</v>
      </c>
      <c r="BM383" s="203" t="s">
        <v>8752</v>
      </c>
    </row>
    <row r="384" spans="1:65" s="13" customFormat="1" ht="11.25">
      <c r="B384" s="210"/>
      <c r="C384" s="211"/>
      <c r="D384" s="212" t="s">
        <v>250</v>
      </c>
      <c r="E384" s="213" t="s">
        <v>1</v>
      </c>
      <c r="F384" s="214" t="s">
        <v>8753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250</v>
      </c>
      <c r="AU384" s="220" t="s">
        <v>86</v>
      </c>
      <c r="AV384" s="13" t="s">
        <v>83</v>
      </c>
      <c r="AW384" s="13" t="s">
        <v>31</v>
      </c>
      <c r="AX384" s="13" t="s">
        <v>75</v>
      </c>
      <c r="AY384" s="220" t="s">
        <v>239</v>
      </c>
    </row>
    <row r="385" spans="1:65" s="14" customFormat="1" ht="11.25">
      <c r="B385" s="221"/>
      <c r="C385" s="222"/>
      <c r="D385" s="212" t="s">
        <v>250</v>
      </c>
      <c r="E385" s="223" t="s">
        <v>1</v>
      </c>
      <c r="F385" s="224" t="s">
        <v>327</v>
      </c>
      <c r="G385" s="222"/>
      <c r="H385" s="225">
        <v>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250</v>
      </c>
      <c r="AU385" s="231" t="s">
        <v>86</v>
      </c>
      <c r="AV385" s="14" t="s">
        <v>86</v>
      </c>
      <c r="AW385" s="14" t="s">
        <v>31</v>
      </c>
      <c r="AX385" s="14" t="s">
        <v>83</v>
      </c>
      <c r="AY385" s="231" t="s">
        <v>239</v>
      </c>
    </row>
    <row r="386" spans="1:65" s="2" customFormat="1" ht="21.75" customHeight="1">
      <c r="A386" s="35"/>
      <c r="B386" s="36"/>
      <c r="C386" s="254" t="s">
        <v>717</v>
      </c>
      <c r="D386" s="254" t="s">
        <v>340</v>
      </c>
      <c r="E386" s="255" t="s">
        <v>8754</v>
      </c>
      <c r="F386" s="256" t="s">
        <v>8755</v>
      </c>
      <c r="G386" s="257" t="s">
        <v>674</v>
      </c>
      <c r="H386" s="258">
        <v>9</v>
      </c>
      <c r="I386" s="259"/>
      <c r="J386" s="260">
        <f>ROUND(I386*H386,2)</f>
        <v>0</v>
      </c>
      <c r="K386" s="256" t="s">
        <v>245</v>
      </c>
      <c r="L386" s="261"/>
      <c r="M386" s="262" t="s">
        <v>1</v>
      </c>
      <c r="N386" s="263" t="s">
        <v>40</v>
      </c>
      <c r="O386" s="72"/>
      <c r="P386" s="201">
        <f>O386*H386</f>
        <v>0</v>
      </c>
      <c r="Q386" s="201">
        <v>8.5000000000000006E-3</v>
      </c>
      <c r="R386" s="201">
        <f>Q386*H386</f>
        <v>7.6500000000000012E-2</v>
      </c>
      <c r="S386" s="201">
        <v>0</v>
      </c>
      <c r="T386" s="20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3" t="s">
        <v>319</v>
      </c>
      <c r="AT386" s="203" t="s">
        <v>340</v>
      </c>
      <c r="AU386" s="203" t="s">
        <v>86</v>
      </c>
      <c r="AY386" s="18" t="s">
        <v>239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8" t="s">
        <v>83</v>
      </c>
      <c r="BK386" s="204">
        <f>ROUND(I386*H386,2)</f>
        <v>0</v>
      </c>
      <c r="BL386" s="18" t="s">
        <v>246</v>
      </c>
      <c r="BM386" s="203" t="s">
        <v>8756</v>
      </c>
    </row>
    <row r="387" spans="1:65" s="13" customFormat="1" ht="11.25">
      <c r="B387" s="210"/>
      <c r="C387" s="211"/>
      <c r="D387" s="212" t="s">
        <v>250</v>
      </c>
      <c r="E387" s="213" t="s">
        <v>1</v>
      </c>
      <c r="F387" s="214" t="s">
        <v>8753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250</v>
      </c>
      <c r="AU387" s="220" t="s">
        <v>86</v>
      </c>
      <c r="AV387" s="13" t="s">
        <v>83</v>
      </c>
      <c r="AW387" s="13" t="s">
        <v>31</v>
      </c>
      <c r="AX387" s="13" t="s">
        <v>75</v>
      </c>
      <c r="AY387" s="220" t="s">
        <v>239</v>
      </c>
    </row>
    <row r="388" spans="1:65" s="14" customFormat="1" ht="11.25">
      <c r="B388" s="221"/>
      <c r="C388" s="222"/>
      <c r="D388" s="212" t="s">
        <v>250</v>
      </c>
      <c r="E388" s="223" t="s">
        <v>1</v>
      </c>
      <c r="F388" s="224" t="s">
        <v>327</v>
      </c>
      <c r="G388" s="222"/>
      <c r="H388" s="225">
        <v>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250</v>
      </c>
      <c r="AU388" s="231" t="s">
        <v>86</v>
      </c>
      <c r="AV388" s="14" t="s">
        <v>86</v>
      </c>
      <c r="AW388" s="14" t="s">
        <v>31</v>
      </c>
      <c r="AX388" s="14" t="s">
        <v>83</v>
      </c>
      <c r="AY388" s="231" t="s">
        <v>239</v>
      </c>
    </row>
    <row r="389" spans="1:65" s="12" customFormat="1" ht="22.9" customHeight="1">
      <c r="B389" s="176"/>
      <c r="C389" s="177"/>
      <c r="D389" s="178" t="s">
        <v>74</v>
      </c>
      <c r="E389" s="190" t="s">
        <v>1053</v>
      </c>
      <c r="F389" s="190" t="s">
        <v>8757</v>
      </c>
      <c r="G389" s="177"/>
      <c r="H389" s="177"/>
      <c r="I389" s="180"/>
      <c r="J389" s="191">
        <f>BK389</f>
        <v>0</v>
      </c>
      <c r="K389" s="177"/>
      <c r="L389" s="182"/>
      <c r="M389" s="183"/>
      <c r="N389" s="184"/>
      <c r="O389" s="184"/>
      <c r="P389" s="185">
        <f>SUM(P390:P447)</f>
        <v>0</v>
      </c>
      <c r="Q389" s="184"/>
      <c r="R389" s="185">
        <f>SUM(R390:R447)</f>
        <v>153.04725164000001</v>
      </c>
      <c r="S389" s="184"/>
      <c r="T389" s="186">
        <f>SUM(T390:T447)</f>
        <v>0</v>
      </c>
      <c r="AR389" s="187" t="s">
        <v>83</v>
      </c>
      <c r="AT389" s="188" t="s">
        <v>74</v>
      </c>
      <c r="AU389" s="188" t="s">
        <v>83</v>
      </c>
      <c r="AY389" s="187" t="s">
        <v>239</v>
      </c>
      <c r="BK389" s="189">
        <f>SUM(BK390:BK447)</f>
        <v>0</v>
      </c>
    </row>
    <row r="390" spans="1:65" s="2" customFormat="1" ht="24.2" customHeight="1">
      <c r="A390" s="35"/>
      <c r="B390" s="36"/>
      <c r="C390" s="192" t="s">
        <v>722</v>
      </c>
      <c r="D390" s="192" t="s">
        <v>241</v>
      </c>
      <c r="E390" s="193" t="s">
        <v>8758</v>
      </c>
      <c r="F390" s="194" t="s">
        <v>8759</v>
      </c>
      <c r="G390" s="195" t="s">
        <v>519</v>
      </c>
      <c r="H390" s="196">
        <v>170</v>
      </c>
      <c r="I390" s="197"/>
      <c r="J390" s="198">
        <f>ROUND(I390*H390,2)</f>
        <v>0</v>
      </c>
      <c r="K390" s="194" t="s">
        <v>245</v>
      </c>
      <c r="L390" s="40"/>
      <c r="M390" s="199" t="s">
        <v>1</v>
      </c>
      <c r="N390" s="200" t="s">
        <v>40</v>
      </c>
      <c r="O390" s="72"/>
      <c r="P390" s="201">
        <f>O390*H390</f>
        <v>0</v>
      </c>
      <c r="Q390" s="201">
        <v>0.10095</v>
      </c>
      <c r="R390" s="201">
        <f>Q390*H390</f>
        <v>17.1615</v>
      </c>
      <c r="S390" s="201">
        <v>0</v>
      </c>
      <c r="T390" s="20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246</v>
      </c>
      <c r="AT390" s="203" t="s">
        <v>241</v>
      </c>
      <c r="AU390" s="203" t="s">
        <v>86</v>
      </c>
      <c r="AY390" s="18" t="s">
        <v>239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8" t="s">
        <v>83</v>
      </c>
      <c r="BK390" s="204">
        <f>ROUND(I390*H390,2)</f>
        <v>0</v>
      </c>
      <c r="BL390" s="18" t="s">
        <v>246</v>
      </c>
      <c r="BM390" s="203" t="s">
        <v>8760</v>
      </c>
    </row>
    <row r="391" spans="1:65" s="2" customFormat="1" ht="11.25">
      <c r="A391" s="35"/>
      <c r="B391" s="36"/>
      <c r="C391" s="37"/>
      <c r="D391" s="205" t="s">
        <v>248</v>
      </c>
      <c r="E391" s="37"/>
      <c r="F391" s="206" t="s">
        <v>8761</v>
      </c>
      <c r="G391" s="37"/>
      <c r="H391" s="37"/>
      <c r="I391" s="207"/>
      <c r="J391" s="37"/>
      <c r="K391" s="37"/>
      <c r="L391" s="40"/>
      <c r="M391" s="208"/>
      <c r="N391" s="209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248</v>
      </c>
      <c r="AU391" s="18" t="s">
        <v>86</v>
      </c>
    </row>
    <row r="392" spans="1:65" s="13" customFormat="1" ht="11.25">
      <c r="B392" s="210"/>
      <c r="C392" s="211"/>
      <c r="D392" s="212" t="s">
        <v>250</v>
      </c>
      <c r="E392" s="213" t="s">
        <v>1</v>
      </c>
      <c r="F392" s="214" t="s">
        <v>8762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250</v>
      </c>
      <c r="AU392" s="220" t="s">
        <v>86</v>
      </c>
      <c r="AV392" s="13" t="s">
        <v>83</v>
      </c>
      <c r="AW392" s="13" t="s">
        <v>31</v>
      </c>
      <c r="AX392" s="13" t="s">
        <v>75</v>
      </c>
      <c r="AY392" s="220" t="s">
        <v>239</v>
      </c>
    </row>
    <row r="393" spans="1:65" s="14" customFormat="1" ht="11.25">
      <c r="B393" s="221"/>
      <c r="C393" s="222"/>
      <c r="D393" s="212" t="s">
        <v>250</v>
      </c>
      <c r="E393" s="223" t="s">
        <v>1</v>
      </c>
      <c r="F393" s="224" t="s">
        <v>8548</v>
      </c>
      <c r="G393" s="222"/>
      <c r="H393" s="225">
        <v>75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250</v>
      </c>
      <c r="AU393" s="231" t="s">
        <v>86</v>
      </c>
      <c r="AV393" s="14" t="s">
        <v>86</v>
      </c>
      <c r="AW393" s="14" t="s">
        <v>31</v>
      </c>
      <c r="AX393" s="14" t="s">
        <v>75</v>
      </c>
      <c r="AY393" s="231" t="s">
        <v>239</v>
      </c>
    </row>
    <row r="394" spans="1:65" s="15" customFormat="1" ht="11.25">
      <c r="B394" s="232"/>
      <c r="C394" s="233"/>
      <c r="D394" s="212" t="s">
        <v>250</v>
      </c>
      <c r="E394" s="234" t="s">
        <v>1</v>
      </c>
      <c r="F394" s="235" t="s">
        <v>254</v>
      </c>
      <c r="G394" s="233"/>
      <c r="H394" s="236">
        <v>75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AT394" s="242" t="s">
        <v>250</v>
      </c>
      <c r="AU394" s="242" t="s">
        <v>86</v>
      </c>
      <c r="AV394" s="15" t="s">
        <v>255</v>
      </c>
      <c r="AW394" s="15" t="s">
        <v>31</v>
      </c>
      <c r="AX394" s="15" t="s">
        <v>75</v>
      </c>
      <c r="AY394" s="242" t="s">
        <v>239</v>
      </c>
    </row>
    <row r="395" spans="1:65" s="13" customFormat="1" ht="11.25">
      <c r="B395" s="210"/>
      <c r="C395" s="211"/>
      <c r="D395" s="212" t="s">
        <v>250</v>
      </c>
      <c r="E395" s="213" t="s">
        <v>1</v>
      </c>
      <c r="F395" s="214" t="s">
        <v>8763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250</v>
      </c>
      <c r="AU395" s="220" t="s">
        <v>86</v>
      </c>
      <c r="AV395" s="13" t="s">
        <v>83</v>
      </c>
      <c r="AW395" s="13" t="s">
        <v>31</v>
      </c>
      <c r="AX395" s="13" t="s">
        <v>75</v>
      </c>
      <c r="AY395" s="220" t="s">
        <v>239</v>
      </c>
    </row>
    <row r="396" spans="1:65" s="14" customFormat="1" ht="11.25">
      <c r="B396" s="221"/>
      <c r="C396" s="222"/>
      <c r="D396" s="212" t="s">
        <v>250</v>
      </c>
      <c r="E396" s="223" t="s">
        <v>1</v>
      </c>
      <c r="F396" s="224" t="s">
        <v>8764</v>
      </c>
      <c r="G396" s="222"/>
      <c r="H396" s="225">
        <v>95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250</v>
      </c>
      <c r="AU396" s="231" t="s">
        <v>86</v>
      </c>
      <c r="AV396" s="14" t="s">
        <v>86</v>
      </c>
      <c r="AW396" s="14" t="s">
        <v>31</v>
      </c>
      <c r="AX396" s="14" t="s">
        <v>75</v>
      </c>
      <c r="AY396" s="231" t="s">
        <v>239</v>
      </c>
    </row>
    <row r="397" spans="1:65" s="15" customFormat="1" ht="11.25">
      <c r="B397" s="232"/>
      <c r="C397" s="233"/>
      <c r="D397" s="212" t="s">
        <v>250</v>
      </c>
      <c r="E397" s="234" t="s">
        <v>1</v>
      </c>
      <c r="F397" s="235" t="s">
        <v>260</v>
      </c>
      <c r="G397" s="233"/>
      <c r="H397" s="236">
        <v>95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AT397" s="242" t="s">
        <v>250</v>
      </c>
      <c r="AU397" s="242" t="s">
        <v>86</v>
      </c>
      <c r="AV397" s="15" t="s">
        <v>255</v>
      </c>
      <c r="AW397" s="15" t="s">
        <v>31</v>
      </c>
      <c r="AX397" s="15" t="s">
        <v>75</v>
      </c>
      <c r="AY397" s="242" t="s">
        <v>239</v>
      </c>
    </row>
    <row r="398" spans="1:65" s="16" customFormat="1" ht="11.25">
      <c r="B398" s="243"/>
      <c r="C398" s="244"/>
      <c r="D398" s="212" t="s">
        <v>250</v>
      </c>
      <c r="E398" s="245" t="s">
        <v>1</v>
      </c>
      <c r="F398" s="246" t="s">
        <v>264</v>
      </c>
      <c r="G398" s="244"/>
      <c r="H398" s="247">
        <v>170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AT398" s="253" t="s">
        <v>250</v>
      </c>
      <c r="AU398" s="253" t="s">
        <v>86</v>
      </c>
      <c r="AV398" s="16" t="s">
        <v>246</v>
      </c>
      <c r="AW398" s="16" t="s">
        <v>31</v>
      </c>
      <c r="AX398" s="16" t="s">
        <v>83</v>
      </c>
      <c r="AY398" s="253" t="s">
        <v>239</v>
      </c>
    </row>
    <row r="399" spans="1:65" s="2" customFormat="1" ht="16.5" customHeight="1">
      <c r="A399" s="35"/>
      <c r="B399" s="36"/>
      <c r="C399" s="254" t="s">
        <v>727</v>
      </c>
      <c r="D399" s="254" t="s">
        <v>340</v>
      </c>
      <c r="E399" s="255" t="s">
        <v>8765</v>
      </c>
      <c r="F399" s="256" t="s">
        <v>8766</v>
      </c>
      <c r="G399" s="257" t="s">
        <v>519</v>
      </c>
      <c r="H399" s="258">
        <v>76</v>
      </c>
      <c r="I399" s="259"/>
      <c r="J399" s="260">
        <f>ROUND(I399*H399,2)</f>
        <v>0</v>
      </c>
      <c r="K399" s="256" t="s">
        <v>245</v>
      </c>
      <c r="L399" s="261"/>
      <c r="M399" s="262" t="s">
        <v>1</v>
      </c>
      <c r="N399" s="263" t="s">
        <v>40</v>
      </c>
      <c r="O399" s="72"/>
      <c r="P399" s="201">
        <f>O399*H399</f>
        <v>0</v>
      </c>
      <c r="Q399" s="201">
        <v>4.5999999999999999E-2</v>
      </c>
      <c r="R399" s="201">
        <f>Q399*H399</f>
        <v>3.496</v>
      </c>
      <c r="S399" s="201">
        <v>0</v>
      </c>
      <c r="T399" s="202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3" t="s">
        <v>319</v>
      </c>
      <c r="AT399" s="203" t="s">
        <v>340</v>
      </c>
      <c r="AU399" s="203" t="s">
        <v>86</v>
      </c>
      <c r="AY399" s="18" t="s">
        <v>239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8" t="s">
        <v>83</v>
      </c>
      <c r="BK399" s="204">
        <f>ROUND(I399*H399,2)</f>
        <v>0</v>
      </c>
      <c r="BL399" s="18" t="s">
        <v>246</v>
      </c>
      <c r="BM399" s="203" t="s">
        <v>8767</v>
      </c>
    </row>
    <row r="400" spans="1:65" s="13" customFormat="1" ht="22.5">
      <c r="B400" s="210"/>
      <c r="C400" s="211"/>
      <c r="D400" s="212" t="s">
        <v>250</v>
      </c>
      <c r="E400" s="213" t="s">
        <v>1</v>
      </c>
      <c r="F400" s="214" t="s">
        <v>8768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250</v>
      </c>
      <c r="AU400" s="220" t="s">
        <v>86</v>
      </c>
      <c r="AV400" s="13" t="s">
        <v>83</v>
      </c>
      <c r="AW400" s="13" t="s">
        <v>31</v>
      </c>
      <c r="AX400" s="13" t="s">
        <v>75</v>
      </c>
      <c r="AY400" s="220" t="s">
        <v>239</v>
      </c>
    </row>
    <row r="401" spans="1:65" s="14" customFormat="1" ht="11.25">
      <c r="B401" s="221"/>
      <c r="C401" s="222"/>
      <c r="D401" s="212" t="s">
        <v>250</v>
      </c>
      <c r="E401" s="223" t="s">
        <v>1</v>
      </c>
      <c r="F401" s="224" t="s">
        <v>8769</v>
      </c>
      <c r="G401" s="222"/>
      <c r="H401" s="225">
        <v>76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250</v>
      </c>
      <c r="AU401" s="231" t="s">
        <v>86</v>
      </c>
      <c r="AV401" s="14" t="s">
        <v>86</v>
      </c>
      <c r="AW401" s="14" t="s">
        <v>31</v>
      </c>
      <c r="AX401" s="14" t="s">
        <v>83</v>
      </c>
      <c r="AY401" s="231" t="s">
        <v>239</v>
      </c>
    </row>
    <row r="402" spans="1:65" s="2" customFormat="1" ht="16.5" customHeight="1">
      <c r="A402" s="35"/>
      <c r="B402" s="36"/>
      <c r="C402" s="254" t="s">
        <v>737</v>
      </c>
      <c r="D402" s="254" t="s">
        <v>340</v>
      </c>
      <c r="E402" s="255" t="s">
        <v>8770</v>
      </c>
      <c r="F402" s="256" t="s">
        <v>8771</v>
      </c>
      <c r="G402" s="257" t="s">
        <v>519</v>
      </c>
      <c r="H402" s="258">
        <v>96</v>
      </c>
      <c r="I402" s="259"/>
      <c r="J402" s="260">
        <f>ROUND(I402*H402,2)</f>
        <v>0</v>
      </c>
      <c r="K402" s="256" t="s">
        <v>245</v>
      </c>
      <c r="L402" s="261"/>
      <c r="M402" s="262" t="s">
        <v>1</v>
      </c>
      <c r="N402" s="263" t="s">
        <v>40</v>
      </c>
      <c r="O402" s="72"/>
      <c r="P402" s="201">
        <f>O402*H402</f>
        <v>0</v>
      </c>
      <c r="Q402" s="201">
        <v>2.1999999999999999E-2</v>
      </c>
      <c r="R402" s="201">
        <f>Q402*H402</f>
        <v>2.1120000000000001</v>
      </c>
      <c r="S402" s="201">
        <v>0</v>
      </c>
      <c r="T402" s="20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3" t="s">
        <v>319</v>
      </c>
      <c r="AT402" s="203" t="s">
        <v>340</v>
      </c>
      <c r="AU402" s="203" t="s">
        <v>86</v>
      </c>
      <c r="AY402" s="18" t="s">
        <v>239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8" t="s">
        <v>83</v>
      </c>
      <c r="BK402" s="204">
        <f>ROUND(I402*H402,2)</f>
        <v>0</v>
      </c>
      <c r="BL402" s="18" t="s">
        <v>246</v>
      </c>
      <c r="BM402" s="203" t="s">
        <v>8772</v>
      </c>
    </row>
    <row r="403" spans="1:65" s="13" customFormat="1" ht="22.5">
      <c r="B403" s="210"/>
      <c r="C403" s="211"/>
      <c r="D403" s="212" t="s">
        <v>250</v>
      </c>
      <c r="E403" s="213" t="s">
        <v>1</v>
      </c>
      <c r="F403" s="214" t="s">
        <v>8773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250</v>
      </c>
      <c r="AU403" s="220" t="s">
        <v>86</v>
      </c>
      <c r="AV403" s="13" t="s">
        <v>83</v>
      </c>
      <c r="AW403" s="13" t="s">
        <v>31</v>
      </c>
      <c r="AX403" s="13" t="s">
        <v>75</v>
      </c>
      <c r="AY403" s="220" t="s">
        <v>239</v>
      </c>
    </row>
    <row r="404" spans="1:65" s="14" customFormat="1" ht="11.25">
      <c r="B404" s="221"/>
      <c r="C404" s="222"/>
      <c r="D404" s="212" t="s">
        <v>250</v>
      </c>
      <c r="E404" s="223" t="s">
        <v>1</v>
      </c>
      <c r="F404" s="224" t="s">
        <v>8774</v>
      </c>
      <c r="G404" s="222"/>
      <c r="H404" s="225">
        <v>96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250</v>
      </c>
      <c r="AU404" s="231" t="s">
        <v>86</v>
      </c>
      <c r="AV404" s="14" t="s">
        <v>86</v>
      </c>
      <c r="AW404" s="14" t="s">
        <v>31</v>
      </c>
      <c r="AX404" s="14" t="s">
        <v>83</v>
      </c>
      <c r="AY404" s="231" t="s">
        <v>239</v>
      </c>
    </row>
    <row r="405" spans="1:65" s="2" customFormat="1" ht="33" customHeight="1">
      <c r="A405" s="35"/>
      <c r="B405" s="36"/>
      <c r="C405" s="192" t="s">
        <v>745</v>
      </c>
      <c r="D405" s="192" t="s">
        <v>241</v>
      </c>
      <c r="E405" s="193" t="s">
        <v>8775</v>
      </c>
      <c r="F405" s="194" t="s">
        <v>8776</v>
      </c>
      <c r="G405" s="195" t="s">
        <v>519</v>
      </c>
      <c r="H405" s="196">
        <v>437</v>
      </c>
      <c r="I405" s="197"/>
      <c r="J405" s="198">
        <f>ROUND(I405*H405,2)</f>
        <v>0</v>
      </c>
      <c r="K405" s="194" t="s">
        <v>245</v>
      </c>
      <c r="L405" s="40"/>
      <c r="M405" s="199" t="s">
        <v>1</v>
      </c>
      <c r="N405" s="200" t="s">
        <v>40</v>
      </c>
      <c r="O405" s="72"/>
      <c r="P405" s="201">
        <f>O405*H405</f>
        <v>0</v>
      </c>
      <c r="Q405" s="201">
        <v>0.15540000000000001</v>
      </c>
      <c r="R405" s="201">
        <f>Q405*H405</f>
        <v>67.909800000000004</v>
      </c>
      <c r="S405" s="201">
        <v>0</v>
      </c>
      <c r="T405" s="202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3" t="s">
        <v>246</v>
      </c>
      <c r="AT405" s="203" t="s">
        <v>241</v>
      </c>
      <c r="AU405" s="203" t="s">
        <v>86</v>
      </c>
      <c r="AY405" s="18" t="s">
        <v>239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8" t="s">
        <v>83</v>
      </c>
      <c r="BK405" s="204">
        <f>ROUND(I405*H405,2)</f>
        <v>0</v>
      </c>
      <c r="BL405" s="18" t="s">
        <v>246</v>
      </c>
      <c r="BM405" s="203" t="s">
        <v>8777</v>
      </c>
    </row>
    <row r="406" spans="1:65" s="2" customFormat="1" ht="11.25">
      <c r="A406" s="35"/>
      <c r="B406" s="36"/>
      <c r="C406" s="37"/>
      <c r="D406" s="205" t="s">
        <v>248</v>
      </c>
      <c r="E406" s="37"/>
      <c r="F406" s="206" t="s">
        <v>8778</v>
      </c>
      <c r="G406" s="37"/>
      <c r="H406" s="37"/>
      <c r="I406" s="207"/>
      <c r="J406" s="37"/>
      <c r="K406" s="37"/>
      <c r="L406" s="40"/>
      <c r="M406" s="208"/>
      <c r="N406" s="209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248</v>
      </c>
      <c r="AU406" s="18" t="s">
        <v>86</v>
      </c>
    </row>
    <row r="407" spans="1:65" s="13" customFormat="1" ht="11.25">
      <c r="B407" s="210"/>
      <c r="C407" s="211"/>
      <c r="D407" s="212" t="s">
        <v>250</v>
      </c>
      <c r="E407" s="213" t="s">
        <v>1</v>
      </c>
      <c r="F407" s="214" t="s">
        <v>8779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250</v>
      </c>
      <c r="AU407" s="220" t="s">
        <v>86</v>
      </c>
      <c r="AV407" s="13" t="s">
        <v>83</v>
      </c>
      <c r="AW407" s="13" t="s">
        <v>31</v>
      </c>
      <c r="AX407" s="13" t="s">
        <v>75</v>
      </c>
      <c r="AY407" s="220" t="s">
        <v>239</v>
      </c>
    </row>
    <row r="408" spans="1:65" s="14" customFormat="1" ht="11.25">
      <c r="B408" s="221"/>
      <c r="C408" s="222"/>
      <c r="D408" s="212" t="s">
        <v>250</v>
      </c>
      <c r="E408" s="223" t="s">
        <v>1</v>
      </c>
      <c r="F408" s="224" t="s">
        <v>8780</v>
      </c>
      <c r="G408" s="222"/>
      <c r="H408" s="225">
        <v>325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250</v>
      </c>
      <c r="AU408" s="231" t="s">
        <v>86</v>
      </c>
      <c r="AV408" s="14" t="s">
        <v>86</v>
      </c>
      <c r="AW408" s="14" t="s">
        <v>31</v>
      </c>
      <c r="AX408" s="14" t="s">
        <v>75</v>
      </c>
      <c r="AY408" s="231" t="s">
        <v>239</v>
      </c>
    </row>
    <row r="409" spans="1:65" s="15" customFormat="1" ht="11.25">
      <c r="B409" s="232"/>
      <c r="C409" s="233"/>
      <c r="D409" s="212" t="s">
        <v>250</v>
      </c>
      <c r="E409" s="234" t="s">
        <v>1</v>
      </c>
      <c r="F409" s="235" t="s">
        <v>254</v>
      </c>
      <c r="G409" s="233"/>
      <c r="H409" s="236">
        <v>325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250</v>
      </c>
      <c r="AU409" s="242" t="s">
        <v>86</v>
      </c>
      <c r="AV409" s="15" t="s">
        <v>255</v>
      </c>
      <c r="AW409" s="15" t="s">
        <v>31</v>
      </c>
      <c r="AX409" s="15" t="s">
        <v>75</v>
      </c>
      <c r="AY409" s="242" t="s">
        <v>239</v>
      </c>
    </row>
    <row r="410" spans="1:65" s="13" customFormat="1" ht="11.25">
      <c r="B410" s="210"/>
      <c r="C410" s="211"/>
      <c r="D410" s="212" t="s">
        <v>250</v>
      </c>
      <c r="E410" s="213" t="s">
        <v>1</v>
      </c>
      <c r="F410" s="214" t="s">
        <v>8781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250</v>
      </c>
      <c r="AU410" s="220" t="s">
        <v>86</v>
      </c>
      <c r="AV410" s="13" t="s">
        <v>83</v>
      </c>
      <c r="AW410" s="13" t="s">
        <v>31</v>
      </c>
      <c r="AX410" s="13" t="s">
        <v>75</v>
      </c>
      <c r="AY410" s="220" t="s">
        <v>239</v>
      </c>
    </row>
    <row r="411" spans="1:65" s="14" customFormat="1" ht="11.25">
      <c r="B411" s="221"/>
      <c r="C411" s="222"/>
      <c r="D411" s="212" t="s">
        <v>250</v>
      </c>
      <c r="E411" s="223" t="s">
        <v>1</v>
      </c>
      <c r="F411" s="224" t="s">
        <v>8782</v>
      </c>
      <c r="G411" s="222"/>
      <c r="H411" s="225">
        <v>80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250</v>
      </c>
      <c r="AU411" s="231" t="s">
        <v>86</v>
      </c>
      <c r="AV411" s="14" t="s">
        <v>86</v>
      </c>
      <c r="AW411" s="14" t="s">
        <v>31</v>
      </c>
      <c r="AX411" s="14" t="s">
        <v>75</v>
      </c>
      <c r="AY411" s="231" t="s">
        <v>239</v>
      </c>
    </row>
    <row r="412" spans="1:65" s="15" customFormat="1" ht="11.25">
      <c r="B412" s="232"/>
      <c r="C412" s="233"/>
      <c r="D412" s="212" t="s">
        <v>250</v>
      </c>
      <c r="E412" s="234" t="s">
        <v>1</v>
      </c>
      <c r="F412" s="235" t="s">
        <v>260</v>
      </c>
      <c r="G412" s="233"/>
      <c r="H412" s="236">
        <v>80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AT412" s="242" t="s">
        <v>250</v>
      </c>
      <c r="AU412" s="242" t="s">
        <v>86</v>
      </c>
      <c r="AV412" s="15" t="s">
        <v>255</v>
      </c>
      <c r="AW412" s="15" t="s">
        <v>31</v>
      </c>
      <c r="AX412" s="15" t="s">
        <v>75</v>
      </c>
      <c r="AY412" s="242" t="s">
        <v>239</v>
      </c>
    </row>
    <row r="413" spans="1:65" s="13" customFormat="1" ht="11.25">
      <c r="B413" s="210"/>
      <c r="C413" s="211"/>
      <c r="D413" s="212" t="s">
        <v>250</v>
      </c>
      <c r="E413" s="213" t="s">
        <v>1</v>
      </c>
      <c r="F413" s="214" t="s">
        <v>8783</v>
      </c>
      <c r="G413" s="211"/>
      <c r="H413" s="213" t="s">
        <v>1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250</v>
      </c>
      <c r="AU413" s="220" t="s">
        <v>86</v>
      </c>
      <c r="AV413" s="13" t="s">
        <v>83</v>
      </c>
      <c r="AW413" s="13" t="s">
        <v>31</v>
      </c>
      <c r="AX413" s="13" t="s">
        <v>75</v>
      </c>
      <c r="AY413" s="220" t="s">
        <v>239</v>
      </c>
    </row>
    <row r="414" spans="1:65" s="14" customFormat="1" ht="11.25">
      <c r="B414" s="221"/>
      <c r="C414" s="222"/>
      <c r="D414" s="212" t="s">
        <v>250</v>
      </c>
      <c r="E414" s="223" t="s">
        <v>1</v>
      </c>
      <c r="F414" s="224" t="s">
        <v>1782</v>
      </c>
      <c r="G414" s="222"/>
      <c r="H414" s="225">
        <v>4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AT414" s="231" t="s">
        <v>250</v>
      </c>
      <c r="AU414" s="231" t="s">
        <v>86</v>
      </c>
      <c r="AV414" s="14" t="s">
        <v>86</v>
      </c>
      <c r="AW414" s="14" t="s">
        <v>31</v>
      </c>
      <c r="AX414" s="14" t="s">
        <v>75</v>
      </c>
      <c r="AY414" s="231" t="s">
        <v>239</v>
      </c>
    </row>
    <row r="415" spans="1:65" s="15" customFormat="1" ht="11.25">
      <c r="B415" s="232"/>
      <c r="C415" s="233"/>
      <c r="D415" s="212" t="s">
        <v>250</v>
      </c>
      <c r="E415" s="234" t="s">
        <v>1</v>
      </c>
      <c r="F415" s="235" t="s">
        <v>263</v>
      </c>
      <c r="G415" s="233"/>
      <c r="H415" s="236">
        <v>4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AT415" s="242" t="s">
        <v>250</v>
      </c>
      <c r="AU415" s="242" t="s">
        <v>86</v>
      </c>
      <c r="AV415" s="15" t="s">
        <v>255</v>
      </c>
      <c r="AW415" s="15" t="s">
        <v>31</v>
      </c>
      <c r="AX415" s="15" t="s">
        <v>75</v>
      </c>
      <c r="AY415" s="242" t="s">
        <v>239</v>
      </c>
    </row>
    <row r="416" spans="1:65" s="13" customFormat="1" ht="11.25">
      <c r="B416" s="210"/>
      <c r="C416" s="211"/>
      <c r="D416" s="212" t="s">
        <v>250</v>
      </c>
      <c r="E416" s="213" t="s">
        <v>1</v>
      </c>
      <c r="F416" s="214" t="s">
        <v>8784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250</v>
      </c>
      <c r="AU416" s="220" t="s">
        <v>86</v>
      </c>
      <c r="AV416" s="13" t="s">
        <v>83</v>
      </c>
      <c r="AW416" s="13" t="s">
        <v>31</v>
      </c>
      <c r="AX416" s="13" t="s">
        <v>75</v>
      </c>
      <c r="AY416" s="220" t="s">
        <v>239</v>
      </c>
    </row>
    <row r="417" spans="1:65" s="14" customFormat="1" ht="11.25">
      <c r="B417" s="221"/>
      <c r="C417" s="222"/>
      <c r="D417" s="212" t="s">
        <v>250</v>
      </c>
      <c r="E417" s="223" t="s">
        <v>1</v>
      </c>
      <c r="F417" s="224" t="s">
        <v>909</v>
      </c>
      <c r="G417" s="222"/>
      <c r="H417" s="225">
        <v>12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250</v>
      </c>
      <c r="AU417" s="231" t="s">
        <v>86</v>
      </c>
      <c r="AV417" s="14" t="s">
        <v>86</v>
      </c>
      <c r="AW417" s="14" t="s">
        <v>31</v>
      </c>
      <c r="AX417" s="14" t="s">
        <v>75</v>
      </c>
      <c r="AY417" s="231" t="s">
        <v>239</v>
      </c>
    </row>
    <row r="418" spans="1:65" s="15" customFormat="1" ht="11.25">
      <c r="B418" s="232"/>
      <c r="C418" s="233"/>
      <c r="D418" s="212" t="s">
        <v>250</v>
      </c>
      <c r="E418" s="234" t="s">
        <v>1</v>
      </c>
      <c r="F418" s="235" t="s">
        <v>1080</v>
      </c>
      <c r="G418" s="233"/>
      <c r="H418" s="236">
        <v>12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AT418" s="242" t="s">
        <v>250</v>
      </c>
      <c r="AU418" s="242" t="s">
        <v>86</v>
      </c>
      <c r="AV418" s="15" t="s">
        <v>255</v>
      </c>
      <c r="AW418" s="15" t="s">
        <v>31</v>
      </c>
      <c r="AX418" s="15" t="s">
        <v>75</v>
      </c>
      <c r="AY418" s="242" t="s">
        <v>239</v>
      </c>
    </row>
    <row r="419" spans="1:65" s="13" customFormat="1" ht="11.25">
      <c r="B419" s="210"/>
      <c r="C419" s="211"/>
      <c r="D419" s="212" t="s">
        <v>250</v>
      </c>
      <c r="E419" s="213" t="s">
        <v>1</v>
      </c>
      <c r="F419" s="214" t="s">
        <v>8785</v>
      </c>
      <c r="G419" s="211"/>
      <c r="H419" s="213" t="s">
        <v>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250</v>
      </c>
      <c r="AU419" s="220" t="s">
        <v>86</v>
      </c>
      <c r="AV419" s="13" t="s">
        <v>83</v>
      </c>
      <c r="AW419" s="13" t="s">
        <v>31</v>
      </c>
      <c r="AX419" s="13" t="s">
        <v>75</v>
      </c>
      <c r="AY419" s="220" t="s">
        <v>239</v>
      </c>
    </row>
    <row r="420" spans="1:65" s="14" customFormat="1" ht="11.25">
      <c r="B420" s="221"/>
      <c r="C420" s="222"/>
      <c r="D420" s="212" t="s">
        <v>250</v>
      </c>
      <c r="E420" s="223" t="s">
        <v>1</v>
      </c>
      <c r="F420" s="224" t="s">
        <v>8786</v>
      </c>
      <c r="G420" s="222"/>
      <c r="H420" s="225">
        <v>16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250</v>
      </c>
      <c r="AU420" s="231" t="s">
        <v>86</v>
      </c>
      <c r="AV420" s="14" t="s">
        <v>86</v>
      </c>
      <c r="AW420" s="14" t="s">
        <v>31</v>
      </c>
      <c r="AX420" s="14" t="s">
        <v>75</v>
      </c>
      <c r="AY420" s="231" t="s">
        <v>239</v>
      </c>
    </row>
    <row r="421" spans="1:65" s="15" customFormat="1" ht="11.25">
      <c r="B421" s="232"/>
      <c r="C421" s="233"/>
      <c r="D421" s="212" t="s">
        <v>250</v>
      </c>
      <c r="E421" s="234" t="s">
        <v>1</v>
      </c>
      <c r="F421" s="235" t="s">
        <v>1193</v>
      </c>
      <c r="G421" s="233"/>
      <c r="H421" s="236">
        <v>16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AT421" s="242" t="s">
        <v>250</v>
      </c>
      <c r="AU421" s="242" t="s">
        <v>86</v>
      </c>
      <c r="AV421" s="15" t="s">
        <v>255</v>
      </c>
      <c r="AW421" s="15" t="s">
        <v>31</v>
      </c>
      <c r="AX421" s="15" t="s">
        <v>75</v>
      </c>
      <c r="AY421" s="242" t="s">
        <v>239</v>
      </c>
    </row>
    <row r="422" spans="1:65" s="16" customFormat="1" ht="11.25">
      <c r="B422" s="243"/>
      <c r="C422" s="244"/>
      <c r="D422" s="212" t="s">
        <v>250</v>
      </c>
      <c r="E422" s="245" t="s">
        <v>1</v>
      </c>
      <c r="F422" s="246" t="s">
        <v>264</v>
      </c>
      <c r="G422" s="244"/>
      <c r="H422" s="247">
        <v>437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AT422" s="253" t="s">
        <v>250</v>
      </c>
      <c r="AU422" s="253" t="s">
        <v>86</v>
      </c>
      <c r="AV422" s="16" t="s">
        <v>246</v>
      </c>
      <c r="AW422" s="16" t="s">
        <v>31</v>
      </c>
      <c r="AX422" s="16" t="s">
        <v>83</v>
      </c>
      <c r="AY422" s="253" t="s">
        <v>239</v>
      </c>
    </row>
    <row r="423" spans="1:65" s="13" customFormat="1" ht="11.25">
      <c r="B423" s="210"/>
      <c r="C423" s="211"/>
      <c r="D423" s="212" t="s">
        <v>250</v>
      </c>
      <c r="E423" s="213" t="s">
        <v>1</v>
      </c>
      <c r="F423" s="214" t="s">
        <v>1569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250</v>
      </c>
      <c r="AU423" s="220" t="s">
        <v>86</v>
      </c>
      <c r="AV423" s="13" t="s">
        <v>83</v>
      </c>
      <c r="AW423" s="13" t="s">
        <v>31</v>
      </c>
      <c r="AX423" s="13" t="s">
        <v>75</v>
      </c>
      <c r="AY423" s="220" t="s">
        <v>239</v>
      </c>
    </row>
    <row r="424" spans="1:65" s="13" customFormat="1" ht="11.25">
      <c r="B424" s="210"/>
      <c r="C424" s="211"/>
      <c r="D424" s="212" t="s">
        <v>250</v>
      </c>
      <c r="E424" s="213" t="s">
        <v>1</v>
      </c>
      <c r="F424" s="214" t="s">
        <v>8787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250</v>
      </c>
      <c r="AU424" s="220" t="s">
        <v>86</v>
      </c>
      <c r="AV424" s="13" t="s">
        <v>83</v>
      </c>
      <c r="AW424" s="13" t="s">
        <v>31</v>
      </c>
      <c r="AX424" s="13" t="s">
        <v>75</v>
      </c>
      <c r="AY424" s="220" t="s">
        <v>239</v>
      </c>
    </row>
    <row r="425" spans="1:65" s="2" customFormat="1" ht="24.2" customHeight="1">
      <c r="A425" s="35"/>
      <c r="B425" s="36"/>
      <c r="C425" s="192" t="s">
        <v>754</v>
      </c>
      <c r="D425" s="192" t="s">
        <v>241</v>
      </c>
      <c r="E425" s="193" t="s">
        <v>8788</v>
      </c>
      <c r="F425" s="194" t="s">
        <v>8789</v>
      </c>
      <c r="G425" s="195" t="s">
        <v>244</v>
      </c>
      <c r="H425" s="196">
        <v>9.0459999999999994</v>
      </c>
      <c r="I425" s="197"/>
      <c r="J425" s="198">
        <f>ROUND(I425*H425,2)</f>
        <v>0</v>
      </c>
      <c r="K425" s="194" t="s">
        <v>245</v>
      </c>
      <c r="L425" s="40"/>
      <c r="M425" s="199" t="s">
        <v>1</v>
      </c>
      <c r="N425" s="200" t="s">
        <v>40</v>
      </c>
      <c r="O425" s="72"/>
      <c r="P425" s="201">
        <f>O425*H425</f>
        <v>0</v>
      </c>
      <c r="Q425" s="201">
        <v>2.2563399999999998</v>
      </c>
      <c r="R425" s="201">
        <f>Q425*H425</f>
        <v>20.410851639999997</v>
      </c>
      <c r="S425" s="201">
        <v>0</v>
      </c>
      <c r="T425" s="202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3" t="s">
        <v>246</v>
      </c>
      <c r="AT425" s="203" t="s">
        <v>241</v>
      </c>
      <c r="AU425" s="203" t="s">
        <v>86</v>
      </c>
      <c r="AY425" s="18" t="s">
        <v>239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8" t="s">
        <v>83</v>
      </c>
      <c r="BK425" s="204">
        <f>ROUND(I425*H425,2)</f>
        <v>0</v>
      </c>
      <c r="BL425" s="18" t="s">
        <v>246</v>
      </c>
      <c r="BM425" s="203" t="s">
        <v>8790</v>
      </c>
    </row>
    <row r="426" spans="1:65" s="2" customFormat="1" ht="11.25">
      <c r="A426" s="35"/>
      <c r="B426" s="36"/>
      <c r="C426" s="37"/>
      <c r="D426" s="205" t="s">
        <v>248</v>
      </c>
      <c r="E426" s="37"/>
      <c r="F426" s="206" t="s">
        <v>8791</v>
      </c>
      <c r="G426" s="37"/>
      <c r="H426" s="37"/>
      <c r="I426" s="207"/>
      <c r="J426" s="37"/>
      <c r="K426" s="37"/>
      <c r="L426" s="40"/>
      <c r="M426" s="208"/>
      <c r="N426" s="209"/>
      <c r="O426" s="72"/>
      <c r="P426" s="72"/>
      <c r="Q426" s="72"/>
      <c r="R426" s="72"/>
      <c r="S426" s="72"/>
      <c r="T426" s="73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248</v>
      </c>
      <c r="AU426" s="18" t="s">
        <v>86</v>
      </c>
    </row>
    <row r="427" spans="1:65" s="13" customFormat="1" ht="22.5">
      <c r="B427" s="210"/>
      <c r="C427" s="211"/>
      <c r="D427" s="212" t="s">
        <v>250</v>
      </c>
      <c r="E427" s="213" t="s">
        <v>1</v>
      </c>
      <c r="F427" s="214" t="s">
        <v>8792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250</v>
      </c>
      <c r="AU427" s="220" t="s">
        <v>86</v>
      </c>
      <c r="AV427" s="13" t="s">
        <v>83</v>
      </c>
      <c r="AW427" s="13" t="s">
        <v>31</v>
      </c>
      <c r="AX427" s="13" t="s">
        <v>75</v>
      </c>
      <c r="AY427" s="220" t="s">
        <v>239</v>
      </c>
    </row>
    <row r="428" spans="1:65" s="13" customFormat="1" ht="11.25">
      <c r="B428" s="210"/>
      <c r="C428" s="211"/>
      <c r="D428" s="212" t="s">
        <v>250</v>
      </c>
      <c r="E428" s="213" t="s">
        <v>1</v>
      </c>
      <c r="F428" s="214" t="s">
        <v>8793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250</v>
      </c>
      <c r="AU428" s="220" t="s">
        <v>86</v>
      </c>
      <c r="AV428" s="13" t="s">
        <v>83</v>
      </c>
      <c r="AW428" s="13" t="s">
        <v>31</v>
      </c>
      <c r="AX428" s="13" t="s">
        <v>75</v>
      </c>
      <c r="AY428" s="220" t="s">
        <v>239</v>
      </c>
    </row>
    <row r="429" spans="1:65" s="14" customFormat="1" ht="11.25">
      <c r="B429" s="221"/>
      <c r="C429" s="222"/>
      <c r="D429" s="212" t="s">
        <v>250</v>
      </c>
      <c r="E429" s="223" t="s">
        <v>1</v>
      </c>
      <c r="F429" s="224" t="s">
        <v>8794</v>
      </c>
      <c r="G429" s="222"/>
      <c r="H429" s="225">
        <v>9.0459999999999994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250</v>
      </c>
      <c r="AU429" s="231" t="s">
        <v>86</v>
      </c>
      <c r="AV429" s="14" t="s">
        <v>86</v>
      </c>
      <c r="AW429" s="14" t="s">
        <v>31</v>
      </c>
      <c r="AX429" s="14" t="s">
        <v>83</v>
      </c>
      <c r="AY429" s="231" t="s">
        <v>239</v>
      </c>
    </row>
    <row r="430" spans="1:65" s="2" customFormat="1" ht="16.5" customHeight="1">
      <c r="A430" s="35"/>
      <c r="B430" s="36"/>
      <c r="C430" s="254" t="s">
        <v>761</v>
      </c>
      <c r="D430" s="254" t="s">
        <v>340</v>
      </c>
      <c r="E430" s="255" t="s">
        <v>8795</v>
      </c>
      <c r="F430" s="256" t="s">
        <v>8796</v>
      </c>
      <c r="G430" s="257" t="s">
        <v>519</v>
      </c>
      <c r="H430" s="258">
        <v>329</v>
      </c>
      <c r="I430" s="259"/>
      <c r="J430" s="260">
        <f>ROUND(I430*H430,2)</f>
        <v>0</v>
      </c>
      <c r="K430" s="256" t="s">
        <v>245</v>
      </c>
      <c r="L430" s="261"/>
      <c r="M430" s="262" t="s">
        <v>1</v>
      </c>
      <c r="N430" s="263" t="s">
        <v>40</v>
      </c>
      <c r="O430" s="72"/>
      <c r="P430" s="201">
        <f>O430*H430</f>
        <v>0</v>
      </c>
      <c r="Q430" s="201">
        <v>0.10199999999999999</v>
      </c>
      <c r="R430" s="201">
        <f>Q430*H430</f>
        <v>33.558</v>
      </c>
      <c r="S430" s="201">
        <v>0</v>
      </c>
      <c r="T430" s="20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3" t="s">
        <v>319</v>
      </c>
      <c r="AT430" s="203" t="s">
        <v>340</v>
      </c>
      <c r="AU430" s="203" t="s">
        <v>86</v>
      </c>
      <c r="AY430" s="18" t="s">
        <v>239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8" t="s">
        <v>83</v>
      </c>
      <c r="BK430" s="204">
        <f>ROUND(I430*H430,2)</f>
        <v>0</v>
      </c>
      <c r="BL430" s="18" t="s">
        <v>246</v>
      </c>
      <c r="BM430" s="203" t="s">
        <v>8797</v>
      </c>
    </row>
    <row r="431" spans="1:65" s="13" customFormat="1" ht="22.5">
      <c r="B431" s="210"/>
      <c r="C431" s="211"/>
      <c r="D431" s="212" t="s">
        <v>250</v>
      </c>
      <c r="E431" s="213" t="s">
        <v>1</v>
      </c>
      <c r="F431" s="214" t="s">
        <v>8798</v>
      </c>
      <c r="G431" s="211"/>
      <c r="H431" s="213" t="s">
        <v>1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250</v>
      </c>
      <c r="AU431" s="220" t="s">
        <v>86</v>
      </c>
      <c r="AV431" s="13" t="s">
        <v>83</v>
      </c>
      <c r="AW431" s="13" t="s">
        <v>31</v>
      </c>
      <c r="AX431" s="13" t="s">
        <v>75</v>
      </c>
      <c r="AY431" s="220" t="s">
        <v>239</v>
      </c>
    </row>
    <row r="432" spans="1:65" s="14" customFormat="1" ht="11.25">
      <c r="B432" s="221"/>
      <c r="C432" s="222"/>
      <c r="D432" s="212" t="s">
        <v>250</v>
      </c>
      <c r="E432" s="223" t="s">
        <v>1</v>
      </c>
      <c r="F432" s="224" t="s">
        <v>8799</v>
      </c>
      <c r="G432" s="222"/>
      <c r="H432" s="225">
        <v>329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250</v>
      </c>
      <c r="AU432" s="231" t="s">
        <v>86</v>
      </c>
      <c r="AV432" s="14" t="s">
        <v>86</v>
      </c>
      <c r="AW432" s="14" t="s">
        <v>31</v>
      </c>
      <c r="AX432" s="14" t="s">
        <v>83</v>
      </c>
      <c r="AY432" s="231" t="s">
        <v>239</v>
      </c>
    </row>
    <row r="433" spans="1:65" s="2" customFormat="1" ht="16.5" customHeight="1">
      <c r="A433" s="35"/>
      <c r="B433" s="36"/>
      <c r="C433" s="254" t="s">
        <v>769</v>
      </c>
      <c r="D433" s="254" t="s">
        <v>340</v>
      </c>
      <c r="E433" s="255" t="s">
        <v>8800</v>
      </c>
      <c r="F433" s="256" t="s">
        <v>8801</v>
      </c>
      <c r="G433" s="257" t="s">
        <v>519</v>
      </c>
      <c r="H433" s="258">
        <v>81</v>
      </c>
      <c r="I433" s="259"/>
      <c r="J433" s="260">
        <f>ROUND(I433*H433,2)</f>
        <v>0</v>
      </c>
      <c r="K433" s="256" t="s">
        <v>245</v>
      </c>
      <c r="L433" s="261"/>
      <c r="M433" s="262" t="s">
        <v>1</v>
      </c>
      <c r="N433" s="263" t="s">
        <v>40</v>
      </c>
      <c r="O433" s="72"/>
      <c r="P433" s="201">
        <f>O433*H433</f>
        <v>0</v>
      </c>
      <c r="Q433" s="201">
        <v>0.08</v>
      </c>
      <c r="R433" s="201">
        <f>Q433*H433</f>
        <v>6.48</v>
      </c>
      <c r="S433" s="201">
        <v>0</v>
      </c>
      <c r="T433" s="202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3" t="s">
        <v>319</v>
      </c>
      <c r="AT433" s="203" t="s">
        <v>340</v>
      </c>
      <c r="AU433" s="203" t="s">
        <v>86</v>
      </c>
      <c r="AY433" s="18" t="s">
        <v>239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8" t="s">
        <v>83</v>
      </c>
      <c r="BK433" s="204">
        <f>ROUND(I433*H433,2)</f>
        <v>0</v>
      </c>
      <c r="BL433" s="18" t="s">
        <v>246</v>
      </c>
      <c r="BM433" s="203" t="s">
        <v>8802</v>
      </c>
    </row>
    <row r="434" spans="1:65" s="13" customFormat="1" ht="22.5">
      <c r="B434" s="210"/>
      <c r="C434" s="211"/>
      <c r="D434" s="212" t="s">
        <v>250</v>
      </c>
      <c r="E434" s="213" t="s">
        <v>1</v>
      </c>
      <c r="F434" s="214" t="s">
        <v>8803</v>
      </c>
      <c r="G434" s="211"/>
      <c r="H434" s="213" t="s">
        <v>1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250</v>
      </c>
      <c r="AU434" s="220" t="s">
        <v>86</v>
      </c>
      <c r="AV434" s="13" t="s">
        <v>83</v>
      </c>
      <c r="AW434" s="13" t="s">
        <v>31</v>
      </c>
      <c r="AX434" s="13" t="s">
        <v>75</v>
      </c>
      <c r="AY434" s="220" t="s">
        <v>239</v>
      </c>
    </row>
    <row r="435" spans="1:65" s="14" customFormat="1" ht="11.25">
      <c r="B435" s="221"/>
      <c r="C435" s="222"/>
      <c r="D435" s="212" t="s">
        <v>250</v>
      </c>
      <c r="E435" s="223" t="s">
        <v>1</v>
      </c>
      <c r="F435" s="224" t="s">
        <v>8804</v>
      </c>
      <c r="G435" s="222"/>
      <c r="H435" s="225">
        <v>81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250</v>
      </c>
      <c r="AU435" s="231" t="s">
        <v>86</v>
      </c>
      <c r="AV435" s="14" t="s">
        <v>86</v>
      </c>
      <c r="AW435" s="14" t="s">
        <v>31</v>
      </c>
      <c r="AX435" s="14" t="s">
        <v>83</v>
      </c>
      <c r="AY435" s="231" t="s">
        <v>239</v>
      </c>
    </row>
    <row r="436" spans="1:65" s="2" customFormat="1" ht="21.75" customHeight="1">
      <c r="A436" s="35"/>
      <c r="B436" s="36"/>
      <c r="C436" s="254" t="s">
        <v>780</v>
      </c>
      <c r="D436" s="254" t="s">
        <v>340</v>
      </c>
      <c r="E436" s="255" t="s">
        <v>8805</v>
      </c>
      <c r="F436" s="256" t="s">
        <v>8806</v>
      </c>
      <c r="G436" s="257" t="s">
        <v>519</v>
      </c>
      <c r="H436" s="258">
        <v>13</v>
      </c>
      <c r="I436" s="259"/>
      <c r="J436" s="260">
        <f>ROUND(I436*H436,2)</f>
        <v>0</v>
      </c>
      <c r="K436" s="256" t="s">
        <v>245</v>
      </c>
      <c r="L436" s="261"/>
      <c r="M436" s="262" t="s">
        <v>1</v>
      </c>
      <c r="N436" s="263" t="s">
        <v>40</v>
      </c>
      <c r="O436" s="72"/>
      <c r="P436" s="201">
        <f>O436*H436</f>
        <v>0</v>
      </c>
      <c r="Q436" s="201">
        <v>6.0999999999999999E-2</v>
      </c>
      <c r="R436" s="201">
        <f>Q436*H436</f>
        <v>0.79299999999999993</v>
      </c>
      <c r="S436" s="201">
        <v>0</v>
      </c>
      <c r="T436" s="20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3" t="s">
        <v>319</v>
      </c>
      <c r="AT436" s="203" t="s">
        <v>340</v>
      </c>
      <c r="AU436" s="203" t="s">
        <v>86</v>
      </c>
      <c r="AY436" s="18" t="s">
        <v>239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8" t="s">
        <v>83</v>
      </c>
      <c r="BK436" s="204">
        <f>ROUND(I436*H436,2)</f>
        <v>0</v>
      </c>
      <c r="BL436" s="18" t="s">
        <v>246</v>
      </c>
      <c r="BM436" s="203" t="s">
        <v>8807</v>
      </c>
    </row>
    <row r="437" spans="1:65" s="13" customFormat="1" ht="22.5">
      <c r="B437" s="210"/>
      <c r="C437" s="211"/>
      <c r="D437" s="212" t="s">
        <v>250</v>
      </c>
      <c r="E437" s="213" t="s">
        <v>1</v>
      </c>
      <c r="F437" s="214" t="s">
        <v>8808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250</v>
      </c>
      <c r="AU437" s="220" t="s">
        <v>86</v>
      </c>
      <c r="AV437" s="13" t="s">
        <v>83</v>
      </c>
      <c r="AW437" s="13" t="s">
        <v>31</v>
      </c>
      <c r="AX437" s="13" t="s">
        <v>75</v>
      </c>
      <c r="AY437" s="220" t="s">
        <v>239</v>
      </c>
    </row>
    <row r="438" spans="1:65" s="14" customFormat="1" ht="11.25">
      <c r="B438" s="221"/>
      <c r="C438" s="222"/>
      <c r="D438" s="212" t="s">
        <v>250</v>
      </c>
      <c r="E438" s="223" t="s">
        <v>1</v>
      </c>
      <c r="F438" s="224" t="s">
        <v>8809</v>
      </c>
      <c r="G438" s="222"/>
      <c r="H438" s="225">
        <v>13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250</v>
      </c>
      <c r="AU438" s="231" t="s">
        <v>86</v>
      </c>
      <c r="AV438" s="14" t="s">
        <v>86</v>
      </c>
      <c r="AW438" s="14" t="s">
        <v>31</v>
      </c>
      <c r="AX438" s="14" t="s">
        <v>83</v>
      </c>
      <c r="AY438" s="231" t="s">
        <v>239</v>
      </c>
    </row>
    <row r="439" spans="1:65" s="2" customFormat="1" ht="21.75" customHeight="1">
      <c r="A439" s="35"/>
      <c r="B439" s="36"/>
      <c r="C439" s="254" t="s">
        <v>786</v>
      </c>
      <c r="D439" s="254" t="s">
        <v>340</v>
      </c>
      <c r="E439" s="255" t="s">
        <v>8810</v>
      </c>
      <c r="F439" s="256" t="s">
        <v>8811</v>
      </c>
      <c r="G439" s="257" t="s">
        <v>674</v>
      </c>
      <c r="H439" s="258">
        <v>5</v>
      </c>
      <c r="I439" s="259"/>
      <c r="J439" s="260">
        <f>ROUND(I439*H439,2)</f>
        <v>0</v>
      </c>
      <c r="K439" s="256" t="s">
        <v>1</v>
      </c>
      <c r="L439" s="261"/>
      <c r="M439" s="262" t="s">
        <v>1</v>
      </c>
      <c r="N439" s="263" t="s">
        <v>40</v>
      </c>
      <c r="O439" s="72"/>
      <c r="P439" s="201">
        <f>O439*H439</f>
        <v>0</v>
      </c>
      <c r="Q439" s="201">
        <v>6.0999999999999999E-2</v>
      </c>
      <c r="R439" s="201">
        <f>Q439*H439</f>
        <v>0.30499999999999999</v>
      </c>
      <c r="S439" s="201">
        <v>0</v>
      </c>
      <c r="T439" s="202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3" t="s">
        <v>319</v>
      </c>
      <c r="AT439" s="203" t="s">
        <v>340</v>
      </c>
      <c r="AU439" s="203" t="s">
        <v>86</v>
      </c>
      <c r="AY439" s="18" t="s">
        <v>239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8" t="s">
        <v>83</v>
      </c>
      <c r="BK439" s="204">
        <f>ROUND(I439*H439,2)</f>
        <v>0</v>
      </c>
      <c r="BL439" s="18" t="s">
        <v>246</v>
      </c>
      <c r="BM439" s="203" t="s">
        <v>8812</v>
      </c>
    </row>
    <row r="440" spans="1:65" s="13" customFormat="1" ht="22.5">
      <c r="B440" s="210"/>
      <c r="C440" s="211"/>
      <c r="D440" s="212" t="s">
        <v>250</v>
      </c>
      <c r="E440" s="213" t="s">
        <v>1</v>
      </c>
      <c r="F440" s="214" t="s">
        <v>8813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250</v>
      </c>
      <c r="AU440" s="220" t="s">
        <v>86</v>
      </c>
      <c r="AV440" s="13" t="s">
        <v>83</v>
      </c>
      <c r="AW440" s="13" t="s">
        <v>31</v>
      </c>
      <c r="AX440" s="13" t="s">
        <v>75</v>
      </c>
      <c r="AY440" s="220" t="s">
        <v>239</v>
      </c>
    </row>
    <row r="441" spans="1:65" s="14" customFormat="1" ht="11.25">
      <c r="B441" s="221"/>
      <c r="C441" s="222"/>
      <c r="D441" s="212" t="s">
        <v>250</v>
      </c>
      <c r="E441" s="223" t="s">
        <v>1</v>
      </c>
      <c r="F441" s="224" t="s">
        <v>8814</v>
      </c>
      <c r="G441" s="222"/>
      <c r="H441" s="225">
        <v>5</v>
      </c>
      <c r="I441" s="226"/>
      <c r="J441" s="222"/>
      <c r="K441" s="222"/>
      <c r="L441" s="227"/>
      <c r="M441" s="228"/>
      <c r="N441" s="229"/>
      <c r="O441" s="229"/>
      <c r="P441" s="229"/>
      <c r="Q441" s="229"/>
      <c r="R441" s="229"/>
      <c r="S441" s="229"/>
      <c r="T441" s="230"/>
      <c r="AT441" s="231" t="s">
        <v>250</v>
      </c>
      <c r="AU441" s="231" t="s">
        <v>86</v>
      </c>
      <c r="AV441" s="14" t="s">
        <v>86</v>
      </c>
      <c r="AW441" s="14" t="s">
        <v>31</v>
      </c>
      <c r="AX441" s="14" t="s">
        <v>83</v>
      </c>
      <c r="AY441" s="231" t="s">
        <v>239</v>
      </c>
    </row>
    <row r="442" spans="1:65" s="2" customFormat="1" ht="24.2" customHeight="1">
      <c r="A442" s="35"/>
      <c r="B442" s="36"/>
      <c r="C442" s="254" t="s">
        <v>793</v>
      </c>
      <c r="D442" s="254" t="s">
        <v>340</v>
      </c>
      <c r="E442" s="255" t="s">
        <v>8815</v>
      </c>
      <c r="F442" s="256" t="s">
        <v>8816</v>
      </c>
      <c r="G442" s="257" t="s">
        <v>519</v>
      </c>
      <c r="H442" s="258">
        <v>17</v>
      </c>
      <c r="I442" s="259"/>
      <c r="J442" s="260">
        <f>ROUND(I442*H442,2)</f>
        <v>0</v>
      </c>
      <c r="K442" s="256" t="s">
        <v>245</v>
      </c>
      <c r="L442" s="261"/>
      <c r="M442" s="262" t="s">
        <v>1</v>
      </c>
      <c r="N442" s="263" t="s">
        <v>40</v>
      </c>
      <c r="O442" s="72"/>
      <c r="P442" s="201">
        <f>O442*H442</f>
        <v>0</v>
      </c>
      <c r="Q442" s="201">
        <v>4.8300000000000003E-2</v>
      </c>
      <c r="R442" s="201">
        <f>Q442*H442</f>
        <v>0.82110000000000005</v>
      </c>
      <c r="S442" s="201">
        <v>0</v>
      </c>
      <c r="T442" s="20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3" t="s">
        <v>319</v>
      </c>
      <c r="AT442" s="203" t="s">
        <v>340</v>
      </c>
      <c r="AU442" s="203" t="s">
        <v>86</v>
      </c>
      <c r="AY442" s="18" t="s">
        <v>239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8" t="s">
        <v>83</v>
      </c>
      <c r="BK442" s="204">
        <f>ROUND(I442*H442,2)</f>
        <v>0</v>
      </c>
      <c r="BL442" s="18" t="s">
        <v>246</v>
      </c>
      <c r="BM442" s="203" t="s">
        <v>8817</v>
      </c>
    </row>
    <row r="443" spans="1:65" s="13" customFormat="1" ht="22.5">
      <c r="B443" s="210"/>
      <c r="C443" s="211"/>
      <c r="D443" s="212" t="s">
        <v>250</v>
      </c>
      <c r="E443" s="213" t="s">
        <v>1</v>
      </c>
      <c r="F443" s="214" t="s">
        <v>8818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250</v>
      </c>
      <c r="AU443" s="220" t="s">
        <v>86</v>
      </c>
      <c r="AV443" s="13" t="s">
        <v>83</v>
      </c>
      <c r="AW443" s="13" t="s">
        <v>31</v>
      </c>
      <c r="AX443" s="13" t="s">
        <v>75</v>
      </c>
      <c r="AY443" s="220" t="s">
        <v>239</v>
      </c>
    </row>
    <row r="444" spans="1:65" s="14" customFormat="1" ht="11.25">
      <c r="B444" s="221"/>
      <c r="C444" s="222"/>
      <c r="D444" s="212" t="s">
        <v>250</v>
      </c>
      <c r="E444" s="223" t="s">
        <v>1</v>
      </c>
      <c r="F444" s="224" t="s">
        <v>8819</v>
      </c>
      <c r="G444" s="222"/>
      <c r="H444" s="225">
        <v>17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250</v>
      </c>
      <c r="AU444" s="231" t="s">
        <v>86</v>
      </c>
      <c r="AV444" s="14" t="s">
        <v>86</v>
      </c>
      <c r="AW444" s="14" t="s">
        <v>31</v>
      </c>
      <c r="AX444" s="14" t="s">
        <v>83</v>
      </c>
      <c r="AY444" s="231" t="s">
        <v>239</v>
      </c>
    </row>
    <row r="445" spans="1:65" s="2" customFormat="1" ht="24.2" customHeight="1">
      <c r="A445" s="35"/>
      <c r="B445" s="36"/>
      <c r="C445" s="192" t="s">
        <v>799</v>
      </c>
      <c r="D445" s="192" t="s">
        <v>241</v>
      </c>
      <c r="E445" s="193" t="s">
        <v>8820</v>
      </c>
      <c r="F445" s="194" t="s">
        <v>8821</v>
      </c>
      <c r="G445" s="195" t="s">
        <v>519</v>
      </c>
      <c r="H445" s="196">
        <v>56</v>
      </c>
      <c r="I445" s="197"/>
      <c r="J445" s="198">
        <f>ROUND(I445*H445,2)</f>
        <v>0</v>
      </c>
      <c r="K445" s="194" t="s">
        <v>1</v>
      </c>
      <c r="L445" s="40"/>
      <c r="M445" s="199" t="s">
        <v>1</v>
      </c>
      <c r="N445" s="200" t="s">
        <v>40</v>
      </c>
      <c r="O445" s="72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3" t="s">
        <v>246</v>
      </c>
      <c r="AT445" s="203" t="s">
        <v>241</v>
      </c>
      <c r="AU445" s="203" t="s">
        <v>86</v>
      </c>
      <c r="AY445" s="18" t="s">
        <v>239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8" t="s">
        <v>83</v>
      </c>
      <c r="BK445" s="204">
        <f>ROUND(I445*H445,2)</f>
        <v>0</v>
      </c>
      <c r="BL445" s="18" t="s">
        <v>246</v>
      </c>
      <c r="BM445" s="203" t="s">
        <v>8822</v>
      </c>
    </row>
    <row r="446" spans="1:65" s="2" customFormat="1" ht="24.2" customHeight="1">
      <c r="A446" s="35"/>
      <c r="B446" s="36"/>
      <c r="C446" s="192" t="s">
        <v>804</v>
      </c>
      <c r="D446" s="192" t="s">
        <v>241</v>
      </c>
      <c r="E446" s="193" t="s">
        <v>8823</v>
      </c>
      <c r="F446" s="194" t="s">
        <v>8824</v>
      </c>
      <c r="G446" s="195" t="s">
        <v>519</v>
      </c>
      <c r="H446" s="196">
        <v>214</v>
      </c>
      <c r="I446" s="197"/>
      <c r="J446" s="198">
        <f>ROUND(I446*H446,2)</f>
        <v>0</v>
      </c>
      <c r="K446" s="194" t="s">
        <v>1</v>
      </c>
      <c r="L446" s="40"/>
      <c r="M446" s="199" t="s">
        <v>1</v>
      </c>
      <c r="N446" s="200" t="s">
        <v>40</v>
      </c>
      <c r="O446" s="72"/>
      <c r="P446" s="201">
        <f>O446*H446</f>
        <v>0</v>
      </c>
      <c r="Q446" s="201">
        <v>0</v>
      </c>
      <c r="R446" s="201">
        <f>Q446*H446</f>
        <v>0</v>
      </c>
      <c r="S446" s="201">
        <v>0</v>
      </c>
      <c r="T446" s="202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3" t="s">
        <v>246</v>
      </c>
      <c r="AT446" s="203" t="s">
        <v>241</v>
      </c>
      <c r="AU446" s="203" t="s">
        <v>86</v>
      </c>
      <c r="AY446" s="18" t="s">
        <v>239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8" t="s">
        <v>83</v>
      </c>
      <c r="BK446" s="204">
        <f>ROUND(I446*H446,2)</f>
        <v>0</v>
      </c>
      <c r="BL446" s="18" t="s">
        <v>246</v>
      </c>
      <c r="BM446" s="203" t="s">
        <v>8825</v>
      </c>
    </row>
    <row r="447" spans="1:65" s="14" customFormat="1" ht="11.25">
      <c r="B447" s="221"/>
      <c r="C447" s="222"/>
      <c r="D447" s="212" t="s">
        <v>250</v>
      </c>
      <c r="E447" s="223" t="s">
        <v>1</v>
      </c>
      <c r="F447" s="224" t="s">
        <v>8826</v>
      </c>
      <c r="G447" s="222"/>
      <c r="H447" s="225">
        <v>214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250</v>
      </c>
      <c r="AU447" s="231" t="s">
        <v>86</v>
      </c>
      <c r="AV447" s="14" t="s">
        <v>86</v>
      </c>
      <c r="AW447" s="14" t="s">
        <v>31</v>
      </c>
      <c r="AX447" s="14" t="s">
        <v>83</v>
      </c>
      <c r="AY447" s="231" t="s">
        <v>239</v>
      </c>
    </row>
    <row r="448" spans="1:65" s="12" customFormat="1" ht="22.9" customHeight="1">
      <c r="B448" s="176"/>
      <c r="C448" s="177"/>
      <c r="D448" s="178" t="s">
        <v>74</v>
      </c>
      <c r="E448" s="190" t="s">
        <v>1133</v>
      </c>
      <c r="F448" s="190" t="s">
        <v>3986</v>
      </c>
      <c r="G448" s="177"/>
      <c r="H448" s="177"/>
      <c r="I448" s="180"/>
      <c r="J448" s="191">
        <f>BK448</f>
        <v>0</v>
      </c>
      <c r="K448" s="177"/>
      <c r="L448" s="182"/>
      <c r="M448" s="183"/>
      <c r="N448" s="184"/>
      <c r="O448" s="184"/>
      <c r="P448" s="185">
        <f>SUM(P449:P450)</f>
        <v>0</v>
      </c>
      <c r="Q448" s="184"/>
      <c r="R448" s="185">
        <f>SUM(R449:R450)</f>
        <v>0</v>
      </c>
      <c r="S448" s="184"/>
      <c r="T448" s="186">
        <f>SUM(T449:T450)</f>
        <v>0</v>
      </c>
      <c r="AR448" s="187" t="s">
        <v>83</v>
      </c>
      <c r="AT448" s="188" t="s">
        <v>74</v>
      </c>
      <c r="AU448" s="188" t="s">
        <v>83</v>
      </c>
      <c r="AY448" s="187" t="s">
        <v>239</v>
      </c>
      <c r="BK448" s="189">
        <f>SUM(BK449:BK450)</f>
        <v>0</v>
      </c>
    </row>
    <row r="449" spans="1:65" s="2" customFormat="1" ht="24.2" customHeight="1">
      <c r="A449" s="35"/>
      <c r="B449" s="36"/>
      <c r="C449" s="192" t="s">
        <v>811</v>
      </c>
      <c r="D449" s="192" t="s">
        <v>241</v>
      </c>
      <c r="E449" s="193" t="s">
        <v>8827</v>
      </c>
      <c r="F449" s="194" t="s">
        <v>8828</v>
      </c>
      <c r="G449" s="195" t="s">
        <v>343</v>
      </c>
      <c r="H449" s="196">
        <v>402.584</v>
      </c>
      <c r="I449" s="197"/>
      <c r="J449" s="198">
        <f>ROUND(I449*H449,2)</f>
        <v>0</v>
      </c>
      <c r="K449" s="194" t="s">
        <v>245</v>
      </c>
      <c r="L449" s="40"/>
      <c r="M449" s="199" t="s">
        <v>1</v>
      </c>
      <c r="N449" s="200" t="s">
        <v>40</v>
      </c>
      <c r="O449" s="72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3" t="s">
        <v>246</v>
      </c>
      <c r="AT449" s="203" t="s">
        <v>241</v>
      </c>
      <c r="AU449" s="203" t="s">
        <v>86</v>
      </c>
      <c r="AY449" s="18" t="s">
        <v>239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8" t="s">
        <v>83</v>
      </c>
      <c r="BK449" s="204">
        <f>ROUND(I449*H449,2)</f>
        <v>0</v>
      </c>
      <c r="BL449" s="18" t="s">
        <v>246</v>
      </c>
      <c r="BM449" s="203" t="s">
        <v>8829</v>
      </c>
    </row>
    <row r="450" spans="1:65" s="2" customFormat="1" ht="11.25">
      <c r="A450" s="35"/>
      <c r="B450" s="36"/>
      <c r="C450" s="37"/>
      <c r="D450" s="205" t="s">
        <v>248</v>
      </c>
      <c r="E450" s="37"/>
      <c r="F450" s="206" t="s">
        <v>8830</v>
      </c>
      <c r="G450" s="37"/>
      <c r="H450" s="37"/>
      <c r="I450" s="207"/>
      <c r="J450" s="37"/>
      <c r="K450" s="37"/>
      <c r="L450" s="40"/>
      <c r="M450" s="265"/>
      <c r="N450" s="266"/>
      <c r="O450" s="267"/>
      <c r="P450" s="267"/>
      <c r="Q450" s="267"/>
      <c r="R450" s="267"/>
      <c r="S450" s="267"/>
      <c r="T450" s="268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248</v>
      </c>
      <c r="AU450" s="18" t="s">
        <v>86</v>
      </c>
    </row>
    <row r="451" spans="1:65" s="2" customFormat="1" ht="6.95" customHeight="1">
      <c r="A451" s="35"/>
      <c r="B451" s="55"/>
      <c r="C451" s="56"/>
      <c r="D451" s="56"/>
      <c r="E451" s="56"/>
      <c r="F451" s="56"/>
      <c r="G451" s="56"/>
      <c r="H451" s="56"/>
      <c r="I451" s="56"/>
      <c r="J451" s="56"/>
      <c r="K451" s="56"/>
      <c r="L451" s="40"/>
      <c r="M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</row>
  </sheetData>
  <sheetProtection algorithmName="SHA-512" hashValue="A5Zowy1K670ZO2NS9y0ZONqwPhvBBPzGeC5VUZdAc6X7cNIjjAVGKwledN/Ug8TbxAl1jsBwquXis+D+3t2w0Q==" saltValue="ybkVj3oM9nmpMBwiFQ3wZwZ5Is982fsEU3IgNaLVn+X6NQ5cfzRlAmBDeGtL4MGTL/1KFP2o5T1DW3c52g5mnw==" spinCount="100000" sheet="1" objects="1" scenarios="1" formatColumns="0" formatRows="0" autoFilter="0"/>
  <autoFilter ref="C126:K450" xr:uid="{00000000-0009-0000-0000-000017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hyperlinks>
    <hyperlink ref="F131" r:id="rId1" xr:uid="{00000000-0004-0000-1700-000000000000}"/>
    <hyperlink ref="F136" r:id="rId2" xr:uid="{00000000-0004-0000-1700-000001000000}"/>
    <hyperlink ref="F140" r:id="rId3" xr:uid="{00000000-0004-0000-1700-000002000000}"/>
    <hyperlink ref="F147" r:id="rId4" xr:uid="{00000000-0004-0000-1700-000003000000}"/>
    <hyperlink ref="F154" r:id="rId5" xr:uid="{00000000-0004-0000-1700-000004000000}"/>
    <hyperlink ref="F170" r:id="rId6" xr:uid="{00000000-0004-0000-1700-000005000000}"/>
    <hyperlink ref="F175" r:id="rId7" xr:uid="{00000000-0004-0000-1700-000006000000}"/>
    <hyperlink ref="F179" r:id="rId8" xr:uid="{00000000-0004-0000-1700-000007000000}"/>
    <hyperlink ref="F183" r:id="rId9" xr:uid="{00000000-0004-0000-1700-000008000000}"/>
    <hyperlink ref="F185" r:id="rId10" xr:uid="{00000000-0004-0000-1700-000009000000}"/>
    <hyperlink ref="F200" r:id="rId11" xr:uid="{00000000-0004-0000-1700-00000A000000}"/>
    <hyperlink ref="F209" r:id="rId12" xr:uid="{00000000-0004-0000-1700-00000B000000}"/>
    <hyperlink ref="F217" r:id="rId13" xr:uid="{00000000-0004-0000-1700-00000C000000}"/>
    <hyperlink ref="F221" r:id="rId14" xr:uid="{00000000-0004-0000-1700-00000D000000}"/>
    <hyperlink ref="F225" r:id="rId15" xr:uid="{00000000-0004-0000-1700-00000E000000}"/>
    <hyperlink ref="F229" r:id="rId16" xr:uid="{00000000-0004-0000-1700-00000F000000}"/>
    <hyperlink ref="F243" r:id="rId17" xr:uid="{00000000-0004-0000-1700-000010000000}"/>
    <hyperlink ref="F259" r:id="rId18" xr:uid="{00000000-0004-0000-1700-000011000000}"/>
    <hyperlink ref="F263" r:id="rId19" xr:uid="{00000000-0004-0000-1700-000012000000}"/>
    <hyperlink ref="F267" r:id="rId20" xr:uid="{00000000-0004-0000-1700-000013000000}"/>
    <hyperlink ref="F274" r:id="rId21" xr:uid="{00000000-0004-0000-1700-000014000000}"/>
    <hyperlink ref="F278" r:id="rId22" xr:uid="{00000000-0004-0000-1700-000015000000}"/>
    <hyperlink ref="F282" r:id="rId23" xr:uid="{00000000-0004-0000-1700-000016000000}"/>
    <hyperlink ref="F285" r:id="rId24" xr:uid="{00000000-0004-0000-1700-000017000000}"/>
    <hyperlink ref="F291" r:id="rId25" xr:uid="{00000000-0004-0000-1700-000018000000}"/>
    <hyperlink ref="F293" r:id="rId26" xr:uid="{00000000-0004-0000-1700-000019000000}"/>
    <hyperlink ref="F295" r:id="rId27" xr:uid="{00000000-0004-0000-1700-00001A000000}"/>
    <hyperlink ref="F297" r:id="rId28" xr:uid="{00000000-0004-0000-1700-00001B000000}"/>
    <hyperlink ref="F299" r:id="rId29" xr:uid="{00000000-0004-0000-1700-00001C000000}"/>
    <hyperlink ref="F301" r:id="rId30" xr:uid="{00000000-0004-0000-1700-00001D000000}"/>
    <hyperlink ref="F303" r:id="rId31" xr:uid="{00000000-0004-0000-1700-00001E000000}"/>
    <hyperlink ref="F308" r:id="rId32" xr:uid="{00000000-0004-0000-1700-00001F000000}"/>
    <hyperlink ref="F328" r:id="rId33" xr:uid="{00000000-0004-0000-1700-000020000000}"/>
    <hyperlink ref="F331" r:id="rId34" xr:uid="{00000000-0004-0000-1700-000021000000}"/>
    <hyperlink ref="F351" r:id="rId35" xr:uid="{00000000-0004-0000-1700-000022000000}"/>
    <hyperlink ref="F354" r:id="rId36" xr:uid="{00000000-0004-0000-1700-000023000000}"/>
    <hyperlink ref="F358" r:id="rId37" xr:uid="{00000000-0004-0000-1700-000024000000}"/>
    <hyperlink ref="F360" r:id="rId38" xr:uid="{00000000-0004-0000-1700-000025000000}"/>
    <hyperlink ref="F363" r:id="rId39" xr:uid="{00000000-0004-0000-1700-000026000000}"/>
    <hyperlink ref="F367" r:id="rId40" xr:uid="{00000000-0004-0000-1700-000027000000}"/>
    <hyperlink ref="F372" r:id="rId41" xr:uid="{00000000-0004-0000-1700-000028000000}"/>
    <hyperlink ref="F380" r:id="rId42" xr:uid="{00000000-0004-0000-1700-000029000000}"/>
    <hyperlink ref="F391" r:id="rId43" xr:uid="{00000000-0004-0000-1700-00002A000000}"/>
    <hyperlink ref="F406" r:id="rId44" xr:uid="{00000000-0004-0000-1700-00002B000000}"/>
    <hyperlink ref="F426" r:id="rId45" xr:uid="{00000000-0004-0000-1700-00002C000000}"/>
    <hyperlink ref="F450" r:id="rId46" xr:uid="{00000000-0004-0000-1700-00002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3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163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8831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160</v>
      </c>
      <c r="G11" s="35"/>
      <c r="H11" s="35"/>
      <c r="I11" s="120" t="s">
        <v>19</v>
      </c>
      <c r="J11" s="111" t="s">
        <v>178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179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180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181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182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ROUND((SUM(BE123:BE326)),  2)</f>
        <v>0</v>
      </c>
      <c r="G33" s="35"/>
      <c r="H33" s="35"/>
      <c r="I33" s="131">
        <v>0.21</v>
      </c>
      <c r="J33" s="130">
        <f>ROUND(((SUM(BE123:BE326))*I33),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ROUND((SUM(BF123:BF326)),  2)</f>
        <v>0</v>
      </c>
      <c r="G34" s="35"/>
      <c r="H34" s="35"/>
      <c r="I34" s="131">
        <v>0.15</v>
      </c>
      <c r="J34" s="130">
        <f>ROUND(((SUM(BF123:BF326))*I34),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ROUND((SUM(BG123:BG326)),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ROUND((SUM(BH123:BH326)),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ROUND((SUM(BI123:BI326)),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13 - SO 255 Dešťová kanalizace -  etapa 2b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Ostrov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r.o.,Lidická 1239,36317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Tomanová Ing.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188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189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8832</v>
      </c>
      <c r="E99" s="162"/>
      <c r="F99" s="162"/>
      <c r="G99" s="162"/>
      <c r="H99" s="162"/>
      <c r="I99" s="162"/>
      <c r="J99" s="163">
        <f>J226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3662</v>
      </c>
      <c r="E100" s="162"/>
      <c r="F100" s="162"/>
      <c r="G100" s="162"/>
      <c r="H100" s="162"/>
      <c r="I100" s="162"/>
      <c r="J100" s="163">
        <f>J231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3663</v>
      </c>
      <c r="E101" s="162"/>
      <c r="F101" s="162"/>
      <c r="G101" s="162"/>
      <c r="H101" s="162"/>
      <c r="I101" s="162"/>
      <c r="J101" s="163">
        <f>J259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3664</v>
      </c>
      <c r="E102" s="162"/>
      <c r="F102" s="162"/>
      <c r="G102" s="162"/>
      <c r="H102" s="162"/>
      <c r="I102" s="162"/>
      <c r="J102" s="163">
        <f>J290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3665</v>
      </c>
      <c r="E103" s="162"/>
      <c r="F103" s="162"/>
      <c r="G103" s="162"/>
      <c r="H103" s="162"/>
      <c r="I103" s="162"/>
      <c r="J103" s="163">
        <f>J323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224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9" t="str">
        <f>E7</f>
        <v>Areál IZS Ostrov - stanice JSDH - revize 2022</v>
      </c>
      <c r="F113" s="330"/>
      <c r="G113" s="330"/>
      <c r="H113" s="330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176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4" t="str">
        <f>E9</f>
        <v>13 - SO 255 Dešťová kanalizace -  etapa 2b</v>
      </c>
      <c r="F115" s="331"/>
      <c r="G115" s="331"/>
      <c r="H115" s="33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Ostrov</v>
      </c>
      <c r="G117" s="37"/>
      <c r="H117" s="37"/>
      <c r="I117" s="30" t="s">
        <v>22</v>
      </c>
      <c r="J117" s="67">
        <f>IF(J12="","",J12)</f>
        <v>44764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40.15" customHeight="1">
      <c r="A119" s="35"/>
      <c r="B119" s="36"/>
      <c r="C119" s="30" t="s">
        <v>23</v>
      </c>
      <c r="D119" s="37"/>
      <c r="E119" s="37"/>
      <c r="F119" s="28" t="str">
        <f>E15</f>
        <v>Město Ostrov</v>
      </c>
      <c r="G119" s="37"/>
      <c r="H119" s="37"/>
      <c r="I119" s="30" t="s">
        <v>29</v>
      </c>
      <c r="J119" s="33" t="str">
        <f>E21</f>
        <v>BPO spol. s r.o.,Lidická 1239,36317 OSTROV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>Tomanová Ing.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225</v>
      </c>
      <c r="D122" s="168" t="s">
        <v>60</v>
      </c>
      <c r="E122" s="168" t="s">
        <v>56</v>
      </c>
      <c r="F122" s="168" t="s">
        <v>57</v>
      </c>
      <c r="G122" s="168" t="s">
        <v>226</v>
      </c>
      <c r="H122" s="168" t="s">
        <v>227</v>
      </c>
      <c r="I122" s="168" t="s">
        <v>228</v>
      </c>
      <c r="J122" s="168" t="s">
        <v>185</v>
      </c>
      <c r="K122" s="169" t="s">
        <v>229</v>
      </c>
      <c r="L122" s="170"/>
      <c r="M122" s="76" t="s">
        <v>1</v>
      </c>
      <c r="N122" s="77" t="s">
        <v>39</v>
      </c>
      <c r="O122" s="77" t="s">
        <v>230</v>
      </c>
      <c r="P122" s="77" t="s">
        <v>231</v>
      </c>
      <c r="Q122" s="77" t="s">
        <v>232</v>
      </c>
      <c r="R122" s="77" t="s">
        <v>233</v>
      </c>
      <c r="S122" s="77" t="s">
        <v>234</v>
      </c>
      <c r="T122" s="78" t="s">
        <v>235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236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19.589930000000003</v>
      </c>
      <c r="S123" s="80"/>
      <c r="T123" s="17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187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74</v>
      </c>
      <c r="E124" s="179" t="s">
        <v>237</v>
      </c>
      <c r="F124" s="179" t="s">
        <v>238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P125+P226+P231+P259+P290+P323</f>
        <v>0</v>
      </c>
      <c r="Q124" s="184"/>
      <c r="R124" s="185">
        <f>R125+R226+R231+R259+R290+R323</f>
        <v>19.589930000000003</v>
      </c>
      <c r="S124" s="184"/>
      <c r="T124" s="186">
        <f>T125+T226+T231+T259+T290+T323</f>
        <v>0</v>
      </c>
      <c r="AR124" s="187" t="s">
        <v>83</v>
      </c>
      <c r="AT124" s="188" t="s">
        <v>74</v>
      </c>
      <c r="AU124" s="188" t="s">
        <v>75</v>
      </c>
      <c r="AY124" s="187" t="s">
        <v>239</v>
      </c>
      <c r="BK124" s="189">
        <f>BK125+BK226+BK231+BK259+BK290+BK323</f>
        <v>0</v>
      </c>
    </row>
    <row r="125" spans="1:65" s="12" customFormat="1" ht="22.9" customHeight="1">
      <c r="B125" s="176"/>
      <c r="C125" s="177"/>
      <c r="D125" s="178" t="s">
        <v>74</v>
      </c>
      <c r="E125" s="190" t="s">
        <v>83</v>
      </c>
      <c r="F125" s="190" t="s">
        <v>240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SUM(P126:P225)</f>
        <v>0</v>
      </c>
      <c r="Q125" s="184"/>
      <c r="R125" s="185">
        <f>SUM(R126:R225)</f>
        <v>0.24696000000000001</v>
      </c>
      <c r="S125" s="184"/>
      <c r="T125" s="186">
        <f>SUM(T126:T225)</f>
        <v>0</v>
      </c>
      <c r="AR125" s="187" t="s">
        <v>83</v>
      </c>
      <c r="AT125" s="188" t="s">
        <v>74</v>
      </c>
      <c r="AU125" s="188" t="s">
        <v>83</v>
      </c>
      <c r="AY125" s="187" t="s">
        <v>239</v>
      </c>
      <c r="BK125" s="189">
        <f>SUM(BK126:BK225)</f>
        <v>0</v>
      </c>
    </row>
    <row r="126" spans="1:65" s="2" customFormat="1" ht="33" customHeight="1">
      <c r="A126" s="35"/>
      <c r="B126" s="36"/>
      <c r="C126" s="192" t="s">
        <v>83</v>
      </c>
      <c r="D126" s="192" t="s">
        <v>241</v>
      </c>
      <c r="E126" s="193" t="s">
        <v>8833</v>
      </c>
      <c r="F126" s="194" t="s">
        <v>8834</v>
      </c>
      <c r="G126" s="195" t="s">
        <v>244</v>
      </c>
      <c r="H126" s="196">
        <v>118</v>
      </c>
      <c r="I126" s="197"/>
      <c r="J126" s="198">
        <f>ROUND(I126*H126,2)</f>
        <v>0</v>
      </c>
      <c r="K126" s="194" t="s">
        <v>245</v>
      </c>
      <c r="L126" s="40"/>
      <c r="M126" s="199" t="s">
        <v>1</v>
      </c>
      <c r="N126" s="200" t="s">
        <v>40</v>
      </c>
      <c r="O126" s="7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246</v>
      </c>
      <c r="AT126" s="203" t="s">
        <v>241</v>
      </c>
      <c r="AU126" s="203" t="s">
        <v>86</v>
      </c>
      <c r="AY126" s="18" t="s">
        <v>239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83</v>
      </c>
      <c r="BK126" s="204">
        <f>ROUND(I126*H126,2)</f>
        <v>0</v>
      </c>
      <c r="BL126" s="18" t="s">
        <v>246</v>
      </c>
      <c r="BM126" s="203" t="s">
        <v>8835</v>
      </c>
    </row>
    <row r="127" spans="1:65" s="2" customFormat="1" ht="11.25">
      <c r="A127" s="35"/>
      <c r="B127" s="36"/>
      <c r="C127" s="37"/>
      <c r="D127" s="205" t="s">
        <v>248</v>
      </c>
      <c r="E127" s="37"/>
      <c r="F127" s="206" t="s">
        <v>8836</v>
      </c>
      <c r="G127" s="37"/>
      <c r="H127" s="37"/>
      <c r="I127" s="207"/>
      <c r="J127" s="37"/>
      <c r="K127" s="37"/>
      <c r="L127" s="40"/>
      <c r="M127" s="208"/>
      <c r="N127" s="209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248</v>
      </c>
      <c r="AU127" s="18" t="s">
        <v>86</v>
      </c>
    </row>
    <row r="128" spans="1:65" s="13" customFormat="1" ht="11.25">
      <c r="B128" s="210"/>
      <c r="C128" s="211"/>
      <c r="D128" s="212" t="s">
        <v>250</v>
      </c>
      <c r="E128" s="213" t="s">
        <v>1</v>
      </c>
      <c r="F128" s="214" t="s">
        <v>8837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250</v>
      </c>
      <c r="AU128" s="220" t="s">
        <v>86</v>
      </c>
      <c r="AV128" s="13" t="s">
        <v>83</v>
      </c>
      <c r="AW128" s="13" t="s">
        <v>31</v>
      </c>
      <c r="AX128" s="13" t="s">
        <v>75</v>
      </c>
      <c r="AY128" s="220" t="s">
        <v>239</v>
      </c>
    </row>
    <row r="129" spans="1:65" s="13" customFormat="1" ht="11.25">
      <c r="B129" s="210"/>
      <c r="C129" s="211"/>
      <c r="D129" s="212" t="s">
        <v>250</v>
      </c>
      <c r="E129" s="213" t="s">
        <v>1</v>
      </c>
      <c r="F129" s="214" t="s">
        <v>8838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250</v>
      </c>
      <c r="AU129" s="220" t="s">
        <v>86</v>
      </c>
      <c r="AV129" s="13" t="s">
        <v>83</v>
      </c>
      <c r="AW129" s="13" t="s">
        <v>31</v>
      </c>
      <c r="AX129" s="13" t="s">
        <v>75</v>
      </c>
      <c r="AY129" s="220" t="s">
        <v>239</v>
      </c>
    </row>
    <row r="130" spans="1:65" s="14" customFormat="1" ht="11.25">
      <c r="B130" s="221"/>
      <c r="C130" s="222"/>
      <c r="D130" s="212" t="s">
        <v>250</v>
      </c>
      <c r="E130" s="223" t="s">
        <v>1</v>
      </c>
      <c r="F130" s="224" t="s">
        <v>8839</v>
      </c>
      <c r="G130" s="222"/>
      <c r="H130" s="225">
        <v>99.68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250</v>
      </c>
      <c r="AU130" s="231" t="s">
        <v>86</v>
      </c>
      <c r="AV130" s="14" t="s">
        <v>86</v>
      </c>
      <c r="AW130" s="14" t="s">
        <v>31</v>
      </c>
      <c r="AX130" s="14" t="s">
        <v>75</v>
      </c>
      <c r="AY130" s="231" t="s">
        <v>239</v>
      </c>
    </row>
    <row r="131" spans="1:65" s="13" customFormat="1" ht="11.25">
      <c r="B131" s="210"/>
      <c r="C131" s="211"/>
      <c r="D131" s="212" t="s">
        <v>250</v>
      </c>
      <c r="E131" s="213" t="s">
        <v>1</v>
      </c>
      <c r="F131" s="214" t="s">
        <v>3697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250</v>
      </c>
      <c r="AU131" s="220" t="s">
        <v>86</v>
      </c>
      <c r="AV131" s="13" t="s">
        <v>83</v>
      </c>
      <c r="AW131" s="13" t="s">
        <v>31</v>
      </c>
      <c r="AX131" s="13" t="s">
        <v>75</v>
      </c>
      <c r="AY131" s="220" t="s">
        <v>239</v>
      </c>
    </row>
    <row r="132" spans="1:65" s="14" customFormat="1" ht="11.25">
      <c r="B132" s="221"/>
      <c r="C132" s="222"/>
      <c r="D132" s="212" t="s">
        <v>250</v>
      </c>
      <c r="E132" s="223" t="s">
        <v>1</v>
      </c>
      <c r="F132" s="224" t="s">
        <v>8840</v>
      </c>
      <c r="G132" s="222"/>
      <c r="H132" s="225">
        <v>9.8000000000000007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250</v>
      </c>
      <c r="AU132" s="231" t="s">
        <v>86</v>
      </c>
      <c r="AV132" s="14" t="s">
        <v>86</v>
      </c>
      <c r="AW132" s="14" t="s">
        <v>31</v>
      </c>
      <c r="AX132" s="14" t="s">
        <v>75</v>
      </c>
      <c r="AY132" s="231" t="s">
        <v>239</v>
      </c>
    </row>
    <row r="133" spans="1:65" s="13" customFormat="1" ht="11.25">
      <c r="B133" s="210"/>
      <c r="C133" s="211"/>
      <c r="D133" s="212" t="s">
        <v>250</v>
      </c>
      <c r="E133" s="213" t="s">
        <v>1</v>
      </c>
      <c r="F133" s="214" t="s">
        <v>8841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250</v>
      </c>
      <c r="AU133" s="220" t="s">
        <v>86</v>
      </c>
      <c r="AV133" s="13" t="s">
        <v>83</v>
      </c>
      <c r="AW133" s="13" t="s">
        <v>31</v>
      </c>
      <c r="AX133" s="13" t="s">
        <v>75</v>
      </c>
      <c r="AY133" s="220" t="s">
        <v>239</v>
      </c>
    </row>
    <row r="134" spans="1:65" s="14" customFormat="1" ht="11.25">
      <c r="B134" s="221"/>
      <c r="C134" s="222"/>
      <c r="D134" s="212" t="s">
        <v>250</v>
      </c>
      <c r="E134" s="223" t="s">
        <v>1</v>
      </c>
      <c r="F134" s="224" t="s">
        <v>8842</v>
      </c>
      <c r="G134" s="222"/>
      <c r="H134" s="225">
        <v>2.52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250</v>
      </c>
      <c r="AU134" s="231" t="s">
        <v>86</v>
      </c>
      <c r="AV134" s="14" t="s">
        <v>86</v>
      </c>
      <c r="AW134" s="14" t="s">
        <v>31</v>
      </c>
      <c r="AX134" s="14" t="s">
        <v>75</v>
      </c>
      <c r="AY134" s="231" t="s">
        <v>239</v>
      </c>
    </row>
    <row r="135" spans="1:65" s="14" customFormat="1" ht="11.25">
      <c r="B135" s="221"/>
      <c r="C135" s="222"/>
      <c r="D135" s="212" t="s">
        <v>250</v>
      </c>
      <c r="E135" s="223" t="s">
        <v>1</v>
      </c>
      <c r="F135" s="224" t="s">
        <v>8843</v>
      </c>
      <c r="G135" s="222"/>
      <c r="H135" s="225">
        <v>6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250</v>
      </c>
      <c r="AU135" s="231" t="s">
        <v>86</v>
      </c>
      <c r="AV135" s="14" t="s">
        <v>86</v>
      </c>
      <c r="AW135" s="14" t="s">
        <v>31</v>
      </c>
      <c r="AX135" s="14" t="s">
        <v>75</v>
      </c>
      <c r="AY135" s="231" t="s">
        <v>239</v>
      </c>
    </row>
    <row r="136" spans="1:65" s="16" customFormat="1" ht="11.25">
      <c r="B136" s="243"/>
      <c r="C136" s="244"/>
      <c r="D136" s="212" t="s">
        <v>250</v>
      </c>
      <c r="E136" s="245" t="s">
        <v>1</v>
      </c>
      <c r="F136" s="246" t="s">
        <v>264</v>
      </c>
      <c r="G136" s="244"/>
      <c r="H136" s="247">
        <v>118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250</v>
      </c>
      <c r="AU136" s="253" t="s">
        <v>86</v>
      </c>
      <c r="AV136" s="16" t="s">
        <v>246</v>
      </c>
      <c r="AW136" s="16" t="s">
        <v>31</v>
      </c>
      <c r="AX136" s="16" t="s">
        <v>83</v>
      </c>
      <c r="AY136" s="253" t="s">
        <v>239</v>
      </c>
    </row>
    <row r="137" spans="1:65" s="13" customFormat="1" ht="11.25">
      <c r="B137" s="210"/>
      <c r="C137" s="211"/>
      <c r="D137" s="212" t="s">
        <v>250</v>
      </c>
      <c r="E137" s="213" t="s">
        <v>1</v>
      </c>
      <c r="F137" s="214" t="s">
        <v>1569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250</v>
      </c>
      <c r="AU137" s="220" t="s">
        <v>86</v>
      </c>
      <c r="AV137" s="13" t="s">
        <v>83</v>
      </c>
      <c r="AW137" s="13" t="s">
        <v>31</v>
      </c>
      <c r="AX137" s="13" t="s">
        <v>75</v>
      </c>
      <c r="AY137" s="220" t="s">
        <v>239</v>
      </c>
    </row>
    <row r="138" spans="1:65" s="13" customFormat="1" ht="11.25">
      <c r="B138" s="210"/>
      <c r="C138" s="211"/>
      <c r="D138" s="212" t="s">
        <v>250</v>
      </c>
      <c r="E138" s="213" t="s">
        <v>1</v>
      </c>
      <c r="F138" s="214" t="s">
        <v>8844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250</v>
      </c>
      <c r="AU138" s="220" t="s">
        <v>86</v>
      </c>
      <c r="AV138" s="13" t="s">
        <v>83</v>
      </c>
      <c r="AW138" s="13" t="s">
        <v>31</v>
      </c>
      <c r="AX138" s="13" t="s">
        <v>75</v>
      </c>
      <c r="AY138" s="220" t="s">
        <v>239</v>
      </c>
    </row>
    <row r="139" spans="1:65" s="2" customFormat="1" ht="33" customHeight="1">
      <c r="A139" s="35"/>
      <c r="B139" s="36"/>
      <c r="C139" s="192" t="s">
        <v>86</v>
      </c>
      <c r="D139" s="192" t="s">
        <v>241</v>
      </c>
      <c r="E139" s="193" t="s">
        <v>8845</v>
      </c>
      <c r="F139" s="194" t="s">
        <v>8846</v>
      </c>
      <c r="G139" s="195" t="s">
        <v>244</v>
      </c>
      <c r="H139" s="196">
        <v>51</v>
      </c>
      <c r="I139" s="197"/>
      <c r="J139" s="198">
        <f>ROUND(I139*H139,2)</f>
        <v>0</v>
      </c>
      <c r="K139" s="194" t="s">
        <v>245</v>
      </c>
      <c r="L139" s="40"/>
      <c r="M139" s="199" t="s">
        <v>1</v>
      </c>
      <c r="N139" s="200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246</v>
      </c>
      <c r="AT139" s="203" t="s">
        <v>241</v>
      </c>
      <c r="AU139" s="203" t="s">
        <v>86</v>
      </c>
      <c r="AY139" s="18" t="s">
        <v>239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246</v>
      </c>
      <c r="BM139" s="203" t="s">
        <v>8847</v>
      </c>
    </row>
    <row r="140" spans="1:65" s="2" customFormat="1" ht="11.25">
      <c r="A140" s="35"/>
      <c r="B140" s="36"/>
      <c r="C140" s="37"/>
      <c r="D140" s="205" t="s">
        <v>248</v>
      </c>
      <c r="E140" s="37"/>
      <c r="F140" s="206" t="s">
        <v>8848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248</v>
      </c>
      <c r="AU140" s="18" t="s">
        <v>86</v>
      </c>
    </row>
    <row r="141" spans="1:65" s="13" customFormat="1" ht="11.25">
      <c r="B141" s="210"/>
      <c r="C141" s="211"/>
      <c r="D141" s="212" t="s">
        <v>250</v>
      </c>
      <c r="E141" s="213" t="s">
        <v>1</v>
      </c>
      <c r="F141" s="214" t="s">
        <v>8837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250</v>
      </c>
      <c r="AU141" s="220" t="s">
        <v>86</v>
      </c>
      <c r="AV141" s="13" t="s">
        <v>83</v>
      </c>
      <c r="AW141" s="13" t="s">
        <v>31</v>
      </c>
      <c r="AX141" s="13" t="s">
        <v>75</v>
      </c>
      <c r="AY141" s="220" t="s">
        <v>239</v>
      </c>
    </row>
    <row r="142" spans="1:65" s="13" customFormat="1" ht="11.25">
      <c r="B142" s="210"/>
      <c r="C142" s="211"/>
      <c r="D142" s="212" t="s">
        <v>250</v>
      </c>
      <c r="E142" s="213" t="s">
        <v>1</v>
      </c>
      <c r="F142" s="214" t="s">
        <v>8849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250</v>
      </c>
      <c r="AU142" s="220" t="s">
        <v>86</v>
      </c>
      <c r="AV142" s="13" t="s">
        <v>83</v>
      </c>
      <c r="AW142" s="13" t="s">
        <v>31</v>
      </c>
      <c r="AX142" s="13" t="s">
        <v>75</v>
      </c>
      <c r="AY142" s="220" t="s">
        <v>239</v>
      </c>
    </row>
    <row r="143" spans="1:65" s="14" customFormat="1" ht="11.25">
      <c r="B143" s="221"/>
      <c r="C143" s="222"/>
      <c r="D143" s="212" t="s">
        <v>250</v>
      </c>
      <c r="E143" s="223" t="s">
        <v>1</v>
      </c>
      <c r="F143" s="224" t="s">
        <v>8850</v>
      </c>
      <c r="G143" s="222"/>
      <c r="H143" s="225">
        <v>51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250</v>
      </c>
      <c r="AU143" s="231" t="s">
        <v>86</v>
      </c>
      <c r="AV143" s="14" t="s">
        <v>86</v>
      </c>
      <c r="AW143" s="14" t="s">
        <v>31</v>
      </c>
      <c r="AX143" s="14" t="s">
        <v>83</v>
      </c>
      <c r="AY143" s="231" t="s">
        <v>239</v>
      </c>
    </row>
    <row r="144" spans="1:65" s="13" customFormat="1" ht="11.25">
      <c r="B144" s="210"/>
      <c r="C144" s="211"/>
      <c r="D144" s="212" t="s">
        <v>250</v>
      </c>
      <c r="E144" s="213" t="s">
        <v>1</v>
      </c>
      <c r="F144" s="214" t="s">
        <v>1569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250</v>
      </c>
      <c r="AU144" s="220" t="s">
        <v>86</v>
      </c>
      <c r="AV144" s="13" t="s">
        <v>83</v>
      </c>
      <c r="AW144" s="13" t="s">
        <v>31</v>
      </c>
      <c r="AX144" s="13" t="s">
        <v>75</v>
      </c>
      <c r="AY144" s="220" t="s">
        <v>239</v>
      </c>
    </row>
    <row r="145" spans="1:65" s="13" customFormat="1" ht="11.25">
      <c r="B145" s="210"/>
      <c r="C145" s="211"/>
      <c r="D145" s="212" t="s">
        <v>250</v>
      </c>
      <c r="E145" s="213" t="s">
        <v>1</v>
      </c>
      <c r="F145" s="214" t="s">
        <v>8844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250</v>
      </c>
      <c r="AU145" s="220" t="s">
        <v>86</v>
      </c>
      <c r="AV145" s="13" t="s">
        <v>83</v>
      </c>
      <c r="AW145" s="13" t="s">
        <v>31</v>
      </c>
      <c r="AX145" s="13" t="s">
        <v>75</v>
      </c>
      <c r="AY145" s="220" t="s">
        <v>239</v>
      </c>
    </row>
    <row r="146" spans="1:65" s="2" customFormat="1" ht="21.75" customHeight="1">
      <c r="A146" s="35"/>
      <c r="B146" s="36"/>
      <c r="C146" s="192" t="s">
        <v>255</v>
      </c>
      <c r="D146" s="192" t="s">
        <v>241</v>
      </c>
      <c r="E146" s="193" t="s">
        <v>3718</v>
      </c>
      <c r="F146" s="194" t="s">
        <v>3719</v>
      </c>
      <c r="G146" s="195" t="s">
        <v>372</v>
      </c>
      <c r="H146" s="196">
        <v>294</v>
      </c>
      <c r="I146" s="197"/>
      <c r="J146" s="198">
        <f>ROUND(I146*H146,2)</f>
        <v>0</v>
      </c>
      <c r="K146" s="194" t="s">
        <v>245</v>
      </c>
      <c r="L146" s="40"/>
      <c r="M146" s="199" t="s">
        <v>1</v>
      </c>
      <c r="N146" s="200" t="s">
        <v>40</v>
      </c>
      <c r="O146" s="72"/>
      <c r="P146" s="201">
        <f>O146*H146</f>
        <v>0</v>
      </c>
      <c r="Q146" s="201">
        <v>8.4000000000000003E-4</v>
      </c>
      <c r="R146" s="201">
        <f>Q146*H146</f>
        <v>0.24696000000000001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246</v>
      </c>
      <c r="AT146" s="203" t="s">
        <v>241</v>
      </c>
      <c r="AU146" s="203" t="s">
        <v>86</v>
      </c>
      <c r="AY146" s="18" t="s">
        <v>239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246</v>
      </c>
      <c r="BM146" s="203" t="s">
        <v>8851</v>
      </c>
    </row>
    <row r="147" spans="1:65" s="2" customFormat="1" ht="11.25">
      <c r="A147" s="35"/>
      <c r="B147" s="36"/>
      <c r="C147" s="37"/>
      <c r="D147" s="205" t="s">
        <v>248</v>
      </c>
      <c r="E147" s="37"/>
      <c r="F147" s="206" t="s">
        <v>3721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248</v>
      </c>
      <c r="AU147" s="18" t="s">
        <v>86</v>
      </c>
    </row>
    <row r="148" spans="1:65" s="14" customFormat="1" ht="11.25">
      <c r="B148" s="221"/>
      <c r="C148" s="222"/>
      <c r="D148" s="212" t="s">
        <v>250</v>
      </c>
      <c r="E148" s="223" t="s">
        <v>1</v>
      </c>
      <c r="F148" s="224" t="s">
        <v>8852</v>
      </c>
      <c r="G148" s="222"/>
      <c r="H148" s="225">
        <v>284.8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250</v>
      </c>
      <c r="AU148" s="231" t="s">
        <v>86</v>
      </c>
      <c r="AV148" s="14" t="s">
        <v>86</v>
      </c>
      <c r="AW148" s="14" t="s">
        <v>31</v>
      </c>
      <c r="AX148" s="14" t="s">
        <v>75</v>
      </c>
      <c r="AY148" s="231" t="s">
        <v>239</v>
      </c>
    </row>
    <row r="149" spans="1:65" s="14" customFormat="1" ht="11.25">
      <c r="B149" s="221"/>
      <c r="C149" s="222"/>
      <c r="D149" s="212" t="s">
        <v>250</v>
      </c>
      <c r="E149" s="223" t="s">
        <v>1</v>
      </c>
      <c r="F149" s="224" t="s">
        <v>8853</v>
      </c>
      <c r="G149" s="222"/>
      <c r="H149" s="225">
        <v>9.1999999999999993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250</v>
      </c>
      <c r="AU149" s="231" t="s">
        <v>86</v>
      </c>
      <c r="AV149" s="14" t="s">
        <v>86</v>
      </c>
      <c r="AW149" s="14" t="s">
        <v>31</v>
      </c>
      <c r="AX149" s="14" t="s">
        <v>75</v>
      </c>
      <c r="AY149" s="231" t="s">
        <v>239</v>
      </c>
    </row>
    <row r="150" spans="1:65" s="16" customFormat="1" ht="11.25">
      <c r="B150" s="243"/>
      <c r="C150" s="244"/>
      <c r="D150" s="212" t="s">
        <v>250</v>
      </c>
      <c r="E150" s="245" t="s">
        <v>1</v>
      </c>
      <c r="F150" s="246" t="s">
        <v>264</v>
      </c>
      <c r="G150" s="244"/>
      <c r="H150" s="247">
        <v>294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250</v>
      </c>
      <c r="AU150" s="253" t="s">
        <v>86</v>
      </c>
      <c r="AV150" s="16" t="s">
        <v>246</v>
      </c>
      <c r="AW150" s="16" t="s">
        <v>31</v>
      </c>
      <c r="AX150" s="16" t="s">
        <v>83</v>
      </c>
      <c r="AY150" s="253" t="s">
        <v>239</v>
      </c>
    </row>
    <row r="151" spans="1:65" s="2" customFormat="1" ht="24.2" customHeight="1">
      <c r="A151" s="35"/>
      <c r="B151" s="36"/>
      <c r="C151" s="192" t="s">
        <v>246</v>
      </c>
      <c r="D151" s="192" t="s">
        <v>241</v>
      </c>
      <c r="E151" s="193" t="s">
        <v>3744</v>
      </c>
      <c r="F151" s="194" t="s">
        <v>3745</v>
      </c>
      <c r="G151" s="195" t="s">
        <v>372</v>
      </c>
      <c r="H151" s="196">
        <v>294</v>
      </c>
      <c r="I151" s="197"/>
      <c r="J151" s="198">
        <f>ROUND(I151*H151,2)</f>
        <v>0</v>
      </c>
      <c r="K151" s="194" t="s">
        <v>245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246</v>
      </c>
      <c r="AT151" s="203" t="s">
        <v>241</v>
      </c>
      <c r="AU151" s="203" t="s">
        <v>86</v>
      </c>
      <c r="AY151" s="18" t="s">
        <v>239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246</v>
      </c>
      <c r="BM151" s="203" t="s">
        <v>8854</v>
      </c>
    </row>
    <row r="152" spans="1:65" s="2" customFormat="1" ht="11.25">
      <c r="A152" s="35"/>
      <c r="B152" s="36"/>
      <c r="C152" s="37"/>
      <c r="D152" s="205" t="s">
        <v>248</v>
      </c>
      <c r="E152" s="37"/>
      <c r="F152" s="206" t="s">
        <v>3747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248</v>
      </c>
      <c r="AU152" s="18" t="s">
        <v>86</v>
      </c>
    </row>
    <row r="153" spans="1:65" s="2" customFormat="1" ht="24.2" customHeight="1">
      <c r="A153" s="35"/>
      <c r="B153" s="36"/>
      <c r="C153" s="192" t="s">
        <v>288</v>
      </c>
      <c r="D153" s="192" t="s">
        <v>241</v>
      </c>
      <c r="E153" s="193" t="s">
        <v>3797</v>
      </c>
      <c r="F153" s="194" t="s">
        <v>3798</v>
      </c>
      <c r="G153" s="195" t="s">
        <v>244</v>
      </c>
      <c r="H153" s="196">
        <v>54.7</v>
      </c>
      <c r="I153" s="197"/>
      <c r="J153" s="198">
        <f>ROUND(I153*H153,2)</f>
        <v>0</v>
      </c>
      <c r="K153" s="194" t="s">
        <v>245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246</v>
      </c>
      <c r="AT153" s="203" t="s">
        <v>241</v>
      </c>
      <c r="AU153" s="203" t="s">
        <v>86</v>
      </c>
      <c r="AY153" s="18" t="s">
        <v>239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246</v>
      </c>
      <c r="BM153" s="203" t="s">
        <v>8855</v>
      </c>
    </row>
    <row r="154" spans="1:65" s="2" customFormat="1" ht="11.25">
      <c r="A154" s="35"/>
      <c r="B154" s="36"/>
      <c r="C154" s="37"/>
      <c r="D154" s="205" t="s">
        <v>248</v>
      </c>
      <c r="E154" s="37"/>
      <c r="F154" s="206" t="s">
        <v>3800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248</v>
      </c>
      <c r="AU154" s="18" t="s">
        <v>86</v>
      </c>
    </row>
    <row r="155" spans="1:65" s="13" customFormat="1" ht="11.25">
      <c r="B155" s="210"/>
      <c r="C155" s="211"/>
      <c r="D155" s="212" t="s">
        <v>250</v>
      </c>
      <c r="E155" s="213" t="s">
        <v>1</v>
      </c>
      <c r="F155" s="214" t="s">
        <v>3801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250</v>
      </c>
      <c r="AU155" s="220" t="s">
        <v>86</v>
      </c>
      <c r="AV155" s="13" t="s">
        <v>83</v>
      </c>
      <c r="AW155" s="13" t="s">
        <v>31</v>
      </c>
      <c r="AX155" s="13" t="s">
        <v>75</v>
      </c>
      <c r="AY155" s="220" t="s">
        <v>239</v>
      </c>
    </row>
    <row r="156" spans="1:65" s="14" customFormat="1" ht="11.25">
      <c r="B156" s="221"/>
      <c r="C156" s="222"/>
      <c r="D156" s="212" t="s">
        <v>250</v>
      </c>
      <c r="E156" s="223" t="s">
        <v>1</v>
      </c>
      <c r="F156" s="224" t="s">
        <v>8856</v>
      </c>
      <c r="G156" s="222"/>
      <c r="H156" s="225">
        <v>59.142000000000003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250</v>
      </c>
      <c r="AU156" s="231" t="s">
        <v>86</v>
      </c>
      <c r="AV156" s="14" t="s">
        <v>86</v>
      </c>
      <c r="AW156" s="14" t="s">
        <v>31</v>
      </c>
      <c r="AX156" s="14" t="s">
        <v>75</v>
      </c>
      <c r="AY156" s="231" t="s">
        <v>239</v>
      </c>
    </row>
    <row r="157" spans="1:65" s="14" customFormat="1" ht="11.25">
      <c r="B157" s="221"/>
      <c r="C157" s="222"/>
      <c r="D157" s="212" t="s">
        <v>250</v>
      </c>
      <c r="E157" s="223" t="s">
        <v>1</v>
      </c>
      <c r="F157" s="224" t="s">
        <v>8857</v>
      </c>
      <c r="G157" s="222"/>
      <c r="H157" s="225">
        <v>0.85799999999999998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250</v>
      </c>
      <c r="AU157" s="231" t="s">
        <v>86</v>
      </c>
      <c r="AV157" s="14" t="s">
        <v>86</v>
      </c>
      <c r="AW157" s="14" t="s">
        <v>31</v>
      </c>
      <c r="AX157" s="14" t="s">
        <v>75</v>
      </c>
      <c r="AY157" s="231" t="s">
        <v>239</v>
      </c>
    </row>
    <row r="158" spans="1:65" s="15" customFormat="1" ht="11.25">
      <c r="B158" s="232"/>
      <c r="C158" s="233"/>
      <c r="D158" s="212" t="s">
        <v>250</v>
      </c>
      <c r="E158" s="234" t="s">
        <v>1</v>
      </c>
      <c r="F158" s="235" t="s">
        <v>254</v>
      </c>
      <c r="G158" s="233"/>
      <c r="H158" s="236">
        <v>60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250</v>
      </c>
      <c r="AU158" s="242" t="s">
        <v>86</v>
      </c>
      <c r="AV158" s="15" t="s">
        <v>255</v>
      </c>
      <c r="AW158" s="15" t="s">
        <v>31</v>
      </c>
      <c r="AX158" s="15" t="s">
        <v>75</v>
      </c>
      <c r="AY158" s="242" t="s">
        <v>239</v>
      </c>
    </row>
    <row r="159" spans="1:65" s="14" customFormat="1" ht="11.25">
      <c r="B159" s="221"/>
      <c r="C159" s="222"/>
      <c r="D159" s="212" t="s">
        <v>250</v>
      </c>
      <c r="E159" s="223" t="s">
        <v>1</v>
      </c>
      <c r="F159" s="224" t="s">
        <v>8858</v>
      </c>
      <c r="G159" s="222"/>
      <c r="H159" s="225">
        <v>-5.3070000000000004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250</v>
      </c>
      <c r="AU159" s="231" t="s">
        <v>86</v>
      </c>
      <c r="AV159" s="14" t="s">
        <v>86</v>
      </c>
      <c r="AW159" s="14" t="s">
        <v>31</v>
      </c>
      <c r="AX159" s="14" t="s">
        <v>75</v>
      </c>
      <c r="AY159" s="231" t="s">
        <v>239</v>
      </c>
    </row>
    <row r="160" spans="1:65" s="14" customFormat="1" ht="11.25">
      <c r="B160" s="221"/>
      <c r="C160" s="222"/>
      <c r="D160" s="212" t="s">
        <v>250</v>
      </c>
      <c r="E160" s="223" t="s">
        <v>1</v>
      </c>
      <c r="F160" s="224" t="s">
        <v>8859</v>
      </c>
      <c r="G160" s="222"/>
      <c r="H160" s="225">
        <v>7.0000000000000001E-3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250</v>
      </c>
      <c r="AU160" s="231" t="s">
        <v>86</v>
      </c>
      <c r="AV160" s="14" t="s">
        <v>86</v>
      </c>
      <c r="AW160" s="14" t="s">
        <v>31</v>
      </c>
      <c r="AX160" s="14" t="s">
        <v>75</v>
      </c>
      <c r="AY160" s="231" t="s">
        <v>239</v>
      </c>
    </row>
    <row r="161" spans="1:65" s="16" customFormat="1" ht="11.25">
      <c r="B161" s="243"/>
      <c r="C161" s="244"/>
      <c r="D161" s="212" t="s">
        <v>250</v>
      </c>
      <c r="E161" s="245" t="s">
        <v>1</v>
      </c>
      <c r="F161" s="246" t="s">
        <v>264</v>
      </c>
      <c r="G161" s="244"/>
      <c r="H161" s="247">
        <v>54.699999999999996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250</v>
      </c>
      <c r="AU161" s="253" t="s">
        <v>86</v>
      </c>
      <c r="AV161" s="16" t="s">
        <v>246</v>
      </c>
      <c r="AW161" s="16" t="s">
        <v>31</v>
      </c>
      <c r="AX161" s="16" t="s">
        <v>83</v>
      </c>
      <c r="AY161" s="253" t="s">
        <v>239</v>
      </c>
    </row>
    <row r="162" spans="1:65" s="2" customFormat="1" ht="16.5" customHeight="1">
      <c r="A162" s="35"/>
      <c r="B162" s="36"/>
      <c r="C162" s="254" t="s">
        <v>299</v>
      </c>
      <c r="D162" s="254" t="s">
        <v>340</v>
      </c>
      <c r="E162" s="255" t="s">
        <v>3818</v>
      </c>
      <c r="F162" s="256" t="s">
        <v>3819</v>
      </c>
      <c r="G162" s="257" t="s">
        <v>343</v>
      </c>
      <c r="H162" s="258">
        <v>109.4</v>
      </c>
      <c r="I162" s="259"/>
      <c r="J162" s="260">
        <f>ROUND(I162*H162,2)</f>
        <v>0</v>
      </c>
      <c r="K162" s="256" t="s">
        <v>245</v>
      </c>
      <c r="L162" s="261"/>
      <c r="M162" s="262" t="s">
        <v>1</v>
      </c>
      <c r="N162" s="263" t="s">
        <v>40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319</v>
      </c>
      <c r="AT162" s="203" t="s">
        <v>340</v>
      </c>
      <c r="AU162" s="203" t="s">
        <v>86</v>
      </c>
      <c r="AY162" s="18" t="s">
        <v>239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246</v>
      </c>
      <c r="BM162" s="203" t="s">
        <v>8860</v>
      </c>
    </row>
    <row r="163" spans="1:65" s="13" customFormat="1" ht="11.25">
      <c r="B163" s="210"/>
      <c r="C163" s="211"/>
      <c r="D163" s="212" t="s">
        <v>250</v>
      </c>
      <c r="E163" s="213" t="s">
        <v>1</v>
      </c>
      <c r="F163" s="214" t="s">
        <v>8580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250</v>
      </c>
      <c r="AU163" s="220" t="s">
        <v>86</v>
      </c>
      <c r="AV163" s="13" t="s">
        <v>83</v>
      </c>
      <c r="AW163" s="13" t="s">
        <v>31</v>
      </c>
      <c r="AX163" s="13" t="s">
        <v>75</v>
      </c>
      <c r="AY163" s="220" t="s">
        <v>239</v>
      </c>
    </row>
    <row r="164" spans="1:65" s="13" customFormat="1" ht="11.25">
      <c r="B164" s="210"/>
      <c r="C164" s="211"/>
      <c r="D164" s="212" t="s">
        <v>250</v>
      </c>
      <c r="E164" s="213" t="s">
        <v>1</v>
      </c>
      <c r="F164" s="214" t="s">
        <v>8861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250</v>
      </c>
      <c r="AU164" s="220" t="s">
        <v>86</v>
      </c>
      <c r="AV164" s="13" t="s">
        <v>83</v>
      </c>
      <c r="AW164" s="13" t="s">
        <v>31</v>
      </c>
      <c r="AX164" s="13" t="s">
        <v>75</v>
      </c>
      <c r="AY164" s="220" t="s">
        <v>239</v>
      </c>
    </row>
    <row r="165" spans="1:65" s="13" customFormat="1" ht="11.25">
      <c r="B165" s="210"/>
      <c r="C165" s="211"/>
      <c r="D165" s="212" t="s">
        <v>250</v>
      </c>
      <c r="E165" s="213" t="s">
        <v>1</v>
      </c>
      <c r="F165" s="214" t="s">
        <v>8862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250</v>
      </c>
      <c r="AU165" s="220" t="s">
        <v>86</v>
      </c>
      <c r="AV165" s="13" t="s">
        <v>83</v>
      </c>
      <c r="AW165" s="13" t="s">
        <v>31</v>
      </c>
      <c r="AX165" s="13" t="s">
        <v>75</v>
      </c>
      <c r="AY165" s="220" t="s">
        <v>239</v>
      </c>
    </row>
    <row r="166" spans="1:65" s="14" customFormat="1" ht="11.25">
      <c r="B166" s="221"/>
      <c r="C166" s="222"/>
      <c r="D166" s="212" t="s">
        <v>250</v>
      </c>
      <c r="E166" s="223" t="s">
        <v>1</v>
      </c>
      <c r="F166" s="224" t="s">
        <v>8863</v>
      </c>
      <c r="G166" s="222"/>
      <c r="H166" s="225">
        <v>109.4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250</v>
      </c>
      <c r="AU166" s="231" t="s">
        <v>86</v>
      </c>
      <c r="AV166" s="14" t="s">
        <v>86</v>
      </c>
      <c r="AW166" s="14" t="s">
        <v>31</v>
      </c>
      <c r="AX166" s="14" t="s">
        <v>83</v>
      </c>
      <c r="AY166" s="231" t="s">
        <v>239</v>
      </c>
    </row>
    <row r="167" spans="1:65" s="2" customFormat="1" ht="24.2" customHeight="1">
      <c r="A167" s="35"/>
      <c r="B167" s="36"/>
      <c r="C167" s="192" t="s">
        <v>309</v>
      </c>
      <c r="D167" s="192" t="s">
        <v>241</v>
      </c>
      <c r="E167" s="193" t="s">
        <v>347</v>
      </c>
      <c r="F167" s="194" t="s">
        <v>348</v>
      </c>
      <c r="G167" s="195" t="s">
        <v>244</v>
      </c>
      <c r="H167" s="196">
        <v>90</v>
      </c>
      <c r="I167" s="197"/>
      <c r="J167" s="198">
        <f>ROUND(I167*H167,2)</f>
        <v>0</v>
      </c>
      <c r="K167" s="194" t="s">
        <v>245</v>
      </c>
      <c r="L167" s="40"/>
      <c r="M167" s="199" t="s">
        <v>1</v>
      </c>
      <c r="N167" s="200" t="s">
        <v>40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246</v>
      </c>
      <c r="AT167" s="203" t="s">
        <v>241</v>
      </c>
      <c r="AU167" s="203" t="s">
        <v>86</v>
      </c>
      <c r="AY167" s="18" t="s">
        <v>239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246</v>
      </c>
      <c r="BM167" s="203" t="s">
        <v>8864</v>
      </c>
    </row>
    <row r="168" spans="1:65" s="2" customFormat="1" ht="11.25">
      <c r="A168" s="35"/>
      <c r="B168" s="36"/>
      <c r="C168" s="37"/>
      <c r="D168" s="205" t="s">
        <v>248</v>
      </c>
      <c r="E168" s="37"/>
      <c r="F168" s="206" t="s">
        <v>350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248</v>
      </c>
      <c r="AU168" s="18" t="s">
        <v>86</v>
      </c>
    </row>
    <row r="169" spans="1:65" s="13" customFormat="1" ht="11.25">
      <c r="B169" s="210"/>
      <c r="C169" s="211"/>
      <c r="D169" s="212" t="s">
        <v>250</v>
      </c>
      <c r="E169" s="213" t="s">
        <v>1</v>
      </c>
      <c r="F169" s="214" t="s">
        <v>8865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250</v>
      </c>
      <c r="AU169" s="220" t="s">
        <v>86</v>
      </c>
      <c r="AV169" s="13" t="s">
        <v>83</v>
      </c>
      <c r="AW169" s="13" t="s">
        <v>31</v>
      </c>
      <c r="AX169" s="13" t="s">
        <v>75</v>
      </c>
      <c r="AY169" s="220" t="s">
        <v>239</v>
      </c>
    </row>
    <row r="170" spans="1:65" s="13" customFormat="1" ht="11.25">
      <c r="B170" s="210"/>
      <c r="C170" s="211"/>
      <c r="D170" s="212" t="s">
        <v>250</v>
      </c>
      <c r="E170" s="213" t="s">
        <v>1</v>
      </c>
      <c r="F170" s="214" t="s">
        <v>8866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250</v>
      </c>
      <c r="AU170" s="220" t="s">
        <v>86</v>
      </c>
      <c r="AV170" s="13" t="s">
        <v>83</v>
      </c>
      <c r="AW170" s="13" t="s">
        <v>31</v>
      </c>
      <c r="AX170" s="13" t="s">
        <v>75</v>
      </c>
      <c r="AY170" s="220" t="s">
        <v>239</v>
      </c>
    </row>
    <row r="171" spans="1:65" s="13" customFormat="1" ht="11.25">
      <c r="B171" s="210"/>
      <c r="C171" s="211"/>
      <c r="D171" s="212" t="s">
        <v>250</v>
      </c>
      <c r="E171" s="213" t="s">
        <v>1</v>
      </c>
      <c r="F171" s="214" t="s">
        <v>8867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250</v>
      </c>
      <c r="AU171" s="220" t="s">
        <v>86</v>
      </c>
      <c r="AV171" s="13" t="s">
        <v>83</v>
      </c>
      <c r="AW171" s="13" t="s">
        <v>31</v>
      </c>
      <c r="AX171" s="13" t="s">
        <v>75</v>
      </c>
      <c r="AY171" s="220" t="s">
        <v>239</v>
      </c>
    </row>
    <row r="172" spans="1:65" s="14" customFormat="1" ht="11.25">
      <c r="B172" s="221"/>
      <c r="C172" s="222"/>
      <c r="D172" s="212" t="s">
        <v>250</v>
      </c>
      <c r="E172" s="223" t="s">
        <v>1</v>
      </c>
      <c r="F172" s="224" t="s">
        <v>8868</v>
      </c>
      <c r="G172" s="222"/>
      <c r="H172" s="225">
        <v>169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250</v>
      </c>
      <c r="AU172" s="231" t="s">
        <v>86</v>
      </c>
      <c r="AV172" s="14" t="s">
        <v>86</v>
      </c>
      <c r="AW172" s="14" t="s">
        <v>31</v>
      </c>
      <c r="AX172" s="14" t="s">
        <v>75</v>
      </c>
      <c r="AY172" s="231" t="s">
        <v>239</v>
      </c>
    </row>
    <row r="173" spans="1:65" s="13" customFormat="1" ht="22.5">
      <c r="B173" s="210"/>
      <c r="C173" s="211"/>
      <c r="D173" s="212" t="s">
        <v>250</v>
      </c>
      <c r="E173" s="213" t="s">
        <v>1</v>
      </c>
      <c r="F173" s="214" t="s">
        <v>8869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250</v>
      </c>
      <c r="AU173" s="220" t="s">
        <v>86</v>
      </c>
      <c r="AV173" s="13" t="s">
        <v>83</v>
      </c>
      <c r="AW173" s="13" t="s">
        <v>31</v>
      </c>
      <c r="AX173" s="13" t="s">
        <v>75</v>
      </c>
      <c r="AY173" s="220" t="s">
        <v>239</v>
      </c>
    </row>
    <row r="174" spans="1:65" s="14" customFormat="1" ht="11.25">
      <c r="B174" s="221"/>
      <c r="C174" s="222"/>
      <c r="D174" s="212" t="s">
        <v>250</v>
      </c>
      <c r="E174" s="223" t="s">
        <v>1</v>
      </c>
      <c r="F174" s="224" t="s">
        <v>8870</v>
      </c>
      <c r="G174" s="222"/>
      <c r="H174" s="225">
        <v>-70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250</v>
      </c>
      <c r="AU174" s="231" t="s">
        <v>86</v>
      </c>
      <c r="AV174" s="14" t="s">
        <v>86</v>
      </c>
      <c r="AW174" s="14" t="s">
        <v>31</v>
      </c>
      <c r="AX174" s="14" t="s">
        <v>75</v>
      </c>
      <c r="AY174" s="231" t="s">
        <v>239</v>
      </c>
    </row>
    <row r="175" spans="1:65" s="13" customFormat="1" ht="11.25">
      <c r="B175" s="210"/>
      <c r="C175" s="211"/>
      <c r="D175" s="212" t="s">
        <v>250</v>
      </c>
      <c r="E175" s="213" t="s">
        <v>1</v>
      </c>
      <c r="F175" s="214" t="s">
        <v>8871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250</v>
      </c>
      <c r="AU175" s="220" t="s">
        <v>86</v>
      </c>
      <c r="AV175" s="13" t="s">
        <v>83</v>
      </c>
      <c r="AW175" s="13" t="s">
        <v>31</v>
      </c>
      <c r="AX175" s="13" t="s">
        <v>75</v>
      </c>
      <c r="AY175" s="220" t="s">
        <v>239</v>
      </c>
    </row>
    <row r="176" spans="1:65" s="14" customFormat="1" ht="11.25">
      <c r="B176" s="221"/>
      <c r="C176" s="222"/>
      <c r="D176" s="212" t="s">
        <v>250</v>
      </c>
      <c r="E176" s="223" t="s">
        <v>1</v>
      </c>
      <c r="F176" s="224" t="s">
        <v>8872</v>
      </c>
      <c r="G176" s="222"/>
      <c r="H176" s="225">
        <v>-9.6080000000000005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250</v>
      </c>
      <c r="AU176" s="231" t="s">
        <v>86</v>
      </c>
      <c r="AV176" s="14" t="s">
        <v>86</v>
      </c>
      <c r="AW176" s="14" t="s">
        <v>31</v>
      </c>
      <c r="AX176" s="14" t="s">
        <v>75</v>
      </c>
      <c r="AY176" s="231" t="s">
        <v>239</v>
      </c>
    </row>
    <row r="177" spans="1:65" s="14" customFormat="1" ht="11.25">
      <c r="B177" s="221"/>
      <c r="C177" s="222"/>
      <c r="D177" s="212" t="s">
        <v>250</v>
      </c>
      <c r="E177" s="223" t="s">
        <v>1</v>
      </c>
      <c r="F177" s="224" t="s">
        <v>8873</v>
      </c>
      <c r="G177" s="222"/>
      <c r="H177" s="225">
        <v>0.60799999999999998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250</v>
      </c>
      <c r="AU177" s="231" t="s">
        <v>86</v>
      </c>
      <c r="AV177" s="14" t="s">
        <v>86</v>
      </c>
      <c r="AW177" s="14" t="s">
        <v>31</v>
      </c>
      <c r="AX177" s="14" t="s">
        <v>75</v>
      </c>
      <c r="AY177" s="231" t="s">
        <v>239</v>
      </c>
    </row>
    <row r="178" spans="1:65" s="16" customFormat="1" ht="11.25">
      <c r="B178" s="243"/>
      <c r="C178" s="244"/>
      <c r="D178" s="212" t="s">
        <v>250</v>
      </c>
      <c r="E178" s="245" t="s">
        <v>1</v>
      </c>
      <c r="F178" s="246" t="s">
        <v>264</v>
      </c>
      <c r="G178" s="244"/>
      <c r="H178" s="247">
        <v>90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250</v>
      </c>
      <c r="AU178" s="253" t="s">
        <v>86</v>
      </c>
      <c r="AV178" s="16" t="s">
        <v>246</v>
      </c>
      <c r="AW178" s="16" t="s">
        <v>31</v>
      </c>
      <c r="AX178" s="16" t="s">
        <v>83</v>
      </c>
      <c r="AY178" s="253" t="s">
        <v>239</v>
      </c>
    </row>
    <row r="179" spans="1:65" s="2" customFormat="1" ht="24.2" customHeight="1">
      <c r="A179" s="35"/>
      <c r="B179" s="36"/>
      <c r="C179" s="254" t="s">
        <v>319</v>
      </c>
      <c r="D179" s="254" t="s">
        <v>340</v>
      </c>
      <c r="E179" s="255" t="s">
        <v>5700</v>
      </c>
      <c r="F179" s="256" t="s">
        <v>5701</v>
      </c>
      <c r="G179" s="257" t="s">
        <v>343</v>
      </c>
      <c r="H179" s="258">
        <v>14.85</v>
      </c>
      <c r="I179" s="259"/>
      <c r="J179" s="260">
        <f>ROUND(I179*H179,2)</f>
        <v>0</v>
      </c>
      <c r="K179" s="256" t="s">
        <v>1</v>
      </c>
      <c r="L179" s="261"/>
      <c r="M179" s="262" t="s">
        <v>1</v>
      </c>
      <c r="N179" s="263" t="s">
        <v>40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319</v>
      </c>
      <c r="AT179" s="203" t="s">
        <v>340</v>
      </c>
      <c r="AU179" s="203" t="s">
        <v>86</v>
      </c>
      <c r="AY179" s="18" t="s">
        <v>239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246</v>
      </c>
      <c r="BM179" s="203" t="s">
        <v>8874</v>
      </c>
    </row>
    <row r="180" spans="1:65" s="13" customFormat="1" ht="11.25">
      <c r="B180" s="210"/>
      <c r="C180" s="211"/>
      <c r="D180" s="212" t="s">
        <v>250</v>
      </c>
      <c r="E180" s="213" t="s">
        <v>1</v>
      </c>
      <c r="F180" s="214" t="s">
        <v>8875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250</v>
      </c>
      <c r="AU180" s="220" t="s">
        <v>86</v>
      </c>
      <c r="AV180" s="13" t="s">
        <v>83</v>
      </c>
      <c r="AW180" s="13" t="s">
        <v>31</v>
      </c>
      <c r="AX180" s="13" t="s">
        <v>75</v>
      </c>
      <c r="AY180" s="220" t="s">
        <v>239</v>
      </c>
    </row>
    <row r="181" spans="1:65" s="13" customFormat="1" ht="11.25">
      <c r="B181" s="210"/>
      <c r="C181" s="211"/>
      <c r="D181" s="212" t="s">
        <v>250</v>
      </c>
      <c r="E181" s="213" t="s">
        <v>1</v>
      </c>
      <c r="F181" s="214" t="s">
        <v>8876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250</v>
      </c>
      <c r="AU181" s="220" t="s">
        <v>86</v>
      </c>
      <c r="AV181" s="13" t="s">
        <v>83</v>
      </c>
      <c r="AW181" s="13" t="s">
        <v>31</v>
      </c>
      <c r="AX181" s="13" t="s">
        <v>75</v>
      </c>
      <c r="AY181" s="220" t="s">
        <v>239</v>
      </c>
    </row>
    <row r="182" spans="1:65" s="14" customFormat="1" ht="11.25">
      <c r="B182" s="221"/>
      <c r="C182" s="222"/>
      <c r="D182" s="212" t="s">
        <v>250</v>
      </c>
      <c r="E182" s="223" t="s">
        <v>1</v>
      </c>
      <c r="F182" s="224" t="s">
        <v>8877</v>
      </c>
      <c r="G182" s="222"/>
      <c r="H182" s="225">
        <v>14.85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250</v>
      </c>
      <c r="AU182" s="231" t="s">
        <v>86</v>
      </c>
      <c r="AV182" s="14" t="s">
        <v>86</v>
      </c>
      <c r="AW182" s="14" t="s">
        <v>31</v>
      </c>
      <c r="AX182" s="14" t="s">
        <v>83</v>
      </c>
      <c r="AY182" s="231" t="s">
        <v>239</v>
      </c>
    </row>
    <row r="183" spans="1:65" s="2" customFormat="1" ht="16.5" customHeight="1">
      <c r="A183" s="35"/>
      <c r="B183" s="36"/>
      <c r="C183" s="254" t="s">
        <v>327</v>
      </c>
      <c r="D183" s="254" t="s">
        <v>340</v>
      </c>
      <c r="E183" s="255" t="s">
        <v>8591</v>
      </c>
      <c r="F183" s="256" t="s">
        <v>8592</v>
      </c>
      <c r="G183" s="257" t="s">
        <v>343</v>
      </c>
      <c r="H183" s="258">
        <v>162</v>
      </c>
      <c r="I183" s="259"/>
      <c r="J183" s="260">
        <f>ROUND(I183*H183,2)</f>
        <v>0</v>
      </c>
      <c r="K183" s="256" t="s">
        <v>245</v>
      </c>
      <c r="L183" s="261"/>
      <c r="M183" s="262" t="s">
        <v>1</v>
      </c>
      <c r="N183" s="263" t="s">
        <v>40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319</v>
      </c>
      <c r="AT183" s="203" t="s">
        <v>340</v>
      </c>
      <c r="AU183" s="203" t="s">
        <v>86</v>
      </c>
      <c r="AY183" s="18" t="s">
        <v>239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246</v>
      </c>
      <c r="BM183" s="203" t="s">
        <v>8878</v>
      </c>
    </row>
    <row r="184" spans="1:65" s="13" customFormat="1" ht="11.25">
      <c r="B184" s="210"/>
      <c r="C184" s="211"/>
      <c r="D184" s="212" t="s">
        <v>250</v>
      </c>
      <c r="E184" s="213" t="s">
        <v>1</v>
      </c>
      <c r="F184" s="214" t="s">
        <v>8594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250</v>
      </c>
      <c r="AU184" s="220" t="s">
        <v>86</v>
      </c>
      <c r="AV184" s="13" t="s">
        <v>83</v>
      </c>
      <c r="AW184" s="13" t="s">
        <v>31</v>
      </c>
      <c r="AX184" s="13" t="s">
        <v>75</v>
      </c>
      <c r="AY184" s="220" t="s">
        <v>239</v>
      </c>
    </row>
    <row r="185" spans="1:65" s="13" customFormat="1" ht="11.25">
      <c r="B185" s="210"/>
      <c r="C185" s="211"/>
      <c r="D185" s="212" t="s">
        <v>250</v>
      </c>
      <c r="E185" s="213" t="s">
        <v>1</v>
      </c>
      <c r="F185" s="214" t="s">
        <v>8879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250</v>
      </c>
      <c r="AU185" s="220" t="s">
        <v>86</v>
      </c>
      <c r="AV185" s="13" t="s">
        <v>83</v>
      </c>
      <c r="AW185" s="13" t="s">
        <v>31</v>
      </c>
      <c r="AX185" s="13" t="s">
        <v>75</v>
      </c>
      <c r="AY185" s="220" t="s">
        <v>239</v>
      </c>
    </row>
    <row r="186" spans="1:65" s="14" customFormat="1" ht="11.25">
      <c r="B186" s="221"/>
      <c r="C186" s="222"/>
      <c r="D186" s="212" t="s">
        <v>250</v>
      </c>
      <c r="E186" s="223" t="s">
        <v>1</v>
      </c>
      <c r="F186" s="224" t="s">
        <v>8880</v>
      </c>
      <c r="G186" s="222"/>
      <c r="H186" s="225">
        <v>162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250</v>
      </c>
      <c r="AU186" s="231" t="s">
        <v>86</v>
      </c>
      <c r="AV186" s="14" t="s">
        <v>86</v>
      </c>
      <c r="AW186" s="14" t="s">
        <v>31</v>
      </c>
      <c r="AX186" s="14" t="s">
        <v>83</v>
      </c>
      <c r="AY186" s="231" t="s">
        <v>239</v>
      </c>
    </row>
    <row r="187" spans="1:65" s="2" customFormat="1" ht="37.9" customHeight="1">
      <c r="A187" s="35"/>
      <c r="B187" s="36"/>
      <c r="C187" s="192" t="s">
        <v>151</v>
      </c>
      <c r="D187" s="192" t="s">
        <v>241</v>
      </c>
      <c r="E187" s="193" t="s">
        <v>300</v>
      </c>
      <c r="F187" s="194" t="s">
        <v>301</v>
      </c>
      <c r="G187" s="195" t="s">
        <v>244</v>
      </c>
      <c r="H187" s="196">
        <v>158.26</v>
      </c>
      <c r="I187" s="197"/>
      <c r="J187" s="198">
        <f>ROUND(I187*H187,2)</f>
        <v>0</v>
      </c>
      <c r="K187" s="194" t="s">
        <v>245</v>
      </c>
      <c r="L187" s="40"/>
      <c r="M187" s="199" t="s">
        <v>1</v>
      </c>
      <c r="N187" s="200" t="s">
        <v>40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246</v>
      </c>
      <c r="AT187" s="203" t="s">
        <v>241</v>
      </c>
      <c r="AU187" s="203" t="s">
        <v>86</v>
      </c>
      <c r="AY187" s="18" t="s">
        <v>239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246</v>
      </c>
      <c r="BM187" s="203" t="s">
        <v>8881</v>
      </c>
    </row>
    <row r="188" spans="1:65" s="2" customFormat="1" ht="11.25">
      <c r="A188" s="35"/>
      <c r="B188" s="36"/>
      <c r="C188" s="37"/>
      <c r="D188" s="205" t="s">
        <v>248</v>
      </c>
      <c r="E188" s="37"/>
      <c r="F188" s="206" t="s">
        <v>303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248</v>
      </c>
      <c r="AU188" s="18" t="s">
        <v>86</v>
      </c>
    </row>
    <row r="189" spans="1:65" s="13" customFormat="1" ht="11.25">
      <c r="B189" s="210"/>
      <c r="C189" s="211"/>
      <c r="D189" s="212" t="s">
        <v>250</v>
      </c>
      <c r="E189" s="213" t="s">
        <v>1</v>
      </c>
      <c r="F189" s="214" t="s">
        <v>8882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250</v>
      </c>
      <c r="AU189" s="220" t="s">
        <v>86</v>
      </c>
      <c r="AV189" s="13" t="s">
        <v>83</v>
      </c>
      <c r="AW189" s="13" t="s">
        <v>31</v>
      </c>
      <c r="AX189" s="13" t="s">
        <v>75</v>
      </c>
      <c r="AY189" s="220" t="s">
        <v>239</v>
      </c>
    </row>
    <row r="190" spans="1:65" s="13" customFormat="1" ht="11.25">
      <c r="B190" s="210"/>
      <c r="C190" s="211"/>
      <c r="D190" s="212" t="s">
        <v>250</v>
      </c>
      <c r="E190" s="213" t="s">
        <v>1</v>
      </c>
      <c r="F190" s="214" t="s">
        <v>3762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250</v>
      </c>
      <c r="AU190" s="220" t="s">
        <v>86</v>
      </c>
      <c r="AV190" s="13" t="s">
        <v>83</v>
      </c>
      <c r="AW190" s="13" t="s">
        <v>31</v>
      </c>
      <c r="AX190" s="13" t="s">
        <v>75</v>
      </c>
      <c r="AY190" s="220" t="s">
        <v>239</v>
      </c>
    </row>
    <row r="191" spans="1:65" s="13" customFormat="1" ht="11.25">
      <c r="B191" s="210"/>
      <c r="C191" s="211"/>
      <c r="D191" s="212" t="s">
        <v>250</v>
      </c>
      <c r="E191" s="213" t="s">
        <v>1</v>
      </c>
      <c r="F191" s="214" t="s">
        <v>3763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250</v>
      </c>
      <c r="AU191" s="220" t="s">
        <v>86</v>
      </c>
      <c r="AV191" s="13" t="s">
        <v>83</v>
      </c>
      <c r="AW191" s="13" t="s">
        <v>31</v>
      </c>
      <c r="AX191" s="13" t="s">
        <v>75</v>
      </c>
      <c r="AY191" s="220" t="s">
        <v>239</v>
      </c>
    </row>
    <row r="192" spans="1:65" s="13" customFormat="1" ht="11.25">
      <c r="B192" s="210"/>
      <c r="C192" s="211"/>
      <c r="D192" s="212" t="s">
        <v>250</v>
      </c>
      <c r="E192" s="213" t="s">
        <v>1</v>
      </c>
      <c r="F192" s="214" t="s">
        <v>3764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250</v>
      </c>
      <c r="AU192" s="220" t="s">
        <v>86</v>
      </c>
      <c r="AV192" s="13" t="s">
        <v>83</v>
      </c>
      <c r="AW192" s="13" t="s">
        <v>31</v>
      </c>
      <c r="AX192" s="13" t="s">
        <v>75</v>
      </c>
      <c r="AY192" s="220" t="s">
        <v>239</v>
      </c>
    </row>
    <row r="193" spans="1:65" s="13" customFormat="1" ht="11.25">
      <c r="B193" s="210"/>
      <c r="C193" s="211"/>
      <c r="D193" s="212" t="s">
        <v>250</v>
      </c>
      <c r="E193" s="213" t="s">
        <v>1</v>
      </c>
      <c r="F193" s="214" t="s">
        <v>3765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250</v>
      </c>
      <c r="AU193" s="220" t="s">
        <v>86</v>
      </c>
      <c r="AV193" s="13" t="s">
        <v>83</v>
      </c>
      <c r="AW193" s="13" t="s">
        <v>31</v>
      </c>
      <c r="AX193" s="13" t="s">
        <v>75</v>
      </c>
      <c r="AY193" s="220" t="s">
        <v>239</v>
      </c>
    </row>
    <row r="194" spans="1:65" s="14" customFormat="1" ht="11.25">
      <c r="B194" s="221"/>
      <c r="C194" s="222"/>
      <c r="D194" s="212" t="s">
        <v>250</v>
      </c>
      <c r="E194" s="223" t="s">
        <v>1</v>
      </c>
      <c r="F194" s="224" t="s">
        <v>8883</v>
      </c>
      <c r="G194" s="222"/>
      <c r="H194" s="225">
        <v>64.7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250</v>
      </c>
      <c r="AU194" s="231" t="s">
        <v>86</v>
      </c>
      <c r="AV194" s="14" t="s">
        <v>86</v>
      </c>
      <c r="AW194" s="14" t="s">
        <v>31</v>
      </c>
      <c r="AX194" s="14" t="s">
        <v>75</v>
      </c>
      <c r="AY194" s="231" t="s">
        <v>239</v>
      </c>
    </row>
    <row r="195" spans="1:65" s="13" customFormat="1" ht="11.25">
      <c r="B195" s="210"/>
      <c r="C195" s="211"/>
      <c r="D195" s="212" t="s">
        <v>250</v>
      </c>
      <c r="E195" s="213" t="s">
        <v>1</v>
      </c>
      <c r="F195" s="214" t="s">
        <v>369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250</v>
      </c>
      <c r="AU195" s="220" t="s">
        <v>86</v>
      </c>
      <c r="AV195" s="13" t="s">
        <v>83</v>
      </c>
      <c r="AW195" s="13" t="s">
        <v>31</v>
      </c>
      <c r="AX195" s="13" t="s">
        <v>75</v>
      </c>
      <c r="AY195" s="220" t="s">
        <v>239</v>
      </c>
    </row>
    <row r="196" spans="1:65" s="14" customFormat="1" ht="11.25">
      <c r="B196" s="221"/>
      <c r="C196" s="222"/>
      <c r="D196" s="212" t="s">
        <v>250</v>
      </c>
      <c r="E196" s="223" t="s">
        <v>1</v>
      </c>
      <c r="F196" s="224" t="s">
        <v>4005</v>
      </c>
      <c r="G196" s="222"/>
      <c r="H196" s="225">
        <v>90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250</v>
      </c>
      <c r="AU196" s="231" t="s">
        <v>86</v>
      </c>
      <c r="AV196" s="14" t="s">
        <v>86</v>
      </c>
      <c r="AW196" s="14" t="s">
        <v>31</v>
      </c>
      <c r="AX196" s="14" t="s">
        <v>75</v>
      </c>
      <c r="AY196" s="231" t="s">
        <v>239</v>
      </c>
    </row>
    <row r="197" spans="1:65" s="13" customFormat="1" ht="11.25">
      <c r="B197" s="210"/>
      <c r="C197" s="211"/>
      <c r="D197" s="212" t="s">
        <v>250</v>
      </c>
      <c r="E197" s="213" t="s">
        <v>1</v>
      </c>
      <c r="F197" s="214" t="s">
        <v>8884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250</v>
      </c>
      <c r="AU197" s="220" t="s">
        <v>86</v>
      </c>
      <c r="AV197" s="13" t="s">
        <v>83</v>
      </c>
      <c r="AW197" s="13" t="s">
        <v>31</v>
      </c>
      <c r="AX197" s="13" t="s">
        <v>75</v>
      </c>
      <c r="AY197" s="220" t="s">
        <v>239</v>
      </c>
    </row>
    <row r="198" spans="1:65" s="14" customFormat="1" ht="11.25">
      <c r="B198" s="221"/>
      <c r="C198" s="222"/>
      <c r="D198" s="212" t="s">
        <v>250</v>
      </c>
      <c r="E198" s="223" t="s">
        <v>1</v>
      </c>
      <c r="F198" s="224" t="s">
        <v>8885</v>
      </c>
      <c r="G198" s="222"/>
      <c r="H198" s="225">
        <v>3.56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250</v>
      </c>
      <c r="AU198" s="231" t="s">
        <v>86</v>
      </c>
      <c r="AV198" s="14" t="s">
        <v>86</v>
      </c>
      <c r="AW198" s="14" t="s">
        <v>31</v>
      </c>
      <c r="AX198" s="14" t="s">
        <v>75</v>
      </c>
      <c r="AY198" s="231" t="s">
        <v>239</v>
      </c>
    </row>
    <row r="199" spans="1:65" s="16" customFormat="1" ht="11.25">
      <c r="B199" s="243"/>
      <c r="C199" s="244"/>
      <c r="D199" s="212" t="s">
        <v>250</v>
      </c>
      <c r="E199" s="245" t="s">
        <v>1</v>
      </c>
      <c r="F199" s="246" t="s">
        <v>264</v>
      </c>
      <c r="G199" s="244"/>
      <c r="H199" s="247">
        <v>158.26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250</v>
      </c>
      <c r="AU199" s="253" t="s">
        <v>86</v>
      </c>
      <c r="AV199" s="16" t="s">
        <v>246</v>
      </c>
      <c r="AW199" s="16" t="s">
        <v>31</v>
      </c>
      <c r="AX199" s="16" t="s">
        <v>83</v>
      </c>
      <c r="AY199" s="253" t="s">
        <v>239</v>
      </c>
    </row>
    <row r="200" spans="1:65" s="2" customFormat="1" ht="37.9" customHeight="1">
      <c r="A200" s="35"/>
      <c r="B200" s="36"/>
      <c r="C200" s="192" t="s">
        <v>154</v>
      </c>
      <c r="D200" s="192" t="s">
        <v>241</v>
      </c>
      <c r="E200" s="193" t="s">
        <v>310</v>
      </c>
      <c r="F200" s="194" t="s">
        <v>311</v>
      </c>
      <c r="G200" s="195" t="s">
        <v>244</v>
      </c>
      <c r="H200" s="196">
        <v>118</v>
      </c>
      <c r="I200" s="197"/>
      <c r="J200" s="198">
        <f>ROUND(I200*H200,2)</f>
        <v>0</v>
      </c>
      <c r="K200" s="194" t="s">
        <v>245</v>
      </c>
      <c r="L200" s="40"/>
      <c r="M200" s="199" t="s">
        <v>1</v>
      </c>
      <c r="N200" s="200" t="s">
        <v>40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246</v>
      </c>
      <c r="AT200" s="203" t="s">
        <v>241</v>
      </c>
      <c r="AU200" s="203" t="s">
        <v>86</v>
      </c>
      <c r="AY200" s="18" t="s">
        <v>239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246</v>
      </c>
      <c r="BM200" s="203" t="s">
        <v>8886</v>
      </c>
    </row>
    <row r="201" spans="1:65" s="2" customFormat="1" ht="11.25">
      <c r="A201" s="35"/>
      <c r="B201" s="36"/>
      <c r="C201" s="37"/>
      <c r="D201" s="205" t="s">
        <v>248</v>
      </c>
      <c r="E201" s="37"/>
      <c r="F201" s="206" t="s">
        <v>313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248</v>
      </c>
      <c r="AU201" s="18" t="s">
        <v>86</v>
      </c>
    </row>
    <row r="202" spans="1:65" s="13" customFormat="1" ht="11.25">
      <c r="B202" s="210"/>
      <c r="C202" s="211"/>
      <c r="D202" s="212" t="s">
        <v>250</v>
      </c>
      <c r="E202" s="213" t="s">
        <v>1</v>
      </c>
      <c r="F202" s="214" t="s">
        <v>3771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250</v>
      </c>
      <c r="AU202" s="220" t="s">
        <v>86</v>
      </c>
      <c r="AV202" s="13" t="s">
        <v>83</v>
      </c>
      <c r="AW202" s="13" t="s">
        <v>31</v>
      </c>
      <c r="AX202" s="13" t="s">
        <v>75</v>
      </c>
      <c r="AY202" s="220" t="s">
        <v>239</v>
      </c>
    </row>
    <row r="203" spans="1:65" s="13" customFormat="1" ht="11.25">
      <c r="B203" s="210"/>
      <c r="C203" s="211"/>
      <c r="D203" s="212" t="s">
        <v>250</v>
      </c>
      <c r="E203" s="213" t="s">
        <v>1</v>
      </c>
      <c r="F203" s="214" t="s">
        <v>3772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250</v>
      </c>
      <c r="AU203" s="220" t="s">
        <v>86</v>
      </c>
      <c r="AV203" s="13" t="s">
        <v>83</v>
      </c>
      <c r="AW203" s="13" t="s">
        <v>31</v>
      </c>
      <c r="AX203" s="13" t="s">
        <v>75</v>
      </c>
      <c r="AY203" s="220" t="s">
        <v>239</v>
      </c>
    </row>
    <row r="204" spans="1:65" s="13" customFormat="1" ht="11.25">
      <c r="B204" s="210"/>
      <c r="C204" s="211"/>
      <c r="D204" s="212" t="s">
        <v>250</v>
      </c>
      <c r="E204" s="213" t="s">
        <v>1</v>
      </c>
      <c r="F204" s="214" t="s">
        <v>8887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250</v>
      </c>
      <c r="AU204" s="220" t="s">
        <v>86</v>
      </c>
      <c r="AV204" s="13" t="s">
        <v>83</v>
      </c>
      <c r="AW204" s="13" t="s">
        <v>31</v>
      </c>
      <c r="AX204" s="13" t="s">
        <v>75</v>
      </c>
      <c r="AY204" s="220" t="s">
        <v>239</v>
      </c>
    </row>
    <row r="205" spans="1:65" s="14" customFormat="1" ht="11.25">
      <c r="B205" s="221"/>
      <c r="C205" s="222"/>
      <c r="D205" s="212" t="s">
        <v>250</v>
      </c>
      <c r="E205" s="223" t="s">
        <v>1</v>
      </c>
      <c r="F205" s="224" t="s">
        <v>8888</v>
      </c>
      <c r="G205" s="222"/>
      <c r="H205" s="225">
        <v>118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250</v>
      </c>
      <c r="AU205" s="231" t="s">
        <v>86</v>
      </c>
      <c r="AV205" s="14" t="s">
        <v>86</v>
      </c>
      <c r="AW205" s="14" t="s">
        <v>31</v>
      </c>
      <c r="AX205" s="14" t="s">
        <v>83</v>
      </c>
      <c r="AY205" s="231" t="s">
        <v>239</v>
      </c>
    </row>
    <row r="206" spans="1:65" s="2" customFormat="1" ht="37.9" customHeight="1">
      <c r="A206" s="35"/>
      <c r="B206" s="36"/>
      <c r="C206" s="192" t="s">
        <v>157</v>
      </c>
      <c r="D206" s="192" t="s">
        <v>241</v>
      </c>
      <c r="E206" s="193" t="s">
        <v>320</v>
      </c>
      <c r="F206" s="194" t="s">
        <v>321</v>
      </c>
      <c r="G206" s="195" t="s">
        <v>244</v>
      </c>
      <c r="H206" s="196">
        <v>590</v>
      </c>
      <c r="I206" s="197"/>
      <c r="J206" s="198">
        <f>ROUND(I206*H206,2)</f>
        <v>0</v>
      </c>
      <c r="K206" s="194" t="s">
        <v>245</v>
      </c>
      <c r="L206" s="40"/>
      <c r="M206" s="199" t="s">
        <v>1</v>
      </c>
      <c r="N206" s="200" t="s">
        <v>40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246</v>
      </c>
      <c r="AT206" s="203" t="s">
        <v>241</v>
      </c>
      <c r="AU206" s="203" t="s">
        <v>86</v>
      </c>
      <c r="AY206" s="18" t="s">
        <v>239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83</v>
      </c>
      <c r="BK206" s="204">
        <f>ROUND(I206*H206,2)</f>
        <v>0</v>
      </c>
      <c r="BL206" s="18" t="s">
        <v>246</v>
      </c>
      <c r="BM206" s="203" t="s">
        <v>8889</v>
      </c>
    </row>
    <row r="207" spans="1:65" s="2" customFormat="1" ht="11.25">
      <c r="A207" s="35"/>
      <c r="B207" s="36"/>
      <c r="C207" s="37"/>
      <c r="D207" s="205" t="s">
        <v>248</v>
      </c>
      <c r="E207" s="37"/>
      <c r="F207" s="206" t="s">
        <v>323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248</v>
      </c>
      <c r="AU207" s="18" t="s">
        <v>86</v>
      </c>
    </row>
    <row r="208" spans="1:65" s="13" customFormat="1" ht="11.25">
      <c r="B208" s="210"/>
      <c r="C208" s="211"/>
      <c r="D208" s="212" t="s">
        <v>250</v>
      </c>
      <c r="E208" s="213" t="s">
        <v>1</v>
      </c>
      <c r="F208" s="214" t="s">
        <v>3781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250</v>
      </c>
      <c r="AU208" s="220" t="s">
        <v>86</v>
      </c>
      <c r="AV208" s="13" t="s">
        <v>83</v>
      </c>
      <c r="AW208" s="13" t="s">
        <v>31</v>
      </c>
      <c r="AX208" s="13" t="s">
        <v>75</v>
      </c>
      <c r="AY208" s="220" t="s">
        <v>239</v>
      </c>
    </row>
    <row r="209" spans="1:65" s="14" customFormat="1" ht="11.25">
      <c r="B209" s="221"/>
      <c r="C209" s="222"/>
      <c r="D209" s="212" t="s">
        <v>250</v>
      </c>
      <c r="E209" s="223" t="s">
        <v>1</v>
      </c>
      <c r="F209" s="224" t="s">
        <v>8890</v>
      </c>
      <c r="G209" s="222"/>
      <c r="H209" s="225">
        <v>590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250</v>
      </c>
      <c r="AU209" s="231" t="s">
        <v>86</v>
      </c>
      <c r="AV209" s="14" t="s">
        <v>86</v>
      </c>
      <c r="AW209" s="14" t="s">
        <v>31</v>
      </c>
      <c r="AX209" s="14" t="s">
        <v>83</v>
      </c>
      <c r="AY209" s="231" t="s">
        <v>239</v>
      </c>
    </row>
    <row r="210" spans="1:65" s="2" customFormat="1" ht="37.9" customHeight="1">
      <c r="A210" s="35"/>
      <c r="B210" s="36"/>
      <c r="C210" s="192" t="s">
        <v>161</v>
      </c>
      <c r="D210" s="192" t="s">
        <v>241</v>
      </c>
      <c r="E210" s="193" t="s">
        <v>3767</v>
      </c>
      <c r="F210" s="194" t="s">
        <v>3768</v>
      </c>
      <c r="G210" s="195" t="s">
        <v>244</v>
      </c>
      <c r="H210" s="196">
        <v>51</v>
      </c>
      <c r="I210" s="197"/>
      <c r="J210" s="198">
        <f>ROUND(I210*H210,2)</f>
        <v>0</v>
      </c>
      <c r="K210" s="194" t="s">
        <v>245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246</v>
      </c>
      <c r="AT210" s="203" t="s">
        <v>241</v>
      </c>
      <c r="AU210" s="203" t="s">
        <v>86</v>
      </c>
      <c r="AY210" s="18" t="s">
        <v>239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246</v>
      </c>
      <c r="BM210" s="203" t="s">
        <v>8891</v>
      </c>
    </row>
    <row r="211" spans="1:65" s="2" customFormat="1" ht="11.25">
      <c r="A211" s="35"/>
      <c r="B211" s="36"/>
      <c r="C211" s="37"/>
      <c r="D211" s="205" t="s">
        <v>248</v>
      </c>
      <c r="E211" s="37"/>
      <c r="F211" s="206" t="s">
        <v>3770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248</v>
      </c>
      <c r="AU211" s="18" t="s">
        <v>86</v>
      </c>
    </row>
    <row r="212" spans="1:65" s="13" customFormat="1" ht="11.25">
      <c r="B212" s="210"/>
      <c r="C212" s="211"/>
      <c r="D212" s="212" t="s">
        <v>250</v>
      </c>
      <c r="E212" s="213" t="s">
        <v>1</v>
      </c>
      <c r="F212" s="214" t="s">
        <v>3771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250</v>
      </c>
      <c r="AU212" s="220" t="s">
        <v>86</v>
      </c>
      <c r="AV212" s="13" t="s">
        <v>83</v>
      </c>
      <c r="AW212" s="13" t="s">
        <v>31</v>
      </c>
      <c r="AX212" s="13" t="s">
        <v>75</v>
      </c>
      <c r="AY212" s="220" t="s">
        <v>239</v>
      </c>
    </row>
    <row r="213" spans="1:65" s="13" customFormat="1" ht="11.25">
      <c r="B213" s="210"/>
      <c r="C213" s="211"/>
      <c r="D213" s="212" t="s">
        <v>250</v>
      </c>
      <c r="E213" s="213" t="s">
        <v>1</v>
      </c>
      <c r="F213" s="214" t="s">
        <v>3772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250</v>
      </c>
      <c r="AU213" s="220" t="s">
        <v>86</v>
      </c>
      <c r="AV213" s="13" t="s">
        <v>83</v>
      </c>
      <c r="AW213" s="13" t="s">
        <v>31</v>
      </c>
      <c r="AX213" s="13" t="s">
        <v>75</v>
      </c>
      <c r="AY213" s="220" t="s">
        <v>239</v>
      </c>
    </row>
    <row r="214" spans="1:65" s="13" customFormat="1" ht="11.25">
      <c r="B214" s="210"/>
      <c r="C214" s="211"/>
      <c r="D214" s="212" t="s">
        <v>250</v>
      </c>
      <c r="E214" s="213" t="s">
        <v>1</v>
      </c>
      <c r="F214" s="214" t="s">
        <v>8892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250</v>
      </c>
      <c r="AU214" s="220" t="s">
        <v>86</v>
      </c>
      <c r="AV214" s="13" t="s">
        <v>83</v>
      </c>
      <c r="AW214" s="13" t="s">
        <v>31</v>
      </c>
      <c r="AX214" s="13" t="s">
        <v>75</v>
      </c>
      <c r="AY214" s="220" t="s">
        <v>239</v>
      </c>
    </row>
    <row r="215" spans="1:65" s="14" customFormat="1" ht="11.25">
      <c r="B215" s="221"/>
      <c r="C215" s="222"/>
      <c r="D215" s="212" t="s">
        <v>250</v>
      </c>
      <c r="E215" s="223" t="s">
        <v>1</v>
      </c>
      <c r="F215" s="224" t="s">
        <v>3903</v>
      </c>
      <c r="G215" s="222"/>
      <c r="H215" s="225">
        <v>51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250</v>
      </c>
      <c r="AU215" s="231" t="s">
        <v>86</v>
      </c>
      <c r="AV215" s="14" t="s">
        <v>86</v>
      </c>
      <c r="AW215" s="14" t="s">
        <v>31</v>
      </c>
      <c r="AX215" s="14" t="s">
        <v>83</v>
      </c>
      <c r="AY215" s="231" t="s">
        <v>239</v>
      </c>
    </row>
    <row r="216" spans="1:65" s="2" customFormat="1" ht="37.9" customHeight="1">
      <c r="A216" s="35"/>
      <c r="B216" s="36"/>
      <c r="C216" s="192" t="s">
        <v>164</v>
      </c>
      <c r="D216" s="192" t="s">
        <v>241</v>
      </c>
      <c r="E216" s="193" t="s">
        <v>3777</v>
      </c>
      <c r="F216" s="194" t="s">
        <v>3778</v>
      </c>
      <c r="G216" s="195" t="s">
        <v>244</v>
      </c>
      <c r="H216" s="196">
        <v>255</v>
      </c>
      <c r="I216" s="197"/>
      <c r="J216" s="198">
        <f>ROUND(I216*H216,2)</f>
        <v>0</v>
      </c>
      <c r="K216" s="194" t="s">
        <v>245</v>
      </c>
      <c r="L216" s="40"/>
      <c r="M216" s="199" t="s">
        <v>1</v>
      </c>
      <c r="N216" s="200" t="s">
        <v>40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246</v>
      </c>
      <c r="AT216" s="203" t="s">
        <v>241</v>
      </c>
      <c r="AU216" s="203" t="s">
        <v>86</v>
      </c>
      <c r="AY216" s="18" t="s">
        <v>239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246</v>
      </c>
      <c r="BM216" s="203" t="s">
        <v>8893</v>
      </c>
    </row>
    <row r="217" spans="1:65" s="2" customFormat="1" ht="11.25">
      <c r="A217" s="35"/>
      <c r="B217" s="36"/>
      <c r="C217" s="37"/>
      <c r="D217" s="205" t="s">
        <v>248</v>
      </c>
      <c r="E217" s="37"/>
      <c r="F217" s="206" t="s">
        <v>3780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248</v>
      </c>
      <c r="AU217" s="18" t="s">
        <v>86</v>
      </c>
    </row>
    <row r="218" spans="1:65" s="13" customFormat="1" ht="11.25">
      <c r="B218" s="210"/>
      <c r="C218" s="211"/>
      <c r="D218" s="212" t="s">
        <v>250</v>
      </c>
      <c r="E218" s="213" t="s">
        <v>1</v>
      </c>
      <c r="F218" s="214" t="s">
        <v>3781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250</v>
      </c>
      <c r="AU218" s="220" t="s">
        <v>86</v>
      </c>
      <c r="AV218" s="13" t="s">
        <v>83</v>
      </c>
      <c r="AW218" s="13" t="s">
        <v>31</v>
      </c>
      <c r="AX218" s="13" t="s">
        <v>75</v>
      </c>
      <c r="AY218" s="220" t="s">
        <v>239</v>
      </c>
    </row>
    <row r="219" spans="1:65" s="14" customFormat="1" ht="11.25">
      <c r="B219" s="221"/>
      <c r="C219" s="222"/>
      <c r="D219" s="212" t="s">
        <v>250</v>
      </c>
      <c r="E219" s="223" t="s">
        <v>1</v>
      </c>
      <c r="F219" s="224" t="s">
        <v>8894</v>
      </c>
      <c r="G219" s="222"/>
      <c r="H219" s="225">
        <v>255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250</v>
      </c>
      <c r="AU219" s="231" t="s">
        <v>86</v>
      </c>
      <c r="AV219" s="14" t="s">
        <v>86</v>
      </c>
      <c r="AW219" s="14" t="s">
        <v>31</v>
      </c>
      <c r="AX219" s="14" t="s">
        <v>83</v>
      </c>
      <c r="AY219" s="231" t="s">
        <v>239</v>
      </c>
    </row>
    <row r="220" spans="1:65" s="2" customFormat="1" ht="16.5" customHeight="1">
      <c r="A220" s="35"/>
      <c r="B220" s="36"/>
      <c r="C220" s="192" t="s">
        <v>8</v>
      </c>
      <c r="D220" s="192" t="s">
        <v>241</v>
      </c>
      <c r="E220" s="193" t="s">
        <v>397</v>
      </c>
      <c r="F220" s="194" t="s">
        <v>398</v>
      </c>
      <c r="G220" s="195" t="s">
        <v>244</v>
      </c>
      <c r="H220" s="196">
        <v>169</v>
      </c>
      <c r="I220" s="197"/>
      <c r="J220" s="198">
        <f>ROUND(I220*H220,2)</f>
        <v>0</v>
      </c>
      <c r="K220" s="194" t="s">
        <v>245</v>
      </c>
      <c r="L220" s="40"/>
      <c r="M220" s="199" t="s">
        <v>1</v>
      </c>
      <c r="N220" s="200" t="s">
        <v>40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246</v>
      </c>
      <c r="AT220" s="203" t="s">
        <v>241</v>
      </c>
      <c r="AU220" s="203" t="s">
        <v>86</v>
      </c>
      <c r="AY220" s="18" t="s">
        <v>239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246</v>
      </c>
      <c r="BM220" s="203" t="s">
        <v>8895</v>
      </c>
    </row>
    <row r="221" spans="1:65" s="2" customFormat="1" ht="11.25">
      <c r="A221" s="35"/>
      <c r="B221" s="36"/>
      <c r="C221" s="37"/>
      <c r="D221" s="205" t="s">
        <v>248</v>
      </c>
      <c r="E221" s="37"/>
      <c r="F221" s="206" t="s">
        <v>400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248</v>
      </c>
      <c r="AU221" s="18" t="s">
        <v>86</v>
      </c>
    </row>
    <row r="222" spans="1:65" s="14" customFormat="1" ht="11.25">
      <c r="B222" s="221"/>
      <c r="C222" s="222"/>
      <c r="D222" s="212" t="s">
        <v>250</v>
      </c>
      <c r="E222" s="223" t="s">
        <v>1</v>
      </c>
      <c r="F222" s="224" t="s">
        <v>8868</v>
      </c>
      <c r="G222" s="222"/>
      <c r="H222" s="225">
        <v>169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250</v>
      </c>
      <c r="AU222" s="231" t="s">
        <v>86</v>
      </c>
      <c r="AV222" s="14" t="s">
        <v>86</v>
      </c>
      <c r="AW222" s="14" t="s">
        <v>31</v>
      </c>
      <c r="AX222" s="14" t="s">
        <v>83</v>
      </c>
      <c r="AY222" s="231" t="s">
        <v>239</v>
      </c>
    </row>
    <row r="223" spans="1:65" s="2" customFormat="1" ht="24.2" customHeight="1">
      <c r="A223" s="35"/>
      <c r="B223" s="36"/>
      <c r="C223" s="192" t="s">
        <v>169</v>
      </c>
      <c r="D223" s="192" t="s">
        <v>241</v>
      </c>
      <c r="E223" s="193" t="s">
        <v>5689</v>
      </c>
      <c r="F223" s="194" t="s">
        <v>5690</v>
      </c>
      <c r="G223" s="195" t="s">
        <v>343</v>
      </c>
      <c r="H223" s="196">
        <v>338</v>
      </c>
      <c r="I223" s="197"/>
      <c r="J223" s="198">
        <f>ROUND(I223*H223,2)</f>
        <v>0</v>
      </c>
      <c r="K223" s="194" t="s">
        <v>245</v>
      </c>
      <c r="L223" s="40"/>
      <c r="M223" s="199" t="s">
        <v>1</v>
      </c>
      <c r="N223" s="200" t="s">
        <v>40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246</v>
      </c>
      <c r="AT223" s="203" t="s">
        <v>241</v>
      </c>
      <c r="AU223" s="203" t="s">
        <v>86</v>
      </c>
      <c r="AY223" s="18" t="s">
        <v>239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83</v>
      </c>
      <c r="BK223" s="204">
        <f>ROUND(I223*H223,2)</f>
        <v>0</v>
      </c>
      <c r="BL223" s="18" t="s">
        <v>246</v>
      </c>
      <c r="BM223" s="203" t="s">
        <v>8896</v>
      </c>
    </row>
    <row r="224" spans="1:65" s="2" customFormat="1" ht="11.25">
      <c r="A224" s="35"/>
      <c r="B224" s="36"/>
      <c r="C224" s="37"/>
      <c r="D224" s="205" t="s">
        <v>248</v>
      </c>
      <c r="E224" s="37"/>
      <c r="F224" s="206" t="s">
        <v>5692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248</v>
      </c>
      <c r="AU224" s="18" t="s">
        <v>86</v>
      </c>
    </row>
    <row r="225" spans="1:65" s="14" customFormat="1" ht="11.25">
      <c r="B225" s="221"/>
      <c r="C225" s="222"/>
      <c r="D225" s="212" t="s">
        <v>250</v>
      </c>
      <c r="E225" s="223" t="s">
        <v>1</v>
      </c>
      <c r="F225" s="224" t="s">
        <v>8897</v>
      </c>
      <c r="G225" s="222"/>
      <c r="H225" s="225">
        <v>338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250</v>
      </c>
      <c r="AU225" s="231" t="s">
        <v>86</v>
      </c>
      <c r="AV225" s="14" t="s">
        <v>86</v>
      </c>
      <c r="AW225" s="14" t="s">
        <v>31</v>
      </c>
      <c r="AX225" s="14" t="s">
        <v>83</v>
      </c>
      <c r="AY225" s="231" t="s">
        <v>239</v>
      </c>
    </row>
    <row r="226" spans="1:65" s="12" customFormat="1" ht="22.9" customHeight="1">
      <c r="B226" s="176"/>
      <c r="C226" s="177"/>
      <c r="D226" s="178" t="s">
        <v>74</v>
      </c>
      <c r="E226" s="190" t="s">
        <v>7</v>
      </c>
      <c r="F226" s="190" t="s">
        <v>8898</v>
      </c>
      <c r="G226" s="177"/>
      <c r="H226" s="177"/>
      <c r="I226" s="180"/>
      <c r="J226" s="191">
        <f>BK226</f>
        <v>0</v>
      </c>
      <c r="K226" s="177"/>
      <c r="L226" s="182"/>
      <c r="M226" s="183"/>
      <c r="N226" s="184"/>
      <c r="O226" s="184"/>
      <c r="P226" s="185">
        <f>SUM(P227:P230)</f>
        <v>0</v>
      </c>
      <c r="Q226" s="184"/>
      <c r="R226" s="185">
        <f>SUM(R227:R230)</f>
        <v>0</v>
      </c>
      <c r="S226" s="184"/>
      <c r="T226" s="186">
        <f>SUM(T227:T230)</f>
        <v>0</v>
      </c>
      <c r="AR226" s="187" t="s">
        <v>83</v>
      </c>
      <c r="AT226" s="188" t="s">
        <v>74</v>
      </c>
      <c r="AU226" s="188" t="s">
        <v>83</v>
      </c>
      <c r="AY226" s="187" t="s">
        <v>239</v>
      </c>
      <c r="BK226" s="189">
        <f>SUM(BK227:BK230)</f>
        <v>0</v>
      </c>
    </row>
    <row r="227" spans="1:65" s="2" customFormat="1" ht="37.9" customHeight="1">
      <c r="A227" s="35"/>
      <c r="B227" s="36"/>
      <c r="C227" s="192" t="s">
        <v>172</v>
      </c>
      <c r="D227" s="192" t="s">
        <v>241</v>
      </c>
      <c r="E227" s="193" t="s">
        <v>8899</v>
      </c>
      <c r="F227" s="194" t="s">
        <v>8900</v>
      </c>
      <c r="G227" s="195" t="s">
        <v>519</v>
      </c>
      <c r="H227" s="196">
        <v>89</v>
      </c>
      <c r="I227" s="197"/>
      <c r="J227" s="198">
        <f>ROUND(I227*H227,2)</f>
        <v>0</v>
      </c>
      <c r="K227" s="194" t="s">
        <v>245</v>
      </c>
      <c r="L227" s="40"/>
      <c r="M227" s="199" t="s">
        <v>1</v>
      </c>
      <c r="N227" s="200" t="s">
        <v>40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246</v>
      </c>
      <c r="AT227" s="203" t="s">
        <v>241</v>
      </c>
      <c r="AU227" s="203" t="s">
        <v>86</v>
      </c>
      <c r="AY227" s="18" t="s">
        <v>239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83</v>
      </c>
      <c r="BK227" s="204">
        <f>ROUND(I227*H227,2)</f>
        <v>0</v>
      </c>
      <c r="BL227" s="18" t="s">
        <v>246</v>
      </c>
      <c r="BM227" s="203" t="s">
        <v>8901</v>
      </c>
    </row>
    <row r="228" spans="1:65" s="2" customFormat="1" ht="11.25">
      <c r="A228" s="35"/>
      <c r="B228" s="36"/>
      <c r="C228" s="37"/>
      <c r="D228" s="205" t="s">
        <v>248</v>
      </c>
      <c r="E228" s="37"/>
      <c r="F228" s="206" t="s">
        <v>8902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248</v>
      </c>
      <c r="AU228" s="18" t="s">
        <v>86</v>
      </c>
    </row>
    <row r="229" spans="1:65" s="13" customFormat="1" ht="11.25">
      <c r="B229" s="210"/>
      <c r="C229" s="211"/>
      <c r="D229" s="212" t="s">
        <v>250</v>
      </c>
      <c r="E229" s="213" t="s">
        <v>1</v>
      </c>
      <c r="F229" s="214" t="s">
        <v>8903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250</v>
      </c>
      <c r="AU229" s="220" t="s">
        <v>86</v>
      </c>
      <c r="AV229" s="13" t="s">
        <v>83</v>
      </c>
      <c r="AW229" s="13" t="s">
        <v>31</v>
      </c>
      <c r="AX229" s="13" t="s">
        <v>75</v>
      </c>
      <c r="AY229" s="220" t="s">
        <v>239</v>
      </c>
    </row>
    <row r="230" spans="1:65" s="14" customFormat="1" ht="11.25">
      <c r="B230" s="221"/>
      <c r="C230" s="222"/>
      <c r="D230" s="212" t="s">
        <v>250</v>
      </c>
      <c r="E230" s="223" t="s">
        <v>1</v>
      </c>
      <c r="F230" s="224" t="s">
        <v>1034</v>
      </c>
      <c r="G230" s="222"/>
      <c r="H230" s="225">
        <v>89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250</v>
      </c>
      <c r="AU230" s="231" t="s">
        <v>86</v>
      </c>
      <c r="AV230" s="14" t="s">
        <v>86</v>
      </c>
      <c r="AW230" s="14" t="s">
        <v>31</v>
      </c>
      <c r="AX230" s="14" t="s">
        <v>83</v>
      </c>
      <c r="AY230" s="231" t="s">
        <v>239</v>
      </c>
    </row>
    <row r="231" spans="1:65" s="12" customFormat="1" ht="22.9" customHeight="1">
      <c r="B231" s="176"/>
      <c r="C231" s="177"/>
      <c r="D231" s="178" t="s">
        <v>74</v>
      </c>
      <c r="E231" s="190" t="s">
        <v>655</v>
      </c>
      <c r="F231" s="190" t="s">
        <v>3847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SUM(P232:P258)</f>
        <v>0</v>
      </c>
      <c r="Q231" s="184"/>
      <c r="R231" s="185">
        <f>SUM(R232:R258)</f>
        <v>2.2675200000000002</v>
      </c>
      <c r="S231" s="184"/>
      <c r="T231" s="186">
        <f>SUM(T232:T258)</f>
        <v>0</v>
      </c>
      <c r="AR231" s="187" t="s">
        <v>83</v>
      </c>
      <c r="AT231" s="188" t="s">
        <v>74</v>
      </c>
      <c r="AU231" s="188" t="s">
        <v>83</v>
      </c>
      <c r="AY231" s="187" t="s">
        <v>239</v>
      </c>
      <c r="BK231" s="189">
        <f>SUM(BK232:BK258)</f>
        <v>0</v>
      </c>
    </row>
    <row r="232" spans="1:65" s="2" customFormat="1" ht="24.2" customHeight="1">
      <c r="A232" s="35"/>
      <c r="B232" s="36"/>
      <c r="C232" s="192" t="s">
        <v>394</v>
      </c>
      <c r="D232" s="192" t="s">
        <v>241</v>
      </c>
      <c r="E232" s="193" t="s">
        <v>3848</v>
      </c>
      <c r="F232" s="194" t="s">
        <v>3849</v>
      </c>
      <c r="G232" s="195" t="s">
        <v>244</v>
      </c>
      <c r="H232" s="196">
        <v>10</v>
      </c>
      <c r="I232" s="197"/>
      <c r="J232" s="198">
        <f>ROUND(I232*H232,2)</f>
        <v>0</v>
      </c>
      <c r="K232" s="194" t="s">
        <v>245</v>
      </c>
      <c r="L232" s="40"/>
      <c r="M232" s="199" t="s">
        <v>1</v>
      </c>
      <c r="N232" s="200" t="s">
        <v>40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246</v>
      </c>
      <c r="AT232" s="203" t="s">
        <v>241</v>
      </c>
      <c r="AU232" s="203" t="s">
        <v>86</v>
      </c>
      <c r="AY232" s="18" t="s">
        <v>239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246</v>
      </c>
      <c r="BM232" s="203" t="s">
        <v>8904</v>
      </c>
    </row>
    <row r="233" spans="1:65" s="2" customFormat="1" ht="11.25">
      <c r="A233" s="35"/>
      <c r="B233" s="36"/>
      <c r="C233" s="37"/>
      <c r="D233" s="205" t="s">
        <v>248</v>
      </c>
      <c r="E233" s="37"/>
      <c r="F233" s="206" t="s">
        <v>3851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248</v>
      </c>
      <c r="AU233" s="18" t="s">
        <v>86</v>
      </c>
    </row>
    <row r="234" spans="1:65" s="14" customFormat="1" ht="11.25">
      <c r="B234" s="221"/>
      <c r="C234" s="222"/>
      <c r="D234" s="212" t="s">
        <v>250</v>
      </c>
      <c r="E234" s="223" t="s">
        <v>1</v>
      </c>
      <c r="F234" s="224" t="s">
        <v>8905</v>
      </c>
      <c r="G234" s="222"/>
      <c r="H234" s="225">
        <v>9.7899999999999991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250</v>
      </c>
      <c r="AU234" s="231" t="s">
        <v>86</v>
      </c>
      <c r="AV234" s="14" t="s">
        <v>86</v>
      </c>
      <c r="AW234" s="14" t="s">
        <v>31</v>
      </c>
      <c r="AX234" s="14" t="s">
        <v>75</v>
      </c>
      <c r="AY234" s="231" t="s">
        <v>239</v>
      </c>
    </row>
    <row r="235" spans="1:65" s="14" customFormat="1" ht="11.25">
      <c r="B235" s="221"/>
      <c r="C235" s="222"/>
      <c r="D235" s="212" t="s">
        <v>250</v>
      </c>
      <c r="E235" s="223" t="s">
        <v>1</v>
      </c>
      <c r="F235" s="224" t="s">
        <v>8906</v>
      </c>
      <c r="G235" s="222"/>
      <c r="H235" s="225">
        <v>0.21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250</v>
      </c>
      <c r="AU235" s="231" t="s">
        <v>86</v>
      </c>
      <c r="AV235" s="14" t="s">
        <v>86</v>
      </c>
      <c r="AW235" s="14" t="s">
        <v>31</v>
      </c>
      <c r="AX235" s="14" t="s">
        <v>75</v>
      </c>
      <c r="AY235" s="231" t="s">
        <v>239</v>
      </c>
    </row>
    <row r="236" spans="1:65" s="16" customFormat="1" ht="11.25">
      <c r="B236" s="243"/>
      <c r="C236" s="244"/>
      <c r="D236" s="212" t="s">
        <v>250</v>
      </c>
      <c r="E236" s="245" t="s">
        <v>1</v>
      </c>
      <c r="F236" s="246" t="s">
        <v>264</v>
      </c>
      <c r="G236" s="244"/>
      <c r="H236" s="247">
        <v>10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250</v>
      </c>
      <c r="AU236" s="253" t="s">
        <v>86</v>
      </c>
      <c r="AV236" s="16" t="s">
        <v>246</v>
      </c>
      <c r="AW236" s="16" t="s">
        <v>31</v>
      </c>
      <c r="AX236" s="16" t="s">
        <v>83</v>
      </c>
      <c r="AY236" s="253" t="s">
        <v>239</v>
      </c>
    </row>
    <row r="237" spans="1:65" s="2" customFormat="1" ht="21.75" customHeight="1">
      <c r="A237" s="35"/>
      <c r="B237" s="36"/>
      <c r="C237" s="192" t="s">
        <v>396</v>
      </c>
      <c r="D237" s="192" t="s">
        <v>241</v>
      </c>
      <c r="E237" s="193" t="s">
        <v>3857</v>
      </c>
      <c r="F237" s="194" t="s">
        <v>3858</v>
      </c>
      <c r="G237" s="195" t="s">
        <v>674</v>
      </c>
      <c r="H237" s="196">
        <v>8</v>
      </c>
      <c r="I237" s="197"/>
      <c r="J237" s="198">
        <f>ROUND(I237*H237,2)</f>
        <v>0</v>
      </c>
      <c r="K237" s="194" t="s">
        <v>245</v>
      </c>
      <c r="L237" s="40"/>
      <c r="M237" s="199" t="s">
        <v>1</v>
      </c>
      <c r="N237" s="200" t="s">
        <v>40</v>
      </c>
      <c r="O237" s="72"/>
      <c r="P237" s="201">
        <f>O237*H237</f>
        <v>0</v>
      </c>
      <c r="Q237" s="201">
        <v>0.22394</v>
      </c>
      <c r="R237" s="201">
        <f>Q237*H237</f>
        <v>1.79152</v>
      </c>
      <c r="S237" s="201">
        <v>0</v>
      </c>
      <c r="T237" s="20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246</v>
      </c>
      <c r="AT237" s="203" t="s">
        <v>241</v>
      </c>
      <c r="AU237" s="203" t="s">
        <v>86</v>
      </c>
      <c r="AY237" s="18" t="s">
        <v>239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8" t="s">
        <v>83</v>
      </c>
      <c r="BK237" s="204">
        <f>ROUND(I237*H237,2)</f>
        <v>0</v>
      </c>
      <c r="BL237" s="18" t="s">
        <v>246</v>
      </c>
      <c r="BM237" s="203" t="s">
        <v>8907</v>
      </c>
    </row>
    <row r="238" spans="1:65" s="2" customFormat="1" ht="11.25">
      <c r="A238" s="35"/>
      <c r="B238" s="36"/>
      <c r="C238" s="37"/>
      <c r="D238" s="205" t="s">
        <v>248</v>
      </c>
      <c r="E238" s="37"/>
      <c r="F238" s="206" t="s">
        <v>3860</v>
      </c>
      <c r="G238" s="37"/>
      <c r="H238" s="37"/>
      <c r="I238" s="207"/>
      <c r="J238" s="37"/>
      <c r="K238" s="37"/>
      <c r="L238" s="40"/>
      <c r="M238" s="208"/>
      <c r="N238" s="209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248</v>
      </c>
      <c r="AU238" s="18" t="s">
        <v>86</v>
      </c>
    </row>
    <row r="239" spans="1:65" s="13" customFormat="1" ht="11.25">
      <c r="B239" s="210"/>
      <c r="C239" s="211"/>
      <c r="D239" s="212" t="s">
        <v>250</v>
      </c>
      <c r="E239" s="213" t="s">
        <v>1</v>
      </c>
      <c r="F239" s="214" t="s">
        <v>8908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250</v>
      </c>
      <c r="AU239" s="220" t="s">
        <v>86</v>
      </c>
      <c r="AV239" s="13" t="s">
        <v>83</v>
      </c>
      <c r="AW239" s="13" t="s">
        <v>31</v>
      </c>
      <c r="AX239" s="13" t="s">
        <v>75</v>
      </c>
      <c r="AY239" s="220" t="s">
        <v>239</v>
      </c>
    </row>
    <row r="240" spans="1:65" s="13" customFormat="1" ht="11.25">
      <c r="B240" s="210"/>
      <c r="C240" s="211"/>
      <c r="D240" s="212" t="s">
        <v>250</v>
      </c>
      <c r="E240" s="213" t="s">
        <v>1</v>
      </c>
      <c r="F240" s="214" t="s">
        <v>8909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250</v>
      </c>
      <c r="AU240" s="220" t="s">
        <v>86</v>
      </c>
      <c r="AV240" s="13" t="s">
        <v>83</v>
      </c>
      <c r="AW240" s="13" t="s">
        <v>31</v>
      </c>
      <c r="AX240" s="13" t="s">
        <v>75</v>
      </c>
      <c r="AY240" s="220" t="s">
        <v>239</v>
      </c>
    </row>
    <row r="241" spans="1:65" s="14" customFormat="1" ht="11.25">
      <c r="B241" s="221"/>
      <c r="C241" s="222"/>
      <c r="D241" s="212" t="s">
        <v>250</v>
      </c>
      <c r="E241" s="223" t="s">
        <v>1</v>
      </c>
      <c r="F241" s="224" t="s">
        <v>83</v>
      </c>
      <c r="G241" s="222"/>
      <c r="H241" s="225">
        <v>1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250</v>
      </c>
      <c r="AU241" s="231" t="s">
        <v>86</v>
      </c>
      <c r="AV241" s="14" t="s">
        <v>86</v>
      </c>
      <c r="AW241" s="14" t="s">
        <v>31</v>
      </c>
      <c r="AX241" s="14" t="s">
        <v>75</v>
      </c>
      <c r="AY241" s="231" t="s">
        <v>239</v>
      </c>
    </row>
    <row r="242" spans="1:65" s="15" customFormat="1" ht="11.25">
      <c r="B242" s="232"/>
      <c r="C242" s="233"/>
      <c r="D242" s="212" t="s">
        <v>250</v>
      </c>
      <c r="E242" s="234" t="s">
        <v>1</v>
      </c>
      <c r="F242" s="235" t="s">
        <v>254</v>
      </c>
      <c r="G242" s="233"/>
      <c r="H242" s="236">
        <v>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250</v>
      </c>
      <c r="AU242" s="242" t="s">
        <v>86</v>
      </c>
      <c r="AV242" s="15" t="s">
        <v>255</v>
      </c>
      <c r="AW242" s="15" t="s">
        <v>31</v>
      </c>
      <c r="AX242" s="15" t="s">
        <v>75</v>
      </c>
      <c r="AY242" s="242" t="s">
        <v>239</v>
      </c>
    </row>
    <row r="243" spans="1:65" s="13" customFormat="1" ht="11.25">
      <c r="B243" s="210"/>
      <c r="C243" s="211"/>
      <c r="D243" s="212" t="s">
        <v>250</v>
      </c>
      <c r="E243" s="213" t="s">
        <v>1</v>
      </c>
      <c r="F243" s="214" t="s">
        <v>8910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250</v>
      </c>
      <c r="AU243" s="220" t="s">
        <v>86</v>
      </c>
      <c r="AV243" s="13" t="s">
        <v>83</v>
      </c>
      <c r="AW243" s="13" t="s">
        <v>31</v>
      </c>
      <c r="AX243" s="13" t="s">
        <v>75</v>
      </c>
      <c r="AY243" s="220" t="s">
        <v>239</v>
      </c>
    </row>
    <row r="244" spans="1:65" s="14" customFormat="1" ht="11.25">
      <c r="B244" s="221"/>
      <c r="C244" s="222"/>
      <c r="D244" s="212" t="s">
        <v>250</v>
      </c>
      <c r="E244" s="223" t="s">
        <v>1</v>
      </c>
      <c r="F244" s="224" t="s">
        <v>83</v>
      </c>
      <c r="G244" s="222"/>
      <c r="H244" s="225">
        <v>1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250</v>
      </c>
      <c r="AU244" s="231" t="s">
        <v>86</v>
      </c>
      <c r="AV244" s="14" t="s">
        <v>86</v>
      </c>
      <c r="AW244" s="14" t="s">
        <v>31</v>
      </c>
      <c r="AX244" s="14" t="s">
        <v>75</v>
      </c>
      <c r="AY244" s="231" t="s">
        <v>239</v>
      </c>
    </row>
    <row r="245" spans="1:65" s="15" customFormat="1" ht="11.25">
      <c r="B245" s="232"/>
      <c r="C245" s="233"/>
      <c r="D245" s="212" t="s">
        <v>250</v>
      </c>
      <c r="E245" s="234" t="s">
        <v>1</v>
      </c>
      <c r="F245" s="235" t="s">
        <v>260</v>
      </c>
      <c r="G245" s="233"/>
      <c r="H245" s="236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AT245" s="242" t="s">
        <v>250</v>
      </c>
      <c r="AU245" s="242" t="s">
        <v>86</v>
      </c>
      <c r="AV245" s="15" t="s">
        <v>255</v>
      </c>
      <c r="AW245" s="15" t="s">
        <v>31</v>
      </c>
      <c r="AX245" s="15" t="s">
        <v>75</v>
      </c>
      <c r="AY245" s="242" t="s">
        <v>239</v>
      </c>
    </row>
    <row r="246" spans="1:65" s="13" customFormat="1" ht="11.25">
      <c r="B246" s="210"/>
      <c r="C246" s="211"/>
      <c r="D246" s="212" t="s">
        <v>250</v>
      </c>
      <c r="E246" s="213" t="s">
        <v>1</v>
      </c>
      <c r="F246" s="214" t="s">
        <v>8911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250</v>
      </c>
      <c r="AU246" s="220" t="s">
        <v>86</v>
      </c>
      <c r="AV246" s="13" t="s">
        <v>83</v>
      </c>
      <c r="AW246" s="13" t="s">
        <v>31</v>
      </c>
      <c r="AX246" s="13" t="s">
        <v>75</v>
      </c>
      <c r="AY246" s="220" t="s">
        <v>239</v>
      </c>
    </row>
    <row r="247" spans="1:65" s="14" customFormat="1" ht="11.25">
      <c r="B247" s="221"/>
      <c r="C247" s="222"/>
      <c r="D247" s="212" t="s">
        <v>250</v>
      </c>
      <c r="E247" s="223" t="s">
        <v>1</v>
      </c>
      <c r="F247" s="224" t="s">
        <v>8912</v>
      </c>
      <c r="G247" s="222"/>
      <c r="H247" s="225">
        <v>6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250</v>
      </c>
      <c r="AU247" s="231" t="s">
        <v>86</v>
      </c>
      <c r="AV247" s="14" t="s">
        <v>86</v>
      </c>
      <c r="AW247" s="14" t="s">
        <v>31</v>
      </c>
      <c r="AX247" s="14" t="s">
        <v>75</v>
      </c>
      <c r="AY247" s="231" t="s">
        <v>239</v>
      </c>
    </row>
    <row r="248" spans="1:65" s="15" customFormat="1" ht="11.25">
      <c r="B248" s="232"/>
      <c r="C248" s="233"/>
      <c r="D248" s="212" t="s">
        <v>250</v>
      </c>
      <c r="E248" s="234" t="s">
        <v>1</v>
      </c>
      <c r="F248" s="235" t="s">
        <v>263</v>
      </c>
      <c r="G248" s="233"/>
      <c r="H248" s="236">
        <v>6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250</v>
      </c>
      <c r="AU248" s="242" t="s">
        <v>86</v>
      </c>
      <c r="AV248" s="15" t="s">
        <v>255</v>
      </c>
      <c r="AW248" s="15" t="s">
        <v>31</v>
      </c>
      <c r="AX248" s="15" t="s">
        <v>75</v>
      </c>
      <c r="AY248" s="242" t="s">
        <v>239</v>
      </c>
    </row>
    <row r="249" spans="1:65" s="16" customFormat="1" ht="11.25">
      <c r="B249" s="243"/>
      <c r="C249" s="244"/>
      <c r="D249" s="212" t="s">
        <v>250</v>
      </c>
      <c r="E249" s="245" t="s">
        <v>1</v>
      </c>
      <c r="F249" s="246" t="s">
        <v>264</v>
      </c>
      <c r="G249" s="244"/>
      <c r="H249" s="247">
        <v>8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250</v>
      </c>
      <c r="AU249" s="253" t="s">
        <v>86</v>
      </c>
      <c r="AV249" s="16" t="s">
        <v>246</v>
      </c>
      <c r="AW249" s="16" t="s">
        <v>31</v>
      </c>
      <c r="AX249" s="16" t="s">
        <v>83</v>
      </c>
      <c r="AY249" s="253" t="s">
        <v>239</v>
      </c>
    </row>
    <row r="250" spans="1:65" s="2" customFormat="1" ht="24.2" customHeight="1">
      <c r="A250" s="35"/>
      <c r="B250" s="36"/>
      <c r="C250" s="254" t="s">
        <v>401</v>
      </c>
      <c r="D250" s="254" t="s">
        <v>340</v>
      </c>
      <c r="E250" s="255" t="s">
        <v>8913</v>
      </c>
      <c r="F250" s="256" t="s">
        <v>8914</v>
      </c>
      <c r="G250" s="257" t="s">
        <v>674</v>
      </c>
      <c r="H250" s="258">
        <v>1</v>
      </c>
      <c r="I250" s="259"/>
      <c r="J250" s="260">
        <f>ROUND(I250*H250,2)</f>
        <v>0</v>
      </c>
      <c r="K250" s="256" t="s">
        <v>245</v>
      </c>
      <c r="L250" s="261"/>
      <c r="M250" s="262" t="s">
        <v>1</v>
      </c>
      <c r="N250" s="263" t="s">
        <v>40</v>
      </c>
      <c r="O250" s="72"/>
      <c r="P250" s="201">
        <f>O250*H250</f>
        <v>0</v>
      </c>
      <c r="Q250" s="201">
        <v>2.8000000000000001E-2</v>
      </c>
      <c r="R250" s="201">
        <f>Q250*H250</f>
        <v>2.8000000000000001E-2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319</v>
      </c>
      <c r="AT250" s="203" t="s">
        <v>340</v>
      </c>
      <c r="AU250" s="203" t="s">
        <v>86</v>
      </c>
      <c r="AY250" s="18" t="s">
        <v>239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83</v>
      </c>
      <c r="BK250" s="204">
        <f>ROUND(I250*H250,2)</f>
        <v>0</v>
      </c>
      <c r="BL250" s="18" t="s">
        <v>246</v>
      </c>
      <c r="BM250" s="203" t="s">
        <v>8915</v>
      </c>
    </row>
    <row r="251" spans="1:65" s="13" customFormat="1" ht="11.25">
      <c r="B251" s="210"/>
      <c r="C251" s="211"/>
      <c r="D251" s="212" t="s">
        <v>250</v>
      </c>
      <c r="E251" s="213" t="s">
        <v>1</v>
      </c>
      <c r="F251" s="214" t="s">
        <v>3871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250</v>
      </c>
      <c r="AU251" s="220" t="s">
        <v>86</v>
      </c>
      <c r="AV251" s="13" t="s">
        <v>83</v>
      </c>
      <c r="AW251" s="13" t="s">
        <v>31</v>
      </c>
      <c r="AX251" s="13" t="s">
        <v>75</v>
      </c>
      <c r="AY251" s="220" t="s">
        <v>239</v>
      </c>
    </row>
    <row r="252" spans="1:65" s="14" customFormat="1" ht="11.25">
      <c r="B252" s="221"/>
      <c r="C252" s="222"/>
      <c r="D252" s="212" t="s">
        <v>250</v>
      </c>
      <c r="E252" s="223" t="s">
        <v>1</v>
      </c>
      <c r="F252" s="224" t="s">
        <v>83</v>
      </c>
      <c r="G252" s="222"/>
      <c r="H252" s="225">
        <v>1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250</v>
      </c>
      <c r="AU252" s="231" t="s">
        <v>86</v>
      </c>
      <c r="AV252" s="14" t="s">
        <v>86</v>
      </c>
      <c r="AW252" s="14" t="s">
        <v>31</v>
      </c>
      <c r="AX252" s="14" t="s">
        <v>83</v>
      </c>
      <c r="AY252" s="231" t="s">
        <v>239</v>
      </c>
    </row>
    <row r="253" spans="1:65" s="2" customFormat="1" ht="24.2" customHeight="1">
      <c r="A253" s="35"/>
      <c r="B253" s="36"/>
      <c r="C253" s="254" t="s">
        <v>7</v>
      </c>
      <c r="D253" s="254" t="s">
        <v>340</v>
      </c>
      <c r="E253" s="255" t="s">
        <v>8916</v>
      </c>
      <c r="F253" s="256" t="s">
        <v>8917</v>
      </c>
      <c r="G253" s="257" t="s">
        <v>674</v>
      </c>
      <c r="H253" s="258">
        <v>1</v>
      </c>
      <c r="I253" s="259"/>
      <c r="J253" s="260">
        <f>ROUND(I253*H253,2)</f>
        <v>0</v>
      </c>
      <c r="K253" s="256" t="s">
        <v>245</v>
      </c>
      <c r="L253" s="261"/>
      <c r="M253" s="262" t="s">
        <v>1</v>
      </c>
      <c r="N253" s="263" t="s">
        <v>40</v>
      </c>
      <c r="O253" s="72"/>
      <c r="P253" s="201">
        <f>O253*H253</f>
        <v>0</v>
      </c>
      <c r="Q253" s="201">
        <v>0.04</v>
      </c>
      <c r="R253" s="201">
        <f>Q253*H253</f>
        <v>0.04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319</v>
      </c>
      <c r="AT253" s="203" t="s">
        <v>340</v>
      </c>
      <c r="AU253" s="203" t="s">
        <v>86</v>
      </c>
      <c r="AY253" s="18" t="s">
        <v>239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83</v>
      </c>
      <c r="BK253" s="204">
        <f>ROUND(I253*H253,2)</f>
        <v>0</v>
      </c>
      <c r="BL253" s="18" t="s">
        <v>246</v>
      </c>
      <c r="BM253" s="203" t="s">
        <v>8918</v>
      </c>
    </row>
    <row r="254" spans="1:65" s="13" customFormat="1" ht="11.25">
      <c r="B254" s="210"/>
      <c r="C254" s="211"/>
      <c r="D254" s="212" t="s">
        <v>250</v>
      </c>
      <c r="E254" s="213" t="s">
        <v>1</v>
      </c>
      <c r="F254" s="214" t="s">
        <v>3875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250</v>
      </c>
      <c r="AU254" s="220" t="s">
        <v>86</v>
      </c>
      <c r="AV254" s="13" t="s">
        <v>83</v>
      </c>
      <c r="AW254" s="13" t="s">
        <v>31</v>
      </c>
      <c r="AX254" s="13" t="s">
        <v>75</v>
      </c>
      <c r="AY254" s="220" t="s">
        <v>239</v>
      </c>
    </row>
    <row r="255" spans="1:65" s="14" customFormat="1" ht="11.25">
      <c r="B255" s="221"/>
      <c r="C255" s="222"/>
      <c r="D255" s="212" t="s">
        <v>250</v>
      </c>
      <c r="E255" s="223" t="s">
        <v>1</v>
      </c>
      <c r="F255" s="224" t="s">
        <v>83</v>
      </c>
      <c r="G255" s="222"/>
      <c r="H255" s="225">
        <v>1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250</v>
      </c>
      <c r="AU255" s="231" t="s">
        <v>86</v>
      </c>
      <c r="AV255" s="14" t="s">
        <v>86</v>
      </c>
      <c r="AW255" s="14" t="s">
        <v>31</v>
      </c>
      <c r="AX255" s="14" t="s">
        <v>83</v>
      </c>
      <c r="AY255" s="231" t="s">
        <v>239</v>
      </c>
    </row>
    <row r="256" spans="1:65" s="2" customFormat="1" ht="24.2" customHeight="1">
      <c r="A256" s="35"/>
      <c r="B256" s="36"/>
      <c r="C256" s="254" t="s">
        <v>426</v>
      </c>
      <c r="D256" s="254" t="s">
        <v>340</v>
      </c>
      <c r="E256" s="255" t="s">
        <v>8919</v>
      </c>
      <c r="F256" s="256" t="s">
        <v>8920</v>
      </c>
      <c r="G256" s="257" t="s">
        <v>674</v>
      </c>
      <c r="H256" s="258">
        <v>6</v>
      </c>
      <c r="I256" s="259"/>
      <c r="J256" s="260">
        <f>ROUND(I256*H256,2)</f>
        <v>0</v>
      </c>
      <c r="K256" s="256" t="s">
        <v>245</v>
      </c>
      <c r="L256" s="261"/>
      <c r="M256" s="262" t="s">
        <v>1</v>
      </c>
      <c r="N256" s="263" t="s">
        <v>40</v>
      </c>
      <c r="O256" s="72"/>
      <c r="P256" s="201">
        <f>O256*H256</f>
        <v>0</v>
      </c>
      <c r="Q256" s="201">
        <v>6.8000000000000005E-2</v>
      </c>
      <c r="R256" s="201">
        <f>Q256*H256</f>
        <v>0.40800000000000003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319</v>
      </c>
      <c r="AT256" s="203" t="s">
        <v>340</v>
      </c>
      <c r="AU256" s="203" t="s">
        <v>86</v>
      </c>
      <c r="AY256" s="18" t="s">
        <v>239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83</v>
      </c>
      <c r="BK256" s="204">
        <f>ROUND(I256*H256,2)</f>
        <v>0</v>
      </c>
      <c r="BL256" s="18" t="s">
        <v>246</v>
      </c>
      <c r="BM256" s="203" t="s">
        <v>8921</v>
      </c>
    </row>
    <row r="257" spans="1:65" s="13" customFormat="1" ht="11.25">
      <c r="B257" s="210"/>
      <c r="C257" s="211"/>
      <c r="D257" s="212" t="s">
        <v>250</v>
      </c>
      <c r="E257" s="213" t="s">
        <v>1</v>
      </c>
      <c r="F257" s="214" t="s">
        <v>3879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250</v>
      </c>
      <c r="AU257" s="220" t="s">
        <v>86</v>
      </c>
      <c r="AV257" s="13" t="s">
        <v>83</v>
      </c>
      <c r="AW257" s="13" t="s">
        <v>31</v>
      </c>
      <c r="AX257" s="13" t="s">
        <v>75</v>
      </c>
      <c r="AY257" s="220" t="s">
        <v>239</v>
      </c>
    </row>
    <row r="258" spans="1:65" s="14" customFormat="1" ht="11.25">
      <c r="B258" s="221"/>
      <c r="C258" s="222"/>
      <c r="D258" s="212" t="s">
        <v>250</v>
      </c>
      <c r="E258" s="223" t="s">
        <v>1</v>
      </c>
      <c r="F258" s="224" t="s">
        <v>299</v>
      </c>
      <c r="G258" s="222"/>
      <c r="H258" s="225">
        <v>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250</v>
      </c>
      <c r="AU258" s="231" t="s">
        <v>86</v>
      </c>
      <c r="AV258" s="14" t="s">
        <v>86</v>
      </c>
      <c r="AW258" s="14" t="s">
        <v>31</v>
      </c>
      <c r="AX258" s="14" t="s">
        <v>83</v>
      </c>
      <c r="AY258" s="231" t="s">
        <v>239</v>
      </c>
    </row>
    <row r="259" spans="1:65" s="12" customFormat="1" ht="22.9" customHeight="1">
      <c r="B259" s="176"/>
      <c r="C259" s="177"/>
      <c r="D259" s="178" t="s">
        <v>74</v>
      </c>
      <c r="E259" s="190" t="s">
        <v>1023</v>
      </c>
      <c r="F259" s="190" t="s">
        <v>3880</v>
      </c>
      <c r="G259" s="177"/>
      <c r="H259" s="177"/>
      <c r="I259" s="180"/>
      <c r="J259" s="191">
        <f>BK259</f>
        <v>0</v>
      </c>
      <c r="K259" s="177"/>
      <c r="L259" s="182"/>
      <c r="M259" s="183"/>
      <c r="N259" s="184"/>
      <c r="O259" s="184"/>
      <c r="P259" s="185">
        <f>SUM(P260:P289)</f>
        <v>0</v>
      </c>
      <c r="Q259" s="184"/>
      <c r="R259" s="185">
        <f>SUM(R260:R289)</f>
        <v>0.98527999999999982</v>
      </c>
      <c r="S259" s="184"/>
      <c r="T259" s="186">
        <f>SUM(T260:T289)</f>
        <v>0</v>
      </c>
      <c r="AR259" s="187" t="s">
        <v>83</v>
      </c>
      <c r="AT259" s="188" t="s">
        <v>74</v>
      </c>
      <c r="AU259" s="188" t="s">
        <v>83</v>
      </c>
      <c r="AY259" s="187" t="s">
        <v>239</v>
      </c>
      <c r="BK259" s="189">
        <f>SUM(BK260:BK289)</f>
        <v>0</v>
      </c>
    </row>
    <row r="260" spans="1:65" s="2" customFormat="1" ht="24.2" customHeight="1">
      <c r="A260" s="35"/>
      <c r="B260" s="36"/>
      <c r="C260" s="192" t="s">
        <v>441</v>
      </c>
      <c r="D260" s="192" t="s">
        <v>241</v>
      </c>
      <c r="E260" s="193" t="s">
        <v>8922</v>
      </c>
      <c r="F260" s="194" t="s">
        <v>8923</v>
      </c>
      <c r="G260" s="195" t="s">
        <v>519</v>
      </c>
      <c r="H260" s="196">
        <v>25</v>
      </c>
      <c r="I260" s="197"/>
      <c r="J260" s="198">
        <f>ROUND(I260*H260,2)</f>
        <v>0</v>
      </c>
      <c r="K260" s="194" t="s">
        <v>245</v>
      </c>
      <c r="L260" s="40"/>
      <c r="M260" s="199" t="s">
        <v>1</v>
      </c>
      <c r="N260" s="200" t="s">
        <v>40</v>
      </c>
      <c r="O260" s="72"/>
      <c r="P260" s="201">
        <f>O260*H260</f>
        <v>0</v>
      </c>
      <c r="Q260" s="201">
        <v>1.0000000000000001E-5</v>
      </c>
      <c r="R260" s="201">
        <f>Q260*H260</f>
        <v>2.5000000000000001E-4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246</v>
      </c>
      <c r="AT260" s="203" t="s">
        <v>241</v>
      </c>
      <c r="AU260" s="203" t="s">
        <v>86</v>
      </c>
      <c r="AY260" s="18" t="s">
        <v>239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83</v>
      </c>
      <c r="BK260" s="204">
        <f>ROUND(I260*H260,2)</f>
        <v>0</v>
      </c>
      <c r="BL260" s="18" t="s">
        <v>246</v>
      </c>
      <c r="BM260" s="203" t="s">
        <v>8924</v>
      </c>
    </row>
    <row r="261" spans="1:65" s="2" customFormat="1" ht="11.25">
      <c r="A261" s="35"/>
      <c r="B261" s="36"/>
      <c r="C261" s="37"/>
      <c r="D261" s="205" t="s">
        <v>248</v>
      </c>
      <c r="E261" s="37"/>
      <c r="F261" s="206" t="s">
        <v>8925</v>
      </c>
      <c r="G261" s="37"/>
      <c r="H261" s="37"/>
      <c r="I261" s="207"/>
      <c r="J261" s="37"/>
      <c r="K261" s="37"/>
      <c r="L261" s="40"/>
      <c r="M261" s="208"/>
      <c r="N261" s="209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248</v>
      </c>
      <c r="AU261" s="18" t="s">
        <v>86</v>
      </c>
    </row>
    <row r="262" spans="1:65" s="2" customFormat="1" ht="21.75" customHeight="1">
      <c r="A262" s="35"/>
      <c r="B262" s="36"/>
      <c r="C262" s="254" t="s">
        <v>454</v>
      </c>
      <c r="D262" s="254" t="s">
        <v>340</v>
      </c>
      <c r="E262" s="255" t="s">
        <v>8926</v>
      </c>
      <c r="F262" s="256" t="s">
        <v>8927</v>
      </c>
      <c r="G262" s="257" t="s">
        <v>519</v>
      </c>
      <c r="H262" s="258">
        <v>25.5</v>
      </c>
      <c r="I262" s="259"/>
      <c r="J262" s="260">
        <f>ROUND(I262*H262,2)</f>
        <v>0</v>
      </c>
      <c r="K262" s="256" t="s">
        <v>245</v>
      </c>
      <c r="L262" s="261"/>
      <c r="M262" s="262" t="s">
        <v>1</v>
      </c>
      <c r="N262" s="263" t="s">
        <v>40</v>
      </c>
      <c r="O262" s="72"/>
      <c r="P262" s="201">
        <f>O262*H262</f>
        <v>0</v>
      </c>
      <c r="Q262" s="201">
        <v>3.5000000000000001E-3</v>
      </c>
      <c r="R262" s="201">
        <f>Q262*H262</f>
        <v>8.9249999999999996E-2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319</v>
      </c>
      <c r="AT262" s="203" t="s">
        <v>340</v>
      </c>
      <c r="AU262" s="203" t="s">
        <v>86</v>
      </c>
      <c r="AY262" s="18" t="s">
        <v>239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83</v>
      </c>
      <c r="BK262" s="204">
        <f>ROUND(I262*H262,2)</f>
        <v>0</v>
      </c>
      <c r="BL262" s="18" t="s">
        <v>246</v>
      </c>
      <c r="BM262" s="203" t="s">
        <v>8928</v>
      </c>
    </row>
    <row r="263" spans="1:65" s="13" customFormat="1" ht="11.25">
      <c r="B263" s="210"/>
      <c r="C263" s="211"/>
      <c r="D263" s="212" t="s">
        <v>250</v>
      </c>
      <c r="E263" s="213" t="s">
        <v>1</v>
      </c>
      <c r="F263" s="214" t="s">
        <v>8929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250</v>
      </c>
      <c r="AU263" s="220" t="s">
        <v>86</v>
      </c>
      <c r="AV263" s="13" t="s">
        <v>83</v>
      </c>
      <c r="AW263" s="13" t="s">
        <v>31</v>
      </c>
      <c r="AX263" s="13" t="s">
        <v>75</v>
      </c>
      <c r="AY263" s="220" t="s">
        <v>239</v>
      </c>
    </row>
    <row r="264" spans="1:65" s="14" customFormat="1" ht="11.25">
      <c r="B264" s="221"/>
      <c r="C264" s="222"/>
      <c r="D264" s="212" t="s">
        <v>250</v>
      </c>
      <c r="E264" s="223" t="s">
        <v>1</v>
      </c>
      <c r="F264" s="224" t="s">
        <v>8930</v>
      </c>
      <c r="G264" s="222"/>
      <c r="H264" s="225">
        <v>25.5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250</v>
      </c>
      <c r="AU264" s="231" t="s">
        <v>86</v>
      </c>
      <c r="AV264" s="14" t="s">
        <v>86</v>
      </c>
      <c r="AW264" s="14" t="s">
        <v>31</v>
      </c>
      <c r="AX264" s="14" t="s">
        <v>83</v>
      </c>
      <c r="AY264" s="231" t="s">
        <v>239</v>
      </c>
    </row>
    <row r="265" spans="1:65" s="13" customFormat="1" ht="11.25">
      <c r="B265" s="210"/>
      <c r="C265" s="211"/>
      <c r="D265" s="212" t="s">
        <v>250</v>
      </c>
      <c r="E265" s="213" t="s">
        <v>1</v>
      </c>
      <c r="F265" s="214" t="s">
        <v>1569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250</v>
      </c>
      <c r="AU265" s="220" t="s">
        <v>86</v>
      </c>
      <c r="AV265" s="13" t="s">
        <v>83</v>
      </c>
      <c r="AW265" s="13" t="s">
        <v>31</v>
      </c>
      <c r="AX265" s="13" t="s">
        <v>75</v>
      </c>
      <c r="AY265" s="220" t="s">
        <v>239</v>
      </c>
    </row>
    <row r="266" spans="1:65" s="13" customFormat="1" ht="11.25">
      <c r="B266" s="210"/>
      <c r="C266" s="211"/>
      <c r="D266" s="212" t="s">
        <v>250</v>
      </c>
      <c r="E266" s="213" t="s">
        <v>1</v>
      </c>
      <c r="F266" s="214" t="s">
        <v>8931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250</v>
      </c>
      <c r="AU266" s="220" t="s">
        <v>86</v>
      </c>
      <c r="AV266" s="13" t="s">
        <v>83</v>
      </c>
      <c r="AW266" s="13" t="s">
        <v>31</v>
      </c>
      <c r="AX266" s="13" t="s">
        <v>75</v>
      </c>
      <c r="AY266" s="220" t="s">
        <v>239</v>
      </c>
    </row>
    <row r="267" spans="1:65" s="2" customFormat="1" ht="24.2" customHeight="1">
      <c r="A267" s="35"/>
      <c r="B267" s="36"/>
      <c r="C267" s="192" t="s">
        <v>459</v>
      </c>
      <c r="D267" s="192" t="s">
        <v>241</v>
      </c>
      <c r="E267" s="193" t="s">
        <v>8932</v>
      </c>
      <c r="F267" s="194" t="s">
        <v>8933</v>
      </c>
      <c r="G267" s="195" t="s">
        <v>519</v>
      </c>
      <c r="H267" s="196">
        <v>64</v>
      </c>
      <c r="I267" s="197"/>
      <c r="J267" s="198">
        <f>ROUND(I267*H267,2)</f>
        <v>0</v>
      </c>
      <c r="K267" s="194" t="s">
        <v>245</v>
      </c>
      <c r="L267" s="40"/>
      <c r="M267" s="199" t="s">
        <v>1</v>
      </c>
      <c r="N267" s="200" t="s">
        <v>40</v>
      </c>
      <c r="O267" s="72"/>
      <c r="P267" s="201">
        <f>O267*H267</f>
        <v>0</v>
      </c>
      <c r="Q267" s="201">
        <v>2.0000000000000002E-5</v>
      </c>
      <c r="R267" s="201">
        <f>Q267*H267</f>
        <v>1.2800000000000001E-3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246</v>
      </c>
      <c r="AT267" s="203" t="s">
        <v>241</v>
      </c>
      <c r="AU267" s="203" t="s">
        <v>86</v>
      </c>
      <c r="AY267" s="18" t="s">
        <v>239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83</v>
      </c>
      <c r="BK267" s="204">
        <f>ROUND(I267*H267,2)</f>
        <v>0</v>
      </c>
      <c r="BL267" s="18" t="s">
        <v>246</v>
      </c>
      <c r="BM267" s="203" t="s">
        <v>8934</v>
      </c>
    </row>
    <row r="268" spans="1:65" s="2" customFormat="1" ht="11.25">
      <c r="A268" s="35"/>
      <c r="B268" s="36"/>
      <c r="C268" s="37"/>
      <c r="D268" s="205" t="s">
        <v>248</v>
      </c>
      <c r="E268" s="37"/>
      <c r="F268" s="206" t="s">
        <v>8935</v>
      </c>
      <c r="G268" s="37"/>
      <c r="H268" s="37"/>
      <c r="I268" s="207"/>
      <c r="J268" s="37"/>
      <c r="K268" s="37"/>
      <c r="L268" s="40"/>
      <c r="M268" s="208"/>
      <c r="N268" s="209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248</v>
      </c>
      <c r="AU268" s="18" t="s">
        <v>86</v>
      </c>
    </row>
    <row r="269" spans="1:65" s="2" customFormat="1" ht="21.75" customHeight="1">
      <c r="A269" s="35"/>
      <c r="B269" s="36"/>
      <c r="C269" s="254" t="s">
        <v>475</v>
      </c>
      <c r="D269" s="254" t="s">
        <v>340</v>
      </c>
      <c r="E269" s="255" t="s">
        <v>8936</v>
      </c>
      <c r="F269" s="256" t="s">
        <v>8937</v>
      </c>
      <c r="G269" s="257" t="s">
        <v>519</v>
      </c>
      <c r="H269" s="258">
        <v>65</v>
      </c>
      <c r="I269" s="259"/>
      <c r="J269" s="260">
        <f>ROUND(I269*H269,2)</f>
        <v>0</v>
      </c>
      <c r="K269" s="256" t="s">
        <v>245</v>
      </c>
      <c r="L269" s="261"/>
      <c r="M269" s="262" t="s">
        <v>1</v>
      </c>
      <c r="N269" s="263" t="s">
        <v>40</v>
      </c>
      <c r="O269" s="72"/>
      <c r="P269" s="201">
        <f>O269*H269</f>
        <v>0</v>
      </c>
      <c r="Q269" s="201">
        <v>1.34E-2</v>
      </c>
      <c r="R269" s="201">
        <f>Q269*H269</f>
        <v>0.871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319</v>
      </c>
      <c r="AT269" s="203" t="s">
        <v>340</v>
      </c>
      <c r="AU269" s="203" t="s">
        <v>86</v>
      </c>
      <c r="AY269" s="18" t="s">
        <v>239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83</v>
      </c>
      <c r="BK269" s="204">
        <f>ROUND(I269*H269,2)</f>
        <v>0</v>
      </c>
      <c r="BL269" s="18" t="s">
        <v>246</v>
      </c>
      <c r="BM269" s="203" t="s">
        <v>8938</v>
      </c>
    </row>
    <row r="270" spans="1:65" s="13" customFormat="1" ht="11.25">
      <c r="B270" s="210"/>
      <c r="C270" s="211"/>
      <c r="D270" s="212" t="s">
        <v>250</v>
      </c>
      <c r="E270" s="213" t="s">
        <v>1</v>
      </c>
      <c r="F270" s="214" t="s">
        <v>8939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250</v>
      </c>
      <c r="AU270" s="220" t="s">
        <v>86</v>
      </c>
      <c r="AV270" s="13" t="s">
        <v>83</v>
      </c>
      <c r="AW270" s="13" t="s">
        <v>31</v>
      </c>
      <c r="AX270" s="13" t="s">
        <v>75</v>
      </c>
      <c r="AY270" s="220" t="s">
        <v>239</v>
      </c>
    </row>
    <row r="271" spans="1:65" s="14" customFormat="1" ht="11.25">
      <c r="B271" s="221"/>
      <c r="C271" s="222"/>
      <c r="D271" s="212" t="s">
        <v>250</v>
      </c>
      <c r="E271" s="223" t="s">
        <v>1</v>
      </c>
      <c r="F271" s="224" t="s">
        <v>8940</v>
      </c>
      <c r="G271" s="222"/>
      <c r="H271" s="225">
        <v>65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250</v>
      </c>
      <c r="AU271" s="231" t="s">
        <v>86</v>
      </c>
      <c r="AV271" s="14" t="s">
        <v>86</v>
      </c>
      <c r="AW271" s="14" t="s">
        <v>31</v>
      </c>
      <c r="AX271" s="14" t="s">
        <v>83</v>
      </c>
      <c r="AY271" s="231" t="s">
        <v>239</v>
      </c>
    </row>
    <row r="272" spans="1:65" s="13" customFormat="1" ht="11.25">
      <c r="B272" s="210"/>
      <c r="C272" s="211"/>
      <c r="D272" s="212" t="s">
        <v>250</v>
      </c>
      <c r="E272" s="213" t="s">
        <v>1</v>
      </c>
      <c r="F272" s="214" t="s">
        <v>1569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250</v>
      </c>
      <c r="AU272" s="220" t="s">
        <v>86</v>
      </c>
      <c r="AV272" s="13" t="s">
        <v>83</v>
      </c>
      <c r="AW272" s="13" t="s">
        <v>31</v>
      </c>
      <c r="AX272" s="13" t="s">
        <v>75</v>
      </c>
      <c r="AY272" s="220" t="s">
        <v>239</v>
      </c>
    </row>
    <row r="273" spans="1:65" s="13" customFormat="1" ht="11.25">
      <c r="B273" s="210"/>
      <c r="C273" s="211"/>
      <c r="D273" s="212" t="s">
        <v>250</v>
      </c>
      <c r="E273" s="213" t="s">
        <v>1</v>
      </c>
      <c r="F273" s="214" t="s">
        <v>8931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250</v>
      </c>
      <c r="AU273" s="220" t="s">
        <v>86</v>
      </c>
      <c r="AV273" s="13" t="s">
        <v>83</v>
      </c>
      <c r="AW273" s="13" t="s">
        <v>31</v>
      </c>
      <c r="AX273" s="13" t="s">
        <v>75</v>
      </c>
      <c r="AY273" s="220" t="s">
        <v>239</v>
      </c>
    </row>
    <row r="274" spans="1:65" s="2" customFormat="1" ht="24.2" customHeight="1">
      <c r="A274" s="35"/>
      <c r="B274" s="36"/>
      <c r="C274" s="192" t="s">
        <v>488</v>
      </c>
      <c r="D274" s="192" t="s">
        <v>241</v>
      </c>
      <c r="E274" s="193" t="s">
        <v>8941</v>
      </c>
      <c r="F274" s="194" t="s">
        <v>8942</v>
      </c>
      <c r="G274" s="195" t="s">
        <v>674</v>
      </c>
      <c r="H274" s="196">
        <v>1</v>
      </c>
      <c r="I274" s="197"/>
      <c r="J274" s="198">
        <f>ROUND(I274*H274,2)</f>
        <v>0</v>
      </c>
      <c r="K274" s="194" t="s">
        <v>245</v>
      </c>
      <c r="L274" s="40"/>
      <c r="M274" s="199" t="s">
        <v>1</v>
      </c>
      <c r="N274" s="200" t="s">
        <v>40</v>
      </c>
      <c r="O274" s="72"/>
      <c r="P274" s="201">
        <f>O274*H274</f>
        <v>0</v>
      </c>
      <c r="Q274" s="201">
        <v>1E-4</v>
      </c>
      <c r="R274" s="201">
        <f>Q274*H274</f>
        <v>1E-4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246</v>
      </c>
      <c r="AT274" s="203" t="s">
        <v>241</v>
      </c>
      <c r="AU274" s="203" t="s">
        <v>86</v>
      </c>
      <c r="AY274" s="18" t="s">
        <v>239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83</v>
      </c>
      <c r="BK274" s="204">
        <f>ROUND(I274*H274,2)</f>
        <v>0</v>
      </c>
      <c r="BL274" s="18" t="s">
        <v>246</v>
      </c>
      <c r="BM274" s="203" t="s">
        <v>8943</v>
      </c>
    </row>
    <row r="275" spans="1:65" s="2" customFormat="1" ht="11.25">
      <c r="A275" s="35"/>
      <c r="B275" s="36"/>
      <c r="C275" s="37"/>
      <c r="D275" s="205" t="s">
        <v>248</v>
      </c>
      <c r="E275" s="37"/>
      <c r="F275" s="206" t="s">
        <v>8944</v>
      </c>
      <c r="G275" s="37"/>
      <c r="H275" s="37"/>
      <c r="I275" s="207"/>
      <c r="J275" s="37"/>
      <c r="K275" s="37"/>
      <c r="L275" s="40"/>
      <c r="M275" s="208"/>
      <c r="N275" s="209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248</v>
      </c>
      <c r="AU275" s="18" t="s">
        <v>86</v>
      </c>
    </row>
    <row r="276" spans="1:65" s="13" customFormat="1" ht="11.25">
      <c r="B276" s="210"/>
      <c r="C276" s="211"/>
      <c r="D276" s="212" t="s">
        <v>250</v>
      </c>
      <c r="E276" s="213" t="s">
        <v>1</v>
      </c>
      <c r="F276" s="214" t="s">
        <v>8945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250</v>
      </c>
      <c r="AU276" s="220" t="s">
        <v>86</v>
      </c>
      <c r="AV276" s="13" t="s">
        <v>83</v>
      </c>
      <c r="AW276" s="13" t="s">
        <v>31</v>
      </c>
      <c r="AX276" s="13" t="s">
        <v>75</v>
      </c>
      <c r="AY276" s="220" t="s">
        <v>239</v>
      </c>
    </row>
    <row r="277" spans="1:65" s="14" customFormat="1" ht="11.25">
      <c r="B277" s="221"/>
      <c r="C277" s="222"/>
      <c r="D277" s="212" t="s">
        <v>250</v>
      </c>
      <c r="E277" s="223" t="s">
        <v>1</v>
      </c>
      <c r="F277" s="224" t="s">
        <v>83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250</v>
      </c>
      <c r="AU277" s="231" t="s">
        <v>86</v>
      </c>
      <c r="AV277" s="14" t="s">
        <v>86</v>
      </c>
      <c r="AW277" s="14" t="s">
        <v>31</v>
      </c>
      <c r="AX277" s="14" t="s">
        <v>83</v>
      </c>
      <c r="AY277" s="231" t="s">
        <v>239</v>
      </c>
    </row>
    <row r="278" spans="1:65" s="2" customFormat="1" ht="24.2" customHeight="1">
      <c r="A278" s="35"/>
      <c r="B278" s="36"/>
      <c r="C278" s="254" t="s">
        <v>493</v>
      </c>
      <c r="D278" s="254" t="s">
        <v>340</v>
      </c>
      <c r="E278" s="255" t="s">
        <v>8946</v>
      </c>
      <c r="F278" s="256" t="s">
        <v>8947</v>
      </c>
      <c r="G278" s="257" t="s">
        <v>674</v>
      </c>
      <c r="H278" s="258">
        <v>1</v>
      </c>
      <c r="I278" s="259"/>
      <c r="J278" s="260">
        <f>ROUND(I278*H278,2)</f>
        <v>0</v>
      </c>
      <c r="K278" s="256" t="s">
        <v>1</v>
      </c>
      <c r="L278" s="261"/>
      <c r="M278" s="262" t="s">
        <v>1</v>
      </c>
      <c r="N278" s="263" t="s">
        <v>40</v>
      </c>
      <c r="O278" s="72"/>
      <c r="P278" s="201">
        <f>O278*H278</f>
        <v>0</v>
      </c>
      <c r="Q278" s="201">
        <v>4.7999999999999996E-3</v>
      </c>
      <c r="R278" s="201">
        <f>Q278*H278</f>
        <v>4.7999999999999996E-3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319</v>
      </c>
      <c r="AT278" s="203" t="s">
        <v>340</v>
      </c>
      <c r="AU278" s="203" t="s">
        <v>86</v>
      </c>
      <c r="AY278" s="18" t="s">
        <v>239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246</v>
      </c>
      <c r="BM278" s="203" t="s">
        <v>8948</v>
      </c>
    </row>
    <row r="279" spans="1:65" s="2" customFormat="1" ht="24.2" customHeight="1">
      <c r="A279" s="35"/>
      <c r="B279" s="36"/>
      <c r="C279" s="192" t="s">
        <v>501</v>
      </c>
      <c r="D279" s="192" t="s">
        <v>241</v>
      </c>
      <c r="E279" s="193" t="s">
        <v>8949</v>
      </c>
      <c r="F279" s="194" t="s">
        <v>8950</v>
      </c>
      <c r="G279" s="195" t="s">
        <v>674</v>
      </c>
      <c r="H279" s="196">
        <v>5</v>
      </c>
      <c r="I279" s="197"/>
      <c r="J279" s="198">
        <f>ROUND(I279*H279,2)</f>
        <v>0</v>
      </c>
      <c r="K279" s="194" t="s">
        <v>245</v>
      </c>
      <c r="L279" s="40"/>
      <c r="M279" s="199" t="s">
        <v>1</v>
      </c>
      <c r="N279" s="200" t="s">
        <v>40</v>
      </c>
      <c r="O279" s="72"/>
      <c r="P279" s="201">
        <f>O279*H279</f>
        <v>0</v>
      </c>
      <c r="Q279" s="201">
        <v>8.0000000000000007E-5</v>
      </c>
      <c r="R279" s="201">
        <f>Q279*H279</f>
        <v>4.0000000000000002E-4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246</v>
      </c>
      <c r="AT279" s="203" t="s">
        <v>241</v>
      </c>
      <c r="AU279" s="203" t="s">
        <v>86</v>
      </c>
      <c r="AY279" s="18" t="s">
        <v>239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83</v>
      </c>
      <c r="BK279" s="204">
        <f>ROUND(I279*H279,2)</f>
        <v>0</v>
      </c>
      <c r="BL279" s="18" t="s">
        <v>246</v>
      </c>
      <c r="BM279" s="203" t="s">
        <v>8951</v>
      </c>
    </row>
    <row r="280" spans="1:65" s="2" customFormat="1" ht="11.25">
      <c r="A280" s="35"/>
      <c r="B280" s="36"/>
      <c r="C280" s="37"/>
      <c r="D280" s="205" t="s">
        <v>248</v>
      </c>
      <c r="E280" s="37"/>
      <c r="F280" s="206" t="s">
        <v>8952</v>
      </c>
      <c r="G280" s="37"/>
      <c r="H280" s="37"/>
      <c r="I280" s="207"/>
      <c r="J280" s="37"/>
      <c r="K280" s="37"/>
      <c r="L280" s="40"/>
      <c r="M280" s="208"/>
      <c r="N280" s="209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248</v>
      </c>
      <c r="AU280" s="18" t="s">
        <v>86</v>
      </c>
    </row>
    <row r="281" spans="1:65" s="13" customFormat="1" ht="11.25">
      <c r="B281" s="210"/>
      <c r="C281" s="211"/>
      <c r="D281" s="212" t="s">
        <v>250</v>
      </c>
      <c r="E281" s="213" t="s">
        <v>1</v>
      </c>
      <c r="F281" s="214" t="s">
        <v>8953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250</v>
      </c>
      <c r="AU281" s="220" t="s">
        <v>86</v>
      </c>
      <c r="AV281" s="13" t="s">
        <v>83</v>
      </c>
      <c r="AW281" s="13" t="s">
        <v>31</v>
      </c>
      <c r="AX281" s="13" t="s">
        <v>75</v>
      </c>
      <c r="AY281" s="220" t="s">
        <v>239</v>
      </c>
    </row>
    <row r="282" spans="1:65" s="14" customFormat="1" ht="11.25">
      <c r="B282" s="221"/>
      <c r="C282" s="222"/>
      <c r="D282" s="212" t="s">
        <v>250</v>
      </c>
      <c r="E282" s="223" t="s">
        <v>1</v>
      </c>
      <c r="F282" s="224" t="s">
        <v>288</v>
      </c>
      <c r="G282" s="222"/>
      <c r="H282" s="225">
        <v>5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250</v>
      </c>
      <c r="AU282" s="231" t="s">
        <v>86</v>
      </c>
      <c r="AV282" s="14" t="s">
        <v>86</v>
      </c>
      <c r="AW282" s="14" t="s">
        <v>31</v>
      </c>
      <c r="AX282" s="14" t="s">
        <v>83</v>
      </c>
      <c r="AY282" s="231" t="s">
        <v>239</v>
      </c>
    </row>
    <row r="283" spans="1:65" s="2" customFormat="1" ht="21.75" customHeight="1">
      <c r="A283" s="35"/>
      <c r="B283" s="36"/>
      <c r="C283" s="254" t="s">
        <v>510</v>
      </c>
      <c r="D283" s="254" t="s">
        <v>340</v>
      </c>
      <c r="E283" s="255" t="s">
        <v>8954</v>
      </c>
      <c r="F283" s="256" t="s">
        <v>8955</v>
      </c>
      <c r="G283" s="257" t="s">
        <v>674</v>
      </c>
      <c r="H283" s="258">
        <v>5</v>
      </c>
      <c r="I283" s="259"/>
      <c r="J283" s="260">
        <f>ROUND(I283*H283,2)</f>
        <v>0</v>
      </c>
      <c r="K283" s="256" t="s">
        <v>245</v>
      </c>
      <c r="L283" s="261"/>
      <c r="M283" s="262" t="s">
        <v>1</v>
      </c>
      <c r="N283" s="263" t="s">
        <v>40</v>
      </c>
      <c r="O283" s="72"/>
      <c r="P283" s="201">
        <f>O283*H283</f>
        <v>0</v>
      </c>
      <c r="Q283" s="201">
        <v>8.9999999999999998E-4</v>
      </c>
      <c r="R283" s="201">
        <f>Q283*H283</f>
        <v>4.4999999999999997E-3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319</v>
      </c>
      <c r="AT283" s="203" t="s">
        <v>340</v>
      </c>
      <c r="AU283" s="203" t="s">
        <v>86</v>
      </c>
      <c r="AY283" s="18" t="s">
        <v>239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83</v>
      </c>
      <c r="BK283" s="204">
        <f>ROUND(I283*H283,2)</f>
        <v>0</v>
      </c>
      <c r="BL283" s="18" t="s">
        <v>246</v>
      </c>
      <c r="BM283" s="203" t="s">
        <v>8956</v>
      </c>
    </row>
    <row r="284" spans="1:65" s="2" customFormat="1" ht="24.2" customHeight="1">
      <c r="A284" s="35"/>
      <c r="B284" s="36"/>
      <c r="C284" s="192" t="s">
        <v>516</v>
      </c>
      <c r="D284" s="192" t="s">
        <v>241</v>
      </c>
      <c r="E284" s="193" t="s">
        <v>8957</v>
      </c>
      <c r="F284" s="194" t="s">
        <v>8958</v>
      </c>
      <c r="G284" s="195" t="s">
        <v>674</v>
      </c>
      <c r="H284" s="196">
        <v>3</v>
      </c>
      <c r="I284" s="197"/>
      <c r="J284" s="198">
        <f>ROUND(I284*H284,2)</f>
        <v>0</v>
      </c>
      <c r="K284" s="194" t="s">
        <v>245</v>
      </c>
      <c r="L284" s="40"/>
      <c r="M284" s="199" t="s">
        <v>1</v>
      </c>
      <c r="N284" s="200" t="s">
        <v>40</v>
      </c>
      <c r="O284" s="72"/>
      <c r="P284" s="201">
        <f>O284*H284</f>
        <v>0</v>
      </c>
      <c r="Q284" s="201">
        <v>1E-4</v>
      </c>
      <c r="R284" s="201">
        <f>Q284*H284</f>
        <v>3.0000000000000003E-4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246</v>
      </c>
      <c r="AT284" s="203" t="s">
        <v>241</v>
      </c>
      <c r="AU284" s="203" t="s">
        <v>86</v>
      </c>
      <c r="AY284" s="18" t="s">
        <v>239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83</v>
      </c>
      <c r="BK284" s="204">
        <f>ROUND(I284*H284,2)</f>
        <v>0</v>
      </c>
      <c r="BL284" s="18" t="s">
        <v>246</v>
      </c>
      <c r="BM284" s="203" t="s">
        <v>8959</v>
      </c>
    </row>
    <row r="285" spans="1:65" s="2" customFormat="1" ht="11.25">
      <c r="A285" s="35"/>
      <c r="B285" s="36"/>
      <c r="C285" s="37"/>
      <c r="D285" s="205" t="s">
        <v>248</v>
      </c>
      <c r="E285" s="37"/>
      <c r="F285" s="206" t="s">
        <v>8960</v>
      </c>
      <c r="G285" s="37"/>
      <c r="H285" s="37"/>
      <c r="I285" s="207"/>
      <c r="J285" s="37"/>
      <c r="K285" s="37"/>
      <c r="L285" s="40"/>
      <c r="M285" s="208"/>
      <c r="N285" s="209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248</v>
      </c>
      <c r="AU285" s="18" t="s">
        <v>86</v>
      </c>
    </row>
    <row r="286" spans="1:65" s="2" customFormat="1" ht="21.75" customHeight="1">
      <c r="A286" s="35"/>
      <c r="B286" s="36"/>
      <c r="C286" s="254" t="s">
        <v>531</v>
      </c>
      <c r="D286" s="254" t="s">
        <v>340</v>
      </c>
      <c r="E286" s="255" t="s">
        <v>8961</v>
      </c>
      <c r="F286" s="256" t="s">
        <v>8962</v>
      </c>
      <c r="G286" s="257" t="s">
        <v>674</v>
      </c>
      <c r="H286" s="258">
        <v>3</v>
      </c>
      <c r="I286" s="259"/>
      <c r="J286" s="260">
        <f>ROUND(I286*H286,2)</f>
        <v>0</v>
      </c>
      <c r="K286" s="256" t="s">
        <v>245</v>
      </c>
      <c r="L286" s="261"/>
      <c r="M286" s="262" t="s">
        <v>1</v>
      </c>
      <c r="N286" s="263" t="s">
        <v>40</v>
      </c>
      <c r="O286" s="72"/>
      <c r="P286" s="201">
        <f>O286*H286</f>
        <v>0</v>
      </c>
      <c r="Q286" s="201">
        <v>1.2999999999999999E-3</v>
      </c>
      <c r="R286" s="201">
        <f>Q286*H286</f>
        <v>3.8999999999999998E-3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319</v>
      </c>
      <c r="AT286" s="203" t="s">
        <v>340</v>
      </c>
      <c r="AU286" s="203" t="s">
        <v>86</v>
      </c>
      <c r="AY286" s="18" t="s">
        <v>239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83</v>
      </c>
      <c r="BK286" s="204">
        <f>ROUND(I286*H286,2)</f>
        <v>0</v>
      </c>
      <c r="BL286" s="18" t="s">
        <v>246</v>
      </c>
      <c r="BM286" s="203" t="s">
        <v>8963</v>
      </c>
    </row>
    <row r="287" spans="1:65" s="2" customFormat="1" ht="24.2" customHeight="1">
      <c r="A287" s="35"/>
      <c r="B287" s="36"/>
      <c r="C287" s="192" t="s">
        <v>537</v>
      </c>
      <c r="D287" s="192" t="s">
        <v>241</v>
      </c>
      <c r="E287" s="193" t="s">
        <v>8964</v>
      </c>
      <c r="F287" s="194" t="s">
        <v>8965</v>
      </c>
      <c r="G287" s="195" t="s">
        <v>674</v>
      </c>
      <c r="H287" s="196">
        <v>5</v>
      </c>
      <c r="I287" s="197"/>
      <c r="J287" s="198">
        <f>ROUND(I287*H287,2)</f>
        <v>0</v>
      </c>
      <c r="K287" s="194" t="s">
        <v>245</v>
      </c>
      <c r="L287" s="40"/>
      <c r="M287" s="199" t="s">
        <v>1</v>
      </c>
      <c r="N287" s="200" t="s">
        <v>40</v>
      </c>
      <c r="O287" s="72"/>
      <c r="P287" s="201">
        <f>O287*H287</f>
        <v>0</v>
      </c>
      <c r="Q287" s="201">
        <v>1E-4</v>
      </c>
      <c r="R287" s="201">
        <f>Q287*H287</f>
        <v>5.0000000000000001E-4</v>
      </c>
      <c r="S287" s="201">
        <v>0</v>
      </c>
      <c r="T287" s="20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246</v>
      </c>
      <c r="AT287" s="203" t="s">
        <v>241</v>
      </c>
      <c r="AU287" s="203" t="s">
        <v>86</v>
      </c>
      <c r="AY287" s="18" t="s">
        <v>239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83</v>
      </c>
      <c r="BK287" s="204">
        <f>ROUND(I287*H287,2)</f>
        <v>0</v>
      </c>
      <c r="BL287" s="18" t="s">
        <v>246</v>
      </c>
      <c r="BM287" s="203" t="s">
        <v>8966</v>
      </c>
    </row>
    <row r="288" spans="1:65" s="2" customFormat="1" ht="11.25">
      <c r="A288" s="35"/>
      <c r="B288" s="36"/>
      <c r="C288" s="37"/>
      <c r="D288" s="205" t="s">
        <v>248</v>
      </c>
      <c r="E288" s="37"/>
      <c r="F288" s="206" t="s">
        <v>8967</v>
      </c>
      <c r="G288" s="37"/>
      <c r="H288" s="37"/>
      <c r="I288" s="207"/>
      <c r="J288" s="37"/>
      <c r="K288" s="37"/>
      <c r="L288" s="40"/>
      <c r="M288" s="208"/>
      <c r="N288" s="209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248</v>
      </c>
      <c r="AU288" s="18" t="s">
        <v>86</v>
      </c>
    </row>
    <row r="289" spans="1:65" s="2" customFormat="1" ht="21.75" customHeight="1">
      <c r="A289" s="35"/>
      <c r="B289" s="36"/>
      <c r="C289" s="254" t="s">
        <v>541</v>
      </c>
      <c r="D289" s="254" t="s">
        <v>340</v>
      </c>
      <c r="E289" s="255" t="s">
        <v>8968</v>
      </c>
      <c r="F289" s="256" t="s">
        <v>8969</v>
      </c>
      <c r="G289" s="257" t="s">
        <v>674</v>
      </c>
      <c r="H289" s="258">
        <v>5</v>
      </c>
      <c r="I289" s="259"/>
      <c r="J289" s="260">
        <f>ROUND(I289*H289,2)</f>
        <v>0</v>
      </c>
      <c r="K289" s="256" t="s">
        <v>245</v>
      </c>
      <c r="L289" s="261"/>
      <c r="M289" s="262" t="s">
        <v>1</v>
      </c>
      <c r="N289" s="263" t="s">
        <v>40</v>
      </c>
      <c r="O289" s="72"/>
      <c r="P289" s="201">
        <f>O289*H289</f>
        <v>0</v>
      </c>
      <c r="Q289" s="201">
        <v>1.8E-3</v>
      </c>
      <c r="R289" s="201">
        <f>Q289*H289</f>
        <v>8.9999999999999993E-3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319</v>
      </c>
      <c r="AT289" s="203" t="s">
        <v>340</v>
      </c>
      <c r="AU289" s="203" t="s">
        <v>86</v>
      </c>
      <c r="AY289" s="18" t="s">
        <v>239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83</v>
      </c>
      <c r="BK289" s="204">
        <f>ROUND(I289*H289,2)</f>
        <v>0</v>
      </c>
      <c r="BL289" s="18" t="s">
        <v>246</v>
      </c>
      <c r="BM289" s="203" t="s">
        <v>8970</v>
      </c>
    </row>
    <row r="290" spans="1:65" s="12" customFormat="1" ht="22.9" customHeight="1">
      <c r="B290" s="176"/>
      <c r="C290" s="177"/>
      <c r="D290" s="178" t="s">
        <v>74</v>
      </c>
      <c r="E290" s="190" t="s">
        <v>1034</v>
      </c>
      <c r="F290" s="190" t="s">
        <v>3940</v>
      </c>
      <c r="G290" s="177"/>
      <c r="H290" s="177"/>
      <c r="I290" s="180"/>
      <c r="J290" s="191">
        <f>BK290</f>
        <v>0</v>
      </c>
      <c r="K290" s="177"/>
      <c r="L290" s="182"/>
      <c r="M290" s="183"/>
      <c r="N290" s="184"/>
      <c r="O290" s="184"/>
      <c r="P290" s="185">
        <f>SUM(P291:P322)</f>
        <v>0</v>
      </c>
      <c r="Q290" s="184"/>
      <c r="R290" s="185">
        <f>SUM(R291:R322)</f>
        <v>16.090170000000004</v>
      </c>
      <c r="S290" s="184"/>
      <c r="T290" s="186">
        <f>SUM(T291:T322)</f>
        <v>0</v>
      </c>
      <c r="AR290" s="187" t="s">
        <v>83</v>
      </c>
      <c r="AT290" s="188" t="s">
        <v>74</v>
      </c>
      <c r="AU290" s="188" t="s">
        <v>83</v>
      </c>
      <c r="AY290" s="187" t="s">
        <v>239</v>
      </c>
      <c r="BK290" s="189">
        <f>SUM(BK291:BK322)</f>
        <v>0</v>
      </c>
    </row>
    <row r="291" spans="1:65" s="2" customFormat="1" ht="33" customHeight="1">
      <c r="A291" s="35"/>
      <c r="B291" s="36"/>
      <c r="C291" s="192" t="s">
        <v>546</v>
      </c>
      <c r="D291" s="192" t="s">
        <v>241</v>
      </c>
      <c r="E291" s="193" t="s">
        <v>8971</v>
      </c>
      <c r="F291" s="194" t="s">
        <v>8972</v>
      </c>
      <c r="G291" s="195" t="s">
        <v>674</v>
      </c>
      <c r="H291" s="196">
        <v>5</v>
      </c>
      <c r="I291" s="197"/>
      <c r="J291" s="198">
        <f>ROUND(I291*H291,2)</f>
        <v>0</v>
      </c>
      <c r="K291" s="194" t="s">
        <v>245</v>
      </c>
      <c r="L291" s="40"/>
      <c r="M291" s="199" t="s">
        <v>1</v>
      </c>
      <c r="N291" s="200" t="s">
        <v>40</v>
      </c>
      <c r="O291" s="72"/>
      <c r="P291" s="201">
        <f>O291*H291</f>
        <v>0</v>
      </c>
      <c r="Q291" s="201">
        <v>2.1167600000000002</v>
      </c>
      <c r="R291" s="201">
        <f>Q291*H291</f>
        <v>10.5838</v>
      </c>
      <c r="S291" s="201">
        <v>0</v>
      </c>
      <c r="T291" s="20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246</v>
      </c>
      <c r="AT291" s="203" t="s">
        <v>241</v>
      </c>
      <c r="AU291" s="203" t="s">
        <v>86</v>
      </c>
      <c r="AY291" s="18" t="s">
        <v>239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8" t="s">
        <v>83</v>
      </c>
      <c r="BK291" s="204">
        <f>ROUND(I291*H291,2)</f>
        <v>0</v>
      </c>
      <c r="BL291" s="18" t="s">
        <v>246</v>
      </c>
      <c r="BM291" s="203" t="s">
        <v>8973</v>
      </c>
    </row>
    <row r="292" spans="1:65" s="2" customFormat="1" ht="11.25">
      <c r="A292" s="35"/>
      <c r="B292" s="36"/>
      <c r="C292" s="37"/>
      <c r="D292" s="205" t="s">
        <v>248</v>
      </c>
      <c r="E292" s="37"/>
      <c r="F292" s="206" t="s">
        <v>8974</v>
      </c>
      <c r="G292" s="37"/>
      <c r="H292" s="37"/>
      <c r="I292" s="207"/>
      <c r="J292" s="37"/>
      <c r="K292" s="37"/>
      <c r="L292" s="40"/>
      <c r="M292" s="208"/>
      <c r="N292" s="209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248</v>
      </c>
      <c r="AU292" s="18" t="s">
        <v>86</v>
      </c>
    </row>
    <row r="293" spans="1:65" s="2" customFormat="1" ht="16.5" customHeight="1">
      <c r="A293" s="35"/>
      <c r="B293" s="36"/>
      <c r="C293" s="254" t="s">
        <v>553</v>
      </c>
      <c r="D293" s="254" t="s">
        <v>340</v>
      </c>
      <c r="E293" s="255" t="s">
        <v>8975</v>
      </c>
      <c r="F293" s="256" t="s">
        <v>8976</v>
      </c>
      <c r="G293" s="257" t="s">
        <v>674</v>
      </c>
      <c r="H293" s="258">
        <v>5</v>
      </c>
      <c r="I293" s="259"/>
      <c r="J293" s="260">
        <f>ROUND(I293*H293,2)</f>
        <v>0</v>
      </c>
      <c r="K293" s="256" t="s">
        <v>245</v>
      </c>
      <c r="L293" s="261"/>
      <c r="M293" s="262" t="s">
        <v>1</v>
      </c>
      <c r="N293" s="263" t="s">
        <v>40</v>
      </c>
      <c r="O293" s="72"/>
      <c r="P293" s="201">
        <f>O293*H293</f>
        <v>0</v>
      </c>
      <c r="Q293" s="201">
        <v>0.26200000000000001</v>
      </c>
      <c r="R293" s="201">
        <f>Q293*H293</f>
        <v>1.31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319</v>
      </c>
      <c r="AT293" s="203" t="s">
        <v>340</v>
      </c>
      <c r="AU293" s="203" t="s">
        <v>86</v>
      </c>
      <c r="AY293" s="18" t="s">
        <v>239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83</v>
      </c>
      <c r="BK293" s="204">
        <f>ROUND(I293*H293,2)</f>
        <v>0</v>
      </c>
      <c r="BL293" s="18" t="s">
        <v>246</v>
      </c>
      <c r="BM293" s="203" t="s">
        <v>8977</v>
      </c>
    </row>
    <row r="294" spans="1:65" s="13" customFormat="1" ht="11.25">
      <c r="B294" s="210"/>
      <c r="C294" s="211"/>
      <c r="D294" s="212" t="s">
        <v>250</v>
      </c>
      <c r="E294" s="213" t="s">
        <v>1</v>
      </c>
      <c r="F294" s="214" t="s">
        <v>8978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250</v>
      </c>
      <c r="AU294" s="220" t="s">
        <v>86</v>
      </c>
      <c r="AV294" s="13" t="s">
        <v>83</v>
      </c>
      <c r="AW294" s="13" t="s">
        <v>31</v>
      </c>
      <c r="AX294" s="13" t="s">
        <v>75</v>
      </c>
      <c r="AY294" s="220" t="s">
        <v>239</v>
      </c>
    </row>
    <row r="295" spans="1:65" s="14" customFormat="1" ht="11.25">
      <c r="B295" s="221"/>
      <c r="C295" s="222"/>
      <c r="D295" s="212" t="s">
        <v>250</v>
      </c>
      <c r="E295" s="223" t="s">
        <v>1</v>
      </c>
      <c r="F295" s="224" t="s">
        <v>288</v>
      </c>
      <c r="G295" s="222"/>
      <c r="H295" s="225">
        <v>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250</v>
      </c>
      <c r="AU295" s="231" t="s">
        <v>86</v>
      </c>
      <c r="AV295" s="14" t="s">
        <v>86</v>
      </c>
      <c r="AW295" s="14" t="s">
        <v>31</v>
      </c>
      <c r="AX295" s="14" t="s">
        <v>83</v>
      </c>
      <c r="AY295" s="231" t="s">
        <v>239</v>
      </c>
    </row>
    <row r="296" spans="1:65" s="2" customFormat="1" ht="24.2" customHeight="1">
      <c r="A296" s="35"/>
      <c r="B296" s="36"/>
      <c r="C296" s="254" t="s">
        <v>568</v>
      </c>
      <c r="D296" s="254" t="s">
        <v>340</v>
      </c>
      <c r="E296" s="255" t="s">
        <v>8979</v>
      </c>
      <c r="F296" s="256" t="s">
        <v>8980</v>
      </c>
      <c r="G296" s="257" t="s">
        <v>674</v>
      </c>
      <c r="H296" s="258">
        <v>4</v>
      </c>
      <c r="I296" s="259"/>
      <c r="J296" s="260">
        <f>ROUND(I296*H296,2)</f>
        <v>0</v>
      </c>
      <c r="K296" s="256" t="s">
        <v>245</v>
      </c>
      <c r="L296" s="261"/>
      <c r="M296" s="262" t="s">
        <v>1</v>
      </c>
      <c r="N296" s="263" t="s">
        <v>40</v>
      </c>
      <c r="O296" s="72"/>
      <c r="P296" s="201">
        <f>O296*H296</f>
        <v>0</v>
      </c>
      <c r="Q296" s="201">
        <v>0.56999999999999995</v>
      </c>
      <c r="R296" s="201">
        <f>Q296*H296</f>
        <v>2.2799999999999998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319</v>
      </c>
      <c r="AT296" s="203" t="s">
        <v>340</v>
      </c>
      <c r="AU296" s="203" t="s">
        <v>86</v>
      </c>
      <c r="AY296" s="18" t="s">
        <v>239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83</v>
      </c>
      <c r="BK296" s="204">
        <f>ROUND(I296*H296,2)</f>
        <v>0</v>
      </c>
      <c r="BL296" s="18" t="s">
        <v>246</v>
      </c>
      <c r="BM296" s="203" t="s">
        <v>8981</v>
      </c>
    </row>
    <row r="297" spans="1:65" s="13" customFormat="1" ht="11.25">
      <c r="B297" s="210"/>
      <c r="C297" s="211"/>
      <c r="D297" s="212" t="s">
        <v>250</v>
      </c>
      <c r="E297" s="213" t="s">
        <v>1</v>
      </c>
      <c r="F297" s="214" t="s">
        <v>8978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250</v>
      </c>
      <c r="AU297" s="220" t="s">
        <v>86</v>
      </c>
      <c r="AV297" s="13" t="s">
        <v>83</v>
      </c>
      <c r="AW297" s="13" t="s">
        <v>31</v>
      </c>
      <c r="AX297" s="13" t="s">
        <v>75</v>
      </c>
      <c r="AY297" s="220" t="s">
        <v>239</v>
      </c>
    </row>
    <row r="298" spans="1:65" s="14" customFormat="1" ht="11.25">
      <c r="B298" s="221"/>
      <c r="C298" s="222"/>
      <c r="D298" s="212" t="s">
        <v>250</v>
      </c>
      <c r="E298" s="223" t="s">
        <v>1</v>
      </c>
      <c r="F298" s="224" t="s">
        <v>246</v>
      </c>
      <c r="G298" s="222"/>
      <c r="H298" s="225">
        <v>4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250</v>
      </c>
      <c r="AU298" s="231" t="s">
        <v>86</v>
      </c>
      <c r="AV298" s="14" t="s">
        <v>86</v>
      </c>
      <c r="AW298" s="14" t="s">
        <v>31</v>
      </c>
      <c r="AX298" s="14" t="s">
        <v>83</v>
      </c>
      <c r="AY298" s="231" t="s">
        <v>239</v>
      </c>
    </row>
    <row r="299" spans="1:65" s="2" customFormat="1" ht="24.2" customHeight="1">
      <c r="A299" s="35"/>
      <c r="B299" s="36"/>
      <c r="C299" s="254" t="s">
        <v>578</v>
      </c>
      <c r="D299" s="254" t="s">
        <v>340</v>
      </c>
      <c r="E299" s="255" t="s">
        <v>8982</v>
      </c>
      <c r="F299" s="256" t="s">
        <v>8983</v>
      </c>
      <c r="G299" s="257" t="s">
        <v>674</v>
      </c>
      <c r="H299" s="258">
        <v>1</v>
      </c>
      <c r="I299" s="259"/>
      <c r="J299" s="260">
        <f>ROUND(I299*H299,2)</f>
        <v>0</v>
      </c>
      <c r="K299" s="256" t="s">
        <v>245</v>
      </c>
      <c r="L299" s="261"/>
      <c r="M299" s="262" t="s">
        <v>1</v>
      </c>
      <c r="N299" s="263" t="s">
        <v>40</v>
      </c>
      <c r="O299" s="72"/>
      <c r="P299" s="201">
        <f>O299*H299</f>
        <v>0</v>
      </c>
      <c r="Q299" s="201">
        <v>0.52100000000000002</v>
      </c>
      <c r="R299" s="201">
        <f>Q299*H299</f>
        <v>0.52100000000000002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319</v>
      </c>
      <c r="AT299" s="203" t="s">
        <v>340</v>
      </c>
      <c r="AU299" s="203" t="s">
        <v>86</v>
      </c>
      <c r="AY299" s="18" t="s">
        <v>239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83</v>
      </c>
      <c r="BK299" s="204">
        <f>ROUND(I299*H299,2)</f>
        <v>0</v>
      </c>
      <c r="BL299" s="18" t="s">
        <v>246</v>
      </c>
      <c r="BM299" s="203" t="s">
        <v>8984</v>
      </c>
    </row>
    <row r="300" spans="1:65" s="13" customFormat="1" ht="11.25">
      <c r="B300" s="210"/>
      <c r="C300" s="211"/>
      <c r="D300" s="212" t="s">
        <v>250</v>
      </c>
      <c r="E300" s="213" t="s">
        <v>1</v>
      </c>
      <c r="F300" s="214" t="s">
        <v>8978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250</v>
      </c>
      <c r="AU300" s="220" t="s">
        <v>86</v>
      </c>
      <c r="AV300" s="13" t="s">
        <v>83</v>
      </c>
      <c r="AW300" s="13" t="s">
        <v>31</v>
      </c>
      <c r="AX300" s="13" t="s">
        <v>75</v>
      </c>
      <c r="AY300" s="220" t="s">
        <v>239</v>
      </c>
    </row>
    <row r="301" spans="1:65" s="14" customFormat="1" ht="11.25">
      <c r="B301" s="221"/>
      <c r="C301" s="222"/>
      <c r="D301" s="212" t="s">
        <v>250</v>
      </c>
      <c r="E301" s="223" t="s">
        <v>1</v>
      </c>
      <c r="F301" s="224" t="s">
        <v>83</v>
      </c>
      <c r="G301" s="222"/>
      <c r="H301" s="225">
        <v>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250</v>
      </c>
      <c r="AU301" s="231" t="s">
        <v>86</v>
      </c>
      <c r="AV301" s="14" t="s">
        <v>86</v>
      </c>
      <c r="AW301" s="14" t="s">
        <v>31</v>
      </c>
      <c r="AX301" s="14" t="s">
        <v>83</v>
      </c>
      <c r="AY301" s="231" t="s">
        <v>239</v>
      </c>
    </row>
    <row r="302" spans="1:65" s="2" customFormat="1" ht="24.2" customHeight="1">
      <c r="A302" s="35"/>
      <c r="B302" s="36"/>
      <c r="C302" s="254" t="s">
        <v>590</v>
      </c>
      <c r="D302" s="254" t="s">
        <v>340</v>
      </c>
      <c r="E302" s="255" t="s">
        <v>3960</v>
      </c>
      <c r="F302" s="256" t="s">
        <v>3961</v>
      </c>
      <c r="G302" s="257" t="s">
        <v>674</v>
      </c>
      <c r="H302" s="258">
        <v>9</v>
      </c>
      <c r="I302" s="259"/>
      <c r="J302" s="260">
        <f>ROUND(I302*H302,2)</f>
        <v>0</v>
      </c>
      <c r="K302" s="256" t="s">
        <v>245</v>
      </c>
      <c r="L302" s="261"/>
      <c r="M302" s="262" t="s">
        <v>1</v>
      </c>
      <c r="N302" s="263" t="s">
        <v>40</v>
      </c>
      <c r="O302" s="72"/>
      <c r="P302" s="201">
        <f>O302*H302</f>
        <v>0</v>
      </c>
      <c r="Q302" s="201">
        <v>2E-3</v>
      </c>
      <c r="R302" s="201">
        <f>Q302*H302</f>
        <v>1.8000000000000002E-2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319</v>
      </c>
      <c r="AT302" s="203" t="s">
        <v>340</v>
      </c>
      <c r="AU302" s="203" t="s">
        <v>86</v>
      </c>
      <c r="AY302" s="18" t="s">
        <v>239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83</v>
      </c>
      <c r="BK302" s="204">
        <f>ROUND(I302*H302,2)</f>
        <v>0</v>
      </c>
      <c r="BL302" s="18" t="s">
        <v>246</v>
      </c>
      <c r="BM302" s="203" t="s">
        <v>8985</v>
      </c>
    </row>
    <row r="303" spans="1:65" s="13" customFormat="1" ht="11.25">
      <c r="B303" s="210"/>
      <c r="C303" s="211"/>
      <c r="D303" s="212" t="s">
        <v>250</v>
      </c>
      <c r="E303" s="213" t="s">
        <v>1</v>
      </c>
      <c r="F303" s="214" t="s">
        <v>8978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250</v>
      </c>
      <c r="AU303" s="220" t="s">
        <v>86</v>
      </c>
      <c r="AV303" s="13" t="s">
        <v>83</v>
      </c>
      <c r="AW303" s="13" t="s">
        <v>31</v>
      </c>
      <c r="AX303" s="13" t="s">
        <v>75</v>
      </c>
      <c r="AY303" s="220" t="s">
        <v>239</v>
      </c>
    </row>
    <row r="304" spans="1:65" s="14" customFormat="1" ht="11.25">
      <c r="B304" s="221"/>
      <c r="C304" s="222"/>
      <c r="D304" s="212" t="s">
        <v>250</v>
      </c>
      <c r="E304" s="223" t="s">
        <v>1</v>
      </c>
      <c r="F304" s="224" t="s">
        <v>327</v>
      </c>
      <c r="G304" s="222"/>
      <c r="H304" s="225">
        <v>9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250</v>
      </c>
      <c r="AU304" s="231" t="s">
        <v>86</v>
      </c>
      <c r="AV304" s="14" t="s">
        <v>86</v>
      </c>
      <c r="AW304" s="14" t="s">
        <v>31</v>
      </c>
      <c r="AX304" s="14" t="s">
        <v>83</v>
      </c>
      <c r="AY304" s="231" t="s">
        <v>239</v>
      </c>
    </row>
    <row r="305" spans="1:65" s="2" customFormat="1" ht="24.2" customHeight="1">
      <c r="A305" s="35"/>
      <c r="B305" s="36"/>
      <c r="C305" s="192" t="s">
        <v>604</v>
      </c>
      <c r="D305" s="192" t="s">
        <v>241</v>
      </c>
      <c r="E305" s="193" t="s">
        <v>3966</v>
      </c>
      <c r="F305" s="194" t="s">
        <v>3967</v>
      </c>
      <c r="G305" s="195" t="s">
        <v>674</v>
      </c>
      <c r="H305" s="196">
        <v>5</v>
      </c>
      <c r="I305" s="197"/>
      <c r="J305" s="198">
        <f>ROUND(I305*H305,2)</f>
        <v>0</v>
      </c>
      <c r="K305" s="194" t="s">
        <v>245</v>
      </c>
      <c r="L305" s="40"/>
      <c r="M305" s="199" t="s">
        <v>1</v>
      </c>
      <c r="N305" s="200" t="s">
        <v>40</v>
      </c>
      <c r="O305" s="72"/>
      <c r="P305" s="201">
        <f>O305*H305</f>
        <v>0</v>
      </c>
      <c r="Q305" s="201">
        <v>0.21734000000000001</v>
      </c>
      <c r="R305" s="201">
        <f>Q305*H305</f>
        <v>1.0867</v>
      </c>
      <c r="S305" s="201">
        <v>0</v>
      </c>
      <c r="T305" s="20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246</v>
      </c>
      <c r="AT305" s="203" t="s">
        <v>241</v>
      </c>
      <c r="AU305" s="203" t="s">
        <v>86</v>
      </c>
      <c r="AY305" s="18" t="s">
        <v>239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8" t="s">
        <v>83</v>
      </c>
      <c r="BK305" s="204">
        <f>ROUND(I305*H305,2)</f>
        <v>0</v>
      </c>
      <c r="BL305" s="18" t="s">
        <v>246</v>
      </c>
      <c r="BM305" s="203" t="s">
        <v>8986</v>
      </c>
    </row>
    <row r="306" spans="1:65" s="2" customFormat="1" ht="11.25">
      <c r="A306" s="35"/>
      <c r="B306" s="36"/>
      <c r="C306" s="37"/>
      <c r="D306" s="205" t="s">
        <v>248</v>
      </c>
      <c r="E306" s="37"/>
      <c r="F306" s="206" t="s">
        <v>3969</v>
      </c>
      <c r="G306" s="37"/>
      <c r="H306" s="37"/>
      <c r="I306" s="207"/>
      <c r="J306" s="37"/>
      <c r="K306" s="37"/>
      <c r="L306" s="40"/>
      <c r="M306" s="208"/>
      <c r="N306" s="209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248</v>
      </c>
      <c r="AU306" s="18" t="s">
        <v>86</v>
      </c>
    </row>
    <row r="307" spans="1:65" s="2" customFormat="1" ht="24.2" customHeight="1">
      <c r="A307" s="35"/>
      <c r="B307" s="36"/>
      <c r="C307" s="254" t="s">
        <v>611</v>
      </c>
      <c r="D307" s="254" t="s">
        <v>340</v>
      </c>
      <c r="E307" s="255" t="s">
        <v>8987</v>
      </c>
      <c r="F307" s="256" t="s">
        <v>8988</v>
      </c>
      <c r="G307" s="257" t="s">
        <v>674</v>
      </c>
      <c r="H307" s="258">
        <v>5</v>
      </c>
      <c r="I307" s="259"/>
      <c r="J307" s="260">
        <f>ROUND(I307*H307,2)</f>
        <v>0</v>
      </c>
      <c r="K307" s="256" t="s">
        <v>245</v>
      </c>
      <c r="L307" s="261"/>
      <c r="M307" s="262" t="s">
        <v>1</v>
      </c>
      <c r="N307" s="263" t="s">
        <v>40</v>
      </c>
      <c r="O307" s="72"/>
      <c r="P307" s="201">
        <f>O307*H307</f>
        <v>0</v>
      </c>
      <c r="Q307" s="201">
        <v>5.4600000000000003E-2</v>
      </c>
      <c r="R307" s="201">
        <f>Q307*H307</f>
        <v>0.27300000000000002</v>
      </c>
      <c r="S307" s="201">
        <v>0</v>
      </c>
      <c r="T307" s="20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319</v>
      </c>
      <c r="AT307" s="203" t="s">
        <v>340</v>
      </c>
      <c r="AU307" s="203" t="s">
        <v>86</v>
      </c>
      <c r="AY307" s="18" t="s">
        <v>239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8" t="s">
        <v>83</v>
      </c>
      <c r="BK307" s="204">
        <f>ROUND(I307*H307,2)</f>
        <v>0</v>
      </c>
      <c r="BL307" s="18" t="s">
        <v>246</v>
      </c>
      <c r="BM307" s="203" t="s">
        <v>8989</v>
      </c>
    </row>
    <row r="308" spans="1:65" s="2" customFormat="1" ht="24.2" customHeight="1">
      <c r="A308" s="35"/>
      <c r="B308" s="36"/>
      <c r="C308" s="192" t="s">
        <v>627</v>
      </c>
      <c r="D308" s="192" t="s">
        <v>241</v>
      </c>
      <c r="E308" s="193" t="s">
        <v>8990</v>
      </c>
      <c r="F308" s="194" t="s">
        <v>8991</v>
      </c>
      <c r="G308" s="195" t="s">
        <v>674</v>
      </c>
      <c r="H308" s="196">
        <v>1</v>
      </c>
      <c r="I308" s="197"/>
      <c r="J308" s="198">
        <f>ROUND(I308*H308,2)</f>
        <v>0</v>
      </c>
      <c r="K308" s="194" t="s">
        <v>1</v>
      </c>
      <c r="L308" s="40"/>
      <c r="M308" s="199" t="s">
        <v>1</v>
      </c>
      <c r="N308" s="200" t="s">
        <v>40</v>
      </c>
      <c r="O308" s="72"/>
      <c r="P308" s="201">
        <f>O308*H308</f>
        <v>0</v>
      </c>
      <c r="Q308" s="201">
        <v>1.56E-3</v>
      </c>
      <c r="R308" s="201">
        <f>Q308*H308</f>
        <v>1.56E-3</v>
      </c>
      <c r="S308" s="201">
        <v>0</v>
      </c>
      <c r="T308" s="20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3" t="s">
        <v>246</v>
      </c>
      <c r="AT308" s="203" t="s">
        <v>241</v>
      </c>
      <c r="AU308" s="203" t="s">
        <v>86</v>
      </c>
      <c r="AY308" s="18" t="s">
        <v>239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8" t="s">
        <v>83</v>
      </c>
      <c r="BK308" s="204">
        <f>ROUND(I308*H308,2)</f>
        <v>0</v>
      </c>
      <c r="BL308" s="18" t="s">
        <v>246</v>
      </c>
      <c r="BM308" s="203" t="s">
        <v>8992</v>
      </c>
    </row>
    <row r="309" spans="1:65" s="13" customFormat="1" ht="11.25">
      <c r="B309" s="210"/>
      <c r="C309" s="211"/>
      <c r="D309" s="212" t="s">
        <v>250</v>
      </c>
      <c r="E309" s="213" t="s">
        <v>1</v>
      </c>
      <c r="F309" s="214" t="s">
        <v>8993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250</v>
      </c>
      <c r="AU309" s="220" t="s">
        <v>86</v>
      </c>
      <c r="AV309" s="13" t="s">
        <v>83</v>
      </c>
      <c r="AW309" s="13" t="s">
        <v>31</v>
      </c>
      <c r="AX309" s="13" t="s">
        <v>75</v>
      </c>
      <c r="AY309" s="220" t="s">
        <v>239</v>
      </c>
    </row>
    <row r="310" spans="1:65" s="14" customFormat="1" ht="11.25">
      <c r="B310" s="221"/>
      <c r="C310" s="222"/>
      <c r="D310" s="212" t="s">
        <v>250</v>
      </c>
      <c r="E310" s="223" t="s">
        <v>1</v>
      </c>
      <c r="F310" s="224" t="s">
        <v>83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250</v>
      </c>
      <c r="AU310" s="231" t="s">
        <v>86</v>
      </c>
      <c r="AV310" s="14" t="s">
        <v>86</v>
      </c>
      <c r="AW310" s="14" t="s">
        <v>31</v>
      </c>
      <c r="AX310" s="14" t="s">
        <v>83</v>
      </c>
      <c r="AY310" s="231" t="s">
        <v>239</v>
      </c>
    </row>
    <row r="311" spans="1:65" s="2" customFormat="1" ht="24.2" customHeight="1">
      <c r="A311" s="35"/>
      <c r="B311" s="36"/>
      <c r="C311" s="192" t="s">
        <v>643</v>
      </c>
      <c r="D311" s="192" t="s">
        <v>241</v>
      </c>
      <c r="E311" s="193" t="s">
        <v>8994</v>
      </c>
      <c r="F311" s="194" t="s">
        <v>8995</v>
      </c>
      <c r="G311" s="195" t="s">
        <v>674</v>
      </c>
      <c r="H311" s="196">
        <v>1</v>
      </c>
      <c r="I311" s="197"/>
      <c r="J311" s="198">
        <f>ROUND(I311*H311,2)</f>
        <v>0</v>
      </c>
      <c r="K311" s="194" t="s">
        <v>1</v>
      </c>
      <c r="L311" s="40"/>
      <c r="M311" s="199" t="s">
        <v>1</v>
      </c>
      <c r="N311" s="200" t="s">
        <v>40</v>
      </c>
      <c r="O311" s="72"/>
      <c r="P311" s="201">
        <f>O311*H311</f>
        <v>0</v>
      </c>
      <c r="Q311" s="201">
        <v>3.2499999999999999E-3</v>
      </c>
      <c r="R311" s="201">
        <f>Q311*H311</f>
        <v>3.2499999999999999E-3</v>
      </c>
      <c r="S311" s="201">
        <v>0</v>
      </c>
      <c r="T311" s="20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3" t="s">
        <v>246</v>
      </c>
      <c r="AT311" s="203" t="s">
        <v>241</v>
      </c>
      <c r="AU311" s="203" t="s">
        <v>86</v>
      </c>
      <c r="AY311" s="18" t="s">
        <v>239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8" t="s">
        <v>83</v>
      </c>
      <c r="BK311" s="204">
        <f>ROUND(I311*H311,2)</f>
        <v>0</v>
      </c>
      <c r="BL311" s="18" t="s">
        <v>246</v>
      </c>
      <c r="BM311" s="203" t="s">
        <v>8996</v>
      </c>
    </row>
    <row r="312" spans="1:65" s="13" customFormat="1" ht="11.25">
      <c r="B312" s="210"/>
      <c r="C312" s="211"/>
      <c r="D312" s="212" t="s">
        <v>250</v>
      </c>
      <c r="E312" s="213" t="s">
        <v>1</v>
      </c>
      <c r="F312" s="214" t="s">
        <v>8993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250</v>
      </c>
      <c r="AU312" s="220" t="s">
        <v>86</v>
      </c>
      <c r="AV312" s="13" t="s">
        <v>83</v>
      </c>
      <c r="AW312" s="13" t="s">
        <v>31</v>
      </c>
      <c r="AX312" s="13" t="s">
        <v>75</v>
      </c>
      <c r="AY312" s="220" t="s">
        <v>239</v>
      </c>
    </row>
    <row r="313" spans="1:65" s="14" customFormat="1" ht="11.25">
      <c r="B313" s="221"/>
      <c r="C313" s="222"/>
      <c r="D313" s="212" t="s">
        <v>250</v>
      </c>
      <c r="E313" s="223" t="s">
        <v>1</v>
      </c>
      <c r="F313" s="224" t="s">
        <v>83</v>
      </c>
      <c r="G313" s="222"/>
      <c r="H313" s="225">
        <v>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250</v>
      </c>
      <c r="AU313" s="231" t="s">
        <v>86</v>
      </c>
      <c r="AV313" s="14" t="s">
        <v>86</v>
      </c>
      <c r="AW313" s="14" t="s">
        <v>31</v>
      </c>
      <c r="AX313" s="14" t="s">
        <v>83</v>
      </c>
      <c r="AY313" s="231" t="s">
        <v>239</v>
      </c>
    </row>
    <row r="314" spans="1:65" s="2" customFormat="1" ht="24.2" customHeight="1">
      <c r="A314" s="35"/>
      <c r="B314" s="36"/>
      <c r="C314" s="192" t="s">
        <v>651</v>
      </c>
      <c r="D314" s="192" t="s">
        <v>241</v>
      </c>
      <c r="E314" s="193" t="s">
        <v>8997</v>
      </c>
      <c r="F314" s="194" t="s">
        <v>8998</v>
      </c>
      <c r="G314" s="195" t="s">
        <v>3976</v>
      </c>
      <c r="H314" s="196">
        <v>2</v>
      </c>
      <c r="I314" s="197"/>
      <c r="J314" s="198">
        <f>ROUND(I314*H314,2)</f>
        <v>0</v>
      </c>
      <c r="K314" s="194" t="s">
        <v>245</v>
      </c>
      <c r="L314" s="40"/>
      <c r="M314" s="199" t="s">
        <v>1</v>
      </c>
      <c r="N314" s="200" t="s">
        <v>40</v>
      </c>
      <c r="O314" s="72"/>
      <c r="P314" s="201">
        <f>O314*H314</f>
        <v>0</v>
      </c>
      <c r="Q314" s="201">
        <v>1.8000000000000001E-4</v>
      </c>
      <c r="R314" s="201">
        <f>Q314*H314</f>
        <v>3.6000000000000002E-4</v>
      </c>
      <c r="S314" s="201">
        <v>0</v>
      </c>
      <c r="T314" s="20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3" t="s">
        <v>246</v>
      </c>
      <c r="AT314" s="203" t="s">
        <v>241</v>
      </c>
      <c r="AU314" s="203" t="s">
        <v>86</v>
      </c>
      <c r="AY314" s="18" t="s">
        <v>239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8" t="s">
        <v>83</v>
      </c>
      <c r="BK314" s="204">
        <f>ROUND(I314*H314,2)</f>
        <v>0</v>
      </c>
      <c r="BL314" s="18" t="s">
        <v>246</v>
      </c>
      <c r="BM314" s="203" t="s">
        <v>8999</v>
      </c>
    </row>
    <row r="315" spans="1:65" s="2" customFormat="1" ht="11.25">
      <c r="A315" s="35"/>
      <c r="B315" s="36"/>
      <c r="C315" s="37"/>
      <c r="D315" s="205" t="s">
        <v>248</v>
      </c>
      <c r="E315" s="37"/>
      <c r="F315" s="206" t="s">
        <v>9000</v>
      </c>
      <c r="G315" s="37"/>
      <c r="H315" s="37"/>
      <c r="I315" s="207"/>
      <c r="J315" s="37"/>
      <c r="K315" s="37"/>
      <c r="L315" s="40"/>
      <c r="M315" s="208"/>
      <c r="N315" s="209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248</v>
      </c>
      <c r="AU315" s="18" t="s">
        <v>86</v>
      </c>
    </row>
    <row r="316" spans="1:65" s="2" customFormat="1" ht="24.2" customHeight="1">
      <c r="A316" s="35"/>
      <c r="B316" s="36"/>
      <c r="C316" s="192" t="s">
        <v>655</v>
      </c>
      <c r="D316" s="192" t="s">
        <v>241</v>
      </c>
      <c r="E316" s="193" t="s">
        <v>9001</v>
      </c>
      <c r="F316" s="194" t="s">
        <v>9002</v>
      </c>
      <c r="G316" s="195" t="s">
        <v>3976</v>
      </c>
      <c r="H316" s="196">
        <v>3</v>
      </c>
      <c r="I316" s="197"/>
      <c r="J316" s="198">
        <f>ROUND(I316*H316,2)</f>
        <v>0</v>
      </c>
      <c r="K316" s="194" t="s">
        <v>245</v>
      </c>
      <c r="L316" s="40"/>
      <c r="M316" s="199" t="s">
        <v>1</v>
      </c>
      <c r="N316" s="200" t="s">
        <v>40</v>
      </c>
      <c r="O316" s="72"/>
      <c r="P316" s="201">
        <f>O316*H316</f>
        <v>0</v>
      </c>
      <c r="Q316" s="201">
        <v>3.1E-4</v>
      </c>
      <c r="R316" s="201">
        <f>Q316*H316</f>
        <v>9.3000000000000005E-4</v>
      </c>
      <c r="S316" s="201">
        <v>0</v>
      </c>
      <c r="T316" s="20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246</v>
      </c>
      <c r="AT316" s="203" t="s">
        <v>241</v>
      </c>
      <c r="AU316" s="203" t="s">
        <v>86</v>
      </c>
      <c r="AY316" s="18" t="s">
        <v>239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8" t="s">
        <v>83</v>
      </c>
      <c r="BK316" s="204">
        <f>ROUND(I316*H316,2)</f>
        <v>0</v>
      </c>
      <c r="BL316" s="18" t="s">
        <v>246</v>
      </c>
      <c r="BM316" s="203" t="s">
        <v>9003</v>
      </c>
    </row>
    <row r="317" spans="1:65" s="2" customFormat="1" ht="11.25">
      <c r="A317" s="35"/>
      <c r="B317" s="36"/>
      <c r="C317" s="37"/>
      <c r="D317" s="205" t="s">
        <v>248</v>
      </c>
      <c r="E317" s="37"/>
      <c r="F317" s="206" t="s">
        <v>9004</v>
      </c>
      <c r="G317" s="37"/>
      <c r="H317" s="37"/>
      <c r="I317" s="207"/>
      <c r="J317" s="37"/>
      <c r="K317" s="37"/>
      <c r="L317" s="40"/>
      <c r="M317" s="208"/>
      <c r="N317" s="209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248</v>
      </c>
      <c r="AU317" s="18" t="s">
        <v>86</v>
      </c>
    </row>
    <row r="318" spans="1:65" s="2" customFormat="1" ht="24.2" customHeight="1">
      <c r="A318" s="35"/>
      <c r="B318" s="36"/>
      <c r="C318" s="192" t="s">
        <v>665</v>
      </c>
      <c r="D318" s="192" t="s">
        <v>241</v>
      </c>
      <c r="E318" s="193" t="s">
        <v>9005</v>
      </c>
      <c r="F318" s="194" t="s">
        <v>9006</v>
      </c>
      <c r="G318" s="195" t="s">
        <v>519</v>
      </c>
      <c r="H318" s="196">
        <v>89</v>
      </c>
      <c r="I318" s="197"/>
      <c r="J318" s="198">
        <f>ROUND(I318*H318,2)</f>
        <v>0</v>
      </c>
      <c r="K318" s="194" t="s">
        <v>1</v>
      </c>
      <c r="L318" s="40"/>
      <c r="M318" s="199" t="s">
        <v>1</v>
      </c>
      <c r="N318" s="200" t="s">
        <v>40</v>
      </c>
      <c r="O318" s="72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246</v>
      </c>
      <c r="AT318" s="203" t="s">
        <v>241</v>
      </c>
      <c r="AU318" s="203" t="s">
        <v>86</v>
      </c>
      <c r="AY318" s="18" t="s">
        <v>239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83</v>
      </c>
      <c r="BK318" s="204">
        <f>ROUND(I318*H318,2)</f>
        <v>0</v>
      </c>
      <c r="BL318" s="18" t="s">
        <v>246</v>
      </c>
      <c r="BM318" s="203" t="s">
        <v>9007</v>
      </c>
    </row>
    <row r="319" spans="1:65" s="14" customFormat="1" ht="11.25">
      <c r="B319" s="221"/>
      <c r="C319" s="222"/>
      <c r="D319" s="212" t="s">
        <v>250</v>
      </c>
      <c r="E319" s="223" t="s">
        <v>1</v>
      </c>
      <c r="F319" s="224" t="s">
        <v>9008</v>
      </c>
      <c r="G319" s="222"/>
      <c r="H319" s="225">
        <v>89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250</v>
      </c>
      <c r="AU319" s="231" t="s">
        <v>86</v>
      </c>
      <c r="AV319" s="14" t="s">
        <v>86</v>
      </c>
      <c r="AW319" s="14" t="s">
        <v>31</v>
      </c>
      <c r="AX319" s="14" t="s">
        <v>83</v>
      </c>
      <c r="AY319" s="231" t="s">
        <v>239</v>
      </c>
    </row>
    <row r="320" spans="1:65" s="2" customFormat="1" ht="16.5" customHeight="1">
      <c r="A320" s="35"/>
      <c r="B320" s="36"/>
      <c r="C320" s="192" t="s">
        <v>671</v>
      </c>
      <c r="D320" s="192" t="s">
        <v>241</v>
      </c>
      <c r="E320" s="193" t="s">
        <v>9009</v>
      </c>
      <c r="F320" s="194" t="s">
        <v>9010</v>
      </c>
      <c r="G320" s="195" t="s">
        <v>519</v>
      </c>
      <c r="H320" s="196">
        <v>89</v>
      </c>
      <c r="I320" s="197"/>
      <c r="J320" s="198">
        <f>ROUND(I320*H320,2)</f>
        <v>0</v>
      </c>
      <c r="K320" s="194" t="s">
        <v>1</v>
      </c>
      <c r="L320" s="40"/>
      <c r="M320" s="199" t="s">
        <v>1</v>
      </c>
      <c r="N320" s="200" t="s">
        <v>40</v>
      </c>
      <c r="O320" s="72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3" t="s">
        <v>246</v>
      </c>
      <c r="AT320" s="203" t="s">
        <v>241</v>
      </c>
      <c r="AU320" s="203" t="s">
        <v>86</v>
      </c>
      <c r="AY320" s="18" t="s">
        <v>239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8" t="s">
        <v>83</v>
      </c>
      <c r="BK320" s="204">
        <f>ROUND(I320*H320,2)</f>
        <v>0</v>
      </c>
      <c r="BL320" s="18" t="s">
        <v>246</v>
      </c>
      <c r="BM320" s="203" t="s">
        <v>9011</v>
      </c>
    </row>
    <row r="321" spans="1:65" s="2" customFormat="1" ht="21.75" customHeight="1">
      <c r="A321" s="35"/>
      <c r="B321" s="36"/>
      <c r="C321" s="192" t="s">
        <v>677</v>
      </c>
      <c r="D321" s="192" t="s">
        <v>241</v>
      </c>
      <c r="E321" s="193" t="s">
        <v>3979</v>
      </c>
      <c r="F321" s="194" t="s">
        <v>3980</v>
      </c>
      <c r="G321" s="195" t="s">
        <v>519</v>
      </c>
      <c r="H321" s="196">
        <v>89</v>
      </c>
      <c r="I321" s="197"/>
      <c r="J321" s="198">
        <f>ROUND(I321*H321,2)</f>
        <v>0</v>
      </c>
      <c r="K321" s="194" t="s">
        <v>245</v>
      </c>
      <c r="L321" s="40"/>
      <c r="M321" s="199" t="s">
        <v>1</v>
      </c>
      <c r="N321" s="200" t="s">
        <v>40</v>
      </c>
      <c r="O321" s="72"/>
      <c r="P321" s="201">
        <f>O321*H321</f>
        <v>0</v>
      </c>
      <c r="Q321" s="201">
        <v>1.2999999999999999E-4</v>
      </c>
      <c r="R321" s="201">
        <f>Q321*H321</f>
        <v>1.1569999999999999E-2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246</v>
      </c>
      <c r="AT321" s="203" t="s">
        <v>241</v>
      </c>
      <c r="AU321" s="203" t="s">
        <v>86</v>
      </c>
      <c r="AY321" s="18" t="s">
        <v>239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83</v>
      </c>
      <c r="BK321" s="204">
        <f>ROUND(I321*H321,2)</f>
        <v>0</v>
      </c>
      <c r="BL321" s="18" t="s">
        <v>246</v>
      </c>
      <c r="BM321" s="203" t="s">
        <v>9012</v>
      </c>
    </row>
    <row r="322" spans="1:65" s="2" customFormat="1" ht="11.25">
      <c r="A322" s="35"/>
      <c r="B322" s="36"/>
      <c r="C322" s="37"/>
      <c r="D322" s="205" t="s">
        <v>248</v>
      </c>
      <c r="E322" s="37"/>
      <c r="F322" s="206" t="s">
        <v>3982</v>
      </c>
      <c r="G322" s="37"/>
      <c r="H322" s="37"/>
      <c r="I322" s="207"/>
      <c r="J322" s="37"/>
      <c r="K322" s="37"/>
      <c r="L322" s="40"/>
      <c r="M322" s="208"/>
      <c r="N322" s="209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248</v>
      </c>
      <c r="AU322" s="18" t="s">
        <v>86</v>
      </c>
    </row>
    <row r="323" spans="1:65" s="12" customFormat="1" ht="22.9" customHeight="1">
      <c r="B323" s="176"/>
      <c r="C323" s="177"/>
      <c r="D323" s="178" t="s">
        <v>74</v>
      </c>
      <c r="E323" s="190" t="s">
        <v>1133</v>
      </c>
      <c r="F323" s="190" t="s">
        <v>3986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SUM(P324:P326)</f>
        <v>0</v>
      </c>
      <c r="Q323" s="184"/>
      <c r="R323" s="185">
        <f>SUM(R324:R326)</f>
        <v>0</v>
      </c>
      <c r="S323" s="184"/>
      <c r="T323" s="186">
        <f>SUM(T324:T326)</f>
        <v>0</v>
      </c>
      <c r="AR323" s="187" t="s">
        <v>83</v>
      </c>
      <c r="AT323" s="188" t="s">
        <v>74</v>
      </c>
      <c r="AU323" s="188" t="s">
        <v>83</v>
      </c>
      <c r="AY323" s="187" t="s">
        <v>239</v>
      </c>
      <c r="BK323" s="189">
        <f>SUM(BK324:BK326)</f>
        <v>0</v>
      </c>
    </row>
    <row r="324" spans="1:65" s="2" customFormat="1" ht="24.2" customHeight="1">
      <c r="A324" s="35"/>
      <c r="B324" s="36"/>
      <c r="C324" s="192" t="s">
        <v>682</v>
      </c>
      <c r="D324" s="192" t="s">
        <v>241</v>
      </c>
      <c r="E324" s="193" t="s">
        <v>3987</v>
      </c>
      <c r="F324" s="194" t="s">
        <v>3988</v>
      </c>
      <c r="G324" s="195" t="s">
        <v>343</v>
      </c>
      <c r="H324" s="196">
        <v>19.59</v>
      </c>
      <c r="I324" s="197"/>
      <c r="J324" s="198">
        <f>ROUND(I324*H324,2)</f>
        <v>0</v>
      </c>
      <c r="K324" s="194" t="s">
        <v>245</v>
      </c>
      <c r="L324" s="40"/>
      <c r="M324" s="199" t="s">
        <v>1</v>
      </c>
      <c r="N324" s="200" t="s">
        <v>40</v>
      </c>
      <c r="O324" s="72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246</v>
      </c>
      <c r="AT324" s="203" t="s">
        <v>241</v>
      </c>
      <c r="AU324" s="203" t="s">
        <v>86</v>
      </c>
      <c r="AY324" s="18" t="s">
        <v>239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83</v>
      </c>
      <c r="BK324" s="204">
        <f>ROUND(I324*H324,2)</f>
        <v>0</v>
      </c>
      <c r="BL324" s="18" t="s">
        <v>246</v>
      </c>
      <c r="BM324" s="203" t="s">
        <v>9013</v>
      </c>
    </row>
    <row r="325" spans="1:65" s="2" customFormat="1" ht="11.25">
      <c r="A325" s="35"/>
      <c r="B325" s="36"/>
      <c r="C325" s="37"/>
      <c r="D325" s="205" t="s">
        <v>248</v>
      </c>
      <c r="E325" s="37"/>
      <c r="F325" s="206" t="s">
        <v>3990</v>
      </c>
      <c r="G325" s="37"/>
      <c r="H325" s="37"/>
      <c r="I325" s="207"/>
      <c r="J325" s="37"/>
      <c r="K325" s="37"/>
      <c r="L325" s="40"/>
      <c r="M325" s="208"/>
      <c r="N325" s="209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248</v>
      </c>
      <c r="AU325" s="18" t="s">
        <v>86</v>
      </c>
    </row>
    <row r="326" spans="1:65" s="14" customFormat="1" ht="11.25">
      <c r="B326" s="221"/>
      <c r="C326" s="222"/>
      <c r="D326" s="212" t="s">
        <v>250</v>
      </c>
      <c r="E326" s="223" t="s">
        <v>1</v>
      </c>
      <c r="F326" s="224" t="s">
        <v>9014</v>
      </c>
      <c r="G326" s="222"/>
      <c r="H326" s="225">
        <v>19.59</v>
      </c>
      <c r="I326" s="226"/>
      <c r="J326" s="222"/>
      <c r="K326" s="222"/>
      <c r="L326" s="227"/>
      <c r="M326" s="274"/>
      <c r="N326" s="275"/>
      <c r="O326" s="275"/>
      <c r="P326" s="275"/>
      <c r="Q326" s="275"/>
      <c r="R326" s="275"/>
      <c r="S326" s="275"/>
      <c r="T326" s="276"/>
      <c r="AT326" s="231" t="s">
        <v>250</v>
      </c>
      <c r="AU326" s="231" t="s">
        <v>86</v>
      </c>
      <c r="AV326" s="14" t="s">
        <v>86</v>
      </c>
      <c r="AW326" s="14" t="s">
        <v>31</v>
      </c>
      <c r="AX326" s="14" t="s">
        <v>83</v>
      </c>
      <c r="AY326" s="231" t="s">
        <v>239</v>
      </c>
    </row>
    <row r="327" spans="1:65" s="2" customFormat="1" ht="6.95" customHeight="1">
      <c r="A327" s="35"/>
      <c r="B327" s="55"/>
      <c r="C327" s="56"/>
      <c r="D327" s="56"/>
      <c r="E327" s="56"/>
      <c r="F327" s="56"/>
      <c r="G327" s="56"/>
      <c r="H327" s="56"/>
      <c r="I327" s="56"/>
      <c r="J327" s="56"/>
      <c r="K327" s="56"/>
      <c r="L327" s="40"/>
      <c r="M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</row>
  </sheetData>
  <sheetProtection algorithmName="SHA-512" hashValue="pw/Lone85+xhsRSFS9Ve8WnKJ6uy23Bgcl9dPlJOEzdfOiaZuqDdWkyalgxD+WMj4WqRukUwXp6mc1RgSn/f5w==" saltValue="7M/RPaCl1HLwnDV5tZtw89/niRoOb0grVx/b8dO8fW0nULHZViUSoeC0vepSYe1KSCnqI+r+e6DzjcIj4pteng==" spinCount="100000" sheet="1" objects="1" scenarios="1" formatColumns="0" formatRows="0" autoFilter="0"/>
  <autoFilter ref="C122:K326" xr:uid="{00000000-0009-0000-0000-00001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1800-000000000000}"/>
    <hyperlink ref="F140" r:id="rId2" xr:uid="{00000000-0004-0000-1800-000001000000}"/>
    <hyperlink ref="F147" r:id="rId3" xr:uid="{00000000-0004-0000-1800-000002000000}"/>
    <hyperlink ref="F152" r:id="rId4" xr:uid="{00000000-0004-0000-1800-000003000000}"/>
    <hyperlink ref="F154" r:id="rId5" xr:uid="{00000000-0004-0000-1800-000004000000}"/>
    <hyperlink ref="F168" r:id="rId6" xr:uid="{00000000-0004-0000-1800-000005000000}"/>
    <hyperlink ref="F188" r:id="rId7" xr:uid="{00000000-0004-0000-1800-000006000000}"/>
    <hyperlink ref="F201" r:id="rId8" xr:uid="{00000000-0004-0000-1800-000007000000}"/>
    <hyperlink ref="F207" r:id="rId9" xr:uid="{00000000-0004-0000-1800-000008000000}"/>
    <hyperlink ref="F211" r:id="rId10" xr:uid="{00000000-0004-0000-1800-000009000000}"/>
    <hyperlink ref="F217" r:id="rId11" xr:uid="{00000000-0004-0000-1800-00000A000000}"/>
    <hyperlink ref="F221" r:id="rId12" xr:uid="{00000000-0004-0000-1800-00000B000000}"/>
    <hyperlink ref="F224" r:id="rId13" xr:uid="{00000000-0004-0000-1800-00000C000000}"/>
    <hyperlink ref="F228" r:id="rId14" xr:uid="{00000000-0004-0000-1800-00000D000000}"/>
    <hyperlink ref="F233" r:id="rId15" xr:uid="{00000000-0004-0000-1800-00000E000000}"/>
    <hyperlink ref="F238" r:id="rId16" xr:uid="{00000000-0004-0000-1800-00000F000000}"/>
    <hyperlink ref="F261" r:id="rId17" xr:uid="{00000000-0004-0000-1800-000010000000}"/>
    <hyperlink ref="F268" r:id="rId18" xr:uid="{00000000-0004-0000-1800-000011000000}"/>
    <hyperlink ref="F275" r:id="rId19" xr:uid="{00000000-0004-0000-1800-000012000000}"/>
    <hyperlink ref="F280" r:id="rId20" xr:uid="{00000000-0004-0000-1800-000013000000}"/>
    <hyperlink ref="F285" r:id="rId21" xr:uid="{00000000-0004-0000-1800-000014000000}"/>
    <hyperlink ref="F288" r:id="rId22" xr:uid="{00000000-0004-0000-1800-000015000000}"/>
    <hyperlink ref="F292" r:id="rId23" xr:uid="{00000000-0004-0000-1800-000016000000}"/>
    <hyperlink ref="F306" r:id="rId24" xr:uid="{00000000-0004-0000-1800-000017000000}"/>
    <hyperlink ref="F315" r:id="rId25" xr:uid="{00000000-0004-0000-1800-000018000000}"/>
    <hyperlink ref="F317" r:id="rId26" xr:uid="{00000000-0004-0000-1800-000019000000}"/>
    <hyperlink ref="F322" r:id="rId27" xr:uid="{00000000-0004-0000-1800-00001A000000}"/>
    <hyperlink ref="F325" r:id="rId28" xr:uid="{00000000-0004-0000-18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2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166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9015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160</v>
      </c>
      <c r="G11" s="35"/>
      <c r="H11" s="35"/>
      <c r="I11" s="120" t="s">
        <v>19</v>
      </c>
      <c r="J11" s="111" t="s">
        <v>9016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179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180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181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182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ROUND((SUM(BE121:BE293)),  2)</f>
        <v>0</v>
      </c>
      <c r="G33" s="35"/>
      <c r="H33" s="35"/>
      <c r="I33" s="131">
        <v>0.21</v>
      </c>
      <c r="J33" s="130">
        <f>ROUND(((SUM(BE121:BE293))*I33),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ROUND((SUM(BF121:BF293)),  2)</f>
        <v>0</v>
      </c>
      <c r="G34" s="35"/>
      <c r="H34" s="35"/>
      <c r="I34" s="131">
        <v>0.15</v>
      </c>
      <c r="J34" s="130">
        <f>ROUND(((SUM(BF121:BF293))*I34),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ROUND((SUM(BG121:BG293)),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ROUND((SUM(BH121:BH293)),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ROUND((SUM(BI121:BI293)),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14 - SO 256 Oplocení  -  etapa 2b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Ostrov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r.o.,Lidická 1239,36317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Tomanová Ing.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188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189</v>
      </c>
      <c r="E98" s="162"/>
      <c r="F98" s="162"/>
      <c r="G98" s="162"/>
      <c r="H98" s="162"/>
      <c r="I98" s="162"/>
      <c r="J98" s="163">
        <f>J123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190</v>
      </c>
      <c r="E99" s="162"/>
      <c r="F99" s="162"/>
      <c r="G99" s="162"/>
      <c r="H99" s="162"/>
      <c r="I99" s="162"/>
      <c r="J99" s="163">
        <f>J168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191</v>
      </c>
      <c r="E100" s="162"/>
      <c r="F100" s="162"/>
      <c r="G100" s="162"/>
      <c r="H100" s="162"/>
      <c r="I100" s="162"/>
      <c r="J100" s="163">
        <f>J183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202</v>
      </c>
      <c r="E101" s="162"/>
      <c r="F101" s="162"/>
      <c r="G101" s="162"/>
      <c r="H101" s="162"/>
      <c r="I101" s="162"/>
      <c r="J101" s="163">
        <f>J289</f>
        <v>0</v>
      </c>
      <c r="K101" s="105"/>
      <c r="L101" s="164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224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9" t="str">
        <f>E7</f>
        <v>Areál IZS Ostrov - stanice JSDH - revize 2022</v>
      </c>
      <c r="F111" s="330"/>
      <c r="G111" s="330"/>
      <c r="H111" s="33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176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84" t="str">
        <f>E9</f>
        <v>14 - SO 256 Oplocení  -  etapa 2b</v>
      </c>
      <c r="F113" s="331"/>
      <c r="G113" s="331"/>
      <c r="H113" s="33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Ostrov</v>
      </c>
      <c r="G115" s="37"/>
      <c r="H115" s="37"/>
      <c r="I115" s="30" t="s">
        <v>22</v>
      </c>
      <c r="J115" s="67">
        <f>IF(J12="","",J12)</f>
        <v>44764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40.15" customHeight="1">
      <c r="A117" s="35"/>
      <c r="B117" s="36"/>
      <c r="C117" s="30" t="s">
        <v>23</v>
      </c>
      <c r="D117" s="37"/>
      <c r="E117" s="37"/>
      <c r="F117" s="28" t="str">
        <f>E15</f>
        <v>Město Ostrov</v>
      </c>
      <c r="G117" s="37"/>
      <c r="H117" s="37"/>
      <c r="I117" s="30" t="s">
        <v>29</v>
      </c>
      <c r="J117" s="33" t="str">
        <f>E21</f>
        <v>BPO spol. s r.o.,Lidická 1239,36317 OSTROV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30" t="s">
        <v>32</v>
      </c>
      <c r="J118" s="33" t="str">
        <f>E24</f>
        <v>Tomanová Ing.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225</v>
      </c>
      <c r="D120" s="168" t="s">
        <v>60</v>
      </c>
      <c r="E120" s="168" t="s">
        <v>56</v>
      </c>
      <c r="F120" s="168" t="s">
        <v>57</v>
      </c>
      <c r="G120" s="168" t="s">
        <v>226</v>
      </c>
      <c r="H120" s="168" t="s">
        <v>227</v>
      </c>
      <c r="I120" s="168" t="s">
        <v>228</v>
      </c>
      <c r="J120" s="168" t="s">
        <v>185</v>
      </c>
      <c r="K120" s="169" t="s">
        <v>229</v>
      </c>
      <c r="L120" s="170"/>
      <c r="M120" s="76" t="s">
        <v>1</v>
      </c>
      <c r="N120" s="77" t="s">
        <v>39</v>
      </c>
      <c r="O120" s="77" t="s">
        <v>230</v>
      </c>
      <c r="P120" s="77" t="s">
        <v>231</v>
      </c>
      <c r="Q120" s="77" t="s">
        <v>232</v>
      </c>
      <c r="R120" s="77" t="s">
        <v>233</v>
      </c>
      <c r="S120" s="77" t="s">
        <v>234</v>
      </c>
      <c r="T120" s="78" t="s">
        <v>235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236</v>
      </c>
      <c r="D121" s="37"/>
      <c r="E121" s="37"/>
      <c r="F121" s="37"/>
      <c r="G121" s="37"/>
      <c r="H121" s="37"/>
      <c r="I121" s="37"/>
      <c r="J121" s="171">
        <f>BK121</f>
        <v>0</v>
      </c>
      <c r="K121" s="37"/>
      <c r="L121" s="40"/>
      <c r="M121" s="79"/>
      <c r="N121" s="172"/>
      <c r="O121" s="80"/>
      <c r="P121" s="173">
        <f>P122</f>
        <v>0</v>
      </c>
      <c r="Q121" s="80"/>
      <c r="R121" s="173">
        <f>R122</f>
        <v>49.637789999999988</v>
      </c>
      <c r="S121" s="80"/>
      <c r="T121" s="174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187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74</v>
      </c>
      <c r="E122" s="179" t="s">
        <v>237</v>
      </c>
      <c r="F122" s="179" t="s">
        <v>238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P123+P168+P183+P289</f>
        <v>0</v>
      </c>
      <c r="Q122" s="184"/>
      <c r="R122" s="185">
        <f>R123+R168+R183+R289</f>
        <v>49.637789999999988</v>
      </c>
      <c r="S122" s="184"/>
      <c r="T122" s="186">
        <f>T123+T168+T183+T289</f>
        <v>0</v>
      </c>
      <c r="AR122" s="187" t="s">
        <v>83</v>
      </c>
      <c r="AT122" s="188" t="s">
        <v>74</v>
      </c>
      <c r="AU122" s="188" t="s">
        <v>75</v>
      </c>
      <c r="AY122" s="187" t="s">
        <v>239</v>
      </c>
      <c r="BK122" s="189">
        <f>BK123+BK168+BK183+BK289</f>
        <v>0</v>
      </c>
    </row>
    <row r="123" spans="1:65" s="12" customFormat="1" ht="22.9" customHeight="1">
      <c r="B123" s="176"/>
      <c r="C123" s="177"/>
      <c r="D123" s="178" t="s">
        <v>74</v>
      </c>
      <c r="E123" s="190" t="s">
        <v>83</v>
      </c>
      <c r="F123" s="190" t="s">
        <v>240</v>
      </c>
      <c r="G123" s="177"/>
      <c r="H123" s="177"/>
      <c r="I123" s="180"/>
      <c r="J123" s="191">
        <f>BK123</f>
        <v>0</v>
      </c>
      <c r="K123" s="177"/>
      <c r="L123" s="182"/>
      <c r="M123" s="183"/>
      <c r="N123" s="184"/>
      <c r="O123" s="184"/>
      <c r="P123" s="185">
        <f>SUM(P124:P167)</f>
        <v>0</v>
      </c>
      <c r="Q123" s="184"/>
      <c r="R123" s="185">
        <f>SUM(R124:R167)</f>
        <v>0</v>
      </c>
      <c r="S123" s="184"/>
      <c r="T123" s="186">
        <f>SUM(T124:T167)</f>
        <v>0</v>
      </c>
      <c r="AR123" s="187" t="s">
        <v>83</v>
      </c>
      <c r="AT123" s="188" t="s">
        <v>74</v>
      </c>
      <c r="AU123" s="188" t="s">
        <v>83</v>
      </c>
      <c r="AY123" s="187" t="s">
        <v>239</v>
      </c>
      <c r="BK123" s="189">
        <f>SUM(BK124:BK167)</f>
        <v>0</v>
      </c>
    </row>
    <row r="124" spans="1:65" s="2" customFormat="1" ht="24.2" customHeight="1">
      <c r="A124" s="35"/>
      <c r="B124" s="36"/>
      <c r="C124" s="192" t="s">
        <v>83</v>
      </c>
      <c r="D124" s="192" t="s">
        <v>241</v>
      </c>
      <c r="E124" s="193" t="s">
        <v>9017</v>
      </c>
      <c r="F124" s="194" t="s">
        <v>9018</v>
      </c>
      <c r="G124" s="195" t="s">
        <v>519</v>
      </c>
      <c r="H124" s="196">
        <v>145</v>
      </c>
      <c r="I124" s="197"/>
      <c r="J124" s="198">
        <f>ROUND(I124*H124,2)</f>
        <v>0</v>
      </c>
      <c r="K124" s="194" t="s">
        <v>245</v>
      </c>
      <c r="L124" s="40"/>
      <c r="M124" s="199" t="s">
        <v>1</v>
      </c>
      <c r="N124" s="200" t="s">
        <v>40</v>
      </c>
      <c r="O124" s="72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246</v>
      </c>
      <c r="AT124" s="203" t="s">
        <v>241</v>
      </c>
      <c r="AU124" s="203" t="s">
        <v>86</v>
      </c>
      <c r="AY124" s="18" t="s">
        <v>239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8" t="s">
        <v>83</v>
      </c>
      <c r="BK124" s="204">
        <f>ROUND(I124*H124,2)</f>
        <v>0</v>
      </c>
      <c r="BL124" s="18" t="s">
        <v>246</v>
      </c>
      <c r="BM124" s="203" t="s">
        <v>9019</v>
      </c>
    </row>
    <row r="125" spans="1:65" s="2" customFormat="1" ht="11.25">
      <c r="A125" s="35"/>
      <c r="B125" s="36"/>
      <c r="C125" s="37"/>
      <c r="D125" s="205" t="s">
        <v>248</v>
      </c>
      <c r="E125" s="37"/>
      <c r="F125" s="206" t="s">
        <v>9020</v>
      </c>
      <c r="G125" s="37"/>
      <c r="H125" s="37"/>
      <c r="I125" s="207"/>
      <c r="J125" s="37"/>
      <c r="K125" s="37"/>
      <c r="L125" s="40"/>
      <c r="M125" s="208"/>
      <c r="N125" s="209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248</v>
      </c>
      <c r="AU125" s="18" t="s">
        <v>86</v>
      </c>
    </row>
    <row r="126" spans="1:65" s="13" customFormat="1" ht="11.25">
      <c r="B126" s="210"/>
      <c r="C126" s="211"/>
      <c r="D126" s="212" t="s">
        <v>250</v>
      </c>
      <c r="E126" s="213" t="s">
        <v>1</v>
      </c>
      <c r="F126" s="214" t="s">
        <v>9021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250</v>
      </c>
      <c r="AU126" s="220" t="s">
        <v>86</v>
      </c>
      <c r="AV126" s="13" t="s">
        <v>83</v>
      </c>
      <c r="AW126" s="13" t="s">
        <v>31</v>
      </c>
      <c r="AX126" s="13" t="s">
        <v>75</v>
      </c>
      <c r="AY126" s="220" t="s">
        <v>239</v>
      </c>
    </row>
    <row r="127" spans="1:65" s="14" customFormat="1" ht="11.25">
      <c r="B127" s="221"/>
      <c r="C127" s="222"/>
      <c r="D127" s="212" t="s">
        <v>250</v>
      </c>
      <c r="E127" s="223" t="s">
        <v>1</v>
      </c>
      <c r="F127" s="224" t="s">
        <v>9022</v>
      </c>
      <c r="G127" s="222"/>
      <c r="H127" s="225">
        <v>106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250</v>
      </c>
      <c r="AU127" s="231" t="s">
        <v>86</v>
      </c>
      <c r="AV127" s="14" t="s">
        <v>86</v>
      </c>
      <c r="AW127" s="14" t="s">
        <v>31</v>
      </c>
      <c r="AX127" s="14" t="s">
        <v>75</v>
      </c>
      <c r="AY127" s="231" t="s">
        <v>239</v>
      </c>
    </row>
    <row r="128" spans="1:65" s="13" customFormat="1" ht="11.25">
      <c r="B128" s="210"/>
      <c r="C128" s="211"/>
      <c r="D128" s="212" t="s">
        <v>250</v>
      </c>
      <c r="E128" s="213" t="s">
        <v>1</v>
      </c>
      <c r="F128" s="214" t="s">
        <v>9023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250</v>
      </c>
      <c r="AU128" s="220" t="s">
        <v>86</v>
      </c>
      <c r="AV128" s="13" t="s">
        <v>83</v>
      </c>
      <c r="AW128" s="13" t="s">
        <v>31</v>
      </c>
      <c r="AX128" s="13" t="s">
        <v>75</v>
      </c>
      <c r="AY128" s="220" t="s">
        <v>239</v>
      </c>
    </row>
    <row r="129" spans="1:65" s="14" customFormat="1" ht="11.25">
      <c r="B129" s="221"/>
      <c r="C129" s="222"/>
      <c r="D129" s="212" t="s">
        <v>250</v>
      </c>
      <c r="E129" s="223" t="s">
        <v>1</v>
      </c>
      <c r="F129" s="224" t="s">
        <v>9024</v>
      </c>
      <c r="G129" s="222"/>
      <c r="H129" s="225">
        <v>31.8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250</v>
      </c>
      <c r="AU129" s="231" t="s">
        <v>86</v>
      </c>
      <c r="AV129" s="14" t="s">
        <v>86</v>
      </c>
      <c r="AW129" s="14" t="s">
        <v>31</v>
      </c>
      <c r="AX129" s="14" t="s">
        <v>75</v>
      </c>
      <c r="AY129" s="231" t="s">
        <v>239</v>
      </c>
    </row>
    <row r="130" spans="1:65" s="14" customFormat="1" ht="11.25">
      <c r="B130" s="221"/>
      <c r="C130" s="222"/>
      <c r="D130" s="212" t="s">
        <v>250</v>
      </c>
      <c r="E130" s="223" t="s">
        <v>1</v>
      </c>
      <c r="F130" s="224" t="s">
        <v>9025</v>
      </c>
      <c r="G130" s="222"/>
      <c r="H130" s="225">
        <v>7.2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250</v>
      </c>
      <c r="AU130" s="231" t="s">
        <v>86</v>
      </c>
      <c r="AV130" s="14" t="s">
        <v>86</v>
      </c>
      <c r="AW130" s="14" t="s">
        <v>31</v>
      </c>
      <c r="AX130" s="14" t="s">
        <v>75</v>
      </c>
      <c r="AY130" s="231" t="s">
        <v>239</v>
      </c>
    </row>
    <row r="131" spans="1:65" s="16" customFormat="1" ht="11.25">
      <c r="B131" s="243"/>
      <c r="C131" s="244"/>
      <c r="D131" s="212" t="s">
        <v>250</v>
      </c>
      <c r="E131" s="245" t="s">
        <v>1</v>
      </c>
      <c r="F131" s="246" t="s">
        <v>264</v>
      </c>
      <c r="G131" s="244"/>
      <c r="H131" s="247">
        <v>145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250</v>
      </c>
      <c r="AU131" s="253" t="s">
        <v>86</v>
      </c>
      <c r="AV131" s="16" t="s">
        <v>246</v>
      </c>
      <c r="AW131" s="16" t="s">
        <v>4</v>
      </c>
      <c r="AX131" s="16" t="s">
        <v>83</v>
      </c>
      <c r="AY131" s="253" t="s">
        <v>239</v>
      </c>
    </row>
    <row r="132" spans="1:65" s="2" customFormat="1" ht="33" customHeight="1">
      <c r="A132" s="35"/>
      <c r="B132" s="36"/>
      <c r="C132" s="192" t="s">
        <v>86</v>
      </c>
      <c r="D132" s="192" t="s">
        <v>241</v>
      </c>
      <c r="E132" s="193" t="s">
        <v>265</v>
      </c>
      <c r="F132" s="194" t="s">
        <v>266</v>
      </c>
      <c r="G132" s="195" t="s">
        <v>244</v>
      </c>
      <c r="H132" s="196">
        <v>5</v>
      </c>
      <c r="I132" s="197"/>
      <c r="J132" s="198">
        <f>ROUND(I132*H132,2)</f>
        <v>0</v>
      </c>
      <c r="K132" s="194" t="s">
        <v>245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246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246</v>
      </c>
      <c r="BM132" s="203" t="s">
        <v>9026</v>
      </c>
    </row>
    <row r="133" spans="1:65" s="2" customFormat="1" ht="11.25">
      <c r="A133" s="35"/>
      <c r="B133" s="36"/>
      <c r="C133" s="37"/>
      <c r="D133" s="205" t="s">
        <v>248</v>
      </c>
      <c r="E133" s="37"/>
      <c r="F133" s="206" t="s">
        <v>268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248</v>
      </c>
      <c r="AU133" s="18" t="s">
        <v>86</v>
      </c>
    </row>
    <row r="134" spans="1:65" s="13" customFormat="1" ht="11.25">
      <c r="B134" s="210"/>
      <c r="C134" s="211"/>
      <c r="D134" s="212" t="s">
        <v>250</v>
      </c>
      <c r="E134" s="213" t="s">
        <v>1</v>
      </c>
      <c r="F134" s="214" t="s">
        <v>9027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250</v>
      </c>
      <c r="AU134" s="220" t="s">
        <v>86</v>
      </c>
      <c r="AV134" s="13" t="s">
        <v>83</v>
      </c>
      <c r="AW134" s="13" t="s">
        <v>31</v>
      </c>
      <c r="AX134" s="13" t="s">
        <v>75</v>
      </c>
      <c r="AY134" s="220" t="s">
        <v>239</v>
      </c>
    </row>
    <row r="135" spans="1:65" s="14" customFormat="1" ht="11.25">
      <c r="B135" s="221"/>
      <c r="C135" s="222"/>
      <c r="D135" s="212" t="s">
        <v>250</v>
      </c>
      <c r="E135" s="223" t="s">
        <v>1</v>
      </c>
      <c r="F135" s="224" t="s">
        <v>9028</v>
      </c>
      <c r="G135" s="222"/>
      <c r="H135" s="225">
        <v>2.25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250</v>
      </c>
      <c r="AU135" s="231" t="s">
        <v>86</v>
      </c>
      <c r="AV135" s="14" t="s">
        <v>86</v>
      </c>
      <c r="AW135" s="14" t="s">
        <v>31</v>
      </c>
      <c r="AX135" s="14" t="s">
        <v>75</v>
      </c>
      <c r="AY135" s="231" t="s">
        <v>239</v>
      </c>
    </row>
    <row r="136" spans="1:65" s="14" customFormat="1" ht="11.25">
      <c r="B136" s="221"/>
      <c r="C136" s="222"/>
      <c r="D136" s="212" t="s">
        <v>250</v>
      </c>
      <c r="E136" s="223" t="s">
        <v>1</v>
      </c>
      <c r="F136" s="224" t="s">
        <v>9029</v>
      </c>
      <c r="G136" s="222"/>
      <c r="H136" s="225">
        <v>0.72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250</v>
      </c>
      <c r="AU136" s="231" t="s">
        <v>86</v>
      </c>
      <c r="AV136" s="14" t="s">
        <v>86</v>
      </c>
      <c r="AW136" s="14" t="s">
        <v>31</v>
      </c>
      <c r="AX136" s="14" t="s">
        <v>75</v>
      </c>
      <c r="AY136" s="231" t="s">
        <v>239</v>
      </c>
    </row>
    <row r="137" spans="1:65" s="13" customFormat="1" ht="11.25">
      <c r="B137" s="210"/>
      <c r="C137" s="211"/>
      <c r="D137" s="212" t="s">
        <v>250</v>
      </c>
      <c r="E137" s="213" t="s">
        <v>1</v>
      </c>
      <c r="F137" s="214" t="s">
        <v>9030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250</v>
      </c>
      <c r="AU137" s="220" t="s">
        <v>86</v>
      </c>
      <c r="AV137" s="13" t="s">
        <v>83</v>
      </c>
      <c r="AW137" s="13" t="s">
        <v>31</v>
      </c>
      <c r="AX137" s="13" t="s">
        <v>75</v>
      </c>
      <c r="AY137" s="220" t="s">
        <v>239</v>
      </c>
    </row>
    <row r="138" spans="1:65" s="14" customFormat="1" ht="11.25">
      <c r="B138" s="221"/>
      <c r="C138" s="222"/>
      <c r="D138" s="212" t="s">
        <v>250</v>
      </c>
      <c r="E138" s="223" t="s">
        <v>1</v>
      </c>
      <c r="F138" s="224" t="s">
        <v>9031</v>
      </c>
      <c r="G138" s="222"/>
      <c r="H138" s="225">
        <v>1.04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250</v>
      </c>
      <c r="AU138" s="231" t="s">
        <v>86</v>
      </c>
      <c r="AV138" s="14" t="s">
        <v>86</v>
      </c>
      <c r="AW138" s="14" t="s">
        <v>31</v>
      </c>
      <c r="AX138" s="14" t="s">
        <v>75</v>
      </c>
      <c r="AY138" s="231" t="s">
        <v>239</v>
      </c>
    </row>
    <row r="139" spans="1:65" s="13" customFormat="1" ht="11.25">
      <c r="B139" s="210"/>
      <c r="C139" s="211"/>
      <c r="D139" s="212" t="s">
        <v>250</v>
      </c>
      <c r="E139" s="213" t="s">
        <v>1</v>
      </c>
      <c r="F139" s="214" t="s">
        <v>9032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250</v>
      </c>
      <c r="AU139" s="220" t="s">
        <v>86</v>
      </c>
      <c r="AV139" s="13" t="s">
        <v>83</v>
      </c>
      <c r="AW139" s="13" t="s">
        <v>31</v>
      </c>
      <c r="AX139" s="13" t="s">
        <v>75</v>
      </c>
      <c r="AY139" s="220" t="s">
        <v>239</v>
      </c>
    </row>
    <row r="140" spans="1:65" s="14" customFormat="1" ht="11.25">
      <c r="B140" s="221"/>
      <c r="C140" s="222"/>
      <c r="D140" s="212" t="s">
        <v>250</v>
      </c>
      <c r="E140" s="223" t="s">
        <v>1</v>
      </c>
      <c r="F140" s="224" t="s">
        <v>9033</v>
      </c>
      <c r="G140" s="222"/>
      <c r="H140" s="225">
        <v>0.45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250</v>
      </c>
      <c r="AU140" s="231" t="s">
        <v>86</v>
      </c>
      <c r="AV140" s="14" t="s">
        <v>86</v>
      </c>
      <c r="AW140" s="14" t="s">
        <v>31</v>
      </c>
      <c r="AX140" s="14" t="s">
        <v>75</v>
      </c>
      <c r="AY140" s="231" t="s">
        <v>239</v>
      </c>
    </row>
    <row r="141" spans="1:65" s="14" customFormat="1" ht="11.25">
      <c r="B141" s="221"/>
      <c r="C141" s="222"/>
      <c r="D141" s="212" t="s">
        <v>250</v>
      </c>
      <c r="E141" s="223" t="s">
        <v>1</v>
      </c>
      <c r="F141" s="224" t="s">
        <v>9034</v>
      </c>
      <c r="G141" s="222"/>
      <c r="H141" s="225">
        <v>0.54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250</v>
      </c>
      <c r="AU141" s="231" t="s">
        <v>86</v>
      </c>
      <c r="AV141" s="14" t="s">
        <v>86</v>
      </c>
      <c r="AW141" s="14" t="s">
        <v>31</v>
      </c>
      <c r="AX141" s="14" t="s">
        <v>75</v>
      </c>
      <c r="AY141" s="231" t="s">
        <v>239</v>
      </c>
    </row>
    <row r="142" spans="1:65" s="16" customFormat="1" ht="11.25">
      <c r="B142" s="243"/>
      <c r="C142" s="244"/>
      <c r="D142" s="212" t="s">
        <v>250</v>
      </c>
      <c r="E142" s="245" t="s">
        <v>1</v>
      </c>
      <c r="F142" s="246" t="s">
        <v>264</v>
      </c>
      <c r="G142" s="244"/>
      <c r="H142" s="247">
        <v>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250</v>
      </c>
      <c r="AU142" s="253" t="s">
        <v>86</v>
      </c>
      <c r="AV142" s="16" t="s">
        <v>246</v>
      </c>
      <c r="AW142" s="16" t="s">
        <v>31</v>
      </c>
      <c r="AX142" s="16" t="s">
        <v>83</v>
      </c>
      <c r="AY142" s="253" t="s">
        <v>239</v>
      </c>
    </row>
    <row r="143" spans="1:65" s="2" customFormat="1" ht="24.2" customHeight="1">
      <c r="A143" s="35"/>
      <c r="B143" s="36"/>
      <c r="C143" s="192" t="s">
        <v>255</v>
      </c>
      <c r="D143" s="192" t="s">
        <v>241</v>
      </c>
      <c r="E143" s="193" t="s">
        <v>9035</v>
      </c>
      <c r="F143" s="194" t="s">
        <v>9036</v>
      </c>
      <c r="G143" s="195" t="s">
        <v>244</v>
      </c>
      <c r="H143" s="196">
        <v>2.5</v>
      </c>
      <c r="I143" s="197"/>
      <c r="J143" s="198">
        <f>ROUND(I143*H143,2)</f>
        <v>0</v>
      </c>
      <c r="K143" s="194" t="s">
        <v>245</v>
      </c>
      <c r="L143" s="40"/>
      <c r="M143" s="199" t="s">
        <v>1</v>
      </c>
      <c r="N143" s="200" t="s">
        <v>40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246</v>
      </c>
      <c r="AT143" s="203" t="s">
        <v>241</v>
      </c>
      <c r="AU143" s="203" t="s">
        <v>86</v>
      </c>
      <c r="AY143" s="18" t="s">
        <v>239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246</v>
      </c>
      <c r="BM143" s="203" t="s">
        <v>9037</v>
      </c>
    </row>
    <row r="144" spans="1:65" s="2" customFormat="1" ht="11.25">
      <c r="A144" s="35"/>
      <c r="B144" s="36"/>
      <c r="C144" s="37"/>
      <c r="D144" s="205" t="s">
        <v>248</v>
      </c>
      <c r="E144" s="37"/>
      <c r="F144" s="206" t="s">
        <v>9038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248</v>
      </c>
      <c r="AU144" s="18" t="s">
        <v>86</v>
      </c>
    </row>
    <row r="145" spans="1:65" s="13" customFormat="1" ht="11.25">
      <c r="B145" s="210"/>
      <c r="C145" s="211"/>
      <c r="D145" s="212" t="s">
        <v>250</v>
      </c>
      <c r="E145" s="213" t="s">
        <v>1</v>
      </c>
      <c r="F145" s="214" t="s">
        <v>9039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250</v>
      </c>
      <c r="AU145" s="220" t="s">
        <v>86</v>
      </c>
      <c r="AV145" s="13" t="s">
        <v>83</v>
      </c>
      <c r="AW145" s="13" t="s">
        <v>31</v>
      </c>
      <c r="AX145" s="13" t="s">
        <v>75</v>
      </c>
      <c r="AY145" s="220" t="s">
        <v>239</v>
      </c>
    </row>
    <row r="146" spans="1:65" s="14" customFormat="1" ht="11.25">
      <c r="B146" s="221"/>
      <c r="C146" s="222"/>
      <c r="D146" s="212" t="s">
        <v>250</v>
      </c>
      <c r="E146" s="223" t="s">
        <v>1</v>
      </c>
      <c r="F146" s="224" t="s">
        <v>2710</v>
      </c>
      <c r="G146" s="222"/>
      <c r="H146" s="225">
        <v>0.5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250</v>
      </c>
      <c r="AU146" s="231" t="s">
        <v>86</v>
      </c>
      <c r="AV146" s="14" t="s">
        <v>86</v>
      </c>
      <c r="AW146" s="14" t="s">
        <v>31</v>
      </c>
      <c r="AX146" s="14" t="s">
        <v>75</v>
      </c>
      <c r="AY146" s="231" t="s">
        <v>239</v>
      </c>
    </row>
    <row r="147" spans="1:65" s="13" customFormat="1" ht="11.25">
      <c r="B147" s="210"/>
      <c r="C147" s="211"/>
      <c r="D147" s="212" t="s">
        <v>250</v>
      </c>
      <c r="E147" s="213" t="s">
        <v>1</v>
      </c>
      <c r="F147" s="214" t="s">
        <v>9040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250</v>
      </c>
      <c r="AU147" s="220" t="s">
        <v>86</v>
      </c>
      <c r="AV147" s="13" t="s">
        <v>83</v>
      </c>
      <c r="AW147" s="13" t="s">
        <v>31</v>
      </c>
      <c r="AX147" s="13" t="s">
        <v>75</v>
      </c>
      <c r="AY147" s="220" t="s">
        <v>239</v>
      </c>
    </row>
    <row r="148" spans="1:65" s="14" customFormat="1" ht="11.25">
      <c r="B148" s="221"/>
      <c r="C148" s="222"/>
      <c r="D148" s="212" t="s">
        <v>250</v>
      </c>
      <c r="E148" s="223" t="s">
        <v>1</v>
      </c>
      <c r="F148" s="224" t="s">
        <v>826</v>
      </c>
      <c r="G148" s="222"/>
      <c r="H148" s="225">
        <v>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250</v>
      </c>
      <c r="AU148" s="231" t="s">
        <v>86</v>
      </c>
      <c r="AV148" s="14" t="s">
        <v>86</v>
      </c>
      <c r="AW148" s="14" t="s">
        <v>31</v>
      </c>
      <c r="AX148" s="14" t="s">
        <v>75</v>
      </c>
      <c r="AY148" s="231" t="s">
        <v>239</v>
      </c>
    </row>
    <row r="149" spans="1:65" s="16" customFormat="1" ht="11.25">
      <c r="B149" s="243"/>
      <c r="C149" s="244"/>
      <c r="D149" s="212" t="s">
        <v>250</v>
      </c>
      <c r="E149" s="245" t="s">
        <v>1</v>
      </c>
      <c r="F149" s="246" t="s">
        <v>264</v>
      </c>
      <c r="G149" s="244"/>
      <c r="H149" s="247">
        <v>2.5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250</v>
      </c>
      <c r="AU149" s="253" t="s">
        <v>86</v>
      </c>
      <c r="AV149" s="16" t="s">
        <v>246</v>
      </c>
      <c r="AW149" s="16" t="s">
        <v>31</v>
      </c>
      <c r="AX149" s="16" t="s">
        <v>83</v>
      </c>
      <c r="AY149" s="253" t="s">
        <v>239</v>
      </c>
    </row>
    <row r="150" spans="1:65" s="2" customFormat="1" ht="37.9" customHeight="1">
      <c r="A150" s="35"/>
      <c r="B150" s="36"/>
      <c r="C150" s="192" t="s">
        <v>246</v>
      </c>
      <c r="D150" s="192" t="s">
        <v>241</v>
      </c>
      <c r="E150" s="193" t="s">
        <v>310</v>
      </c>
      <c r="F150" s="194" t="s">
        <v>311</v>
      </c>
      <c r="G150" s="195" t="s">
        <v>244</v>
      </c>
      <c r="H150" s="196">
        <v>12.8</v>
      </c>
      <c r="I150" s="197"/>
      <c r="J150" s="198">
        <f>ROUND(I150*H150,2)</f>
        <v>0</v>
      </c>
      <c r="K150" s="194" t="s">
        <v>245</v>
      </c>
      <c r="L150" s="40"/>
      <c r="M150" s="199" t="s">
        <v>1</v>
      </c>
      <c r="N150" s="200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246</v>
      </c>
      <c r="AT150" s="203" t="s">
        <v>241</v>
      </c>
      <c r="AU150" s="203" t="s">
        <v>86</v>
      </c>
      <c r="AY150" s="18" t="s">
        <v>239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246</v>
      </c>
      <c r="BM150" s="203" t="s">
        <v>9041</v>
      </c>
    </row>
    <row r="151" spans="1:65" s="2" customFormat="1" ht="11.25">
      <c r="A151" s="35"/>
      <c r="B151" s="36"/>
      <c r="C151" s="37"/>
      <c r="D151" s="205" t="s">
        <v>248</v>
      </c>
      <c r="E151" s="37"/>
      <c r="F151" s="206" t="s">
        <v>313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248</v>
      </c>
      <c r="AU151" s="18" t="s">
        <v>86</v>
      </c>
    </row>
    <row r="152" spans="1:65" s="13" customFormat="1" ht="11.25">
      <c r="B152" s="210"/>
      <c r="C152" s="211"/>
      <c r="D152" s="212" t="s">
        <v>250</v>
      </c>
      <c r="E152" s="213" t="s">
        <v>1</v>
      </c>
      <c r="F152" s="214" t="s">
        <v>9042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250</v>
      </c>
      <c r="AU152" s="220" t="s">
        <v>86</v>
      </c>
      <c r="AV152" s="13" t="s">
        <v>83</v>
      </c>
      <c r="AW152" s="13" t="s">
        <v>31</v>
      </c>
      <c r="AX152" s="13" t="s">
        <v>75</v>
      </c>
      <c r="AY152" s="220" t="s">
        <v>239</v>
      </c>
    </row>
    <row r="153" spans="1:65" s="14" customFormat="1" ht="11.25">
      <c r="B153" s="221"/>
      <c r="C153" s="222"/>
      <c r="D153" s="212" t="s">
        <v>250</v>
      </c>
      <c r="E153" s="223" t="s">
        <v>1</v>
      </c>
      <c r="F153" s="224" t="s">
        <v>9043</v>
      </c>
      <c r="G153" s="222"/>
      <c r="H153" s="225">
        <v>10.3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250</v>
      </c>
      <c r="AU153" s="231" t="s">
        <v>86</v>
      </c>
      <c r="AV153" s="14" t="s">
        <v>86</v>
      </c>
      <c r="AW153" s="14" t="s">
        <v>31</v>
      </c>
      <c r="AX153" s="14" t="s">
        <v>75</v>
      </c>
      <c r="AY153" s="231" t="s">
        <v>239</v>
      </c>
    </row>
    <row r="154" spans="1:65" s="13" customFormat="1" ht="11.25">
      <c r="B154" s="210"/>
      <c r="C154" s="211"/>
      <c r="D154" s="212" t="s">
        <v>250</v>
      </c>
      <c r="E154" s="213" t="s">
        <v>1</v>
      </c>
      <c r="F154" s="214" t="s">
        <v>9044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250</v>
      </c>
      <c r="AU154" s="220" t="s">
        <v>86</v>
      </c>
      <c r="AV154" s="13" t="s">
        <v>83</v>
      </c>
      <c r="AW154" s="13" t="s">
        <v>31</v>
      </c>
      <c r="AX154" s="13" t="s">
        <v>75</v>
      </c>
      <c r="AY154" s="220" t="s">
        <v>239</v>
      </c>
    </row>
    <row r="155" spans="1:65" s="14" customFormat="1" ht="11.25">
      <c r="B155" s="221"/>
      <c r="C155" s="222"/>
      <c r="D155" s="212" t="s">
        <v>250</v>
      </c>
      <c r="E155" s="223" t="s">
        <v>1</v>
      </c>
      <c r="F155" s="224" t="s">
        <v>1005</v>
      </c>
      <c r="G155" s="222"/>
      <c r="H155" s="225">
        <v>5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250</v>
      </c>
      <c r="AU155" s="231" t="s">
        <v>86</v>
      </c>
      <c r="AV155" s="14" t="s">
        <v>86</v>
      </c>
      <c r="AW155" s="14" t="s">
        <v>31</v>
      </c>
      <c r="AX155" s="14" t="s">
        <v>75</v>
      </c>
      <c r="AY155" s="231" t="s">
        <v>239</v>
      </c>
    </row>
    <row r="156" spans="1:65" s="13" customFormat="1" ht="11.25">
      <c r="B156" s="210"/>
      <c r="C156" s="211"/>
      <c r="D156" s="212" t="s">
        <v>250</v>
      </c>
      <c r="E156" s="213" t="s">
        <v>1</v>
      </c>
      <c r="F156" s="214" t="s">
        <v>9045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250</v>
      </c>
      <c r="AU156" s="220" t="s">
        <v>86</v>
      </c>
      <c r="AV156" s="13" t="s">
        <v>83</v>
      </c>
      <c r="AW156" s="13" t="s">
        <v>31</v>
      </c>
      <c r="AX156" s="13" t="s">
        <v>75</v>
      </c>
      <c r="AY156" s="220" t="s">
        <v>239</v>
      </c>
    </row>
    <row r="157" spans="1:65" s="14" customFormat="1" ht="11.25">
      <c r="B157" s="221"/>
      <c r="C157" s="222"/>
      <c r="D157" s="212" t="s">
        <v>250</v>
      </c>
      <c r="E157" s="223" t="s">
        <v>1</v>
      </c>
      <c r="F157" s="224" t="s">
        <v>9046</v>
      </c>
      <c r="G157" s="222"/>
      <c r="H157" s="225">
        <v>-2.5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250</v>
      </c>
      <c r="AU157" s="231" t="s">
        <v>86</v>
      </c>
      <c r="AV157" s="14" t="s">
        <v>86</v>
      </c>
      <c r="AW157" s="14" t="s">
        <v>31</v>
      </c>
      <c r="AX157" s="14" t="s">
        <v>75</v>
      </c>
      <c r="AY157" s="231" t="s">
        <v>239</v>
      </c>
    </row>
    <row r="158" spans="1:65" s="16" customFormat="1" ht="11.25">
      <c r="B158" s="243"/>
      <c r="C158" s="244"/>
      <c r="D158" s="212" t="s">
        <v>250</v>
      </c>
      <c r="E158" s="245" t="s">
        <v>1</v>
      </c>
      <c r="F158" s="246" t="s">
        <v>264</v>
      </c>
      <c r="G158" s="244"/>
      <c r="H158" s="247">
        <v>12.8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250</v>
      </c>
      <c r="AU158" s="253" t="s">
        <v>86</v>
      </c>
      <c r="AV158" s="16" t="s">
        <v>246</v>
      </c>
      <c r="AW158" s="16" t="s">
        <v>31</v>
      </c>
      <c r="AX158" s="16" t="s">
        <v>83</v>
      </c>
      <c r="AY158" s="253" t="s">
        <v>239</v>
      </c>
    </row>
    <row r="159" spans="1:65" s="2" customFormat="1" ht="37.9" customHeight="1">
      <c r="A159" s="35"/>
      <c r="B159" s="36"/>
      <c r="C159" s="192" t="s">
        <v>288</v>
      </c>
      <c r="D159" s="192" t="s">
        <v>241</v>
      </c>
      <c r="E159" s="193" t="s">
        <v>320</v>
      </c>
      <c r="F159" s="194" t="s">
        <v>321</v>
      </c>
      <c r="G159" s="195" t="s">
        <v>244</v>
      </c>
      <c r="H159" s="196">
        <v>64</v>
      </c>
      <c r="I159" s="197"/>
      <c r="J159" s="198">
        <f>ROUND(I159*H159,2)</f>
        <v>0</v>
      </c>
      <c r="K159" s="194" t="s">
        <v>245</v>
      </c>
      <c r="L159" s="40"/>
      <c r="M159" s="199" t="s">
        <v>1</v>
      </c>
      <c r="N159" s="200" t="s">
        <v>40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246</v>
      </c>
      <c r="AT159" s="203" t="s">
        <v>241</v>
      </c>
      <c r="AU159" s="203" t="s">
        <v>86</v>
      </c>
      <c r="AY159" s="18" t="s">
        <v>239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246</v>
      </c>
      <c r="BM159" s="203" t="s">
        <v>9047</v>
      </c>
    </row>
    <row r="160" spans="1:65" s="2" customFormat="1" ht="11.25">
      <c r="A160" s="35"/>
      <c r="B160" s="36"/>
      <c r="C160" s="37"/>
      <c r="D160" s="205" t="s">
        <v>248</v>
      </c>
      <c r="E160" s="37"/>
      <c r="F160" s="206" t="s">
        <v>323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248</v>
      </c>
      <c r="AU160" s="18" t="s">
        <v>86</v>
      </c>
    </row>
    <row r="161" spans="1:65" s="13" customFormat="1" ht="11.25">
      <c r="B161" s="210"/>
      <c r="C161" s="211"/>
      <c r="D161" s="212" t="s">
        <v>250</v>
      </c>
      <c r="E161" s="213" t="s">
        <v>1</v>
      </c>
      <c r="F161" s="214" t="s">
        <v>9048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250</v>
      </c>
      <c r="AU161" s="220" t="s">
        <v>86</v>
      </c>
      <c r="AV161" s="13" t="s">
        <v>83</v>
      </c>
      <c r="AW161" s="13" t="s">
        <v>31</v>
      </c>
      <c r="AX161" s="13" t="s">
        <v>75</v>
      </c>
      <c r="AY161" s="220" t="s">
        <v>239</v>
      </c>
    </row>
    <row r="162" spans="1:65" s="14" customFormat="1" ht="11.25">
      <c r="B162" s="221"/>
      <c r="C162" s="222"/>
      <c r="D162" s="212" t="s">
        <v>250</v>
      </c>
      <c r="E162" s="223" t="s">
        <v>1</v>
      </c>
      <c r="F162" s="224" t="s">
        <v>9049</v>
      </c>
      <c r="G162" s="222"/>
      <c r="H162" s="225">
        <v>64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250</v>
      </c>
      <c r="AU162" s="231" t="s">
        <v>86</v>
      </c>
      <c r="AV162" s="14" t="s">
        <v>86</v>
      </c>
      <c r="AW162" s="14" t="s">
        <v>31</v>
      </c>
      <c r="AX162" s="14" t="s">
        <v>83</v>
      </c>
      <c r="AY162" s="231" t="s">
        <v>239</v>
      </c>
    </row>
    <row r="163" spans="1:65" s="2" customFormat="1" ht="16.5" customHeight="1">
      <c r="A163" s="35"/>
      <c r="B163" s="36"/>
      <c r="C163" s="192" t="s">
        <v>299</v>
      </c>
      <c r="D163" s="192" t="s">
        <v>241</v>
      </c>
      <c r="E163" s="193" t="s">
        <v>8565</v>
      </c>
      <c r="F163" s="194" t="s">
        <v>398</v>
      </c>
      <c r="G163" s="195" t="s">
        <v>244</v>
      </c>
      <c r="H163" s="196">
        <v>12.8</v>
      </c>
      <c r="I163" s="197"/>
      <c r="J163" s="198">
        <f>ROUND(I163*H163,2)</f>
        <v>0</v>
      </c>
      <c r="K163" s="194" t="s">
        <v>245</v>
      </c>
      <c r="L163" s="40"/>
      <c r="M163" s="199" t="s">
        <v>1</v>
      </c>
      <c r="N163" s="200" t="s">
        <v>40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246</v>
      </c>
      <c r="AT163" s="203" t="s">
        <v>241</v>
      </c>
      <c r="AU163" s="203" t="s">
        <v>86</v>
      </c>
      <c r="AY163" s="18" t="s">
        <v>239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246</v>
      </c>
      <c r="BM163" s="203" t="s">
        <v>9050</v>
      </c>
    </row>
    <row r="164" spans="1:65" s="2" customFormat="1" ht="11.25">
      <c r="A164" s="35"/>
      <c r="B164" s="36"/>
      <c r="C164" s="37"/>
      <c r="D164" s="205" t="s">
        <v>248</v>
      </c>
      <c r="E164" s="37"/>
      <c r="F164" s="206" t="s">
        <v>8567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248</v>
      </c>
      <c r="AU164" s="18" t="s">
        <v>86</v>
      </c>
    </row>
    <row r="165" spans="1:65" s="2" customFormat="1" ht="33" customHeight="1">
      <c r="A165" s="35"/>
      <c r="B165" s="36"/>
      <c r="C165" s="192" t="s">
        <v>309</v>
      </c>
      <c r="D165" s="192" t="s">
        <v>241</v>
      </c>
      <c r="E165" s="193" t="s">
        <v>9051</v>
      </c>
      <c r="F165" s="194" t="s">
        <v>403</v>
      </c>
      <c r="G165" s="195" t="s">
        <v>343</v>
      </c>
      <c r="H165" s="196">
        <v>25.6</v>
      </c>
      <c r="I165" s="197"/>
      <c r="J165" s="198">
        <f>ROUND(I165*H165,2)</f>
        <v>0</v>
      </c>
      <c r="K165" s="194" t="s">
        <v>245</v>
      </c>
      <c r="L165" s="40"/>
      <c r="M165" s="199" t="s">
        <v>1</v>
      </c>
      <c r="N165" s="200" t="s">
        <v>40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246</v>
      </c>
      <c r="AT165" s="203" t="s">
        <v>241</v>
      </c>
      <c r="AU165" s="203" t="s">
        <v>86</v>
      </c>
      <c r="AY165" s="18" t="s">
        <v>239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246</v>
      </c>
      <c r="BM165" s="203" t="s">
        <v>9052</v>
      </c>
    </row>
    <row r="166" spans="1:65" s="2" customFormat="1" ht="11.25">
      <c r="A166" s="35"/>
      <c r="B166" s="36"/>
      <c r="C166" s="37"/>
      <c r="D166" s="205" t="s">
        <v>248</v>
      </c>
      <c r="E166" s="37"/>
      <c r="F166" s="206" t="s">
        <v>9053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248</v>
      </c>
      <c r="AU166" s="18" t="s">
        <v>86</v>
      </c>
    </row>
    <row r="167" spans="1:65" s="14" customFormat="1" ht="11.25">
      <c r="B167" s="221"/>
      <c r="C167" s="222"/>
      <c r="D167" s="212" t="s">
        <v>250</v>
      </c>
      <c r="E167" s="223" t="s">
        <v>1</v>
      </c>
      <c r="F167" s="224" t="s">
        <v>9054</v>
      </c>
      <c r="G167" s="222"/>
      <c r="H167" s="225">
        <v>25.6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250</v>
      </c>
      <c r="AU167" s="231" t="s">
        <v>86</v>
      </c>
      <c r="AV167" s="14" t="s">
        <v>86</v>
      </c>
      <c r="AW167" s="14" t="s">
        <v>31</v>
      </c>
      <c r="AX167" s="14" t="s">
        <v>83</v>
      </c>
      <c r="AY167" s="231" t="s">
        <v>239</v>
      </c>
    </row>
    <row r="168" spans="1:65" s="12" customFormat="1" ht="22.9" customHeight="1">
      <c r="B168" s="176"/>
      <c r="C168" s="177"/>
      <c r="D168" s="178" t="s">
        <v>74</v>
      </c>
      <c r="E168" s="190" t="s">
        <v>86</v>
      </c>
      <c r="F168" s="190" t="s">
        <v>407</v>
      </c>
      <c r="G168" s="177"/>
      <c r="H168" s="177"/>
      <c r="I168" s="180"/>
      <c r="J168" s="191">
        <f>BK168</f>
        <v>0</v>
      </c>
      <c r="K168" s="177"/>
      <c r="L168" s="182"/>
      <c r="M168" s="183"/>
      <c r="N168" s="184"/>
      <c r="O168" s="184"/>
      <c r="P168" s="185">
        <f>SUM(P169:P182)</f>
        <v>0</v>
      </c>
      <c r="Q168" s="184"/>
      <c r="R168" s="185">
        <f>SUM(R169:R182)</f>
        <v>12.54631</v>
      </c>
      <c r="S168" s="184"/>
      <c r="T168" s="186">
        <f>SUM(T169:T182)</f>
        <v>0</v>
      </c>
      <c r="AR168" s="187" t="s">
        <v>83</v>
      </c>
      <c r="AT168" s="188" t="s">
        <v>74</v>
      </c>
      <c r="AU168" s="188" t="s">
        <v>83</v>
      </c>
      <c r="AY168" s="187" t="s">
        <v>239</v>
      </c>
      <c r="BK168" s="189">
        <f>SUM(BK169:BK182)</f>
        <v>0</v>
      </c>
    </row>
    <row r="169" spans="1:65" s="2" customFormat="1" ht="16.5" customHeight="1">
      <c r="A169" s="35"/>
      <c r="B169" s="36"/>
      <c r="C169" s="192" t="s">
        <v>319</v>
      </c>
      <c r="D169" s="192" t="s">
        <v>241</v>
      </c>
      <c r="E169" s="193" t="s">
        <v>9055</v>
      </c>
      <c r="F169" s="194" t="s">
        <v>9056</v>
      </c>
      <c r="G169" s="195" t="s">
        <v>244</v>
      </c>
      <c r="H169" s="196">
        <v>5</v>
      </c>
      <c r="I169" s="197"/>
      <c r="J169" s="198">
        <f>ROUND(I169*H169,2)</f>
        <v>0</v>
      </c>
      <c r="K169" s="194" t="s">
        <v>245</v>
      </c>
      <c r="L169" s="40"/>
      <c r="M169" s="199" t="s">
        <v>1</v>
      </c>
      <c r="N169" s="200" t="s">
        <v>40</v>
      </c>
      <c r="O169" s="72"/>
      <c r="P169" s="201">
        <f>O169*H169</f>
        <v>0</v>
      </c>
      <c r="Q169" s="201">
        <v>2.5018699999999998</v>
      </c>
      <c r="R169" s="201">
        <f>Q169*H169</f>
        <v>12.50935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246</v>
      </c>
      <c r="AT169" s="203" t="s">
        <v>241</v>
      </c>
      <c r="AU169" s="203" t="s">
        <v>86</v>
      </c>
      <c r="AY169" s="18" t="s">
        <v>239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246</v>
      </c>
      <c r="BM169" s="203" t="s">
        <v>9057</v>
      </c>
    </row>
    <row r="170" spans="1:65" s="2" customFormat="1" ht="11.25">
      <c r="A170" s="35"/>
      <c r="B170" s="36"/>
      <c r="C170" s="37"/>
      <c r="D170" s="205" t="s">
        <v>248</v>
      </c>
      <c r="E170" s="37"/>
      <c r="F170" s="206" t="s">
        <v>9058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248</v>
      </c>
      <c r="AU170" s="18" t="s">
        <v>86</v>
      </c>
    </row>
    <row r="171" spans="1:65" s="13" customFormat="1" ht="11.25">
      <c r="B171" s="210"/>
      <c r="C171" s="211"/>
      <c r="D171" s="212" t="s">
        <v>250</v>
      </c>
      <c r="E171" s="213" t="s">
        <v>1</v>
      </c>
      <c r="F171" s="214" t="s">
        <v>9059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250</v>
      </c>
      <c r="AU171" s="220" t="s">
        <v>86</v>
      </c>
      <c r="AV171" s="13" t="s">
        <v>83</v>
      </c>
      <c r="AW171" s="13" t="s">
        <v>31</v>
      </c>
      <c r="AX171" s="13" t="s">
        <v>75</v>
      </c>
      <c r="AY171" s="220" t="s">
        <v>239</v>
      </c>
    </row>
    <row r="172" spans="1:65" s="14" customFormat="1" ht="11.25">
      <c r="B172" s="221"/>
      <c r="C172" s="222"/>
      <c r="D172" s="212" t="s">
        <v>250</v>
      </c>
      <c r="E172" s="223" t="s">
        <v>1</v>
      </c>
      <c r="F172" s="224" t="s">
        <v>9060</v>
      </c>
      <c r="G172" s="222"/>
      <c r="H172" s="225">
        <v>2.363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250</v>
      </c>
      <c r="AU172" s="231" t="s">
        <v>86</v>
      </c>
      <c r="AV172" s="14" t="s">
        <v>86</v>
      </c>
      <c r="AW172" s="14" t="s">
        <v>31</v>
      </c>
      <c r="AX172" s="14" t="s">
        <v>75</v>
      </c>
      <c r="AY172" s="231" t="s">
        <v>239</v>
      </c>
    </row>
    <row r="173" spans="1:65" s="14" customFormat="1" ht="11.25">
      <c r="B173" s="221"/>
      <c r="C173" s="222"/>
      <c r="D173" s="212" t="s">
        <v>250</v>
      </c>
      <c r="E173" s="223" t="s">
        <v>1</v>
      </c>
      <c r="F173" s="224" t="s">
        <v>9061</v>
      </c>
      <c r="G173" s="222"/>
      <c r="H173" s="225">
        <v>0.75600000000000001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250</v>
      </c>
      <c r="AU173" s="231" t="s">
        <v>86</v>
      </c>
      <c r="AV173" s="14" t="s">
        <v>86</v>
      </c>
      <c r="AW173" s="14" t="s">
        <v>31</v>
      </c>
      <c r="AX173" s="14" t="s">
        <v>75</v>
      </c>
      <c r="AY173" s="231" t="s">
        <v>239</v>
      </c>
    </row>
    <row r="174" spans="1:65" s="14" customFormat="1" ht="11.25">
      <c r="B174" s="221"/>
      <c r="C174" s="222"/>
      <c r="D174" s="212" t="s">
        <v>250</v>
      </c>
      <c r="E174" s="223" t="s">
        <v>1</v>
      </c>
      <c r="F174" s="224" t="s">
        <v>9062</v>
      </c>
      <c r="G174" s="222"/>
      <c r="H174" s="225">
        <v>0.33600000000000002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250</v>
      </c>
      <c r="AU174" s="231" t="s">
        <v>86</v>
      </c>
      <c r="AV174" s="14" t="s">
        <v>86</v>
      </c>
      <c r="AW174" s="14" t="s">
        <v>31</v>
      </c>
      <c r="AX174" s="14" t="s">
        <v>75</v>
      </c>
      <c r="AY174" s="231" t="s">
        <v>239</v>
      </c>
    </row>
    <row r="175" spans="1:65" s="13" customFormat="1" ht="11.25">
      <c r="B175" s="210"/>
      <c r="C175" s="211"/>
      <c r="D175" s="212" t="s">
        <v>250</v>
      </c>
      <c r="E175" s="213" t="s">
        <v>1</v>
      </c>
      <c r="F175" s="214" t="s">
        <v>9063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250</v>
      </c>
      <c r="AU175" s="220" t="s">
        <v>86</v>
      </c>
      <c r="AV175" s="13" t="s">
        <v>83</v>
      </c>
      <c r="AW175" s="13" t="s">
        <v>31</v>
      </c>
      <c r="AX175" s="13" t="s">
        <v>75</v>
      </c>
      <c r="AY175" s="220" t="s">
        <v>239</v>
      </c>
    </row>
    <row r="176" spans="1:65" s="14" customFormat="1" ht="11.25">
      <c r="B176" s="221"/>
      <c r="C176" s="222"/>
      <c r="D176" s="212" t="s">
        <v>250</v>
      </c>
      <c r="E176" s="223" t="s">
        <v>1</v>
      </c>
      <c r="F176" s="224" t="s">
        <v>9064</v>
      </c>
      <c r="G176" s="222"/>
      <c r="H176" s="225">
        <v>0.75600000000000001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250</v>
      </c>
      <c r="AU176" s="231" t="s">
        <v>86</v>
      </c>
      <c r="AV176" s="14" t="s">
        <v>86</v>
      </c>
      <c r="AW176" s="14" t="s">
        <v>31</v>
      </c>
      <c r="AX176" s="14" t="s">
        <v>75</v>
      </c>
      <c r="AY176" s="231" t="s">
        <v>239</v>
      </c>
    </row>
    <row r="177" spans="1:65" s="14" customFormat="1" ht="11.25">
      <c r="B177" s="221"/>
      <c r="C177" s="222"/>
      <c r="D177" s="212" t="s">
        <v>250</v>
      </c>
      <c r="E177" s="223" t="s">
        <v>1</v>
      </c>
      <c r="F177" s="224" t="s">
        <v>9065</v>
      </c>
      <c r="G177" s="222"/>
      <c r="H177" s="225">
        <v>0.78900000000000003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250</v>
      </c>
      <c r="AU177" s="231" t="s">
        <v>86</v>
      </c>
      <c r="AV177" s="14" t="s">
        <v>86</v>
      </c>
      <c r="AW177" s="14" t="s">
        <v>31</v>
      </c>
      <c r="AX177" s="14" t="s">
        <v>75</v>
      </c>
      <c r="AY177" s="231" t="s">
        <v>239</v>
      </c>
    </row>
    <row r="178" spans="1:65" s="16" customFormat="1" ht="11.25">
      <c r="B178" s="243"/>
      <c r="C178" s="244"/>
      <c r="D178" s="212" t="s">
        <v>250</v>
      </c>
      <c r="E178" s="245" t="s">
        <v>1</v>
      </c>
      <c r="F178" s="246" t="s">
        <v>264</v>
      </c>
      <c r="G178" s="244"/>
      <c r="H178" s="247">
        <v>4.9999999999999991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250</v>
      </c>
      <c r="AU178" s="253" t="s">
        <v>86</v>
      </c>
      <c r="AV178" s="16" t="s">
        <v>246</v>
      </c>
      <c r="AW178" s="16" t="s">
        <v>31</v>
      </c>
      <c r="AX178" s="16" t="s">
        <v>83</v>
      </c>
      <c r="AY178" s="253" t="s">
        <v>239</v>
      </c>
    </row>
    <row r="179" spans="1:65" s="2" customFormat="1" ht="24.2" customHeight="1">
      <c r="A179" s="35"/>
      <c r="B179" s="36"/>
      <c r="C179" s="192" t="s">
        <v>327</v>
      </c>
      <c r="D179" s="192" t="s">
        <v>241</v>
      </c>
      <c r="E179" s="193" t="s">
        <v>9066</v>
      </c>
      <c r="F179" s="194" t="s">
        <v>9067</v>
      </c>
      <c r="G179" s="195" t="s">
        <v>674</v>
      </c>
      <c r="H179" s="196">
        <v>12</v>
      </c>
      <c r="I179" s="197"/>
      <c r="J179" s="198">
        <f>ROUND(I179*H179,2)</f>
        <v>0</v>
      </c>
      <c r="K179" s="194" t="s">
        <v>245</v>
      </c>
      <c r="L179" s="40"/>
      <c r="M179" s="199" t="s">
        <v>1</v>
      </c>
      <c r="N179" s="200" t="s">
        <v>40</v>
      </c>
      <c r="O179" s="72"/>
      <c r="P179" s="201">
        <f>O179*H179</f>
        <v>0</v>
      </c>
      <c r="Q179" s="201">
        <v>3.0799999999999998E-3</v>
      </c>
      <c r="R179" s="201">
        <f>Q179*H179</f>
        <v>3.696E-2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246</v>
      </c>
      <c r="AT179" s="203" t="s">
        <v>241</v>
      </c>
      <c r="AU179" s="203" t="s">
        <v>86</v>
      </c>
      <c r="AY179" s="18" t="s">
        <v>239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246</v>
      </c>
      <c r="BM179" s="203" t="s">
        <v>9068</v>
      </c>
    </row>
    <row r="180" spans="1:65" s="2" customFormat="1" ht="11.25">
      <c r="A180" s="35"/>
      <c r="B180" s="36"/>
      <c r="C180" s="37"/>
      <c r="D180" s="205" t="s">
        <v>248</v>
      </c>
      <c r="E180" s="37"/>
      <c r="F180" s="206" t="s">
        <v>9069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248</v>
      </c>
      <c r="AU180" s="18" t="s">
        <v>86</v>
      </c>
    </row>
    <row r="181" spans="1:65" s="13" customFormat="1" ht="11.25">
      <c r="B181" s="210"/>
      <c r="C181" s="211"/>
      <c r="D181" s="212" t="s">
        <v>250</v>
      </c>
      <c r="E181" s="213" t="s">
        <v>1</v>
      </c>
      <c r="F181" s="214" t="s">
        <v>9070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250</v>
      </c>
      <c r="AU181" s="220" t="s">
        <v>86</v>
      </c>
      <c r="AV181" s="13" t="s">
        <v>83</v>
      </c>
      <c r="AW181" s="13" t="s">
        <v>31</v>
      </c>
      <c r="AX181" s="13" t="s">
        <v>75</v>
      </c>
      <c r="AY181" s="220" t="s">
        <v>239</v>
      </c>
    </row>
    <row r="182" spans="1:65" s="14" customFormat="1" ht="11.25">
      <c r="B182" s="221"/>
      <c r="C182" s="222"/>
      <c r="D182" s="212" t="s">
        <v>250</v>
      </c>
      <c r="E182" s="223" t="s">
        <v>1</v>
      </c>
      <c r="F182" s="224" t="s">
        <v>157</v>
      </c>
      <c r="G182" s="222"/>
      <c r="H182" s="225">
        <v>12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250</v>
      </c>
      <c r="AU182" s="231" t="s">
        <v>86</v>
      </c>
      <c r="AV182" s="14" t="s">
        <v>86</v>
      </c>
      <c r="AW182" s="14" t="s">
        <v>31</v>
      </c>
      <c r="AX182" s="14" t="s">
        <v>83</v>
      </c>
      <c r="AY182" s="231" t="s">
        <v>239</v>
      </c>
    </row>
    <row r="183" spans="1:65" s="12" customFormat="1" ht="22.9" customHeight="1">
      <c r="B183" s="176"/>
      <c r="C183" s="177"/>
      <c r="D183" s="178" t="s">
        <v>74</v>
      </c>
      <c r="E183" s="190" t="s">
        <v>255</v>
      </c>
      <c r="F183" s="190" t="s">
        <v>552</v>
      </c>
      <c r="G183" s="177"/>
      <c r="H183" s="177"/>
      <c r="I183" s="180"/>
      <c r="J183" s="191">
        <f>BK183</f>
        <v>0</v>
      </c>
      <c r="K183" s="177"/>
      <c r="L183" s="182"/>
      <c r="M183" s="183"/>
      <c r="N183" s="184"/>
      <c r="O183" s="184"/>
      <c r="P183" s="185">
        <f>SUM(P184:P288)</f>
        <v>0</v>
      </c>
      <c r="Q183" s="184"/>
      <c r="R183" s="185">
        <f>SUM(R184:R288)</f>
        <v>37.09147999999999</v>
      </c>
      <c r="S183" s="184"/>
      <c r="T183" s="186">
        <f>SUM(T184:T288)</f>
        <v>0</v>
      </c>
      <c r="AR183" s="187" t="s">
        <v>83</v>
      </c>
      <c r="AT183" s="188" t="s">
        <v>74</v>
      </c>
      <c r="AU183" s="188" t="s">
        <v>83</v>
      </c>
      <c r="AY183" s="187" t="s">
        <v>239</v>
      </c>
      <c r="BK183" s="189">
        <f>SUM(BK184:BK288)</f>
        <v>0</v>
      </c>
    </row>
    <row r="184" spans="1:65" s="2" customFormat="1" ht="24.2" customHeight="1">
      <c r="A184" s="35"/>
      <c r="B184" s="36"/>
      <c r="C184" s="192" t="s">
        <v>151</v>
      </c>
      <c r="D184" s="192" t="s">
        <v>241</v>
      </c>
      <c r="E184" s="193" t="s">
        <v>9071</v>
      </c>
      <c r="F184" s="194" t="s">
        <v>9072</v>
      </c>
      <c r="G184" s="195" t="s">
        <v>674</v>
      </c>
      <c r="H184" s="196">
        <v>12</v>
      </c>
      <c r="I184" s="197"/>
      <c r="J184" s="198">
        <f>ROUND(I184*H184,2)</f>
        <v>0</v>
      </c>
      <c r="K184" s="194" t="s">
        <v>245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7.0200000000000002E-3</v>
      </c>
      <c r="R184" s="201">
        <f>Q184*H184</f>
        <v>8.4240000000000009E-2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246</v>
      </c>
      <c r="AT184" s="203" t="s">
        <v>241</v>
      </c>
      <c r="AU184" s="203" t="s">
        <v>86</v>
      </c>
      <c r="AY184" s="18" t="s">
        <v>239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246</v>
      </c>
      <c r="BM184" s="203" t="s">
        <v>9073</v>
      </c>
    </row>
    <row r="185" spans="1:65" s="2" customFormat="1" ht="11.25">
      <c r="A185" s="35"/>
      <c r="B185" s="36"/>
      <c r="C185" s="37"/>
      <c r="D185" s="205" t="s">
        <v>248</v>
      </c>
      <c r="E185" s="37"/>
      <c r="F185" s="206" t="s">
        <v>9074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248</v>
      </c>
      <c r="AU185" s="18" t="s">
        <v>86</v>
      </c>
    </row>
    <row r="186" spans="1:65" s="13" customFormat="1" ht="11.25">
      <c r="B186" s="210"/>
      <c r="C186" s="211"/>
      <c r="D186" s="212" t="s">
        <v>250</v>
      </c>
      <c r="E186" s="213" t="s">
        <v>1</v>
      </c>
      <c r="F186" s="214" t="s">
        <v>9075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250</v>
      </c>
      <c r="AU186" s="220" t="s">
        <v>86</v>
      </c>
      <c r="AV186" s="13" t="s">
        <v>83</v>
      </c>
      <c r="AW186" s="13" t="s">
        <v>31</v>
      </c>
      <c r="AX186" s="13" t="s">
        <v>75</v>
      </c>
      <c r="AY186" s="220" t="s">
        <v>239</v>
      </c>
    </row>
    <row r="187" spans="1:65" s="14" customFormat="1" ht="11.25">
      <c r="B187" s="221"/>
      <c r="C187" s="222"/>
      <c r="D187" s="212" t="s">
        <v>250</v>
      </c>
      <c r="E187" s="223" t="s">
        <v>1</v>
      </c>
      <c r="F187" s="224" t="s">
        <v>157</v>
      </c>
      <c r="G187" s="222"/>
      <c r="H187" s="225">
        <v>12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250</v>
      </c>
      <c r="AU187" s="231" t="s">
        <v>86</v>
      </c>
      <c r="AV187" s="14" t="s">
        <v>86</v>
      </c>
      <c r="AW187" s="14" t="s">
        <v>31</v>
      </c>
      <c r="AX187" s="14" t="s">
        <v>75</v>
      </c>
      <c r="AY187" s="231" t="s">
        <v>239</v>
      </c>
    </row>
    <row r="188" spans="1:65" s="16" customFormat="1" ht="11.25">
      <c r="B188" s="243"/>
      <c r="C188" s="244"/>
      <c r="D188" s="212" t="s">
        <v>250</v>
      </c>
      <c r="E188" s="245" t="s">
        <v>1</v>
      </c>
      <c r="F188" s="246" t="s">
        <v>264</v>
      </c>
      <c r="G188" s="244"/>
      <c r="H188" s="247">
        <v>12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250</v>
      </c>
      <c r="AU188" s="253" t="s">
        <v>86</v>
      </c>
      <c r="AV188" s="16" t="s">
        <v>246</v>
      </c>
      <c r="AW188" s="16" t="s">
        <v>4</v>
      </c>
      <c r="AX188" s="16" t="s">
        <v>83</v>
      </c>
      <c r="AY188" s="253" t="s">
        <v>239</v>
      </c>
    </row>
    <row r="189" spans="1:65" s="2" customFormat="1" ht="24.2" customHeight="1">
      <c r="A189" s="35"/>
      <c r="B189" s="36"/>
      <c r="C189" s="192" t="s">
        <v>154</v>
      </c>
      <c r="D189" s="192" t="s">
        <v>241</v>
      </c>
      <c r="E189" s="193" t="s">
        <v>9076</v>
      </c>
      <c r="F189" s="194" t="s">
        <v>9077</v>
      </c>
      <c r="G189" s="195" t="s">
        <v>674</v>
      </c>
      <c r="H189" s="196">
        <v>156</v>
      </c>
      <c r="I189" s="197"/>
      <c r="J189" s="198">
        <f>ROUND(I189*H189,2)</f>
        <v>0</v>
      </c>
      <c r="K189" s="194" t="s">
        <v>245</v>
      </c>
      <c r="L189" s="40"/>
      <c r="M189" s="199" t="s">
        <v>1</v>
      </c>
      <c r="N189" s="200" t="s">
        <v>40</v>
      </c>
      <c r="O189" s="72"/>
      <c r="P189" s="201">
        <f>O189*H189</f>
        <v>0</v>
      </c>
      <c r="Q189" s="201">
        <v>0.17488999999999999</v>
      </c>
      <c r="R189" s="201">
        <f>Q189*H189</f>
        <v>27.28284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246</v>
      </c>
      <c r="AT189" s="203" t="s">
        <v>241</v>
      </c>
      <c r="AU189" s="203" t="s">
        <v>86</v>
      </c>
      <c r="AY189" s="18" t="s">
        <v>239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246</v>
      </c>
      <c r="BM189" s="203" t="s">
        <v>9078</v>
      </c>
    </row>
    <row r="190" spans="1:65" s="2" customFormat="1" ht="11.25">
      <c r="A190" s="35"/>
      <c r="B190" s="36"/>
      <c r="C190" s="37"/>
      <c r="D190" s="205" t="s">
        <v>248</v>
      </c>
      <c r="E190" s="37"/>
      <c r="F190" s="206" t="s">
        <v>9079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248</v>
      </c>
      <c r="AU190" s="18" t="s">
        <v>86</v>
      </c>
    </row>
    <row r="191" spans="1:65" s="13" customFormat="1" ht="11.25">
      <c r="B191" s="210"/>
      <c r="C191" s="211"/>
      <c r="D191" s="212" t="s">
        <v>250</v>
      </c>
      <c r="E191" s="213" t="s">
        <v>1</v>
      </c>
      <c r="F191" s="214" t="s">
        <v>9080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250</v>
      </c>
      <c r="AU191" s="220" t="s">
        <v>86</v>
      </c>
      <c r="AV191" s="13" t="s">
        <v>83</v>
      </c>
      <c r="AW191" s="13" t="s">
        <v>31</v>
      </c>
      <c r="AX191" s="13" t="s">
        <v>75</v>
      </c>
      <c r="AY191" s="220" t="s">
        <v>239</v>
      </c>
    </row>
    <row r="192" spans="1:65" s="13" customFormat="1" ht="11.25">
      <c r="B192" s="210"/>
      <c r="C192" s="211"/>
      <c r="D192" s="212" t="s">
        <v>250</v>
      </c>
      <c r="E192" s="213" t="s">
        <v>1</v>
      </c>
      <c r="F192" s="214" t="s">
        <v>9081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250</v>
      </c>
      <c r="AU192" s="220" t="s">
        <v>86</v>
      </c>
      <c r="AV192" s="13" t="s">
        <v>83</v>
      </c>
      <c r="AW192" s="13" t="s">
        <v>31</v>
      </c>
      <c r="AX192" s="13" t="s">
        <v>75</v>
      </c>
      <c r="AY192" s="220" t="s">
        <v>239</v>
      </c>
    </row>
    <row r="193" spans="1:65" s="14" customFormat="1" ht="11.25">
      <c r="B193" s="221"/>
      <c r="C193" s="222"/>
      <c r="D193" s="212" t="s">
        <v>250</v>
      </c>
      <c r="E193" s="223" t="s">
        <v>1</v>
      </c>
      <c r="F193" s="224" t="s">
        <v>1297</v>
      </c>
      <c r="G193" s="222"/>
      <c r="H193" s="225">
        <v>118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250</v>
      </c>
      <c r="AU193" s="231" t="s">
        <v>86</v>
      </c>
      <c r="AV193" s="14" t="s">
        <v>86</v>
      </c>
      <c r="AW193" s="14" t="s">
        <v>31</v>
      </c>
      <c r="AX193" s="14" t="s">
        <v>75</v>
      </c>
      <c r="AY193" s="231" t="s">
        <v>239</v>
      </c>
    </row>
    <row r="194" spans="1:65" s="15" customFormat="1" ht="11.25">
      <c r="B194" s="232"/>
      <c r="C194" s="233"/>
      <c r="D194" s="212" t="s">
        <v>250</v>
      </c>
      <c r="E194" s="234" t="s">
        <v>1</v>
      </c>
      <c r="F194" s="235" t="s">
        <v>254</v>
      </c>
      <c r="G194" s="233"/>
      <c r="H194" s="236">
        <v>118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250</v>
      </c>
      <c r="AU194" s="242" t="s">
        <v>86</v>
      </c>
      <c r="AV194" s="15" t="s">
        <v>255</v>
      </c>
      <c r="AW194" s="15" t="s">
        <v>31</v>
      </c>
      <c r="AX194" s="15" t="s">
        <v>75</v>
      </c>
      <c r="AY194" s="242" t="s">
        <v>239</v>
      </c>
    </row>
    <row r="195" spans="1:65" s="13" customFormat="1" ht="11.25">
      <c r="B195" s="210"/>
      <c r="C195" s="211"/>
      <c r="D195" s="212" t="s">
        <v>250</v>
      </c>
      <c r="E195" s="213" t="s">
        <v>1</v>
      </c>
      <c r="F195" s="214" t="s">
        <v>9082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250</v>
      </c>
      <c r="AU195" s="220" t="s">
        <v>86</v>
      </c>
      <c r="AV195" s="13" t="s">
        <v>83</v>
      </c>
      <c r="AW195" s="13" t="s">
        <v>31</v>
      </c>
      <c r="AX195" s="13" t="s">
        <v>75</v>
      </c>
      <c r="AY195" s="220" t="s">
        <v>239</v>
      </c>
    </row>
    <row r="196" spans="1:65" s="14" customFormat="1" ht="11.25">
      <c r="B196" s="221"/>
      <c r="C196" s="222"/>
      <c r="D196" s="212" t="s">
        <v>250</v>
      </c>
      <c r="E196" s="223" t="s">
        <v>1</v>
      </c>
      <c r="F196" s="224" t="s">
        <v>578</v>
      </c>
      <c r="G196" s="222"/>
      <c r="H196" s="225">
        <v>38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250</v>
      </c>
      <c r="AU196" s="231" t="s">
        <v>86</v>
      </c>
      <c r="AV196" s="14" t="s">
        <v>86</v>
      </c>
      <c r="AW196" s="14" t="s">
        <v>31</v>
      </c>
      <c r="AX196" s="14" t="s">
        <v>75</v>
      </c>
      <c r="AY196" s="231" t="s">
        <v>239</v>
      </c>
    </row>
    <row r="197" spans="1:65" s="15" customFormat="1" ht="11.25">
      <c r="B197" s="232"/>
      <c r="C197" s="233"/>
      <c r="D197" s="212" t="s">
        <v>250</v>
      </c>
      <c r="E197" s="234" t="s">
        <v>1</v>
      </c>
      <c r="F197" s="235" t="s">
        <v>260</v>
      </c>
      <c r="G197" s="233"/>
      <c r="H197" s="236">
        <v>38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250</v>
      </c>
      <c r="AU197" s="242" t="s">
        <v>86</v>
      </c>
      <c r="AV197" s="15" t="s">
        <v>255</v>
      </c>
      <c r="AW197" s="15" t="s">
        <v>31</v>
      </c>
      <c r="AX197" s="15" t="s">
        <v>75</v>
      </c>
      <c r="AY197" s="242" t="s">
        <v>239</v>
      </c>
    </row>
    <row r="198" spans="1:65" s="16" customFormat="1" ht="11.25">
      <c r="B198" s="243"/>
      <c r="C198" s="244"/>
      <c r="D198" s="212" t="s">
        <v>250</v>
      </c>
      <c r="E198" s="245" t="s">
        <v>1</v>
      </c>
      <c r="F198" s="246" t="s">
        <v>264</v>
      </c>
      <c r="G198" s="244"/>
      <c r="H198" s="247">
        <v>156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250</v>
      </c>
      <c r="AU198" s="253" t="s">
        <v>86</v>
      </c>
      <c r="AV198" s="16" t="s">
        <v>246</v>
      </c>
      <c r="AW198" s="16" t="s">
        <v>31</v>
      </c>
      <c r="AX198" s="16" t="s">
        <v>83</v>
      </c>
      <c r="AY198" s="253" t="s">
        <v>239</v>
      </c>
    </row>
    <row r="199" spans="1:65" s="2" customFormat="1" ht="24.2" customHeight="1">
      <c r="A199" s="35"/>
      <c r="B199" s="36"/>
      <c r="C199" s="192" t="s">
        <v>157</v>
      </c>
      <c r="D199" s="192" t="s">
        <v>241</v>
      </c>
      <c r="E199" s="193" t="s">
        <v>9083</v>
      </c>
      <c r="F199" s="194" t="s">
        <v>9084</v>
      </c>
      <c r="G199" s="195" t="s">
        <v>674</v>
      </c>
      <c r="H199" s="196">
        <v>30</v>
      </c>
      <c r="I199" s="197"/>
      <c r="J199" s="198">
        <f>ROUND(I199*H199,2)</f>
        <v>0</v>
      </c>
      <c r="K199" s="194" t="s">
        <v>245</v>
      </c>
      <c r="L199" s="40"/>
      <c r="M199" s="199" t="s">
        <v>1</v>
      </c>
      <c r="N199" s="200" t="s">
        <v>40</v>
      </c>
      <c r="O199" s="72"/>
      <c r="P199" s="201">
        <f>O199*H199</f>
        <v>0</v>
      </c>
      <c r="Q199" s="201">
        <v>0.17488999999999999</v>
      </c>
      <c r="R199" s="201">
        <f>Q199*H199</f>
        <v>5.2466999999999997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246</v>
      </c>
      <c r="AT199" s="203" t="s">
        <v>241</v>
      </c>
      <c r="AU199" s="203" t="s">
        <v>86</v>
      </c>
      <c r="AY199" s="18" t="s">
        <v>239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246</v>
      </c>
      <c r="BM199" s="203" t="s">
        <v>9085</v>
      </c>
    </row>
    <row r="200" spans="1:65" s="2" customFormat="1" ht="11.25">
      <c r="A200" s="35"/>
      <c r="B200" s="36"/>
      <c r="C200" s="37"/>
      <c r="D200" s="205" t="s">
        <v>248</v>
      </c>
      <c r="E200" s="37"/>
      <c r="F200" s="206" t="s">
        <v>9086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248</v>
      </c>
      <c r="AU200" s="18" t="s">
        <v>86</v>
      </c>
    </row>
    <row r="201" spans="1:65" s="13" customFormat="1" ht="11.25">
      <c r="B201" s="210"/>
      <c r="C201" s="211"/>
      <c r="D201" s="212" t="s">
        <v>250</v>
      </c>
      <c r="E201" s="213" t="s">
        <v>1</v>
      </c>
      <c r="F201" s="214" t="s">
        <v>9087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250</v>
      </c>
      <c r="AU201" s="220" t="s">
        <v>86</v>
      </c>
      <c r="AV201" s="13" t="s">
        <v>83</v>
      </c>
      <c r="AW201" s="13" t="s">
        <v>31</v>
      </c>
      <c r="AX201" s="13" t="s">
        <v>75</v>
      </c>
      <c r="AY201" s="220" t="s">
        <v>239</v>
      </c>
    </row>
    <row r="202" spans="1:65" s="13" customFormat="1" ht="11.25">
      <c r="B202" s="210"/>
      <c r="C202" s="211"/>
      <c r="D202" s="212" t="s">
        <v>250</v>
      </c>
      <c r="E202" s="213" t="s">
        <v>1</v>
      </c>
      <c r="F202" s="214" t="s">
        <v>9088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250</v>
      </c>
      <c r="AU202" s="220" t="s">
        <v>86</v>
      </c>
      <c r="AV202" s="13" t="s">
        <v>83</v>
      </c>
      <c r="AW202" s="13" t="s">
        <v>31</v>
      </c>
      <c r="AX202" s="13" t="s">
        <v>75</v>
      </c>
      <c r="AY202" s="220" t="s">
        <v>239</v>
      </c>
    </row>
    <row r="203" spans="1:65" s="14" customFormat="1" ht="11.25">
      <c r="B203" s="221"/>
      <c r="C203" s="222"/>
      <c r="D203" s="212" t="s">
        <v>250</v>
      </c>
      <c r="E203" s="223" t="s">
        <v>1</v>
      </c>
      <c r="F203" s="224" t="s">
        <v>510</v>
      </c>
      <c r="G203" s="222"/>
      <c r="H203" s="225">
        <v>30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250</v>
      </c>
      <c r="AU203" s="231" t="s">
        <v>86</v>
      </c>
      <c r="AV203" s="14" t="s">
        <v>86</v>
      </c>
      <c r="AW203" s="14" t="s">
        <v>31</v>
      </c>
      <c r="AX203" s="14" t="s">
        <v>83</v>
      </c>
      <c r="AY203" s="231" t="s">
        <v>239</v>
      </c>
    </row>
    <row r="204" spans="1:65" s="2" customFormat="1" ht="33" customHeight="1">
      <c r="A204" s="35"/>
      <c r="B204" s="36"/>
      <c r="C204" s="254" t="s">
        <v>161</v>
      </c>
      <c r="D204" s="254" t="s">
        <v>340</v>
      </c>
      <c r="E204" s="255" t="s">
        <v>9089</v>
      </c>
      <c r="F204" s="256" t="s">
        <v>9090</v>
      </c>
      <c r="G204" s="257" t="s">
        <v>674</v>
      </c>
      <c r="H204" s="258">
        <v>38</v>
      </c>
      <c r="I204" s="259"/>
      <c r="J204" s="260">
        <f>ROUND(I204*H204,2)</f>
        <v>0</v>
      </c>
      <c r="K204" s="256" t="s">
        <v>245</v>
      </c>
      <c r="L204" s="261"/>
      <c r="M204" s="262" t="s">
        <v>1</v>
      </c>
      <c r="N204" s="263" t="s">
        <v>40</v>
      </c>
      <c r="O204" s="72"/>
      <c r="P204" s="201">
        <f>O204*H204</f>
        <v>0</v>
      </c>
      <c r="Q204" s="201">
        <v>5.3E-3</v>
      </c>
      <c r="R204" s="201">
        <f>Q204*H204</f>
        <v>0.2014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319</v>
      </c>
      <c r="AT204" s="203" t="s">
        <v>340</v>
      </c>
      <c r="AU204" s="203" t="s">
        <v>86</v>
      </c>
      <c r="AY204" s="18" t="s">
        <v>239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246</v>
      </c>
      <c r="BM204" s="203" t="s">
        <v>9091</v>
      </c>
    </row>
    <row r="205" spans="1:65" s="13" customFormat="1" ht="11.25">
      <c r="B205" s="210"/>
      <c r="C205" s="211"/>
      <c r="D205" s="212" t="s">
        <v>250</v>
      </c>
      <c r="E205" s="213" t="s">
        <v>1</v>
      </c>
      <c r="F205" s="214" t="s">
        <v>9092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250</v>
      </c>
      <c r="AU205" s="220" t="s">
        <v>86</v>
      </c>
      <c r="AV205" s="13" t="s">
        <v>83</v>
      </c>
      <c r="AW205" s="13" t="s">
        <v>31</v>
      </c>
      <c r="AX205" s="13" t="s">
        <v>75</v>
      </c>
      <c r="AY205" s="220" t="s">
        <v>239</v>
      </c>
    </row>
    <row r="206" spans="1:65" s="14" customFormat="1" ht="11.25">
      <c r="B206" s="221"/>
      <c r="C206" s="222"/>
      <c r="D206" s="212" t="s">
        <v>250</v>
      </c>
      <c r="E206" s="223" t="s">
        <v>1</v>
      </c>
      <c r="F206" s="224" t="s">
        <v>578</v>
      </c>
      <c r="G206" s="222"/>
      <c r="H206" s="225">
        <v>38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250</v>
      </c>
      <c r="AU206" s="231" t="s">
        <v>86</v>
      </c>
      <c r="AV206" s="14" t="s">
        <v>86</v>
      </c>
      <c r="AW206" s="14" t="s">
        <v>31</v>
      </c>
      <c r="AX206" s="14" t="s">
        <v>83</v>
      </c>
      <c r="AY206" s="231" t="s">
        <v>239</v>
      </c>
    </row>
    <row r="207" spans="1:65" s="13" customFormat="1" ht="11.25">
      <c r="B207" s="210"/>
      <c r="C207" s="211"/>
      <c r="D207" s="212" t="s">
        <v>250</v>
      </c>
      <c r="E207" s="213" t="s">
        <v>1</v>
      </c>
      <c r="F207" s="214" t="s">
        <v>9093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250</v>
      </c>
      <c r="AU207" s="220" t="s">
        <v>86</v>
      </c>
      <c r="AV207" s="13" t="s">
        <v>83</v>
      </c>
      <c r="AW207" s="13" t="s">
        <v>31</v>
      </c>
      <c r="AX207" s="13" t="s">
        <v>75</v>
      </c>
      <c r="AY207" s="220" t="s">
        <v>239</v>
      </c>
    </row>
    <row r="208" spans="1:65" s="2" customFormat="1" ht="37.9" customHeight="1">
      <c r="A208" s="35"/>
      <c r="B208" s="36"/>
      <c r="C208" s="254" t="s">
        <v>164</v>
      </c>
      <c r="D208" s="254" t="s">
        <v>340</v>
      </c>
      <c r="E208" s="255" t="s">
        <v>9094</v>
      </c>
      <c r="F208" s="256" t="s">
        <v>9095</v>
      </c>
      <c r="G208" s="257" t="s">
        <v>674</v>
      </c>
      <c r="H208" s="258">
        <v>118</v>
      </c>
      <c r="I208" s="259"/>
      <c r="J208" s="260">
        <f>ROUND(I208*H208,2)</f>
        <v>0</v>
      </c>
      <c r="K208" s="256" t="s">
        <v>245</v>
      </c>
      <c r="L208" s="261"/>
      <c r="M208" s="262" t="s">
        <v>1</v>
      </c>
      <c r="N208" s="263" t="s">
        <v>40</v>
      </c>
      <c r="O208" s="72"/>
      <c r="P208" s="201">
        <f>O208*H208</f>
        <v>0</v>
      </c>
      <c r="Q208" s="201">
        <v>4.7999999999999996E-3</v>
      </c>
      <c r="R208" s="201">
        <f>Q208*H208</f>
        <v>0.5663999999999999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319</v>
      </c>
      <c r="AT208" s="203" t="s">
        <v>340</v>
      </c>
      <c r="AU208" s="203" t="s">
        <v>86</v>
      </c>
      <c r="AY208" s="18" t="s">
        <v>239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246</v>
      </c>
      <c r="BM208" s="203" t="s">
        <v>9096</v>
      </c>
    </row>
    <row r="209" spans="1:65" s="13" customFormat="1" ht="11.25">
      <c r="B209" s="210"/>
      <c r="C209" s="211"/>
      <c r="D209" s="212" t="s">
        <v>250</v>
      </c>
      <c r="E209" s="213" t="s">
        <v>1</v>
      </c>
      <c r="F209" s="214" t="s">
        <v>9092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250</v>
      </c>
      <c r="AU209" s="220" t="s">
        <v>86</v>
      </c>
      <c r="AV209" s="13" t="s">
        <v>83</v>
      </c>
      <c r="AW209" s="13" t="s">
        <v>31</v>
      </c>
      <c r="AX209" s="13" t="s">
        <v>75</v>
      </c>
      <c r="AY209" s="220" t="s">
        <v>239</v>
      </c>
    </row>
    <row r="210" spans="1:65" s="14" customFormat="1" ht="11.25">
      <c r="B210" s="221"/>
      <c r="C210" s="222"/>
      <c r="D210" s="212" t="s">
        <v>250</v>
      </c>
      <c r="E210" s="223" t="s">
        <v>1</v>
      </c>
      <c r="F210" s="224" t="s">
        <v>1297</v>
      </c>
      <c r="G210" s="222"/>
      <c r="H210" s="225">
        <v>118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250</v>
      </c>
      <c r="AU210" s="231" t="s">
        <v>86</v>
      </c>
      <c r="AV210" s="14" t="s">
        <v>86</v>
      </c>
      <c r="AW210" s="14" t="s">
        <v>31</v>
      </c>
      <c r="AX210" s="14" t="s">
        <v>83</v>
      </c>
      <c r="AY210" s="231" t="s">
        <v>239</v>
      </c>
    </row>
    <row r="211" spans="1:65" s="13" customFormat="1" ht="11.25">
      <c r="B211" s="210"/>
      <c r="C211" s="211"/>
      <c r="D211" s="212" t="s">
        <v>250</v>
      </c>
      <c r="E211" s="213" t="s">
        <v>1</v>
      </c>
      <c r="F211" s="214" t="s">
        <v>9093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250</v>
      </c>
      <c r="AU211" s="220" t="s">
        <v>86</v>
      </c>
      <c r="AV211" s="13" t="s">
        <v>83</v>
      </c>
      <c r="AW211" s="13" t="s">
        <v>31</v>
      </c>
      <c r="AX211" s="13" t="s">
        <v>75</v>
      </c>
      <c r="AY211" s="220" t="s">
        <v>239</v>
      </c>
    </row>
    <row r="212" spans="1:65" s="2" customFormat="1" ht="37.9" customHeight="1">
      <c r="A212" s="35"/>
      <c r="B212" s="36"/>
      <c r="C212" s="254" t="s">
        <v>8</v>
      </c>
      <c r="D212" s="254" t="s">
        <v>340</v>
      </c>
      <c r="E212" s="255" t="s">
        <v>9097</v>
      </c>
      <c r="F212" s="256" t="s">
        <v>9098</v>
      </c>
      <c r="G212" s="257" t="s">
        <v>674</v>
      </c>
      <c r="H212" s="258">
        <v>30</v>
      </c>
      <c r="I212" s="259"/>
      <c r="J212" s="260">
        <f>ROUND(I212*H212,2)</f>
        <v>0</v>
      </c>
      <c r="K212" s="256" t="s">
        <v>245</v>
      </c>
      <c r="L212" s="261"/>
      <c r="M212" s="262" t="s">
        <v>1</v>
      </c>
      <c r="N212" s="263" t="s">
        <v>40</v>
      </c>
      <c r="O212" s="72"/>
      <c r="P212" s="201">
        <f>O212*H212</f>
        <v>0</v>
      </c>
      <c r="Q212" s="201">
        <v>3.3999999999999998E-3</v>
      </c>
      <c r="R212" s="201">
        <f>Q212*H212</f>
        <v>0.10199999999999999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319</v>
      </c>
      <c r="AT212" s="203" t="s">
        <v>340</v>
      </c>
      <c r="AU212" s="203" t="s">
        <v>86</v>
      </c>
      <c r="AY212" s="18" t="s">
        <v>239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83</v>
      </c>
      <c r="BK212" s="204">
        <f>ROUND(I212*H212,2)</f>
        <v>0</v>
      </c>
      <c r="BL212" s="18" t="s">
        <v>246</v>
      </c>
      <c r="BM212" s="203" t="s">
        <v>9099</v>
      </c>
    </row>
    <row r="213" spans="1:65" s="13" customFormat="1" ht="11.25">
      <c r="B213" s="210"/>
      <c r="C213" s="211"/>
      <c r="D213" s="212" t="s">
        <v>250</v>
      </c>
      <c r="E213" s="213" t="s">
        <v>1</v>
      </c>
      <c r="F213" s="214" t="s">
        <v>9100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250</v>
      </c>
      <c r="AU213" s="220" t="s">
        <v>86</v>
      </c>
      <c r="AV213" s="13" t="s">
        <v>83</v>
      </c>
      <c r="AW213" s="13" t="s">
        <v>31</v>
      </c>
      <c r="AX213" s="13" t="s">
        <v>75</v>
      </c>
      <c r="AY213" s="220" t="s">
        <v>239</v>
      </c>
    </row>
    <row r="214" spans="1:65" s="14" customFormat="1" ht="11.25">
      <c r="B214" s="221"/>
      <c r="C214" s="222"/>
      <c r="D214" s="212" t="s">
        <v>250</v>
      </c>
      <c r="E214" s="223" t="s">
        <v>1</v>
      </c>
      <c r="F214" s="224" t="s">
        <v>510</v>
      </c>
      <c r="G214" s="222"/>
      <c r="H214" s="225">
        <v>30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250</v>
      </c>
      <c r="AU214" s="231" t="s">
        <v>86</v>
      </c>
      <c r="AV214" s="14" t="s">
        <v>86</v>
      </c>
      <c r="AW214" s="14" t="s">
        <v>31</v>
      </c>
      <c r="AX214" s="14" t="s">
        <v>83</v>
      </c>
      <c r="AY214" s="231" t="s">
        <v>239</v>
      </c>
    </row>
    <row r="215" spans="1:65" s="13" customFormat="1" ht="11.25">
      <c r="B215" s="210"/>
      <c r="C215" s="211"/>
      <c r="D215" s="212" t="s">
        <v>250</v>
      </c>
      <c r="E215" s="213" t="s">
        <v>1</v>
      </c>
      <c r="F215" s="214" t="s">
        <v>9093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250</v>
      </c>
      <c r="AU215" s="220" t="s">
        <v>86</v>
      </c>
      <c r="AV215" s="13" t="s">
        <v>83</v>
      </c>
      <c r="AW215" s="13" t="s">
        <v>31</v>
      </c>
      <c r="AX215" s="13" t="s">
        <v>75</v>
      </c>
      <c r="AY215" s="220" t="s">
        <v>239</v>
      </c>
    </row>
    <row r="216" spans="1:65" s="2" customFormat="1" ht="24.2" customHeight="1">
      <c r="A216" s="35"/>
      <c r="B216" s="36"/>
      <c r="C216" s="254" t="s">
        <v>169</v>
      </c>
      <c r="D216" s="254" t="s">
        <v>340</v>
      </c>
      <c r="E216" s="255" t="s">
        <v>9101</v>
      </c>
      <c r="F216" s="256" t="s">
        <v>9102</v>
      </c>
      <c r="G216" s="257" t="s">
        <v>674</v>
      </c>
      <c r="H216" s="258">
        <v>30</v>
      </c>
      <c r="I216" s="259"/>
      <c r="J216" s="260">
        <f>ROUND(I216*H216,2)</f>
        <v>0</v>
      </c>
      <c r="K216" s="256" t="s">
        <v>245</v>
      </c>
      <c r="L216" s="261"/>
      <c r="M216" s="262" t="s">
        <v>1</v>
      </c>
      <c r="N216" s="263" t="s">
        <v>40</v>
      </c>
      <c r="O216" s="72"/>
      <c r="P216" s="201">
        <f>O216*H216</f>
        <v>0</v>
      </c>
      <c r="Q216" s="201">
        <v>2.0000000000000001E-4</v>
      </c>
      <c r="R216" s="201">
        <f>Q216*H216</f>
        <v>6.0000000000000001E-3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319</v>
      </c>
      <c r="AT216" s="203" t="s">
        <v>340</v>
      </c>
      <c r="AU216" s="203" t="s">
        <v>86</v>
      </c>
      <c r="AY216" s="18" t="s">
        <v>239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246</v>
      </c>
      <c r="BM216" s="203" t="s">
        <v>9103</v>
      </c>
    </row>
    <row r="217" spans="1:65" s="2" customFormat="1" ht="21.75" customHeight="1">
      <c r="A217" s="35"/>
      <c r="B217" s="36"/>
      <c r="C217" s="254" t="s">
        <v>172</v>
      </c>
      <c r="D217" s="254" t="s">
        <v>340</v>
      </c>
      <c r="E217" s="255" t="s">
        <v>9104</v>
      </c>
      <c r="F217" s="256" t="s">
        <v>9105</v>
      </c>
      <c r="G217" s="257" t="s">
        <v>674</v>
      </c>
      <c r="H217" s="258">
        <v>30</v>
      </c>
      <c r="I217" s="259"/>
      <c r="J217" s="260">
        <f>ROUND(I217*H217,2)</f>
        <v>0</v>
      </c>
      <c r="K217" s="256" t="s">
        <v>245</v>
      </c>
      <c r="L217" s="261"/>
      <c r="M217" s="262" t="s">
        <v>1</v>
      </c>
      <c r="N217" s="263" t="s">
        <v>40</v>
      </c>
      <c r="O217" s="72"/>
      <c r="P217" s="201">
        <f>O217*H217</f>
        <v>0</v>
      </c>
      <c r="Q217" s="201">
        <v>1E-4</v>
      </c>
      <c r="R217" s="201">
        <f>Q217*H217</f>
        <v>3.0000000000000001E-3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319</v>
      </c>
      <c r="AT217" s="203" t="s">
        <v>340</v>
      </c>
      <c r="AU217" s="203" t="s">
        <v>86</v>
      </c>
      <c r="AY217" s="18" t="s">
        <v>239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83</v>
      </c>
      <c r="BK217" s="204">
        <f>ROUND(I217*H217,2)</f>
        <v>0</v>
      </c>
      <c r="BL217" s="18" t="s">
        <v>246</v>
      </c>
      <c r="BM217" s="203" t="s">
        <v>9106</v>
      </c>
    </row>
    <row r="218" spans="1:65" s="2" customFormat="1" ht="16.5" customHeight="1">
      <c r="A218" s="35"/>
      <c r="B218" s="36"/>
      <c r="C218" s="192" t="s">
        <v>394</v>
      </c>
      <c r="D218" s="192" t="s">
        <v>241</v>
      </c>
      <c r="E218" s="193" t="s">
        <v>9107</v>
      </c>
      <c r="F218" s="194" t="s">
        <v>9108</v>
      </c>
      <c r="G218" s="195" t="s">
        <v>519</v>
      </c>
      <c r="H218" s="196">
        <v>50</v>
      </c>
      <c r="I218" s="197"/>
      <c r="J218" s="198">
        <f>ROUND(I218*H218,2)</f>
        <v>0</v>
      </c>
      <c r="K218" s="194" t="s">
        <v>245</v>
      </c>
      <c r="L218" s="40"/>
      <c r="M218" s="199" t="s">
        <v>1</v>
      </c>
      <c r="N218" s="200" t="s">
        <v>40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246</v>
      </c>
      <c r="AT218" s="203" t="s">
        <v>241</v>
      </c>
      <c r="AU218" s="203" t="s">
        <v>86</v>
      </c>
      <c r="AY218" s="18" t="s">
        <v>239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246</v>
      </c>
      <c r="BM218" s="203" t="s">
        <v>9109</v>
      </c>
    </row>
    <row r="219" spans="1:65" s="2" customFormat="1" ht="11.25">
      <c r="A219" s="35"/>
      <c r="B219" s="36"/>
      <c r="C219" s="37"/>
      <c r="D219" s="205" t="s">
        <v>248</v>
      </c>
      <c r="E219" s="37"/>
      <c r="F219" s="206" t="s">
        <v>9110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248</v>
      </c>
      <c r="AU219" s="18" t="s">
        <v>86</v>
      </c>
    </row>
    <row r="220" spans="1:65" s="13" customFormat="1" ht="11.25">
      <c r="B220" s="210"/>
      <c r="C220" s="211"/>
      <c r="D220" s="212" t="s">
        <v>250</v>
      </c>
      <c r="E220" s="213" t="s">
        <v>1</v>
      </c>
      <c r="F220" s="214" t="s">
        <v>9111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250</v>
      </c>
      <c r="AU220" s="220" t="s">
        <v>86</v>
      </c>
      <c r="AV220" s="13" t="s">
        <v>83</v>
      </c>
      <c r="AW220" s="13" t="s">
        <v>31</v>
      </c>
      <c r="AX220" s="13" t="s">
        <v>75</v>
      </c>
      <c r="AY220" s="220" t="s">
        <v>239</v>
      </c>
    </row>
    <row r="221" spans="1:65" s="14" customFormat="1" ht="11.25">
      <c r="B221" s="221"/>
      <c r="C221" s="222"/>
      <c r="D221" s="212" t="s">
        <v>250</v>
      </c>
      <c r="E221" s="223" t="s">
        <v>1</v>
      </c>
      <c r="F221" s="224" t="s">
        <v>334</v>
      </c>
      <c r="G221" s="222"/>
      <c r="H221" s="225">
        <v>50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250</v>
      </c>
      <c r="AU221" s="231" t="s">
        <v>86</v>
      </c>
      <c r="AV221" s="14" t="s">
        <v>86</v>
      </c>
      <c r="AW221" s="14" t="s">
        <v>31</v>
      </c>
      <c r="AX221" s="14" t="s">
        <v>83</v>
      </c>
      <c r="AY221" s="231" t="s">
        <v>239</v>
      </c>
    </row>
    <row r="222" spans="1:65" s="2" customFormat="1" ht="44.25" customHeight="1">
      <c r="A222" s="35"/>
      <c r="B222" s="36"/>
      <c r="C222" s="254" t="s">
        <v>396</v>
      </c>
      <c r="D222" s="254" t="s">
        <v>340</v>
      </c>
      <c r="E222" s="255" t="s">
        <v>9112</v>
      </c>
      <c r="F222" s="256" t="s">
        <v>9113</v>
      </c>
      <c r="G222" s="257" t="s">
        <v>674</v>
      </c>
      <c r="H222" s="258">
        <v>15</v>
      </c>
      <c r="I222" s="259"/>
      <c r="J222" s="260">
        <f>ROUND(I222*H222,2)</f>
        <v>0</v>
      </c>
      <c r="K222" s="256" t="s">
        <v>245</v>
      </c>
      <c r="L222" s="261"/>
      <c r="M222" s="262" t="s">
        <v>1</v>
      </c>
      <c r="N222" s="263" t="s">
        <v>40</v>
      </c>
      <c r="O222" s="72"/>
      <c r="P222" s="201">
        <f>O222*H222</f>
        <v>0</v>
      </c>
      <c r="Q222" s="201">
        <v>2.3800000000000002E-2</v>
      </c>
      <c r="R222" s="201">
        <f>Q222*H222</f>
        <v>0.35700000000000004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319</v>
      </c>
      <c r="AT222" s="203" t="s">
        <v>340</v>
      </c>
      <c r="AU222" s="203" t="s">
        <v>86</v>
      </c>
      <c r="AY222" s="18" t="s">
        <v>239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246</v>
      </c>
      <c r="BM222" s="203" t="s">
        <v>9114</v>
      </c>
    </row>
    <row r="223" spans="1:65" s="13" customFormat="1" ht="11.25">
      <c r="B223" s="210"/>
      <c r="C223" s="211"/>
      <c r="D223" s="212" t="s">
        <v>250</v>
      </c>
      <c r="E223" s="213" t="s">
        <v>1</v>
      </c>
      <c r="F223" s="214" t="s">
        <v>9115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250</v>
      </c>
      <c r="AU223" s="220" t="s">
        <v>86</v>
      </c>
      <c r="AV223" s="13" t="s">
        <v>83</v>
      </c>
      <c r="AW223" s="13" t="s">
        <v>31</v>
      </c>
      <c r="AX223" s="13" t="s">
        <v>75</v>
      </c>
      <c r="AY223" s="220" t="s">
        <v>239</v>
      </c>
    </row>
    <row r="224" spans="1:65" s="13" customFormat="1" ht="22.5">
      <c r="B224" s="210"/>
      <c r="C224" s="211"/>
      <c r="D224" s="212" t="s">
        <v>250</v>
      </c>
      <c r="E224" s="213" t="s">
        <v>1</v>
      </c>
      <c r="F224" s="214" t="s">
        <v>9116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250</v>
      </c>
      <c r="AU224" s="220" t="s">
        <v>86</v>
      </c>
      <c r="AV224" s="13" t="s">
        <v>83</v>
      </c>
      <c r="AW224" s="13" t="s">
        <v>31</v>
      </c>
      <c r="AX224" s="13" t="s">
        <v>75</v>
      </c>
      <c r="AY224" s="220" t="s">
        <v>239</v>
      </c>
    </row>
    <row r="225" spans="1:65" s="13" customFormat="1" ht="11.25">
      <c r="B225" s="210"/>
      <c r="C225" s="211"/>
      <c r="D225" s="212" t="s">
        <v>250</v>
      </c>
      <c r="E225" s="213" t="s">
        <v>1</v>
      </c>
      <c r="F225" s="214" t="s">
        <v>9117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250</v>
      </c>
      <c r="AU225" s="220" t="s">
        <v>86</v>
      </c>
      <c r="AV225" s="13" t="s">
        <v>83</v>
      </c>
      <c r="AW225" s="13" t="s">
        <v>31</v>
      </c>
      <c r="AX225" s="13" t="s">
        <v>75</v>
      </c>
      <c r="AY225" s="220" t="s">
        <v>239</v>
      </c>
    </row>
    <row r="226" spans="1:65" s="13" customFormat="1" ht="11.25">
      <c r="B226" s="210"/>
      <c r="C226" s="211"/>
      <c r="D226" s="212" t="s">
        <v>250</v>
      </c>
      <c r="E226" s="213" t="s">
        <v>1</v>
      </c>
      <c r="F226" s="214" t="s">
        <v>9118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250</v>
      </c>
      <c r="AU226" s="220" t="s">
        <v>86</v>
      </c>
      <c r="AV226" s="13" t="s">
        <v>83</v>
      </c>
      <c r="AW226" s="13" t="s">
        <v>31</v>
      </c>
      <c r="AX226" s="13" t="s">
        <v>75</v>
      </c>
      <c r="AY226" s="220" t="s">
        <v>239</v>
      </c>
    </row>
    <row r="227" spans="1:65" s="14" customFormat="1" ht="11.25">
      <c r="B227" s="221"/>
      <c r="C227" s="222"/>
      <c r="D227" s="212" t="s">
        <v>250</v>
      </c>
      <c r="E227" s="223" t="s">
        <v>1</v>
      </c>
      <c r="F227" s="224" t="s">
        <v>1238</v>
      </c>
      <c r="G227" s="222"/>
      <c r="H227" s="225">
        <v>15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250</v>
      </c>
      <c r="AU227" s="231" t="s">
        <v>86</v>
      </c>
      <c r="AV227" s="14" t="s">
        <v>86</v>
      </c>
      <c r="AW227" s="14" t="s">
        <v>31</v>
      </c>
      <c r="AX227" s="14" t="s">
        <v>83</v>
      </c>
      <c r="AY227" s="231" t="s">
        <v>239</v>
      </c>
    </row>
    <row r="228" spans="1:65" s="2" customFormat="1" ht="55.5" customHeight="1">
      <c r="A228" s="35"/>
      <c r="B228" s="36"/>
      <c r="C228" s="254" t="s">
        <v>401</v>
      </c>
      <c r="D228" s="254" t="s">
        <v>340</v>
      </c>
      <c r="E228" s="255" t="s">
        <v>9119</v>
      </c>
      <c r="F228" s="256" t="s">
        <v>9120</v>
      </c>
      <c r="G228" s="257" t="s">
        <v>519</v>
      </c>
      <c r="H228" s="258">
        <v>12.5</v>
      </c>
      <c r="I228" s="259"/>
      <c r="J228" s="260">
        <f>ROUND(I228*H228,2)</f>
        <v>0</v>
      </c>
      <c r="K228" s="256" t="s">
        <v>1</v>
      </c>
      <c r="L228" s="261"/>
      <c r="M228" s="262" t="s">
        <v>1</v>
      </c>
      <c r="N228" s="263" t="s">
        <v>40</v>
      </c>
      <c r="O228" s="72"/>
      <c r="P228" s="201">
        <f>O228*H228</f>
        <v>0</v>
      </c>
      <c r="Q228" s="201">
        <v>2.3800000000000002E-2</v>
      </c>
      <c r="R228" s="201">
        <f>Q228*H228</f>
        <v>0.29750000000000004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319</v>
      </c>
      <c r="AT228" s="203" t="s">
        <v>340</v>
      </c>
      <c r="AU228" s="203" t="s">
        <v>86</v>
      </c>
      <c r="AY228" s="18" t="s">
        <v>239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246</v>
      </c>
      <c r="BM228" s="203" t="s">
        <v>9121</v>
      </c>
    </row>
    <row r="229" spans="1:65" s="13" customFormat="1" ht="11.25">
      <c r="B229" s="210"/>
      <c r="C229" s="211"/>
      <c r="D229" s="212" t="s">
        <v>250</v>
      </c>
      <c r="E229" s="213" t="s">
        <v>1</v>
      </c>
      <c r="F229" s="214" t="s">
        <v>9115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250</v>
      </c>
      <c r="AU229" s="220" t="s">
        <v>86</v>
      </c>
      <c r="AV229" s="13" t="s">
        <v>83</v>
      </c>
      <c r="AW229" s="13" t="s">
        <v>31</v>
      </c>
      <c r="AX229" s="13" t="s">
        <v>75</v>
      </c>
      <c r="AY229" s="220" t="s">
        <v>239</v>
      </c>
    </row>
    <row r="230" spans="1:65" s="13" customFormat="1" ht="22.5">
      <c r="B230" s="210"/>
      <c r="C230" s="211"/>
      <c r="D230" s="212" t="s">
        <v>250</v>
      </c>
      <c r="E230" s="213" t="s">
        <v>1</v>
      </c>
      <c r="F230" s="214" t="s">
        <v>9116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250</v>
      </c>
      <c r="AU230" s="220" t="s">
        <v>86</v>
      </c>
      <c r="AV230" s="13" t="s">
        <v>83</v>
      </c>
      <c r="AW230" s="13" t="s">
        <v>31</v>
      </c>
      <c r="AX230" s="13" t="s">
        <v>75</v>
      </c>
      <c r="AY230" s="220" t="s">
        <v>239</v>
      </c>
    </row>
    <row r="231" spans="1:65" s="13" customFormat="1" ht="11.25">
      <c r="B231" s="210"/>
      <c r="C231" s="211"/>
      <c r="D231" s="212" t="s">
        <v>250</v>
      </c>
      <c r="E231" s="213" t="s">
        <v>1</v>
      </c>
      <c r="F231" s="214" t="s">
        <v>9117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250</v>
      </c>
      <c r="AU231" s="220" t="s">
        <v>86</v>
      </c>
      <c r="AV231" s="13" t="s">
        <v>83</v>
      </c>
      <c r="AW231" s="13" t="s">
        <v>31</v>
      </c>
      <c r="AX231" s="13" t="s">
        <v>75</v>
      </c>
      <c r="AY231" s="220" t="s">
        <v>239</v>
      </c>
    </row>
    <row r="232" spans="1:65" s="13" customFormat="1" ht="11.25">
      <c r="B232" s="210"/>
      <c r="C232" s="211"/>
      <c r="D232" s="212" t="s">
        <v>250</v>
      </c>
      <c r="E232" s="213" t="s">
        <v>1</v>
      </c>
      <c r="F232" s="214" t="s">
        <v>9122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250</v>
      </c>
      <c r="AU232" s="220" t="s">
        <v>86</v>
      </c>
      <c r="AV232" s="13" t="s">
        <v>83</v>
      </c>
      <c r="AW232" s="13" t="s">
        <v>31</v>
      </c>
      <c r="AX232" s="13" t="s">
        <v>75</v>
      </c>
      <c r="AY232" s="220" t="s">
        <v>239</v>
      </c>
    </row>
    <row r="233" spans="1:65" s="14" customFormat="1" ht="11.25">
      <c r="B233" s="221"/>
      <c r="C233" s="222"/>
      <c r="D233" s="212" t="s">
        <v>250</v>
      </c>
      <c r="E233" s="223" t="s">
        <v>1</v>
      </c>
      <c r="F233" s="224" t="s">
        <v>9123</v>
      </c>
      <c r="G233" s="222"/>
      <c r="H233" s="225">
        <v>12.5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250</v>
      </c>
      <c r="AU233" s="231" t="s">
        <v>86</v>
      </c>
      <c r="AV233" s="14" t="s">
        <v>86</v>
      </c>
      <c r="AW233" s="14" t="s">
        <v>31</v>
      </c>
      <c r="AX233" s="14" t="s">
        <v>83</v>
      </c>
      <c r="AY233" s="231" t="s">
        <v>239</v>
      </c>
    </row>
    <row r="234" spans="1:65" s="2" customFormat="1" ht="24.2" customHeight="1">
      <c r="A234" s="35"/>
      <c r="B234" s="36"/>
      <c r="C234" s="192" t="s">
        <v>7</v>
      </c>
      <c r="D234" s="192" t="s">
        <v>241</v>
      </c>
      <c r="E234" s="193" t="s">
        <v>9124</v>
      </c>
      <c r="F234" s="194" t="s">
        <v>9125</v>
      </c>
      <c r="G234" s="195" t="s">
        <v>519</v>
      </c>
      <c r="H234" s="196">
        <v>292</v>
      </c>
      <c r="I234" s="197"/>
      <c r="J234" s="198">
        <f>ROUND(I234*H234,2)</f>
        <v>0</v>
      </c>
      <c r="K234" s="194" t="s">
        <v>245</v>
      </c>
      <c r="L234" s="40"/>
      <c r="M234" s="199" t="s">
        <v>1</v>
      </c>
      <c r="N234" s="200" t="s">
        <v>40</v>
      </c>
      <c r="O234" s="72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246</v>
      </c>
      <c r="AT234" s="203" t="s">
        <v>241</v>
      </c>
      <c r="AU234" s="203" t="s">
        <v>86</v>
      </c>
      <c r="AY234" s="18" t="s">
        <v>239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83</v>
      </c>
      <c r="BK234" s="204">
        <f>ROUND(I234*H234,2)</f>
        <v>0</v>
      </c>
      <c r="BL234" s="18" t="s">
        <v>246</v>
      </c>
      <c r="BM234" s="203" t="s">
        <v>9126</v>
      </c>
    </row>
    <row r="235" spans="1:65" s="2" customFormat="1" ht="11.25">
      <c r="A235" s="35"/>
      <c r="B235" s="36"/>
      <c r="C235" s="37"/>
      <c r="D235" s="205" t="s">
        <v>248</v>
      </c>
      <c r="E235" s="37"/>
      <c r="F235" s="206" t="s">
        <v>9127</v>
      </c>
      <c r="G235" s="37"/>
      <c r="H235" s="37"/>
      <c r="I235" s="207"/>
      <c r="J235" s="37"/>
      <c r="K235" s="37"/>
      <c r="L235" s="40"/>
      <c r="M235" s="208"/>
      <c r="N235" s="209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248</v>
      </c>
      <c r="AU235" s="18" t="s">
        <v>86</v>
      </c>
    </row>
    <row r="236" spans="1:65" s="13" customFormat="1" ht="11.25">
      <c r="B236" s="210"/>
      <c r="C236" s="211"/>
      <c r="D236" s="212" t="s">
        <v>250</v>
      </c>
      <c r="E236" s="213" t="s">
        <v>1</v>
      </c>
      <c r="F236" s="214" t="s">
        <v>9128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250</v>
      </c>
      <c r="AU236" s="220" t="s">
        <v>86</v>
      </c>
      <c r="AV236" s="13" t="s">
        <v>83</v>
      </c>
      <c r="AW236" s="13" t="s">
        <v>31</v>
      </c>
      <c r="AX236" s="13" t="s">
        <v>75</v>
      </c>
      <c r="AY236" s="220" t="s">
        <v>239</v>
      </c>
    </row>
    <row r="237" spans="1:65" s="14" customFormat="1" ht="11.25">
      <c r="B237" s="221"/>
      <c r="C237" s="222"/>
      <c r="D237" s="212" t="s">
        <v>250</v>
      </c>
      <c r="E237" s="223" t="s">
        <v>1</v>
      </c>
      <c r="F237" s="224" t="s">
        <v>9129</v>
      </c>
      <c r="G237" s="222"/>
      <c r="H237" s="225">
        <v>292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250</v>
      </c>
      <c r="AU237" s="231" t="s">
        <v>86</v>
      </c>
      <c r="AV237" s="14" t="s">
        <v>86</v>
      </c>
      <c r="AW237" s="14" t="s">
        <v>31</v>
      </c>
      <c r="AX237" s="14" t="s">
        <v>75</v>
      </c>
      <c r="AY237" s="231" t="s">
        <v>239</v>
      </c>
    </row>
    <row r="238" spans="1:65" s="16" customFormat="1" ht="11.25">
      <c r="B238" s="243"/>
      <c r="C238" s="244"/>
      <c r="D238" s="212" t="s">
        <v>250</v>
      </c>
      <c r="E238" s="245" t="s">
        <v>1</v>
      </c>
      <c r="F238" s="246" t="s">
        <v>264</v>
      </c>
      <c r="G238" s="244"/>
      <c r="H238" s="247">
        <v>292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250</v>
      </c>
      <c r="AU238" s="253" t="s">
        <v>86</v>
      </c>
      <c r="AV238" s="16" t="s">
        <v>246</v>
      </c>
      <c r="AW238" s="16" t="s">
        <v>4</v>
      </c>
      <c r="AX238" s="16" t="s">
        <v>83</v>
      </c>
      <c r="AY238" s="253" t="s">
        <v>239</v>
      </c>
    </row>
    <row r="239" spans="1:65" s="2" customFormat="1" ht="24.2" customHeight="1">
      <c r="A239" s="35"/>
      <c r="B239" s="36"/>
      <c r="C239" s="254" t="s">
        <v>426</v>
      </c>
      <c r="D239" s="254" t="s">
        <v>340</v>
      </c>
      <c r="E239" s="255" t="s">
        <v>9130</v>
      </c>
      <c r="F239" s="256" t="s">
        <v>9131</v>
      </c>
      <c r="G239" s="257" t="s">
        <v>519</v>
      </c>
      <c r="H239" s="258">
        <v>322</v>
      </c>
      <c r="I239" s="259"/>
      <c r="J239" s="260">
        <f>ROUND(I239*H239,2)</f>
        <v>0</v>
      </c>
      <c r="K239" s="256" t="s">
        <v>245</v>
      </c>
      <c r="L239" s="261"/>
      <c r="M239" s="262" t="s">
        <v>1</v>
      </c>
      <c r="N239" s="263" t="s">
        <v>40</v>
      </c>
      <c r="O239" s="72"/>
      <c r="P239" s="201">
        <f>O239*H239</f>
        <v>0</v>
      </c>
      <c r="Q239" s="201">
        <v>1.5E-3</v>
      </c>
      <c r="R239" s="201">
        <f>Q239*H239</f>
        <v>0.48299999999999998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319</v>
      </c>
      <c r="AT239" s="203" t="s">
        <v>340</v>
      </c>
      <c r="AU239" s="203" t="s">
        <v>86</v>
      </c>
      <c r="AY239" s="18" t="s">
        <v>239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246</v>
      </c>
      <c r="BM239" s="203" t="s">
        <v>9132</v>
      </c>
    </row>
    <row r="240" spans="1:65" s="13" customFormat="1" ht="11.25">
      <c r="B240" s="210"/>
      <c r="C240" s="211"/>
      <c r="D240" s="212" t="s">
        <v>250</v>
      </c>
      <c r="E240" s="213" t="s">
        <v>1</v>
      </c>
      <c r="F240" s="214" t="s">
        <v>9133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250</v>
      </c>
      <c r="AU240" s="220" t="s">
        <v>86</v>
      </c>
      <c r="AV240" s="13" t="s">
        <v>83</v>
      </c>
      <c r="AW240" s="13" t="s">
        <v>31</v>
      </c>
      <c r="AX240" s="13" t="s">
        <v>75</v>
      </c>
      <c r="AY240" s="220" t="s">
        <v>239</v>
      </c>
    </row>
    <row r="241" spans="1:65" s="14" customFormat="1" ht="11.25">
      <c r="B241" s="221"/>
      <c r="C241" s="222"/>
      <c r="D241" s="212" t="s">
        <v>250</v>
      </c>
      <c r="E241" s="223" t="s">
        <v>1</v>
      </c>
      <c r="F241" s="224" t="s">
        <v>9134</v>
      </c>
      <c r="G241" s="222"/>
      <c r="H241" s="225">
        <v>322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250</v>
      </c>
      <c r="AU241" s="231" t="s">
        <v>86</v>
      </c>
      <c r="AV241" s="14" t="s">
        <v>86</v>
      </c>
      <c r="AW241" s="14" t="s">
        <v>31</v>
      </c>
      <c r="AX241" s="14" t="s">
        <v>83</v>
      </c>
      <c r="AY241" s="231" t="s">
        <v>239</v>
      </c>
    </row>
    <row r="242" spans="1:65" s="2" customFormat="1" ht="24.2" customHeight="1">
      <c r="A242" s="35"/>
      <c r="B242" s="36"/>
      <c r="C242" s="192" t="s">
        <v>441</v>
      </c>
      <c r="D242" s="192" t="s">
        <v>241</v>
      </c>
      <c r="E242" s="193" t="s">
        <v>9135</v>
      </c>
      <c r="F242" s="194" t="s">
        <v>9136</v>
      </c>
      <c r="G242" s="195" t="s">
        <v>519</v>
      </c>
      <c r="H242" s="196">
        <v>876</v>
      </c>
      <c r="I242" s="197"/>
      <c r="J242" s="198">
        <f>ROUND(I242*H242,2)</f>
        <v>0</v>
      </c>
      <c r="K242" s="194" t="s">
        <v>245</v>
      </c>
      <c r="L242" s="40"/>
      <c r="M242" s="199" t="s">
        <v>1</v>
      </c>
      <c r="N242" s="200" t="s">
        <v>40</v>
      </c>
      <c r="O242" s="7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246</v>
      </c>
      <c r="AT242" s="203" t="s">
        <v>241</v>
      </c>
      <c r="AU242" s="203" t="s">
        <v>86</v>
      </c>
      <c r="AY242" s="18" t="s">
        <v>239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83</v>
      </c>
      <c r="BK242" s="204">
        <f>ROUND(I242*H242,2)</f>
        <v>0</v>
      </c>
      <c r="BL242" s="18" t="s">
        <v>246</v>
      </c>
      <c r="BM242" s="203" t="s">
        <v>9137</v>
      </c>
    </row>
    <row r="243" spans="1:65" s="2" customFormat="1" ht="11.25">
      <c r="A243" s="35"/>
      <c r="B243" s="36"/>
      <c r="C243" s="37"/>
      <c r="D243" s="205" t="s">
        <v>248</v>
      </c>
      <c r="E243" s="37"/>
      <c r="F243" s="206" t="s">
        <v>9138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248</v>
      </c>
      <c r="AU243" s="18" t="s">
        <v>86</v>
      </c>
    </row>
    <row r="244" spans="1:65" s="14" customFormat="1" ht="11.25">
      <c r="B244" s="221"/>
      <c r="C244" s="222"/>
      <c r="D244" s="212" t="s">
        <v>250</v>
      </c>
      <c r="E244" s="223" t="s">
        <v>1</v>
      </c>
      <c r="F244" s="224" t="s">
        <v>9139</v>
      </c>
      <c r="G244" s="222"/>
      <c r="H244" s="225">
        <v>876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250</v>
      </c>
      <c r="AU244" s="231" t="s">
        <v>86</v>
      </c>
      <c r="AV244" s="14" t="s">
        <v>86</v>
      </c>
      <c r="AW244" s="14" t="s">
        <v>31</v>
      </c>
      <c r="AX244" s="14" t="s">
        <v>75</v>
      </c>
      <c r="AY244" s="231" t="s">
        <v>239</v>
      </c>
    </row>
    <row r="245" spans="1:65" s="16" customFormat="1" ht="11.25">
      <c r="B245" s="243"/>
      <c r="C245" s="244"/>
      <c r="D245" s="212" t="s">
        <v>250</v>
      </c>
      <c r="E245" s="245" t="s">
        <v>1</v>
      </c>
      <c r="F245" s="246" t="s">
        <v>264</v>
      </c>
      <c r="G245" s="244"/>
      <c r="H245" s="247">
        <v>876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250</v>
      </c>
      <c r="AU245" s="253" t="s">
        <v>86</v>
      </c>
      <c r="AV245" s="16" t="s">
        <v>246</v>
      </c>
      <c r="AW245" s="16" t="s">
        <v>4</v>
      </c>
      <c r="AX245" s="16" t="s">
        <v>83</v>
      </c>
      <c r="AY245" s="253" t="s">
        <v>239</v>
      </c>
    </row>
    <row r="246" spans="1:65" s="2" customFormat="1" ht="24.2" customHeight="1">
      <c r="A246" s="35"/>
      <c r="B246" s="36"/>
      <c r="C246" s="192" t="s">
        <v>454</v>
      </c>
      <c r="D246" s="192" t="s">
        <v>241</v>
      </c>
      <c r="E246" s="193" t="s">
        <v>9140</v>
      </c>
      <c r="F246" s="194" t="s">
        <v>9141</v>
      </c>
      <c r="G246" s="195" t="s">
        <v>519</v>
      </c>
      <c r="H246" s="196">
        <v>876</v>
      </c>
      <c r="I246" s="197"/>
      <c r="J246" s="198">
        <f>ROUND(I246*H246,2)</f>
        <v>0</v>
      </c>
      <c r="K246" s="194" t="s">
        <v>245</v>
      </c>
      <c r="L246" s="40"/>
      <c r="M246" s="199" t="s">
        <v>1</v>
      </c>
      <c r="N246" s="200" t="s">
        <v>40</v>
      </c>
      <c r="O246" s="72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246</v>
      </c>
      <c r="AT246" s="203" t="s">
        <v>241</v>
      </c>
      <c r="AU246" s="203" t="s">
        <v>86</v>
      </c>
      <c r="AY246" s="18" t="s">
        <v>239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83</v>
      </c>
      <c r="BK246" s="204">
        <f>ROUND(I246*H246,2)</f>
        <v>0</v>
      </c>
      <c r="BL246" s="18" t="s">
        <v>246</v>
      </c>
      <c r="BM246" s="203" t="s">
        <v>9142</v>
      </c>
    </row>
    <row r="247" spans="1:65" s="2" customFormat="1" ht="11.25">
      <c r="A247" s="35"/>
      <c r="B247" s="36"/>
      <c r="C247" s="37"/>
      <c r="D247" s="205" t="s">
        <v>248</v>
      </c>
      <c r="E247" s="37"/>
      <c r="F247" s="206" t="s">
        <v>9143</v>
      </c>
      <c r="G247" s="37"/>
      <c r="H247" s="37"/>
      <c r="I247" s="207"/>
      <c r="J247" s="37"/>
      <c r="K247" s="37"/>
      <c r="L247" s="40"/>
      <c r="M247" s="208"/>
      <c r="N247" s="209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248</v>
      </c>
      <c r="AU247" s="18" t="s">
        <v>86</v>
      </c>
    </row>
    <row r="248" spans="1:65" s="2" customFormat="1" ht="16.5" customHeight="1">
      <c r="A248" s="35"/>
      <c r="B248" s="36"/>
      <c r="C248" s="254" t="s">
        <v>459</v>
      </c>
      <c r="D248" s="254" t="s">
        <v>340</v>
      </c>
      <c r="E248" s="255" t="s">
        <v>9144</v>
      </c>
      <c r="F248" s="256" t="s">
        <v>9145</v>
      </c>
      <c r="G248" s="257" t="s">
        <v>519</v>
      </c>
      <c r="H248" s="258">
        <v>920</v>
      </c>
      <c r="I248" s="259"/>
      <c r="J248" s="260">
        <f>ROUND(I248*H248,2)</f>
        <v>0</v>
      </c>
      <c r="K248" s="256" t="s">
        <v>245</v>
      </c>
      <c r="L248" s="261"/>
      <c r="M248" s="262" t="s">
        <v>1</v>
      </c>
      <c r="N248" s="263" t="s">
        <v>40</v>
      </c>
      <c r="O248" s="72"/>
      <c r="P248" s="201">
        <f>O248*H248</f>
        <v>0</v>
      </c>
      <c r="Q248" s="201">
        <v>4.0000000000000003E-5</v>
      </c>
      <c r="R248" s="201">
        <f>Q248*H248</f>
        <v>3.6800000000000006E-2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319</v>
      </c>
      <c r="AT248" s="203" t="s">
        <v>340</v>
      </c>
      <c r="AU248" s="203" t="s">
        <v>86</v>
      </c>
      <c r="AY248" s="18" t="s">
        <v>239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83</v>
      </c>
      <c r="BK248" s="204">
        <f>ROUND(I248*H248,2)</f>
        <v>0</v>
      </c>
      <c r="BL248" s="18" t="s">
        <v>246</v>
      </c>
      <c r="BM248" s="203" t="s">
        <v>9146</v>
      </c>
    </row>
    <row r="249" spans="1:65" s="13" customFormat="1" ht="11.25">
      <c r="B249" s="210"/>
      <c r="C249" s="211"/>
      <c r="D249" s="212" t="s">
        <v>250</v>
      </c>
      <c r="E249" s="213" t="s">
        <v>1</v>
      </c>
      <c r="F249" s="214" t="s">
        <v>9147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250</v>
      </c>
      <c r="AU249" s="220" t="s">
        <v>86</v>
      </c>
      <c r="AV249" s="13" t="s">
        <v>83</v>
      </c>
      <c r="AW249" s="13" t="s">
        <v>31</v>
      </c>
      <c r="AX249" s="13" t="s">
        <v>75</v>
      </c>
      <c r="AY249" s="220" t="s">
        <v>239</v>
      </c>
    </row>
    <row r="250" spans="1:65" s="14" customFormat="1" ht="11.25">
      <c r="B250" s="221"/>
      <c r="C250" s="222"/>
      <c r="D250" s="212" t="s">
        <v>250</v>
      </c>
      <c r="E250" s="223" t="s">
        <v>1</v>
      </c>
      <c r="F250" s="224" t="s">
        <v>9148</v>
      </c>
      <c r="G250" s="222"/>
      <c r="H250" s="225">
        <v>920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250</v>
      </c>
      <c r="AU250" s="231" t="s">
        <v>86</v>
      </c>
      <c r="AV250" s="14" t="s">
        <v>86</v>
      </c>
      <c r="AW250" s="14" t="s">
        <v>31</v>
      </c>
      <c r="AX250" s="14" t="s">
        <v>83</v>
      </c>
      <c r="AY250" s="231" t="s">
        <v>239</v>
      </c>
    </row>
    <row r="251" spans="1:65" s="2" customFormat="1" ht="24.2" customHeight="1">
      <c r="A251" s="35"/>
      <c r="B251" s="36"/>
      <c r="C251" s="192" t="s">
        <v>475</v>
      </c>
      <c r="D251" s="192" t="s">
        <v>241</v>
      </c>
      <c r="E251" s="193" t="s">
        <v>9149</v>
      </c>
      <c r="F251" s="194" t="s">
        <v>9150</v>
      </c>
      <c r="G251" s="195" t="s">
        <v>674</v>
      </c>
      <c r="H251" s="196">
        <v>2</v>
      </c>
      <c r="I251" s="197"/>
      <c r="J251" s="198">
        <f>ROUND(I251*H251,2)</f>
        <v>0</v>
      </c>
      <c r="K251" s="194" t="s">
        <v>245</v>
      </c>
      <c r="L251" s="40"/>
      <c r="M251" s="199" t="s">
        <v>1</v>
      </c>
      <c r="N251" s="200" t="s">
        <v>40</v>
      </c>
      <c r="O251" s="7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246</v>
      </c>
      <c r="AT251" s="203" t="s">
        <v>241</v>
      </c>
      <c r="AU251" s="203" t="s">
        <v>86</v>
      </c>
      <c r="AY251" s="18" t="s">
        <v>239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246</v>
      </c>
      <c r="BM251" s="203" t="s">
        <v>9151</v>
      </c>
    </row>
    <row r="252" spans="1:65" s="2" customFormat="1" ht="11.25">
      <c r="A252" s="35"/>
      <c r="B252" s="36"/>
      <c r="C252" s="37"/>
      <c r="D252" s="205" t="s">
        <v>248</v>
      </c>
      <c r="E252" s="37"/>
      <c r="F252" s="206" t="s">
        <v>9152</v>
      </c>
      <c r="G252" s="37"/>
      <c r="H252" s="37"/>
      <c r="I252" s="207"/>
      <c r="J252" s="37"/>
      <c r="K252" s="37"/>
      <c r="L252" s="40"/>
      <c r="M252" s="208"/>
      <c r="N252" s="209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248</v>
      </c>
      <c r="AU252" s="18" t="s">
        <v>86</v>
      </c>
    </row>
    <row r="253" spans="1:65" s="2" customFormat="1" ht="37.9" customHeight="1">
      <c r="A253" s="35"/>
      <c r="B253" s="36"/>
      <c r="C253" s="254" t="s">
        <v>488</v>
      </c>
      <c r="D253" s="254" t="s">
        <v>340</v>
      </c>
      <c r="E253" s="255" t="s">
        <v>9153</v>
      </c>
      <c r="F253" s="256" t="s">
        <v>9154</v>
      </c>
      <c r="G253" s="257" t="s">
        <v>674</v>
      </c>
      <c r="H253" s="258">
        <v>2</v>
      </c>
      <c r="I253" s="259"/>
      <c r="J253" s="260">
        <f>ROUND(I253*H253,2)</f>
        <v>0</v>
      </c>
      <c r="K253" s="256" t="s">
        <v>1</v>
      </c>
      <c r="L253" s="261"/>
      <c r="M253" s="262" t="s">
        <v>1</v>
      </c>
      <c r="N253" s="263" t="s">
        <v>40</v>
      </c>
      <c r="O253" s="72"/>
      <c r="P253" s="201">
        <f>O253*H253</f>
        <v>0</v>
      </c>
      <c r="Q253" s="201">
        <v>0.01</v>
      </c>
      <c r="R253" s="201">
        <f>Q253*H253</f>
        <v>0.02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319</v>
      </c>
      <c r="AT253" s="203" t="s">
        <v>340</v>
      </c>
      <c r="AU253" s="203" t="s">
        <v>86</v>
      </c>
      <c r="AY253" s="18" t="s">
        <v>239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83</v>
      </c>
      <c r="BK253" s="204">
        <f>ROUND(I253*H253,2)</f>
        <v>0</v>
      </c>
      <c r="BL253" s="18" t="s">
        <v>246</v>
      </c>
      <c r="BM253" s="203" t="s">
        <v>9155</v>
      </c>
    </row>
    <row r="254" spans="1:65" s="13" customFormat="1" ht="11.25">
      <c r="B254" s="210"/>
      <c r="C254" s="211"/>
      <c r="D254" s="212" t="s">
        <v>250</v>
      </c>
      <c r="E254" s="213" t="s">
        <v>1</v>
      </c>
      <c r="F254" s="214" t="s">
        <v>9156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250</v>
      </c>
      <c r="AU254" s="220" t="s">
        <v>86</v>
      </c>
      <c r="AV254" s="13" t="s">
        <v>83</v>
      </c>
      <c r="AW254" s="13" t="s">
        <v>31</v>
      </c>
      <c r="AX254" s="13" t="s">
        <v>75</v>
      </c>
      <c r="AY254" s="220" t="s">
        <v>239</v>
      </c>
    </row>
    <row r="255" spans="1:65" s="14" customFormat="1" ht="11.25">
      <c r="B255" s="221"/>
      <c r="C255" s="222"/>
      <c r="D255" s="212" t="s">
        <v>250</v>
      </c>
      <c r="E255" s="223" t="s">
        <v>1</v>
      </c>
      <c r="F255" s="224" t="s">
        <v>86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250</v>
      </c>
      <c r="AU255" s="231" t="s">
        <v>86</v>
      </c>
      <c r="AV255" s="14" t="s">
        <v>86</v>
      </c>
      <c r="AW255" s="14" t="s">
        <v>31</v>
      </c>
      <c r="AX255" s="14" t="s">
        <v>83</v>
      </c>
      <c r="AY255" s="231" t="s">
        <v>239</v>
      </c>
    </row>
    <row r="256" spans="1:65" s="2" customFormat="1" ht="24.2" customHeight="1">
      <c r="A256" s="35"/>
      <c r="B256" s="36"/>
      <c r="C256" s="192" t="s">
        <v>493</v>
      </c>
      <c r="D256" s="192" t="s">
        <v>241</v>
      </c>
      <c r="E256" s="193" t="s">
        <v>9157</v>
      </c>
      <c r="F256" s="194" t="s">
        <v>9158</v>
      </c>
      <c r="G256" s="195" t="s">
        <v>674</v>
      </c>
      <c r="H256" s="196">
        <v>1</v>
      </c>
      <c r="I256" s="197"/>
      <c r="J256" s="198">
        <f>ROUND(I256*H256,2)</f>
        <v>0</v>
      </c>
      <c r="K256" s="194" t="s">
        <v>245</v>
      </c>
      <c r="L256" s="40"/>
      <c r="M256" s="199" t="s">
        <v>1</v>
      </c>
      <c r="N256" s="200" t="s">
        <v>40</v>
      </c>
      <c r="O256" s="72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246</v>
      </c>
      <c r="AT256" s="203" t="s">
        <v>241</v>
      </c>
      <c r="AU256" s="203" t="s">
        <v>86</v>
      </c>
      <c r="AY256" s="18" t="s">
        <v>239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83</v>
      </c>
      <c r="BK256" s="204">
        <f>ROUND(I256*H256,2)</f>
        <v>0</v>
      </c>
      <c r="BL256" s="18" t="s">
        <v>246</v>
      </c>
      <c r="BM256" s="203" t="s">
        <v>9159</v>
      </c>
    </row>
    <row r="257" spans="1:65" s="2" customFormat="1" ht="11.25">
      <c r="A257" s="35"/>
      <c r="B257" s="36"/>
      <c r="C257" s="37"/>
      <c r="D257" s="205" t="s">
        <v>248</v>
      </c>
      <c r="E257" s="37"/>
      <c r="F257" s="206" t="s">
        <v>9160</v>
      </c>
      <c r="G257" s="37"/>
      <c r="H257" s="37"/>
      <c r="I257" s="207"/>
      <c r="J257" s="37"/>
      <c r="K257" s="37"/>
      <c r="L257" s="40"/>
      <c r="M257" s="208"/>
      <c r="N257" s="209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248</v>
      </c>
      <c r="AU257" s="18" t="s">
        <v>86</v>
      </c>
    </row>
    <row r="258" spans="1:65" s="13" customFormat="1" ht="11.25">
      <c r="B258" s="210"/>
      <c r="C258" s="211"/>
      <c r="D258" s="212" t="s">
        <v>250</v>
      </c>
      <c r="E258" s="213" t="s">
        <v>1</v>
      </c>
      <c r="F258" s="214" t="s">
        <v>9161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250</v>
      </c>
      <c r="AU258" s="220" t="s">
        <v>86</v>
      </c>
      <c r="AV258" s="13" t="s">
        <v>83</v>
      </c>
      <c r="AW258" s="13" t="s">
        <v>31</v>
      </c>
      <c r="AX258" s="13" t="s">
        <v>75</v>
      </c>
      <c r="AY258" s="220" t="s">
        <v>239</v>
      </c>
    </row>
    <row r="259" spans="1:65" s="14" customFormat="1" ht="11.25">
      <c r="B259" s="221"/>
      <c r="C259" s="222"/>
      <c r="D259" s="212" t="s">
        <v>250</v>
      </c>
      <c r="E259" s="223" t="s">
        <v>1</v>
      </c>
      <c r="F259" s="224" t="s">
        <v>83</v>
      </c>
      <c r="G259" s="222"/>
      <c r="H259" s="225">
        <v>1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250</v>
      </c>
      <c r="AU259" s="231" t="s">
        <v>86</v>
      </c>
      <c r="AV259" s="14" t="s">
        <v>86</v>
      </c>
      <c r="AW259" s="14" t="s">
        <v>31</v>
      </c>
      <c r="AX259" s="14" t="s">
        <v>75</v>
      </c>
      <c r="AY259" s="231" t="s">
        <v>239</v>
      </c>
    </row>
    <row r="260" spans="1:65" s="16" customFormat="1" ht="11.25">
      <c r="B260" s="243"/>
      <c r="C260" s="244"/>
      <c r="D260" s="212" t="s">
        <v>250</v>
      </c>
      <c r="E260" s="245" t="s">
        <v>1</v>
      </c>
      <c r="F260" s="246" t="s">
        <v>264</v>
      </c>
      <c r="G260" s="244"/>
      <c r="H260" s="247">
        <v>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250</v>
      </c>
      <c r="AU260" s="253" t="s">
        <v>86</v>
      </c>
      <c r="AV260" s="16" t="s">
        <v>246</v>
      </c>
      <c r="AW260" s="16" t="s">
        <v>4</v>
      </c>
      <c r="AX260" s="16" t="s">
        <v>83</v>
      </c>
      <c r="AY260" s="253" t="s">
        <v>239</v>
      </c>
    </row>
    <row r="261" spans="1:65" s="2" customFormat="1" ht="37.9" customHeight="1">
      <c r="A261" s="35"/>
      <c r="B261" s="36"/>
      <c r="C261" s="254" t="s">
        <v>501</v>
      </c>
      <c r="D261" s="254" t="s">
        <v>340</v>
      </c>
      <c r="E261" s="255" t="s">
        <v>9162</v>
      </c>
      <c r="F261" s="256" t="s">
        <v>9163</v>
      </c>
      <c r="G261" s="257" t="s">
        <v>674</v>
      </c>
      <c r="H261" s="258">
        <v>1</v>
      </c>
      <c r="I261" s="259"/>
      <c r="J261" s="260">
        <f>ROUND(I261*H261,2)</f>
        <v>0</v>
      </c>
      <c r="K261" s="256" t="s">
        <v>1</v>
      </c>
      <c r="L261" s="261"/>
      <c r="M261" s="262" t="s">
        <v>1</v>
      </c>
      <c r="N261" s="263" t="s">
        <v>40</v>
      </c>
      <c r="O261" s="72"/>
      <c r="P261" s="201">
        <f>O261*H261</f>
        <v>0</v>
      </c>
      <c r="Q261" s="201">
        <v>0.1</v>
      </c>
      <c r="R261" s="201">
        <f>Q261*H261</f>
        <v>0.1</v>
      </c>
      <c r="S261" s="201">
        <v>0</v>
      </c>
      <c r="T261" s="20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319</v>
      </c>
      <c r="AT261" s="203" t="s">
        <v>340</v>
      </c>
      <c r="AU261" s="203" t="s">
        <v>86</v>
      </c>
      <c r="AY261" s="18" t="s">
        <v>239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83</v>
      </c>
      <c r="BK261" s="204">
        <f>ROUND(I261*H261,2)</f>
        <v>0</v>
      </c>
      <c r="BL261" s="18" t="s">
        <v>246</v>
      </c>
      <c r="BM261" s="203" t="s">
        <v>9164</v>
      </c>
    </row>
    <row r="262" spans="1:65" s="13" customFormat="1" ht="11.25">
      <c r="B262" s="210"/>
      <c r="C262" s="211"/>
      <c r="D262" s="212" t="s">
        <v>250</v>
      </c>
      <c r="E262" s="213" t="s">
        <v>1</v>
      </c>
      <c r="F262" s="214" t="s">
        <v>9165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250</v>
      </c>
      <c r="AU262" s="220" t="s">
        <v>86</v>
      </c>
      <c r="AV262" s="13" t="s">
        <v>83</v>
      </c>
      <c r="AW262" s="13" t="s">
        <v>31</v>
      </c>
      <c r="AX262" s="13" t="s">
        <v>75</v>
      </c>
      <c r="AY262" s="220" t="s">
        <v>239</v>
      </c>
    </row>
    <row r="263" spans="1:65" s="14" customFormat="1" ht="11.25">
      <c r="B263" s="221"/>
      <c r="C263" s="222"/>
      <c r="D263" s="212" t="s">
        <v>250</v>
      </c>
      <c r="E263" s="223" t="s">
        <v>1</v>
      </c>
      <c r="F263" s="224" t="s">
        <v>83</v>
      </c>
      <c r="G263" s="222"/>
      <c r="H263" s="225">
        <v>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250</v>
      </c>
      <c r="AU263" s="231" t="s">
        <v>86</v>
      </c>
      <c r="AV263" s="14" t="s">
        <v>86</v>
      </c>
      <c r="AW263" s="14" t="s">
        <v>31</v>
      </c>
      <c r="AX263" s="14" t="s">
        <v>83</v>
      </c>
      <c r="AY263" s="231" t="s">
        <v>239</v>
      </c>
    </row>
    <row r="264" spans="1:65" s="2" customFormat="1" ht="49.15" customHeight="1">
      <c r="A264" s="35"/>
      <c r="B264" s="36"/>
      <c r="C264" s="192" t="s">
        <v>510</v>
      </c>
      <c r="D264" s="192" t="s">
        <v>241</v>
      </c>
      <c r="E264" s="193" t="s">
        <v>9166</v>
      </c>
      <c r="F264" s="194" t="s">
        <v>9167</v>
      </c>
      <c r="G264" s="195" t="s">
        <v>674</v>
      </c>
      <c r="H264" s="196">
        <v>2</v>
      </c>
      <c r="I264" s="197"/>
      <c r="J264" s="198">
        <f>ROUND(I264*H264,2)</f>
        <v>0</v>
      </c>
      <c r="K264" s="194" t="s">
        <v>1</v>
      </c>
      <c r="L264" s="40"/>
      <c r="M264" s="199" t="s">
        <v>1</v>
      </c>
      <c r="N264" s="200" t="s">
        <v>40</v>
      </c>
      <c r="O264" s="72"/>
      <c r="P264" s="201">
        <f>O264*H264</f>
        <v>0</v>
      </c>
      <c r="Q264" s="201">
        <v>0.24</v>
      </c>
      <c r="R264" s="201">
        <f>Q264*H264</f>
        <v>0.48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246</v>
      </c>
      <c r="AT264" s="203" t="s">
        <v>241</v>
      </c>
      <c r="AU264" s="203" t="s">
        <v>86</v>
      </c>
      <c r="AY264" s="18" t="s">
        <v>239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83</v>
      </c>
      <c r="BK264" s="204">
        <f>ROUND(I264*H264,2)</f>
        <v>0</v>
      </c>
      <c r="BL264" s="18" t="s">
        <v>246</v>
      </c>
      <c r="BM264" s="203" t="s">
        <v>9168</v>
      </c>
    </row>
    <row r="265" spans="1:65" s="13" customFormat="1" ht="22.5">
      <c r="B265" s="210"/>
      <c r="C265" s="211"/>
      <c r="D265" s="212" t="s">
        <v>250</v>
      </c>
      <c r="E265" s="213" t="s">
        <v>1</v>
      </c>
      <c r="F265" s="214" t="s">
        <v>9169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250</v>
      </c>
      <c r="AU265" s="220" t="s">
        <v>86</v>
      </c>
      <c r="AV265" s="13" t="s">
        <v>83</v>
      </c>
      <c r="AW265" s="13" t="s">
        <v>31</v>
      </c>
      <c r="AX265" s="13" t="s">
        <v>75</v>
      </c>
      <c r="AY265" s="220" t="s">
        <v>239</v>
      </c>
    </row>
    <row r="266" spans="1:65" s="13" customFormat="1" ht="22.5">
      <c r="B266" s="210"/>
      <c r="C266" s="211"/>
      <c r="D266" s="212" t="s">
        <v>250</v>
      </c>
      <c r="E266" s="213" t="s">
        <v>1</v>
      </c>
      <c r="F266" s="214" t="s">
        <v>9170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250</v>
      </c>
      <c r="AU266" s="220" t="s">
        <v>86</v>
      </c>
      <c r="AV266" s="13" t="s">
        <v>83</v>
      </c>
      <c r="AW266" s="13" t="s">
        <v>31</v>
      </c>
      <c r="AX266" s="13" t="s">
        <v>75</v>
      </c>
      <c r="AY266" s="220" t="s">
        <v>239</v>
      </c>
    </row>
    <row r="267" spans="1:65" s="13" customFormat="1" ht="11.25">
      <c r="B267" s="210"/>
      <c r="C267" s="211"/>
      <c r="D267" s="212" t="s">
        <v>250</v>
      </c>
      <c r="E267" s="213" t="s">
        <v>1</v>
      </c>
      <c r="F267" s="214" t="s">
        <v>9171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250</v>
      </c>
      <c r="AU267" s="220" t="s">
        <v>86</v>
      </c>
      <c r="AV267" s="13" t="s">
        <v>83</v>
      </c>
      <c r="AW267" s="13" t="s">
        <v>31</v>
      </c>
      <c r="AX267" s="13" t="s">
        <v>75</v>
      </c>
      <c r="AY267" s="220" t="s">
        <v>239</v>
      </c>
    </row>
    <row r="268" spans="1:65" s="13" customFormat="1" ht="22.5">
      <c r="B268" s="210"/>
      <c r="C268" s="211"/>
      <c r="D268" s="212" t="s">
        <v>250</v>
      </c>
      <c r="E268" s="213" t="s">
        <v>1</v>
      </c>
      <c r="F268" s="214" t="s">
        <v>9172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250</v>
      </c>
      <c r="AU268" s="220" t="s">
        <v>86</v>
      </c>
      <c r="AV268" s="13" t="s">
        <v>83</v>
      </c>
      <c r="AW268" s="13" t="s">
        <v>31</v>
      </c>
      <c r="AX268" s="13" t="s">
        <v>75</v>
      </c>
      <c r="AY268" s="220" t="s">
        <v>239</v>
      </c>
    </row>
    <row r="269" spans="1:65" s="13" customFormat="1" ht="22.5">
      <c r="B269" s="210"/>
      <c r="C269" s="211"/>
      <c r="D269" s="212" t="s">
        <v>250</v>
      </c>
      <c r="E269" s="213" t="s">
        <v>1</v>
      </c>
      <c r="F269" s="214" t="s">
        <v>9173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250</v>
      </c>
      <c r="AU269" s="220" t="s">
        <v>86</v>
      </c>
      <c r="AV269" s="13" t="s">
        <v>83</v>
      </c>
      <c r="AW269" s="13" t="s">
        <v>31</v>
      </c>
      <c r="AX269" s="13" t="s">
        <v>75</v>
      </c>
      <c r="AY269" s="220" t="s">
        <v>239</v>
      </c>
    </row>
    <row r="270" spans="1:65" s="13" customFormat="1" ht="11.25">
      <c r="B270" s="210"/>
      <c r="C270" s="211"/>
      <c r="D270" s="212" t="s">
        <v>250</v>
      </c>
      <c r="E270" s="213" t="s">
        <v>1</v>
      </c>
      <c r="F270" s="214" t="s">
        <v>9174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250</v>
      </c>
      <c r="AU270" s="220" t="s">
        <v>86</v>
      </c>
      <c r="AV270" s="13" t="s">
        <v>83</v>
      </c>
      <c r="AW270" s="13" t="s">
        <v>31</v>
      </c>
      <c r="AX270" s="13" t="s">
        <v>75</v>
      </c>
      <c r="AY270" s="220" t="s">
        <v>239</v>
      </c>
    </row>
    <row r="271" spans="1:65" s="14" customFormat="1" ht="11.25">
      <c r="B271" s="221"/>
      <c r="C271" s="222"/>
      <c r="D271" s="212" t="s">
        <v>250</v>
      </c>
      <c r="E271" s="223" t="s">
        <v>1</v>
      </c>
      <c r="F271" s="224" t="s">
        <v>86</v>
      </c>
      <c r="G271" s="222"/>
      <c r="H271" s="225">
        <v>2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250</v>
      </c>
      <c r="AU271" s="231" t="s">
        <v>86</v>
      </c>
      <c r="AV271" s="14" t="s">
        <v>86</v>
      </c>
      <c r="AW271" s="14" t="s">
        <v>31</v>
      </c>
      <c r="AX271" s="14" t="s">
        <v>83</v>
      </c>
      <c r="AY271" s="231" t="s">
        <v>239</v>
      </c>
    </row>
    <row r="272" spans="1:65" s="13" customFormat="1" ht="11.25">
      <c r="B272" s="210"/>
      <c r="C272" s="211"/>
      <c r="D272" s="212" t="s">
        <v>250</v>
      </c>
      <c r="E272" s="213" t="s">
        <v>1</v>
      </c>
      <c r="F272" s="214" t="s">
        <v>9175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250</v>
      </c>
      <c r="AU272" s="220" t="s">
        <v>86</v>
      </c>
      <c r="AV272" s="13" t="s">
        <v>83</v>
      </c>
      <c r="AW272" s="13" t="s">
        <v>31</v>
      </c>
      <c r="AX272" s="13" t="s">
        <v>75</v>
      </c>
      <c r="AY272" s="220" t="s">
        <v>239</v>
      </c>
    </row>
    <row r="273" spans="1:65" s="2" customFormat="1" ht="24.2" customHeight="1">
      <c r="A273" s="35"/>
      <c r="B273" s="36"/>
      <c r="C273" s="192" t="s">
        <v>516</v>
      </c>
      <c r="D273" s="192" t="s">
        <v>241</v>
      </c>
      <c r="E273" s="193" t="s">
        <v>9176</v>
      </c>
      <c r="F273" s="194" t="s">
        <v>9177</v>
      </c>
      <c r="G273" s="195" t="s">
        <v>674</v>
      </c>
      <c r="H273" s="196">
        <v>9</v>
      </c>
      <c r="I273" s="197"/>
      <c r="J273" s="198">
        <f>ROUND(I273*H273,2)</f>
        <v>0</v>
      </c>
      <c r="K273" s="194" t="s">
        <v>245</v>
      </c>
      <c r="L273" s="40"/>
      <c r="M273" s="199" t="s">
        <v>1</v>
      </c>
      <c r="N273" s="200" t="s">
        <v>40</v>
      </c>
      <c r="O273" s="72"/>
      <c r="P273" s="201">
        <f>O273*H273</f>
        <v>0</v>
      </c>
      <c r="Q273" s="201">
        <v>4.0000000000000002E-4</v>
      </c>
      <c r="R273" s="201">
        <f>Q273*H273</f>
        <v>3.6000000000000003E-3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246</v>
      </c>
      <c r="AT273" s="203" t="s">
        <v>241</v>
      </c>
      <c r="AU273" s="203" t="s">
        <v>86</v>
      </c>
      <c r="AY273" s="18" t="s">
        <v>239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83</v>
      </c>
      <c r="BK273" s="204">
        <f>ROUND(I273*H273,2)</f>
        <v>0</v>
      </c>
      <c r="BL273" s="18" t="s">
        <v>246</v>
      </c>
      <c r="BM273" s="203" t="s">
        <v>9178</v>
      </c>
    </row>
    <row r="274" spans="1:65" s="2" customFormat="1" ht="11.25">
      <c r="A274" s="35"/>
      <c r="B274" s="36"/>
      <c r="C274" s="37"/>
      <c r="D274" s="205" t="s">
        <v>248</v>
      </c>
      <c r="E274" s="37"/>
      <c r="F274" s="206" t="s">
        <v>9179</v>
      </c>
      <c r="G274" s="37"/>
      <c r="H274" s="37"/>
      <c r="I274" s="207"/>
      <c r="J274" s="37"/>
      <c r="K274" s="37"/>
      <c r="L274" s="40"/>
      <c r="M274" s="208"/>
      <c r="N274" s="209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248</v>
      </c>
      <c r="AU274" s="18" t="s">
        <v>86</v>
      </c>
    </row>
    <row r="275" spans="1:65" s="13" customFormat="1" ht="11.25">
      <c r="B275" s="210"/>
      <c r="C275" s="211"/>
      <c r="D275" s="212" t="s">
        <v>250</v>
      </c>
      <c r="E275" s="213" t="s">
        <v>1</v>
      </c>
      <c r="F275" s="214" t="s">
        <v>9111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250</v>
      </c>
      <c r="AU275" s="220" t="s">
        <v>86</v>
      </c>
      <c r="AV275" s="13" t="s">
        <v>83</v>
      </c>
      <c r="AW275" s="13" t="s">
        <v>31</v>
      </c>
      <c r="AX275" s="13" t="s">
        <v>75</v>
      </c>
      <c r="AY275" s="220" t="s">
        <v>239</v>
      </c>
    </row>
    <row r="276" spans="1:65" s="13" customFormat="1" ht="11.25">
      <c r="B276" s="210"/>
      <c r="C276" s="211"/>
      <c r="D276" s="212" t="s">
        <v>250</v>
      </c>
      <c r="E276" s="213" t="s">
        <v>1</v>
      </c>
      <c r="F276" s="214" t="s">
        <v>9180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250</v>
      </c>
      <c r="AU276" s="220" t="s">
        <v>86</v>
      </c>
      <c r="AV276" s="13" t="s">
        <v>83</v>
      </c>
      <c r="AW276" s="13" t="s">
        <v>31</v>
      </c>
      <c r="AX276" s="13" t="s">
        <v>75</v>
      </c>
      <c r="AY276" s="220" t="s">
        <v>239</v>
      </c>
    </row>
    <row r="277" spans="1:65" s="14" customFormat="1" ht="11.25">
      <c r="B277" s="221"/>
      <c r="C277" s="222"/>
      <c r="D277" s="212" t="s">
        <v>250</v>
      </c>
      <c r="E277" s="223" t="s">
        <v>1</v>
      </c>
      <c r="F277" s="224" t="s">
        <v>327</v>
      </c>
      <c r="G277" s="222"/>
      <c r="H277" s="225">
        <v>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250</v>
      </c>
      <c r="AU277" s="231" t="s">
        <v>86</v>
      </c>
      <c r="AV277" s="14" t="s">
        <v>86</v>
      </c>
      <c r="AW277" s="14" t="s">
        <v>31</v>
      </c>
      <c r="AX277" s="14" t="s">
        <v>83</v>
      </c>
      <c r="AY277" s="231" t="s">
        <v>239</v>
      </c>
    </row>
    <row r="278" spans="1:65" s="13" customFormat="1" ht="22.5">
      <c r="B278" s="210"/>
      <c r="C278" s="211"/>
      <c r="D278" s="212" t="s">
        <v>250</v>
      </c>
      <c r="E278" s="213" t="s">
        <v>1</v>
      </c>
      <c r="F278" s="214" t="s">
        <v>9181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250</v>
      </c>
      <c r="AU278" s="220" t="s">
        <v>86</v>
      </c>
      <c r="AV278" s="13" t="s">
        <v>83</v>
      </c>
      <c r="AW278" s="13" t="s">
        <v>31</v>
      </c>
      <c r="AX278" s="13" t="s">
        <v>75</v>
      </c>
      <c r="AY278" s="220" t="s">
        <v>239</v>
      </c>
    </row>
    <row r="279" spans="1:65" s="2" customFormat="1" ht="24.2" customHeight="1">
      <c r="A279" s="35"/>
      <c r="B279" s="36"/>
      <c r="C279" s="192" t="s">
        <v>531</v>
      </c>
      <c r="D279" s="192" t="s">
        <v>241</v>
      </c>
      <c r="E279" s="193" t="s">
        <v>9182</v>
      </c>
      <c r="F279" s="194" t="s">
        <v>9183</v>
      </c>
      <c r="G279" s="195" t="s">
        <v>674</v>
      </c>
      <c r="H279" s="196">
        <v>15</v>
      </c>
      <c r="I279" s="197"/>
      <c r="J279" s="198">
        <f>ROUND(I279*H279,2)</f>
        <v>0</v>
      </c>
      <c r="K279" s="194" t="s">
        <v>245</v>
      </c>
      <c r="L279" s="40"/>
      <c r="M279" s="199" t="s">
        <v>1</v>
      </c>
      <c r="N279" s="200" t="s">
        <v>40</v>
      </c>
      <c r="O279" s="72"/>
      <c r="P279" s="201">
        <f>O279*H279</f>
        <v>0</v>
      </c>
      <c r="Q279" s="201">
        <v>4.0000000000000002E-4</v>
      </c>
      <c r="R279" s="201">
        <f>Q279*H279</f>
        <v>6.0000000000000001E-3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246</v>
      </c>
      <c r="AT279" s="203" t="s">
        <v>241</v>
      </c>
      <c r="AU279" s="203" t="s">
        <v>86</v>
      </c>
      <c r="AY279" s="18" t="s">
        <v>239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83</v>
      </c>
      <c r="BK279" s="204">
        <f>ROUND(I279*H279,2)</f>
        <v>0</v>
      </c>
      <c r="BL279" s="18" t="s">
        <v>246</v>
      </c>
      <c r="BM279" s="203" t="s">
        <v>9184</v>
      </c>
    </row>
    <row r="280" spans="1:65" s="2" customFormat="1" ht="11.25">
      <c r="A280" s="35"/>
      <c r="B280" s="36"/>
      <c r="C280" s="37"/>
      <c r="D280" s="205" t="s">
        <v>248</v>
      </c>
      <c r="E280" s="37"/>
      <c r="F280" s="206" t="s">
        <v>9185</v>
      </c>
      <c r="G280" s="37"/>
      <c r="H280" s="37"/>
      <c r="I280" s="207"/>
      <c r="J280" s="37"/>
      <c r="K280" s="37"/>
      <c r="L280" s="40"/>
      <c r="M280" s="208"/>
      <c r="N280" s="209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248</v>
      </c>
      <c r="AU280" s="18" t="s">
        <v>86</v>
      </c>
    </row>
    <row r="281" spans="1:65" s="13" customFormat="1" ht="11.25">
      <c r="B281" s="210"/>
      <c r="C281" s="211"/>
      <c r="D281" s="212" t="s">
        <v>250</v>
      </c>
      <c r="E281" s="213" t="s">
        <v>1</v>
      </c>
      <c r="F281" s="214" t="s">
        <v>9111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250</v>
      </c>
      <c r="AU281" s="220" t="s">
        <v>86</v>
      </c>
      <c r="AV281" s="13" t="s">
        <v>83</v>
      </c>
      <c r="AW281" s="13" t="s">
        <v>31</v>
      </c>
      <c r="AX281" s="13" t="s">
        <v>75</v>
      </c>
      <c r="AY281" s="220" t="s">
        <v>239</v>
      </c>
    </row>
    <row r="282" spans="1:65" s="13" customFormat="1" ht="11.25">
      <c r="B282" s="210"/>
      <c r="C282" s="211"/>
      <c r="D282" s="212" t="s">
        <v>250</v>
      </c>
      <c r="E282" s="213" t="s">
        <v>1</v>
      </c>
      <c r="F282" s="214" t="s">
        <v>9186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250</v>
      </c>
      <c r="AU282" s="220" t="s">
        <v>86</v>
      </c>
      <c r="AV282" s="13" t="s">
        <v>83</v>
      </c>
      <c r="AW282" s="13" t="s">
        <v>31</v>
      </c>
      <c r="AX282" s="13" t="s">
        <v>75</v>
      </c>
      <c r="AY282" s="220" t="s">
        <v>239</v>
      </c>
    </row>
    <row r="283" spans="1:65" s="14" customFormat="1" ht="11.25">
      <c r="B283" s="221"/>
      <c r="C283" s="222"/>
      <c r="D283" s="212" t="s">
        <v>250</v>
      </c>
      <c r="E283" s="223" t="s">
        <v>1</v>
      </c>
      <c r="F283" s="224" t="s">
        <v>8</v>
      </c>
      <c r="G283" s="222"/>
      <c r="H283" s="225">
        <v>15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250</v>
      </c>
      <c r="AU283" s="231" t="s">
        <v>86</v>
      </c>
      <c r="AV283" s="14" t="s">
        <v>86</v>
      </c>
      <c r="AW283" s="14" t="s">
        <v>31</v>
      </c>
      <c r="AX283" s="14" t="s">
        <v>83</v>
      </c>
      <c r="AY283" s="231" t="s">
        <v>239</v>
      </c>
    </row>
    <row r="284" spans="1:65" s="13" customFormat="1" ht="22.5">
      <c r="B284" s="210"/>
      <c r="C284" s="211"/>
      <c r="D284" s="212" t="s">
        <v>250</v>
      </c>
      <c r="E284" s="213" t="s">
        <v>1</v>
      </c>
      <c r="F284" s="214" t="s">
        <v>9181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250</v>
      </c>
      <c r="AU284" s="220" t="s">
        <v>86</v>
      </c>
      <c r="AV284" s="13" t="s">
        <v>83</v>
      </c>
      <c r="AW284" s="13" t="s">
        <v>31</v>
      </c>
      <c r="AX284" s="13" t="s">
        <v>75</v>
      </c>
      <c r="AY284" s="220" t="s">
        <v>239</v>
      </c>
    </row>
    <row r="285" spans="1:65" s="2" customFormat="1" ht="24.2" customHeight="1">
      <c r="A285" s="35"/>
      <c r="B285" s="36"/>
      <c r="C285" s="254" t="s">
        <v>537</v>
      </c>
      <c r="D285" s="254" t="s">
        <v>340</v>
      </c>
      <c r="E285" s="255" t="s">
        <v>9187</v>
      </c>
      <c r="F285" s="256" t="s">
        <v>9188</v>
      </c>
      <c r="G285" s="257" t="s">
        <v>519</v>
      </c>
      <c r="H285" s="258">
        <v>55</v>
      </c>
      <c r="I285" s="259"/>
      <c r="J285" s="260">
        <f>ROUND(I285*H285,2)</f>
        <v>0</v>
      </c>
      <c r="K285" s="256" t="s">
        <v>1</v>
      </c>
      <c r="L285" s="261"/>
      <c r="M285" s="262" t="s">
        <v>1</v>
      </c>
      <c r="N285" s="263" t="s">
        <v>40</v>
      </c>
      <c r="O285" s="72"/>
      <c r="P285" s="201">
        <f>O285*H285</f>
        <v>0</v>
      </c>
      <c r="Q285" s="201">
        <v>3.3000000000000002E-2</v>
      </c>
      <c r="R285" s="201">
        <f>Q285*H285</f>
        <v>1.8150000000000002</v>
      </c>
      <c r="S285" s="201">
        <v>0</v>
      </c>
      <c r="T285" s="20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319</v>
      </c>
      <c r="AT285" s="203" t="s">
        <v>340</v>
      </c>
      <c r="AU285" s="203" t="s">
        <v>86</v>
      </c>
      <c r="AY285" s="18" t="s">
        <v>239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8" t="s">
        <v>83</v>
      </c>
      <c r="BK285" s="204">
        <f>ROUND(I285*H285,2)</f>
        <v>0</v>
      </c>
      <c r="BL285" s="18" t="s">
        <v>246</v>
      </c>
      <c r="BM285" s="203" t="s">
        <v>9189</v>
      </c>
    </row>
    <row r="286" spans="1:65" s="13" customFormat="1" ht="22.5">
      <c r="B286" s="210"/>
      <c r="C286" s="211"/>
      <c r="D286" s="212" t="s">
        <v>250</v>
      </c>
      <c r="E286" s="213" t="s">
        <v>1</v>
      </c>
      <c r="F286" s="214" t="s">
        <v>9190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250</v>
      </c>
      <c r="AU286" s="220" t="s">
        <v>86</v>
      </c>
      <c r="AV286" s="13" t="s">
        <v>83</v>
      </c>
      <c r="AW286" s="13" t="s">
        <v>31</v>
      </c>
      <c r="AX286" s="13" t="s">
        <v>75</v>
      </c>
      <c r="AY286" s="220" t="s">
        <v>239</v>
      </c>
    </row>
    <row r="287" spans="1:65" s="14" customFormat="1" ht="11.25">
      <c r="B287" s="221"/>
      <c r="C287" s="222"/>
      <c r="D287" s="212" t="s">
        <v>250</v>
      </c>
      <c r="E287" s="223" t="s">
        <v>1</v>
      </c>
      <c r="F287" s="224" t="s">
        <v>9191</v>
      </c>
      <c r="G287" s="222"/>
      <c r="H287" s="225">
        <v>55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250</v>
      </c>
      <c r="AU287" s="231" t="s">
        <v>86</v>
      </c>
      <c r="AV287" s="14" t="s">
        <v>86</v>
      </c>
      <c r="AW287" s="14" t="s">
        <v>31</v>
      </c>
      <c r="AX287" s="14" t="s">
        <v>83</v>
      </c>
      <c r="AY287" s="231" t="s">
        <v>239</v>
      </c>
    </row>
    <row r="288" spans="1:65" s="2" customFormat="1" ht="24.2" customHeight="1">
      <c r="A288" s="35"/>
      <c r="B288" s="36"/>
      <c r="C288" s="192" t="s">
        <v>541</v>
      </c>
      <c r="D288" s="192" t="s">
        <v>241</v>
      </c>
      <c r="E288" s="193" t="s">
        <v>9192</v>
      </c>
      <c r="F288" s="194" t="s">
        <v>9193</v>
      </c>
      <c r="G288" s="195" t="s">
        <v>1610</v>
      </c>
      <c r="H288" s="196">
        <v>1</v>
      </c>
      <c r="I288" s="197"/>
      <c r="J288" s="198">
        <f>ROUND(I288*H288,2)</f>
        <v>0</v>
      </c>
      <c r="K288" s="194" t="s">
        <v>1</v>
      </c>
      <c r="L288" s="40"/>
      <c r="M288" s="199" t="s">
        <v>1</v>
      </c>
      <c r="N288" s="200" t="s">
        <v>40</v>
      </c>
      <c r="O288" s="72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246</v>
      </c>
      <c r="AT288" s="203" t="s">
        <v>241</v>
      </c>
      <c r="AU288" s="203" t="s">
        <v>86</v>
      </c>
      <c r="AY288" s="18" t="s">
        <v>239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8" t="s">
        <v>83</v>
      </c>
      <c r="BK288" s="204">
        <f>ROUND(I288*H288,2)</f>
        <v>0</v>
      </c>
      <c r="BL288" s="18" t="s">
        <v>246</v>
      </c>
      <c r="BM288" s="203" t="s">
        <v>9194</v>
      </c>
    </row>
    <row r="289" spans="1:65" s="12" customFormat="1" ht="22.9" customHeight="1">
      <c r="B289" s="176"/>
      <c r="C289" s="177"/>
      <c r="D289" s="178" t="s">
        <v>74</v>
      </c>
      <c r="E289" s="190" t="s">
        <v>1808</v>
      </c>
      <c r="F289" s="190" t="s">
        <v>1809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SUM(P290:P293)</f>
        <v>0</v>
      </c>
      <c r="Q289" s="184"/>
      <c r="R289" s="185">
        <f>SUM(R290:R293)</f>
        <v>0</v>
      </c>
      <c r="S289" s="184"/>
      <c r="T289" s="186">
        <f>SUM(T290:T293)</f>
        <v>0</v>
      </c>
      <c r="AR289" s="187" t="s">
        <v>83</v>
      </c>
      <c r="AT289" s="188" t="s">
        <v>74</v>
      </c>
      <c r="AU289" s="188" t="s">
        <v>83</v>
      </c>
      <c r="AY289" s="187" t="s">
        <v>239</v>
      </c>
      <c r="BK289" s="189">
        <f>SUM(BK290:BK293)</f>
        <v>0</v>
      </c>
    </row>
    <row r="290" spans="1:65" s="2" customFormat="1" ht="24.2" customHeight="1">
      <c r="A290" s="35"/>
      <c r="B290" s="36"/>
      <c r="C290" s="192" t="s">
        <v>546</v>
      </c>
      <c r="D290" s="192" t="s">
        <v>241</v>
      </c>
      <c r="E290" s="193" t="s">
        <v>9195</v>
      </c>
      <c r="F290" s="194" t="s">
        <v>9196</v>
      </c>
      <c r="G290" s="195" t="s">
        <v>343</v>
      </c>
      <c r="H290" s="196">
        <v>49.637999999999998</v>
      </c>
      <c r="I290" s="197"/>
      <c r="J290" s="198">
        <f>ROUND(I290*H290,2)</f>
        <v>0</v>
      </c>
      <c r="K290" s="194" t="s">
        <v>245</v>
      </c>
      <c r="L290" s="40"/>
      <c r="M290" s="199" t="s">
        <v>1</v>
      </c>
      <c r="N290" s="200" t="s">
        <v>40</v>
      </c>
      <c r="O290" s="72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246</v>
      </c>
      <c r="AT290" s="203" t="s">
        <v>241</v>
      </c>
      <c r="AU290" s="203" t="s">
        <v>86</v>
      </c>
      <c r="AY290" s="18" t="s">
        <v>239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83</v>
      </c>
      <c r="BK290" s="204">
        <f>ROUND(I290*H290,2)</f>
        <v>0</v>
      </c>
      <c r="BL290" s="18" t="s">
        <v>246</v>
      </c>
      <c r="BM290" s="203" t="s">
        <v>9197</v>
      </c>
    </row>
    <row r="291" spans="1:65" s="2" customFormat="1" ht="11.25">
      <c r="A291" s="35"/>
      <c r="B291" s="36"/>
      <c r="C291" s="37"/>
      <c r="D291" s="205" t="s">
        <v>248</v>
      </c>
      <c r="E291" s="37"/>
      <c r="F291" s="206" t="s">
        <v>9198</v>
      </c>
      <c r="G291" s="37"/>
      <c r="H291" s="37"/>
      <c r="I291" s="207"/>
      <c r="J291" s="37"/>
      <c r="K291" s="37"/>
      <c r="L291" s="40"/>
      <c r="M291" s="208"/>
      <c r="N291" s="20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248</v>
      </c>
      <c r="AU291" s="18" t="s">
        <v>86</v>
      </c>
    </row>
    <row r="292" spans="1:65" s="2" customFormat="1" ht="24.2" customHeight="1">
      <c r="A292" s="35"/>
      <c r="B292" s="36"/>
      <c r="C292" s="192" t="s">
        <v>553</v>
      </c>
      <c r="D292" s="192" t="s">
        <v>241</v>
      </c>
      <c r="E292" s="193" t="s">
        <v>9199</v>
      </c>
      <c r="F292" s="194" t="s">
        <v>9200</v>
      </c>
      <c r="G292" s="195" t="s">
        <v>343</v>
      </c>
      <c r="H292" s="196">
        <v>49.637999999999998</v>
      </c>
      <c r="I292" s="197"/>
      <c r="J292" s="198">
        <f>ROUND(I292*H292,2)</f>
        <v>0</v>
      </c>
      <c r="K292" s="194" t="s">
        <v>245</v>
      </c>
      <c r="L292" s="40"/>
      <c r="M292" s="199" t="s">
        <v>1</v>
      </c>
      <c r="N292" s="200" t="s">
        <v>40</v>
      </c>
      <c r="O292" s="72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246</v>
      </c>
      <c r="AT292" s="203" t="s">
        <v>241</v>
      </c>
      <c r="AU292" s="203" t="s">
        <v>86</v>
      </c>
      <c r="AY292" s="18" t="s">
        <v>239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83</v>
      </c>
      <c r="BK292" s="204">
        <f>ROUND(I292*H292,2)</f>
        <v>0</v>
      </c>
      <c r="BL292" s="18" t="s">
        <v>246</v>
      </c>
      <c r="BM292" s="203" t="s">
        <v>9201</v>
      </c>
    </row>
    <row r="293" spans="1:65" s="2" customFormat="1" ht="11.25">
      <c r="A293" s="35"/>
      <c r="B293" s="36"/>
      <c r="C293" s="37"/>
      <c r="D293" s="205" t="s">
        <v>248</v>
      </c>
      <c r="E293" s="37"/>
      <c r="F293" s="206" t="s">
        <v>9202</v>
      </c>
      <c r="G293" s="37"/>
      <c r="H293" s="37"/>
      <c r="I293" s="207"/>
      <c r="J293" s="37"/>
      <c r="K293" s="37"/>
      <c r="L293" s="40"/>
      <c r="M293" s="265"/>
      <c r="N293" s="266"/>
      <c r="O293" s="267"/>
      <c r="P293" s="267"/>
      <c r="Q293" s="267"/>
      <c r="R293" s="267"/>
      <c r="S293" s="267"/>
      <c r="T293" s="268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248</v>
      </c>
      <c r="AU293" s="18" t="s">
        <v>86</v>
      </c>
    </row>
    <row r="294" spans="1:65" s="2" customFormat="1" ht="6.95" customHeight="1">
      <c r="A294" s="35"/>
      <c r="B294" s="55"/>
      <c r="C294" s="56"/>
      <c r="D294" s="56"/>
      <c r="E294" s="56"/>
      <c r="F294" s="56"/>
      <c r="G294" s="56"/>
      <c r="H294" s="56"/>
      <c r="I294" s="56"/>
      <c r="J294" s="56"/>
      <c r="K294" s="56"/>
      <c r="L294" s="40"/>
      <c r="M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</row>
  </sheetData>
  <sheetProtection algorithmName="SHA-512" hashValue="mvP4Yine/b6xbc4DK0qq2EXO/0eDctlnIxKO7hLNVU2yyDJpMAUmQksdWArWt5aUq8KU6z74b46ys6MLJpyQgQ==" saltValue="Tm0JJEnTbJw6FjGTaoVOp2c+hX7bwrJXTTz0LXvs2zU7TK21sVGMc6OgiqH2eRH64AHdKWKoK4fnC6qRU0+y+Q==" spinCount="100000" sheet="1" objects="1" scenarios="1" formatColumns="0" formatRows="0" autoFilter="0"/>
  <autoFilter ref="C120:K293" xr:uid="{00000000-0009-0000-0000-00001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1900-000000000000}"/>
    <hyperlink ref="F133" r:id="rId2" xr:uid="{00000000-0004-0000-1900-000001000000}"/>
    <hyperlink ref="F144" r:id="rId3" xr:uid="{00000000-0004-0000-1900-000002000000}"/>
    <hyperlink ref="F151" r:id="rId4" xr:uid="{00000000-0004-0000-1900-000003000000}"/>
    <hyperlink ref="F160" r:id="rId5" xr:uid="{00000000-0004-0000-1900-000004000000}"/>
    <hyperlink ref="F164" r:id="rId6" xr:uid="{00000000-0004-0000-1900-000005000000}"/>
    <hyperlink ref="F166" r:id="rId7" xr:uid="{00000000-0004-0000-1900-000006000000}"/>
    <hyperlink ref="F170" r:id="rId8" xr:uid="{00000000-0004-0000-1900-000007000000}"/>
    <hyperlink ref="F180" r:id="rId9" xr:uid="{00000000-0004-0000-1900-000008000000}"/>
    <hyperlink ref="F185" r:id="rId10" xr:uid="{00000000-0004-0000-1900-000009000000}"/>
    <hyperlink ref="F190" r:id="rId11" xr:uid="{00000000-0004-0000-1900-00000A000000}"/>
    <hyperlink ref="F200" r:id="rId12" xr:uid="{00000000-0004-0000-1900-00000B000000}"/>
    <hyperlink ref="F219" r:id="rId13" xr:uid="{00000000-0004-0000-1900-00000C000000}"/>
    <hyperlink ref="F235" r:id="rId14" xr:uid="{00000000-0004-0000-1900-00000D000000}"/>
    <hyperlink ref="F243" r:id="rId15" xr:uid="{00000000-0004-0000-1900-00000E000000}"/>
    <hyperlink ref="F247" r:id="rId16" xr:uid="{00000000-0004-0000-1900-00000F000000}"/>
    <hyperlink ref="F252" r:id="rId17" xr:uid="{00000000-0004-0000-1900-000010000000}"/>
    <hyperlink ref="F257" r:id="rId18" xr:uid="{00000000-0004-0000-1900-000011000000}"/>
    <hyperlink ref="F274" r:id="rId19" xr:uid="{00000000-0004-0000-1900-000012000000}"/>
    <hyperlink ref="F280" r:id="rId20" xr:uid="{00000000-0004-0000-1900-000013000000}"/>
    <hyperlink ref="F291" r:id="rId21" xr:uid="{00000000-0004-0000-1900-000014000000}"/>
    <hyperlink ref="F293" r:id="rId22" xr:uid="{00000000-0004-0000-19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2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168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9203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4353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182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ROUND((SUM(BE120:BE220)),  2)</f>
        <v>0</v>
      </c>
      <c r="G33" s="35"/>
      <c r="H33" s="35"/>
      <c r="I33" s="131">
        <v>0.21</v>
      </c>
      <c r="J33" s="130">
        <f>ROUND(((SUM(BE120:BE220))*I33),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ROUND((SUM(BF120:BF220)),  2)</f>
        <v>0</v>
      </c>
      <c r="G34" s="35"/>
      <c r="H34" s="35"/>
      <c r="I34" s="131">
        <v>0.15</v>
      </c>
      <c r="J34" s="130">
        <f>ROUND(((SUM(BF120:BF220))*I34),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ROUND((SUM(BG120:BG220)),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ROUND((SUM(BH120:BH220)),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ROUND((SUM(BI120:BI220)),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15 - Vybavení objektu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s.r.o.Ostrov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188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9204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9" customFormat="1" ht="24.95" customHeight="1">
      <c r="B99" s="154"/>
      <c r="C99" s="155"/>
      <c r="D99" s="156" t="s">
        <v>203</v>
      </c>
      <c r="E99" s="157"/>
      <c r="F99" s="157"/>
      <c r="G99" s="157"/>
      <c r="H99" s="157"/>
      <c r="I99" s="157"/>
      <c r="J99" s="158">
        <f>J211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9205</v>
      </c>
      <c r="E100" s="162"/>
      <c r="F100" s="162"/>
      <c r="G100" s="162"/>
      <c r="H100" s="162"/>
      <c r="I100" s="162"/>
      <c r="J100" s="163">
        <f>J212</f>
        <v>0</v>
      </c>
      <c r="K100" s="105"/>
      <c r="L100" s="164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224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9" t="str">
        <f>E7</f>
        <v>Areál IZS Ostrov - stanice JSDH - revize 2022</v>
      </c>
      <c r="F110" s="330"/>
      <c r="G110" s="330"/>
      <c r="H110" s="33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176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84" t="str">
        <f>E9</f>
        <v>15 - Vybavení objektu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>
        <f>IF(J12="","",J12)</f>
        <v>44764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23</v>
      </c>
      <c r="D116" s="37"/>
      <c r="E116" s="37"/>
      <c r="F116" s="28" t="str">
        <f>E15</f>
        <v>Město Ostrov</v>
      </c>
      <c r="G116" s="37"/>
      <c r="H116" s="37"/>
      <c r="I116" s="30" t="s">
        <v>29</v>
      </c>
      <c r="J116" s="33" t="str">
        <f>E21</f>
        <v>BPO s.r.o.Ostrov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32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225</v>
      </c>
      <c r="D119" s="168" t="s">
        <v>60</v>
      </c>
      <c r="E119" s="168" t="s">
        <v>56</v>
      </c>
      <c r="F119" s="168" t="s">
        <v>57</v>
      </c>
      <c r="G119" s="168" t="s">
        <v>226</v>
      </c>
      <c r="H119" s="168" t="s">
        <v>227</v>
      </c>
      <c r="I119" s="168" t="s">
        <v>228</v>
      </c>
      <c r="J119" s="168" t="s">
        <v>185</v>
      </c>
      <c r="K119" s="169" t="s">
        <v>229</v>
      </c>
      <c r="L119" s="170"/>
      <c r="M119" s="76" t="s">
        <v>1</v>
      </c>
      <c r="N119" s="77" t="s">
        <v>39</v>
      </c>
      <c r="O119" s="77" t="s">
        <v>230</v>
      </c>
      <c r="P119" s="77" t="s">
        <v>231</v>
      </c>
      <c r="Q119" s="77" t="s">
        <v>232</v>
      </c>
      <c r="R119" s="77" t="s">
        <v>233</v>
      </c>
      <c r="S119" s="77" t="s">
        <v>234</v>
      </c>
      <c r="T119" s="78" t="s">
        <v>235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236</v>
      </c>
      <c r="D120" s="37"/>
      <c r="E120" s="37"/>
      <c r="F120" s="37"/>
      <c r="G120" s="37"/>
      <c r="H120" s="37"/>
      <c r="I120" s="37"/>
      <c r="J120" s="171">
        <f>BK120</f>
        <v>0</v>
      </c>
      <c r="K120" s="37"/>
      <c r="L120" s="40"/>
      <c r="M120" s="79"/>
      <c r="N120" s="172"/>
      <c r="O120" s="80"/>
      <c r="P120" s="173">
        <f>P121+P211</f>
        <v>0</v>
      </c>
      <c r="Q120" s="80"/>
      <c r="R120" s="173">
        <f>R121+R211</f>
        <v>1.72E-2</v>
      </c>
      <c r="S120" s="80"/>
      <c r="T120" s="174">
        <f>T121+T211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74</v>
      </c>
      <c r="AU120" s="18" t="s">
        <v>187</v>
      </c>
      <c r="BK120" s="175">
        <f>BK121+BK211</f>
        <v>0</v>
      </c>
    </row>
    <row r="121" spans="1:65" s="12" customFormat="1" ht="25.9" customHeight="1">
      <c r="B121" s="176"/>
      <c r="C121" s="177"/>
      <c r="D121" s="178" t="s">
        <v>74</v>
      </c>
      <c r="E121" s="179" t="s">
        <v>237</v>
      </c>
      <c r="F121" s="179" t="s">
        <v>238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</f>
        <v>0</v>
      </c>
      <c r="Q121" s="184"/>
      <c r="R121" s="185">
        <f>R122</f>
        <v>0</v>
      </c>
      <c r="S121" s="184"/>
      <c r="T121" s="186">
        <f>T122</f>
        <v>0</v>
      </c>
      <c r="AR121" s="187" t="s">
        <v>83</v>
      </c>
      <c r="AT121" s="188" t="s">
        <v>74</v>
      </c>
      <c r="AU121" s="188" t="s">
        <v>75</v>
      </c>
      <c r="AY121" s="187" t="s">
        <v>239</v>
      </c>
      <c r="BK121" s="189">
        <f>BK122</f>
        <v>0</v>
      </c>
    </row>
    <row r="122" spans="1:65" s="12" customFormat="1" ht="22.9" customHeight="1">
      <c r="B122" s="176"/>
      <c r="C122" s="177"/>
      <c r="D122" s="178" t="s">
        <v>74</v>
      </c>
      <c r="E122" s="190" t="s">
        <v>9206</v>
      </c>
      <c r="F122" s="190" t="s">
        <v>9207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SUM(P123:P210)</f>
        <v>0</v>
      </c>
      <c r="Q122" s="184"/>
      <c r="R122" s="185">
        <f>SUM(R123:R210)</f>
        <v>0</v>
      </c>
      <c r="S122" s="184"/>
      <c r="T122" s="186">
        <f>SUM(T123:T210)</f>
        <v>0</v>
      </c>
      <c r="AR122" s="187" t="s">
        <v>83</v>
      </c>
      <c r="AT122" s="188" t="s">
        <v>74</v>
      </c>
      <c r="AU122" s="188" t="s">
        <v>83</v>
      </c>
      <c r="AY122" s="187" t="s">
        <v>239</v>
      </c>
      <c r="BK122" s="189">
        <f>SUM(BK123:BK210)</f>
        <v>0</v>
      </c>
    </row>
    <row r="123" spans="1:65" s="2" customFormat="1" ht="16.5" customHeight="1">
      <c r="A123" s="35"/>
      <c r="B123" s="36"/>
      <c r="C123" s="192" t="s">
        <v>83</v>
      </c>
      <c r="D123" s="192" t="s">
        <v>241</v>
      </c>
      <c r="E123" s="193" t="s">
        <v>9208</v>
      </c>
      <c r="F123" s="194" t="s">
        <v>9209</v>
      </c>
      <c r="G123" s="195" t="s">
        <v>674</v>
      </c>
      <c r="H123" s="196">
        <v>1</v>
      </c>
      <c r="I123" s="197"/>
      <c r="J123" s="198">
        <f t="shared" ref="J123:J142" si="0">ROUND(I123*H123,2)</f>
        <v>0</v>
      </c>
      <c r="K123" s="194" t="s">
        <v>1</v>
      </c>
      <c r="L123" s="40"/>
      <c r="M123" s="199" t="s">
        <v>1</v>
      </c>
      <c r="N123" s="200" t="s">
        <v>40</v>
      </c>
      <c r="O123" s="72"/>
      <c r="P123" s="201">
        <f t="shared" ref="P123:P142" si="1">O123*H123</f>
        <v>0</v>
      </c>
      <c r="Q123" s="201">
        <v>0</v>
      </c>
      <c r="R123" s="201">
        <f t="shared" ref="R123:R142" si="2">Q123*H123</f>
        <v>0</v>
      </c>
      <c r="S123" s="201">
        <v>0</v>
      </c>
      <c r="T123" s="202">
        <f t="shared" ref="T123:T142" si="3"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5594</v>
      </c>
      <c r="AT123" s="203" t="s">
        <v>241</v>
      </c>
      <c r="AU123" s="203" t="s">
        <v>86</v>
      </c>
      <c r="AY123" s="18" t="s">
        <v>239</v>
      </c>
      <c r="BE123" s="204">
        <f t="shared" ref="BE123:BE142" si="4">IF(N123="základní",J123,0)</f>
        <v>0</v>
      </c>
      <c r="BF123" s="204">
        <f t="shared" ref="BF123:BF142" si="5">IF(N123="snížená",J123,0)</f>
        <v>0</v>
      </c>
      <c r="BG123" s="204">
        <f t="shared" ref="BG123:BG142" si="6">IF(N123="zákl. přenesená",J123,0)</f>
        <v>0</v>
      </c>
      <c r="BH123" s="204">
        <f t="shared" ref="BH123:BH142" si="7">IF(N123="sníž. přenesená",J123,0)</f>
        <v>0</v>
      </c>
      <c r="BI123" s="204">
        <f t="shared" ref="BI123:BI142" si="8">IF(N123="nulová",J123,0)</f>
        <v>0</v>
      </c>
      <c r="BJ123" s="18" t="s">
        <v>83</v>
      </c>
      <c r="BK123" s="204">
        <f t="shared" ref="BK123:BK142" si="9">ROUND(I123*H123,2)</f>
        <v>0</v>
      </c>
      <c r="BL123" s="18" t="s">
        <v>5594</v>
      </c>
      <c r="BM123" s="203" t="s">
        <v>9210</v>
      </c>
    </row>
    <row r="124" spans="1:65" s="2" customFormat="1" ht="16.5" customHeight="1">
      <c r="A124" s="35"/>
      <c r="B124" s="36"/>
      <c r="C124" s="192" t="s">
        <v>86</v>
      </c>
      <c r="D124" s="192" t="s">
        <v>241</v>
      </c>
      <c r="E124" s="193" t="s">
        <v>9211</v>
      </c>
      <c r="F124" s="194" t="s">
        <v>9212</v>
      </c>
      <c r="G124" s="195" t="s">
        <v>674</v>
      </c>
      <c r="H124" s="196">
        <v>3</v>
      </c>
      <c r="I124" s="197"/>
      <c r="J124" s="198">
        <f t="shared" si="0"/>
        <v>0</v>
      </c>
      <c r="K124" s="194" t="s">
        <v>1</v>
      </c>
      <c r="L124" s="40"/>
      <c r="M124" s="199" t="s">
        <v>1</v>
      </c>
      <c r="N124" s="200" t="s">
        <v>40</v>
      </c>
      <c r="O124" s="72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5594</v>
      </c>
      <c r="AT124" s="203" t="s">
        <v>241</v>
      </c>
      <c r="AU124" s="203" t="s">
        <v>86</v>
      </c>
      <c r="AY124" s="18" t="s">
        <v>239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8" t="s">
        <v>83</v>
      </c>
      <c r="BK124" s="204">
        <f t="shared" si="9"/>
        <v>0</v>
      </c>
      <c r="BL124" s="18" t="s">
        <v>5594</v>
      </c>
      <c r="BM124" s="203" t="s">
        <v>9213</v>
      </c>
    </row>
    <row r="125" spans="1:65" s="2" customFormat="1" ht="33" customHeight="1">
      <c r="A125" s="35"/>
      <c r="B125" s="36"/>
      <c r="C125" s="192" t="s">
        <v>255</v>
      </c>
      <c r="D125" s="192" t="s">
        <v>241</v>
      </c>
      <c r="E125" s="193" t="s">
        <v>9214</v>
      </c>
      <c r="F125" s="194" t="s">
        <v>9215</v>
      </c>
      <c r="G125" s="195" t="s">
        <v>674</v>
      </c>
      <c r="H125" s="196">
        <v>1</v>
      </c>
      <c r="I125" s="197"/>
      <c r="J125" s="198">
        <f t="shared" si="0"/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5594</v>
      </c>
      <c r="AT125" s="203" t="s">
        <v>241</v>
      </c>
      <c r="AU125" s="203" t="s">
        <v>86</v>
      </c>
      <c r="AY125" s="18" t="s">
        <v>239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8" t="s">
        <v>83</v>
      </c>
      <c r="BK125" s="204">
        <f t="shared" si="9"/>
        <v>0</v>
      </c>
      <c r="BL125" s="18" t="s">
        <v>5594</v>
      </c>
      <c r="BM125" s="203" t="s">
        <v>9216</v>
      </c>
    </row>
    <row r="126" spans="1:65" s="2" customFormat="1" ht="24.2" customHeight="1">
      <c r="A126" s="35"/>
      <c r="B126" s="36"/>
      <c r="C126" s="192" t="s">
        <v>246</v>
      </c>
      <c r="D126" s="192" t="s">
        <v>241</v>
      </c>
      <c r="E126" s="193" t="s">
        <v>9217</v>
      </c>
      <c r="F126" s="194" t="s">
        <v>9218</v>
      </c>
      <c r="G126" s="195" t="s">
        <v>674</v>
      </c>
      <c r="H126" s="196">
        <v>4</v>
      </c>
      <c r="I126" s="197"/>
      <c r="J126" s="198">
        <f t="shared" si="0"/>
        <v>0</v>
      </c>
      <c r="K126" s="194" t="s">
        <v>1</v>
      </c>
      <c r="L126" s="40"/>
      <c r="M126" s="199" t="s">
        <v>1</v>
      </c>
      <c r="N126" s="200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5594</v>
      </c>
      <c r="AT126" s="203" t="s">
        <v>241</v>
      </c>
      <c r="AU126" s="203" t="s">
        <v>86</v>
      </c>
      <c r="AY126" s="18" t="s">
        <v>239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5594</v>
      </c>
      <c r="BM126" s="203" t="s">
        <v>9219</v>
      </c>
    </row>
    <row r="127" spans="1:65" s="2" customFormat="1" ht="24.2" customHeight="1">
      <c r="A127" s="35"/>
      <c r="B127" s="36"/>
      <c r="C127" s="192" t="s">
        <v>288</v>
      </c>
      <c r="D127" s="192" t="s">
        <v>241</v>
      </c>
      <c r="E127" s="193" t="s">
        <v>9220</v>
      </c>
      <c r="F127" s="194" t="s">
        <v>9221</v>
      </c>
      <c r="G127" s="195" t="s">
        <v>674</v>
      </c>
      <c r="H127" s="196">
        <v>1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5594</v>
      </c>
      <c r="AT127" s="203" t="s">
        <v>241</v>
      </c>
      <c r="AU127" s="203" t="s">
        <v>86</v>
      </c>
      <c r="AY127" s="18" t="s">
        <v>239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5594</v>
      </c>
      <c r="BM127" s="203" t="s">
        <v>9222</v>
      </c>
    </row>
    <row r="128" spans="1:65" s="2" customFormat="1" ht="44.25" customHeight="1">
      <c r="A128" s="35"/>
      <c r="B128" s="36"/>
      <c r="C128" s="192" t="s">
        <v>299</v>
      </c>
      <c r="D128" s="192" t="s">
        <v>241</v>
      </c>
      <c r="E128" s="193" t="s">
        <v>9223</v>
      </c>
      <c r="F128" s="194" t="s">
        <v>9224</v>
      </c>
      <c r="G128" s="195" t="s">
        <v>674</v>
      </c>
      <c r="H128" s="196">
        <v>2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5594</v>
      </c>
      <c r="AT128" s="203" t="s">
        <v>241</v>
      </c>
      <c r="AU128" s="203" t="s">
        <v>86</v>
      </c>
      <c r="AY128" s="18" t="s">
        <v>239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5594</v>
      </c>
      <c r="BM128" s="203" t="s">
        <v>9225</v>
      </c>
    </row>
    <row r="129" spans="1:65" s="2" customFormat="1" ht="24.2" customHeight="1">
      <c r="A129" s="35"/>
      <c r="B129" s="36"/>
      <c r="C129" s="192" t="s">
        <v>309</v>
      </c>
      <c r="D129" s="192" t="s">
        <v>241</v>
      </c>
      <c r="E129" s="193" t="s">
        <v>9226</v>
      </c>
      <c r="F129" s="194" t="s">
        <v>9227</v>
      </c>
      <c r="G129" s="195" t="s">
        <v>674</v>
      </c>
      <c r="H129" s="196">
        <v>1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5594</v>
      </c>
      <c r="AT129" s="203" t="s">
        <v>241</v>
      </c>
      <c r="AU129" s="203" t="s">
        <v>86</v>
      </c>
      <c r="AY129" s="18" t="s">
        <v>239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5594</v>
      </c>
      <c r="BM129" s="203" t="s">
        <v>9228</v>
      </c>
    </row>
    <row r="130" spans="1:65" s="2" customFormat="1" ht="24.2" customHeight="1">
      <c r="A130" s="35"/>
      <c r="B130" s="36"/>
      <c r="C130" s="192" t="s">
        <v>319</v>
      </c>
      <c r="D130" s="192" t="s">
        <v>241</v>
      </c>
      <c r="E130" s="193" t="s">
        <v>9229</v>
      </c>
      <c r="F130" s="194" t="s">
        <v>9230</v>
      </c>
      <c r="G130" s="195" t="s">
        <v>674</v>
      </c>
      <c r="H130" s="196">
        <v>1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5594</v>
      </c>
      <c r="AT130" s="203" t="s">
        <v>241</v>
      </c>
      <c r="AU130" s="203" t="s">
        <v>86</v>
      </c>
      <c r="AY130" s="18" t="s">
        <v>239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5594</v>
      </c>
      <c r="BM130" s="203" t="s">
        <v>9231</v>
      </c>
    </row>
    <row r="131" spans="1:65" s="2" customFormat="1" ht="62.65" customHeight="1">
      <c r="A131" s="35"/>
      <c r="B131" s="36"/>
      <c r="C131" s="192" t="s">
        <v>327</v>
      </c>
      <c r="D131" s="192" t="s">
        <v>241</v>
      </c>
      <c r="E131" s="193" t="s">
        <v>9232</v>
      </c>
      <c r="F131" s="194" t="s">
        <v>9233</v>
      </c>
      <c r="G131" s="195" t="s">
        <v>674</v>
      </c>
      <c r="H131" s="196">
        <v>2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5594</v>
      </c>
      <c r="AT131" s="203" t="s">
        <v>241</v>
      </c>
      <c r="AU131" s="203" t="s">
        <v>86</v>
      </c>
      <c r="AY131" s="18" t="s">
        <v>239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5594</v>
      </c>
      <c r="BM131" s="203" t="s">
        <v>9234</v>
      </c>
    </row>
    <row r="132" spans="1:65" s="2" customFormat="1" ht="62.65" customHeight="1">
      <c r="A132" s="35"/>
      <c r="B132" s="36"/>
      <c r="C132" s="192" t="s">
        <v>151</v>
      </c>
      <c r="D132" s="192" t="s">
        <v>241</v>
      </c>
      <c r="E132" s="193" t="s">
        <v>9235</v>
      </c>
      <c r="F132" s="194" t="s">
        <v>9236</v>
      </c>
      <c r="G132" s="195" t="s">
        <v>674</v>
      </c>
      <c r="H132" s="196">
        <v>2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5594</v>
      </c>
      <c r="AT132" s="203" t="s">
        <v>241</v>
      </c>
      <c r="AU132" s="203" t="s">
        <v>86</v>
      </c>
      <c r="AY132" s="18" t="s">
        <v>239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5594</v>
      </c>
      <c r="BM132" s="203" t="s">
        <v>9237</v>
      </c>
    </row>
    <row r="133" spans="1:65" s="2" customFormat="1" ht="37.9" customHeight="1">
      <c r="A133" s="35"/>
      <c r="B133" s="36"/>
      <c r="C133" s="192" t="s">
        <v>154</v>
      </c>
      <c r="D133" s="192" t="s">
        <v>241</v>
      </c>
      <c r="E133" s="193" t="s">
        <v>9238</v>
      </c>
      <c r="F133" s="194" t="s">
        <v>9239</v>
      </c>
      <c r="G133" s="195" t="s">
        <v>674</v>
      </c>
      <c r="H133" s="196">
        <v>1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5594</v>
      </c>
      <c r="AT133" s="203" t="s">
        <v>241</v>
      </c>
      <c r="AU133" s="203" t="s">
        <v>86</v>
      </c>
      <c r="AY133" s="18" t="s">
        <v>239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5594</v>
      </c>
      <c r="BM133" s="203" t="s">
        <v>9240</v>
      </c>
    </row>
    <row r="134" spans="1:65" s="2" customFormat="1" ht="49.15" customHeight="1">
      <c r="A134" s="35"/>
      <c r="B134" s="36"/>
      <c r="C134" s="192" t="s">
        <v>157</v>
      </c>
      <c r="D134" s="192" t="s">
        <v>241</v>
      </c>
      <c r="E134" s="193" t="s">
        <v>9241</v>
      </c>
      <c r="F134" s="194" t="s">
        <v>9242</v>
      </c>
      <c r="G134" s="195" t="s">
        <v>674</v>
      </c>
      <c r="H134" s="196">
        <v>1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5594</v>
      </c>
      <c r="AT134" s="203" t="s">
        <v>241</v>
      </c>
      <c r="AU134" s="203" t="s">
        <v>86</v>
      </c>
      <c r="AY134" s="18" t="s">
        <v>239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5594</v>
      </c>
      <c r="BM134" s="203" t="s">
        <v>9243</v>
      </c>
    </row>
    <row r="135" spans="1:65" s="2" customFormat="1" ht="33" customHeight="1">
      <c r="A135" s="35"/>
      <c r="B135" s="36"/>
      <c r="C135" s="192" t="s">
        <v>161</v>
      </c>
      <c r="D135" s="192" t="s">
        <v>241</v>
      </c>
      <c r="E135" s="193" t="s">
        <v>9244</v>
      </c>
      <c r="F135" s="194" t="s">
        <v>9245</v>
      </c>
      <c r="G135" s="195" t="s">
        <v>674</v>
      </c>
      <c r="H135" s="196">
        <v>1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5594</v>
      </c>
      <c r="AT135" s="203" t="s">
        <v>241</v>
      </c>
      <c r="AU135" s="203" t="s">
        <v>86</v>
      </c>
      <c r="AY135" s="18" t="s">
        <v>239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5594</v>
      </c>
      <c r="BM135" s="203" t="s">
        <v>9246</v>
      </c>
    </row>
    <row r="136" spans="1:65" s="2" customFormat="1" ht="24.2" customHeight="1">
      <c r="A136" s="35"/>
      <c r="B136" s="36"/>
      <c r="C136" s="192" t="s">
        <v>164</v>
      </c>
      <c r="D136" s="192" t="s">
        <v>241</v>
      </c>
      <c r="E136" s="193" t="s">
        <v>9247</v>
      </c>
      <c r="F136" s="194" t="s">
        <v>9248</v>
      </c>
      <c r="G136" s="195" t="s">
        <v>674</v>
      </c>
      <c r="H136" s="196">
        <v>1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5594</v>
      </c>
      <c r="AT136" s="203" t="s">
        <v>241</v>
      </c>
      <c r="AU136" s="203" t="s">
        <v>86</v>
      </c>
      <c r="AY136" s="18" t="s">
        <v>239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5594</v>
      </c>
      <c r="BM136" s="203" t="s">
        <v>9249</v>
      </c>
    </row>
    <row r="137" spans="1:65" s="2" customFormat="1" ht="24.2" customHeight="1">
      <c r="A137" s="35"/>
      <c r="B137" s="36"/>
      <c r="C137" s="192" t="s">
        <v>8</v>
      </c>
      <c r="D137" s="192" t="s">
        <v>241</v>
      </c>
      <c r="E137" s="193" t="s">
        <v>9250</v>
      </c>
      <c r="F137" s="194" t="s">
        <v>9251</v>
      </c>
      <c r="G137" s="195" t="s">
        <v>674</v>
      </c>
      <c r="H137" s="196">
        <v>1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5594</v>
      </c>
      <c r="AT137" s="203" t="s">
        <v>241</v>
      </c>
      <c r="AU137" s="203" t="s">
        <v>86</v>
      </c>
      <c r="AY137" s="18" t="s">
        <v>239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5594</v>
      </c>
      <c r="BM137" s="203" t="s">
        <v>9252</v>
      </c>
    </row>
    <row r="138" spans="1:65" s="2" customFormat="1" ht="37.9" customHeight="1">
      <c r="A138" s="35"/>
      <c r="B138" s="36"/>
      <c r="C138" s="192" t="s">
        <v>169</v>
      </c>
      <c r="D138" s="192" t="s">
        <v>241</v>
      </c>
      <c r="E138" s="193" t="s">
        <v>9253</v>
      </c>
      <c r="F138" s="194" t="s">
        <v>9254</v>
      </c>
      <c r="G138" s="195" t="s">
        <v>674</v>
      </c>
      <c r="H138" s="196">
        <v>1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5594</v>
      </c>
      <c r="AT138" s="203" t="s">
        <v>241</v>
      </c>
      <c r="AU138" s="203" t="s">
        <v>86</v>
      </c>
      <c r="AY138" s="18" t="s">
        <v>239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5594</v>
      </c>
      <c r="BM138" s="203" t="s">
        <v>9255</v>
      </c>
    </row>
    <row r="139" spans="1:65" s="2" customFormat="1" ht="44.25" customHeight="1">
      <c r="A139" s="35"/>
      <c r="B139" s="36"/>
      <c r="C139" s="192" t="s">
        <v>172</v>
      </c>
      <c r="D139" s="192" t="s">
        <v>241</v>
      </c>
      <c r="E139" s="193" t="s">
        <v>9256</v>
      </c>
      <c r="F139" s="194" t="s">
        <v>9257</v>
      </c>
      <c r="G139" s="195" t="s">
        <v>674</v>
      </c>
      <c r="H139" s="196">
        <v>4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5594</v>
      </c>
      <c r="AT139" s="203" t="s">
        <v>241</v>
      </c>
      <c r="AU139" s="203" t="s">
        <v>86</v>
      </c>
      <c r="AY139" s="18" t="s">
        <v>239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5594</v>
      </c>
      <c r="BM139" s="203" t="s">
        <v>9258</v>
      </c>
    </row>
    <row r="140" spans="1:65" s="2" customFormat="1" ht="49.15" customHeight="1">
      <c r="A140" s="35"/>
      <c r="B140" s="36"/>
      <c r="C140" s="192" t="s">
        <v>394</v>
      </c>
      <c r="D140" s="192" t="s">
        <v>241</v>
      </c>
      <c r="E140" s="193" t="s">
        <v>9259</v>
      </c>
      <c r="F140" s="194" t="s">
        <v>9260</v>
      </c>
      <c r="G140" s="195" t="s">
        <v>674</v>
      </c>
      <c r="H140" s="196">
        <v>20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5594</v>
      </c>
      <c r="AT140" s="203" t="s">
        <v>241</v>
      </c>
      <c r="AU140" s="203" t="s">
        <v>86</v>
      </c>
      <c r="AY140" s="18" t="s">
        <v>239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5594</v>
      </c>
      <c r="BM140" s="203" t="s">
        <v>9261</v>
      </c>
    </row>
    <row r="141" spans="1:65" s="2" customFormat="1" ht="62.65" customHeight="1">
      <c r="A141" s="35"/>
      <c r="B141" s="36"/>
      <c r="C141" s="192" t="s">
        <v>396</v>
      </c>
      <c r="D141" s="192" t="s">
        <v>241</v>
      </c>
      <c r="E141" s="193" t="s">
        <v>9262</v>
      </c>
      <c r="F141" s="194" t="s">
        <v>9263</v>
      </c>
      <c r="G141" s="195" t="s">
        <v>674</v>
      </c>
      <c r="H141" s="196">
        <v>20</v>
      </c>
      <c r="I141" s="197"/>
      <c r="J141" s="198">
        <f t="shared" si="0"/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5594</v>
      </c>
      <c r="AT141" s="203" t="s">
        <v>241</v>
      </c>
      <c r="AU141" s="203" t="s">
        <v>86</v>
      </c>
      <c r="AY141" s="18" t="s">
        <v>239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5594</v>
      </c>
      <c r="BM141" s="203" t="s">
        <v>9264</v>
      </c>
    </row>
    <row r="142" spans="1:65" s="2" customFormat="1" ht="49.15" customHeight="1">
      <c r="A142" s="35"/>
      <c r="B142" s="36"/>
      <c r="C142" s="192" t="s">
        <v>401</v>
      </c>
      <c r="D142" s="192" t="s">
        <v>241</v>
      </c>
      <c r="E142" s="193" t="s">
        <v>9265</v>
      </c>
      <c r="F142" s="194" t="s">
        <v>9266</v>
      </c>
      <c r="G142" s="195" t="s">
        <v>674</v>
      </c>
      <c r="H142" s="196">
        <v>1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5594</v>
      </c>
      <c r="AT142" s="203" t="s">
        <v>241</v>
      </c>
      <c r="AU142" s="203" t="s">
        <v>86</v>
      </c>
      <c r="AY142" s="18" t="s">
        <v>239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5594</v>
      </c>
      <c r="BM142" s="203" t="s">
        <v>9267</v>
      </c>
    </row>
    <row r="143" spans="1:65" s="13" customFormat="1" ht="11.25">
      <c r="B143" s="210"/>
      <c r="C143" s="211"/>
      <c r="D143" s="212" t="s">
        <v>250</v>
      </c>
      <c r="E143" s="213" t="s">
        <v>1</v>
      </c>
      <c r="F143" s="214" t="s">
        <v>9268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250</v>
      </c>
      <c r="AU143" s="220" t="s">
        <v>86</v>
      </c>
      <c r="AV143" s="13" t="s">
        <v>83</v>
      </c>
      <c r="AW143" s="13" t="s">
        <v>31</v>
      </c>
      <c r="AX143" s="13" t="s">
        <v>75</v>
      </c>
      <c r="AY143" s="220" t="s">
        <v>239</v>
      </c>
    </row>
    <row r="144" spans="1:65" s="14" customFormat="1" ht="11.25">
      <c r="B144" s="221"/>
      <c r="C144" s="222"/>
      <c r="D144" s="212" t="s">
        <v>250</v>
      </c>
      <c r="E144" s="223" t="s">
        <v>1</v>
      </c>
      <c r="F144" s="224" t="s">
        <v>83</v>
      </c>
      <c r="G144" s="222"/>
      <c r="H144" s="225">
        <v>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250</v>
      </c>
      <c r="AU144" s="231" t="s">
        <v>86</v>
      </c>
      <c r="AV144" s="14" t="s">
        <v>86</v>
      </c>
      <c r="AW144" s="14" t="s">
        <v>31</v>
      </c>
      <c r="AX144" s="14" t="s">
        <v>83</v>
      </c>
      <c r="AY144" s="231" t="s">
        <v>239</v>
      </c>
    </row>
    <row r="145" spans="1:65" s="2" customFormat="1" ht="44.25" customHeight="1">
      <c r="A145" s="35"/>
      <c r="B145" s="36"/>
      <c r="C145" s="192" t="s">
        <v>7</v>
      </c>
      <c r="D145" s="192" t="s">
        <v>241</v>
      </c>
      <c r="E145" s="193" t="s">
        <v>9269</v>
      </c>
      <c r="F145" s="194" t="s">
        <v>9270</v>
      </c>
      <c r="G145" s="195" t="s">
        <v>674</v>
      </c>
      <c r="H145" s="196">
        <v>1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5594</v>
      </c>
      <c r="AT145" s="203" t="s">
        <v>241</v>
      </c>
      <c r="AU145" s="203" t="s">
        <v>86</v>
      </c>
      <c r="AY145" s="18" t="s">
        <v>239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5594</v>
      </c>
      <c r="BM145" s="203" t="s">
        <v>9271</v>
      </c>
    </row>
    <row r="146" spans="1:65" s="13" customFormat="1" ht="11.25">
      <c r="B146" s="210"/>
      <c r="C146" s="211"/>
      <c r="D146" s="212" t="s">
        <v>250</v>
      </c>
      <c r="E146" s="213" t="s">
        <v>1</v>
      </c>
      <c r="F146" s="214" t="s">
        <v>9272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250</v>
      </c>
      <c r="AU146" s="220" t="s">
        <v>86</v>
      </c>
      <c r="AV146" s="13" t="s">
        <v>83</v>
      </c>
      <c r="AW146" s="13" t="s">
        <v>31</v>
      </c>
      <c r="AX146" s="13" t="s">
        <v>75</v>
      </c>
      <c r="AY146" s="220" t="s">
        <v>239</v>
      </c>
    </row>
    <row r="147" spans="1:65" s="14" customFormat="1" ht="11.25">
      <c r="B147" s="221"/>
      <c r="C147" s="222"/>
      <c r="D147" s="212" t="s">
        <v>250</v>
      </c>
      <c r="E147" s="223" t="s">
        <v>1</v>
      </c>
      <c r="F147" s="224" t="s">
        <v>83</v>
      </c>
      <c r="G147" s="222"/>
      <c r="H147" s="225">
        <v>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250</v>
      </c>
      <c r="AU147" s="231" t="s">
        <v>86</v>
      </c>
      <c r="AV147" s="14" t="s">
        <v>86</v>
      </c>
      <c r="AW147" s="14" t="s">
        <v>31</v>
      </c>
      <c r="AX147" s="14" t="s">
        <v>83</v>
      </c>
      <c r="AY147" s="231" t="s">
        <v>239</v>
      </c>
    </row>
    <row r="148" spans="1:65" s="2" customFormat="1" ht="16.5" customHeight="1">
      <c r="A148" s="35"/>
      <c r="B148" s="36"/>
      <c r="C148" s="192" t="s">
        <v>426</v>
      </c>
      <c r="D148" s="192" t="s">
        <v>241</v>
      </c>
      <c r="E148" s="193" t="s">
        <v>9273</v>
      </c>
      <c r="F148" s="194" t="s">
        <v>9274</v>
      </c>
      <c r="G148" s="195" t="s">
        <v>674</v>
      </c>
      <c r="H148" s="196">
        <v>2</v>
      </c>
      <c r="I148" s="197"/>
      <c r="J148" s="198">
        <f t="shared" ref="J148:J155" si="10">ROUND(I148*H148,2)</f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 t="shared" ref="P148:P155" si="11">O148*H148</f>
        <v>0</v>
      </c>
      <c r="Q148" s="201">
        <v>0</v>
      </c>
      <c r="R148" s="201">
        <f t="shared" ref="R148:R155" si="12">Q148*H148</f>
        <v>0</v>
      </c>
      <c r="S148" s="201">
        <v>0</v>
      </c>
      <c r="T148" s="202">
        <f t="shared" ref="T148:T155" si="1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5594</v>
      </c>
      <c r="AT148" s="203" t="s">
        <v>241</v>
      </c>
      <c r="AU148" s="203" t="s">
        <v>86</v>
      </c>
      <c r="AY148" s="18" t="s">
        <v>239</v>
      </c>
      <c r="BE148" s="204">
        <f t="shared" ref="BE148:BE155" si="14">IF(N148="základní",J148,0)</f>
        <v>0</v>
      </c>
      <c r="BF148" s="204">
        <f t="shared" ref="BF148:BF155" si="15">IF(N148="snížená",J148,0)</f>
        <v>0</v>
      </c>
      <c r="BG148" s="204">
        <f t="shared" ref="BG148:BG155" si="16">IF(N148="zákl. přenesená",J148,0)</f>
        <v>0</v>
      </c>
      <c r="BH148" s="204">
        <f t="shared" ref="BH148:BH155" si="17">IF(N148="sníž. přenesená",J148,0)</f>
        <v>0</v>
      </c>
      <c r="BI148" s="204">
        <f t="shared" ref="BI148:BI155" si="18">IF(N148="nulová",J148,0)</f>
        <v>0</v>
      </c>
      <c r="BJ148" s="18" t="s">
        <v>83</v>
      </c>
      <c r="BK148" s="204">
        <f t="shared" ref="BK148:BK155" si="19">ROUND(I148*H148,2)</f>
        <v>0</v>
      </c>
      <c r="BL148" s="18" t="s">
        <v>5594</v>
      </c>
      <c r="BM148" s="203" t="s">
        <v>9275</v>
      </c>
    </row>
    <row r="149" spans="1:65" s="2" customFormat="1" ht="24.2" customHeight="1">
      <c r="A149" s="35"/>
      <c r="B149" s="36"/>
      <c r="C149" s="192" t="s">
        <v>441</v>
      </c>
      <c r="D149" s="192" t="s">
        <v>241</v>
      </c>
      <c r="E149" s="193" t="s">
        <v>9276</v>
      </c>
      <c r="F149" s="194" t="s">
        <v>9277</v>
      </c>
      <c r="G149" s="195" t="s">
        <v>674</v>
      </c>
      <c r="H149" s="196">
        <v>2</v>
      </c>
      <c r="I149" s="197"/>
      <c r="J149" s="198">
        <f t="shared" si="10"/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5594</v>
      </c>
      <c r="AT149" s="203" t="s">
        <v>241</v>
      </c>
      <c r="AU149" s="203" t="s">
        <v>86</v>
      </c>
      <c r="AY149" s="18" t="s">
        <v>239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8" t="s">
        <v>83</v>
      </c>
      <c r="BK149" s="204">
        <f t="shared" si="19"/>
        <v>0</v>
      </c>
      <c r="BL149" s="18" t="s">
        <v>5594</v>
      </c>
      <c r="BM149" s="203" t="s">
        <v>9278</v>
      </c>
    </row>
    <row r="150" spans="1:65" s="2" customFormat="1" ht="33" customHeight="1">
      <c r="A150" s="35"/>
      <c r="B150" s="36"/>
      <c r="C150" s="192" t="s">
        <v>454</v>
      </c>
      <c r="D150" s="192" t="s">
        <v>241</v>
      </c>
      <c r="E150" s="193" t="s">
        <v>9279</v>
      </c>
      <c r="F150" s="194" t="s">
        <v>9280</v>
      </c>
      <c r="G150" s="195" t="s">
        <v>1610</v>
      </c>
      <c r="H150" s="196">
        <v>2</v>
      </c>
      <c r="I150" s="197"/>
      <c r="J150" s="198">
        <f t="shared" si="10"/>
        <v>0</v>
      </c>
      <c r="K150" s="194" t="s">
        <v>1</v>
      </c>
      <c r="L150" s="40"/>
      <c r="M150" s="199" t="s">
        <v>1</v>
      </c>
      <c r="N150" s="200" t="s">
        <v>40</v>
      </c>
      <c r="O150" s="72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5594</v>
      </c>
      <c r="AT150" s="203" t="s">
        <v>241</v>
      </c>
      <c r="AU150" s="203" t="s">
        <v>86</v>
      </c>
      <c r="AY150" s="18" t="s">
        <v>239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8" t="s">
        <v>83</v>
      </c>
      <c r="BK150" s="204">
        <f t="shared" si="19"/>
        <v>0</v>
      </c>
      <c r="BL150" s="18" t="s">
        <v>5594</v>
      </c>
      <c r="BM150" s="203" t="s">
        <v>9281</v>
      </c>
    </row>
    <row r="151" spans="1:65" s="2" customFormat="1" ht="37.9" customHeight="1">
      <c r="A151" s="35"/>
      <c r="B151" s="36"/>
      <c r="C151" s="192" t="s">
        <v>459</v>
      </c>
      <c r="D151" s="192" t="s">
        <v>241</v>
      </c>
      <c r="E151" s="193" t="s">
        <v>9282</v>
      </c>
      <c r="F151" s="194" t="s">
        <v>9283</v>
      </c>
      <c r="G151" s="195" t="s">
        <v>674</v>
      </c>
      <c r="H151" s="196">
        <v>4</v>
      </c>
      <c r="I151" s="197"/>
      <c r="J151" s="198">
        <f t="shared" si="1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5594</v>
      </c>
      <c r="AT151" s="203" t="s">
        <v>241</v>
      </c>
      <c r="AU151" s="203" t="s">
        <v>86</v>
      </c>
      <c r="AY151" s="18" t="s">
        <v>239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8" t="s">
        <v>83</v>
      </c>
      <c r="BK151" s="204">
        <f t="shared" si="19"/>
        <v>0</v>
      </c>
      <c r="BL151" s="18" t="s">
        <v>5594</v>
      </c>
      <c r="BM151" s="203" t="s">
        <v>9284</v>
      </c>
    </row>
    <row r="152" spans="1:65" s="2" customFormat="1" ht="37.9" customHeight="1">
      <c r="A152" s="35"/>
      <c r="B152" s="36"/>
      <c r="C152" s="192" t="s">
        <v>475</v>
      </c>
      <c r="D152" s="192" t="s">
        <v>241</v>
      </c>
      <c r="E152" s="193" t="s">
        <v>9285</v>
      </c>
      <c r="F152" s="194" t="s">
        <v>9286</v>
      </c>
      <c r="G152" s="195" t="s">
        <v>674</v>
      </c>
      <c r="H152" s="196">
        <v>4</v>
      </c>
      <c r="I152" s="197"/>
      <c r="J152" s="198">
        <f t="shared" si="10"/>
        <v>0</v>
      </c>
      <c r="K152" s="194" t="s">
        <v>1</v>
      </c>
      <c r="L152" s="40"/>
      <c r="M152" s="199" t="s">
        <v>1</v>
      </c>
      <c r="N152" s="200" t="s">
        <v>40</v>
      </c>
      <c r="O152" s="72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5594</v>
      </c>
      <c r="AT152" s="203" t="s">
        <v>241</v>
      </c>
      <c r="AU152" s="203" t="s">
        <v>86</v>
      </c>
      <c r="AY152" s="18" t="s">
        <v>239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18" t="s">
        <v>83</v>
      </c>
      <c r="BK152" s="204">
        <f t="shared" si="19"/>
        <v>0</v>
      </c>
      <c r="BL152" s="18" t="s">
        <v>5594</v>
      </c>
      <c r="BM152" s="203" t="s">
        <v>9287</v>
      </c>
    </row>
    <row r="153" spans="1:65" s="2" customFormat="1" ht="24.2" customHeight="1">
      <c r="A153" s="35"/>
      <c r="B153" s="36"/>
      <c r="C153" s="192" t="s">
        <v>488</v>
      </c>
      <c r="D153" s="192" t="s">
        <v>241</v>
      </c>
      <c r="E153" s="193" t="s">
        <v>9288</v>
      </c>
      <c r="F153" s="194" t="s">
        <v>9289</v>
      </c>
      <c r="G153" s="195" t="s">
        <v>674</v>
      </c>
      <c r="H153" s="196">
        <v>8</v>
      </c>
      <c r="I153" s="197"/>
      <c r="J153" s="198">
        <f t="shared" si="10"/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5594</v>
      </c>
      <c r="AT153" s="203" t="s">
        <v>241</v>
      </c>
      <c r="AU153" s="203" t="s">
        <v>86</v>
      </c>
      <c r="AY153" s="18" t="s">
        <v>239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18" t="s">
        <v>83</v>
      </c>
      <c r="BK153" s="204">
        <f t="shared" si="19"/>
        <v>0</v>
      </c>
      <c r="BL153" s="18" t="s">
        <v>5594</v>
      </c>
      <c r="BM153" s="203" t="s">
        <v>9290</v>
      </c>
    </row>
    <row r="154" spans="1:65" s="2" customFormat="1" ht="37.9" customHeight="1">
      <c r="A154" s="35"/>
      <c r="B154" s="36"/>
      <c r="C154" s="192" t="s">
        <v>493</v>
      </c>
      <c r="D154" s="192" t="s">
        <v>241</v>
      </c>
      <c r="E154" s="193" t="s">
        <v>9291</v>
      </c>
      <c r="F154" s="194" t="s">
        <v>9292</v>
      </c>
      <c r="G154" s="195" t="s">
        <v>674</v>
      </c>
      <c r="H154" s="196">
        <v>4</v>
      </c>
      <c r="I154" s="197"/>
      <c r="J154" s="198">
        <f t="shared" si="10"/>
        <v>0</v>
      </c>
      <c r="K154" s="194" t="s">
        <v>1</v>
      </c>
      <c r="L154" s="40"/>
      <c r="M154" s="199" t="s">
        <v>1</v>
      </c>
      <c r="N154" s="200" t="s">
        <v>40</v>
      </c>
      <c r="O154" s="72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5594</v>
      </c>
      <c r="AT154" s="203" t="s">
        <v>241</v>
      </c>
      <c r="AU154" s="203" t="s">
        <v>86</v>
      </c>
      <c r="AY154" s="18" t="s">
        <v>239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8" t="s">
        <v>83</v>
      </c>
      <c r="BK154" s="204">
        <f t="shared" si="19"/>
        <v>0</v>
      </c>
      <c r="BL154" s="18" t="s">
        <v>5594</v>
      </c>
      <c r="BM154" s="203" t="s">
        <v>9293</v>
      </c>
    </row>
    <row r="155" spans="1:65" s="2" customFormat="1" ht="37.9" customHeight="1">
      <c r="A155" s="35"/>
      <c r="B155" s="36"/>
      <c r="C155" s="192" t="s">
        <v>501</v>
      </c>
      <c r="D155" s="192" t="s">
        <v>241</v>
      </c>
      <c r="E155" s="193" t="s">
        <v>9294</v>
      </c>
      <c r="F155" s="194" t="s">
        <v>9295</v>
      </c>
      <c r="G155" s="195" t="s">
        <v>674</v>
      </c>
      <c r="H155" s="196">
        <v>38</v>
      </c>
      <c r="I155" s="197"/>
      <c r="J155" s="198">
        <f t="shared" si="10"/>
        <v>0</v>
      </c>
      <c r="K155" s="194" t="s">
        <v>1</v>
      </c>
      <c r="L155" s="40"/>
      <c r="M155" s="199" t="s">
        <v>1</v>
      </c>
      <c r="N155" s="200" t="s">
        <v>40</v>
      </c>
      <c r="O155" s="72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5594</v>
      </c>
      <c r="AT155" s="203" t="s">
        <v>241</v>
      </c>
      <c r="AU155" s="203" t="s">
        <v>86</v>
      </c>
      <c r="AY155" s="18" t="s">
        <v>239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8" t="s">
        <v>83</v>
      </c>
      <c r="BK155" s="204">
        <f t="shared" si="19"/>
        <v>0</v>
      </c>
      <c r="BL155" s="18" t="s">
        <v>5594</v>
      </c>
      <c r="BM155" s="203" t="s">
        <v>9296</v>
      </c>
    </row>
    <row r="156" spans="1:65" s="13" customFormat="1" ht="11.25">
      <c r="B156" s="210"/>
      <c r="C156" s="211"/>
      <c r="D156" s="212" t="s">
        <v>250</v>
      </c>
      <c r="E156" s="213" t="s">
        <v>1</v>
      </c>
      <c r="F156" s="214" t="s">
        <v>9297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250</v>
      </c>
      <c r="AU156" s="220" t="s">
        <v>86</v>
      </c>
      <c r="AV156" s="13" t="s">
        <v>83</v>
      </c>
      <c r="AW156" s="13" t="s">
        <v>31</v>
      </c>
      <c r="AX156" s="13" t="s">
        <v>75</v>
      </c>
      <c r="AY156" s="220" t="s">
        <v>239</v>
      </c>
    </row>
    <row r="157" spans="1:65" s="14" customFormat="1" ht="11.25">
      <c r="B157" s="221"/>
      <c r="C157" s="222"/>
      <c r="D157" s="212" t="s">
        <v>250</v>
      </c>
      <c r="E157" s="223" t="s">
        <v>1</v>
      </c>
      <c r="F157" s="224" t="s">
        <v>578</v>
      </c>
      <c r="G157" s="222"/>
      <c r="H157" s="225">
        <v>38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250</v>
      </c>
      <c r="AU157" s="231" t="s">
        <v>86</v>
      </c>
      <c r="AV157" s="14" t="s">
        <v>86</v>
      </c>
      <c r="AW157" s="14" t="s">
        <v>31</v>
      </c>
      <c r="AX157" s="14" t="s">
        <v>83</v>
      </c>
      <c r="AY157" s="231" t="s">
        <v>239</v>
      </c>
    </row>
    <row r="158" spans="1:65" s="2" customFormat="1" ht="37.9" customHeight="1">
      <c r="A158" s="35"/>
      <c r="B158" s="36"/>
      <c r="C158" s="192" t="s">
        <v>510</v>
      </c>
      <c r="D158" s="192" t="s">
        <v>241</v>
      </c>
      <c r="E158" s="193" t="s">
        <v>9298</v>
      </c>
      <c r="F158" s="194" t="s">
        <v>9299</v>
      </c>
      <c r="G158" s="195" t="s">
        <v>674</v>
      </c>
      <c r="H158" s="196">
        <v>2</v>
      </c>
      <c r="I158" s="197"/>
      <c r="J158" s="198">
        <f>ROUND(I158*H158,2)</f>
        <v>0</v>
      </c>
      <c r="K158" s="194" t="s">
        <v>1</v>
      </c>
      <c r="L158" s="40"/>
      <c r="M158" s="199" t="s">
        <v>1</v>
      </c>
      <c r="N158" s="200" t="s">
        <v>40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5594</v>
      </c>
      <c r="AT158" s="203" t="s">
        <v>241</v>
      </c>
      <c r="AU158" s="203" t="s">
        <v>86</v>
      </c>
      <c r="AY158" s="18" t="s">
        <v>239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5594</v>
      </c>
      <c r="BM158" s="203" t="s">
        <v>9300</v>
      </c>
    </row>
    <row r="159" spans="1:65" s="13" customFormat="1" ht="11.25">
      <c r="B159" s="210"/>
      <c r="C159" s="211"/>
      <c r="D159" s="212" t="s">
        <v>250</v>
      </c>
      <c r="E159" s="213" t="s">
        <v>1</v>
      </c>
      <c r="F159" s="214" t="s">
        <v>9301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250</v>
      </c>
      <c r="AU159" s="220" t="s">
        <v>86</v>
      </c>
      <c r="AV159" s="13" t="s">
        <v>83</v>
      </c>
      <c r="AW159" s="13" t="s">
        <v>31</v>
      </c>
      <c r="AX159" s="13" t="s">
        <v>75</v>
      </c>
      <c r="AY159" s="220" t="s">
        <v>239</v>
      </c>
    </row>
    <row r="160" spans="1:65" s="14" customFormat="1" ht="11.25">
      <c r="B160" s="221"/>
      <c r="C160" s="222"/>
      <c r="D160" s="212" t="s">
        <v>250</v>
      </c>
      <c r="E160" s="223" t="s">
        <v>1</v>
      </c>
      <c r="F160" s="224" t="s">
        <v>86</v>
      </c>
      <c r="G160" s="222"/>
      <c r="H160" s="225">
        <v>2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250</v>
      </c>
      <c r="AU160" s="231" t="s">
        <v>86</v>
      </c>
      <c r="AV160" s="14" t="s">
        <v>86</v>
      </c>
      <c r="AW160" s="14" t="s">
        <v>31</v>
      </c>
      <c r="AX160" s="14" t="s">
        <v>83</v>
      </c>
      <c r="AY160" s="231" t="s">
        <v>239</v>
      </c>
    </row>
    <row r="161" spans="1:65" s="2" customFormat="1" ht="21.75" customHeight="1">
      <c r="A161" s="35"/>
      <c r="B161" s="36"/>
      <c r="C161" s="192" t="s">
        <v>516</v>
      </c>
      <c r="D161" s="192" t="s">
        <v>241</v>
      </c>
      <c r="E161" s="193" t="s">
        <v>9302</v>
      </c>
      <c r="F161" s="194" t="s">
        <v>9303</v>
      </c>
      <c r="G161" s="195" t="s">
        <v>674</v>
      </c>
      <c r="H161" s="196">
        <v>1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5594</v>
      </c>
      <c r="AT161" s="203" t="s">
        <v>241</v>
      </c>
      <c r="AU161" s="203" t="s">
        <v>86</v>
      </c>
      <c r="AY161" s="18" t="s">
        <v>239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5594</v>
      </c>
      <c r="BM161" s="203" t="s">
        <v>9304</v>
      </c>
    </row>
    <row r="162" spans="1:65" s="13" customFormat="1" ht="11.25">
      <c r="B162" s="210"/>
      <c r="C162" s="211"/>
      <c r="D162" s="212" t="s">
        <v>250</v>
      </c>
      <c r="E162" s="213" t="s">
        <v>1</v>
      </c>
      <c r="F162" s="214" t="s">
        <v>9301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250</v>
      </c>
      <c r="AU162" s="220" t="s">
        <v>86</v>
      </c>
      <c r="AV162" s="13" t="s">
        <v>83</v>
      </c>
      <c r="AW162" s="13" t="s">
        <v>31</v>
      </c>
      <c r="AX162" s="13" t="s">
        <v>75</v>
      </c>
      <c r="AY162" s="220" t="s">
        <v>239</v>
      </c>
    </row>
    <row r="163" spans="1:65" s="14" customFormat="1" ht="11.25">
      <c r="B163" s="221"/>
      <c r="C163" s="222"/>
      <c r="D163" s="212" t="s">
        <v>250</v>
      </c>
      <c r="E163" s="223" t="s">
        <v>1</v>
      </c>
      <c r="F163" s="224" t="s">
        <v>83</v>
      </c>
      <c r="G163" s="222"/>
      <c r="H163" s="225">
        <v>1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250</v>
      </c>
      <c r="AU163" s="231" t="s">
        <v>86</v>
      </c>
      <c r="AV163" s="14" t="s">
        <v>86</v>
      </c>
      <c r="AW163" s="14" t="s">
        <v>31</v>
      </c>
      <c r="AX163" s="14" t="s">
        <v>83</v>
      </c>
      <c r="AY163" s="231" t="s">
        <v>239</v>
      </c>
    </row>
    <row r="164" spans="1:65" s="2" customFormat="1" ht="24.2" customHeight="1">
      <c r="A164" s="35"/>
      <c r="B164" s="36"/>
      <c r="C164" s="192" t="s">
        <v>531</v>
      </c>
      <c r="D164" s="192" t="s">
        <v>241</v>
      </c>
      <c r="E164" s="193" t="s">
        <v>9305</v>
      </c>
      <c r="F164" s="194" t="s">
        <v>9306</v>
      </c>
      <c r="G164" s="195" t="s">
        <v>674</v>
      </c>
      <c r="H164" s="196">
        <v>1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40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5594</v>
      </c>
      <c r="AT164" s="203" t="s">
        <v>241</v>
      </c>
      <c r="AU164" s="203" t="s">
        <v>86</v>
      </c>
      <c r="AY164" s="18" t="s">
        <v>239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5594</v>
      </c>
      <c r="BM164" s="203" t="s">
        <v>9307</v>
      </c>
    </row>
    <row r="165" spans="1:65" s="2" customFormat="1" ht="37.9" customHeight="1">
      <c r="A165" s="35"/>
      <c r="B165" s="36"/>
      <c r="C165" s="192" t="s">
        <v>537</v>
      </c>
      <c r="D165" s="192" t="s">
        <v>241</v>
      </c>
      <c r="E165" s="193" t="s">
        <v>9308</v>
      </c>
      <c r="F165" s="194" t="s">
        <v>9309</v>
      </c>
      <c r="G165" s="195" t="s">
        <v>674</v>
      </c>
      <c r="H165" s="196">
        <v>1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5594</v>
      </c>
      <c r="AT165" s="203" t="s">
        <v>241</v>
      </c>
      <c r="AU165" s="203" t="s">
        <v>86</v>
      </c>
      <c r="AY165" s="18" t="s">
        <v>239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5594</v>
      </c>
      <c r="BM165" s="203" t="s">
        <v>9310</v>
      </c>
    </row>
    <row r="166" spans="1:65" s="13" customFormat="1" ht="11.25">
      <c r="B166" s="210"/>
      <c r="C166" s="211"/>
      <c r="D166" s="212" t="s">
        <v>250</v>
      </c>
      <c r="E166" s="213" t="s">
        <v>1</v>
      </c>
      <c r="F166" s="214" t="s">
        <v>9311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250</v>
      </c>
      <c r="AU166" s="220" t="s">
        <v>86</v>
      </c>
      <c r="AV166" s="13" t="s">
        <v>83</v>
      </c>
      <c r="AW166" s="13" t="s">
        <v>31</v>
      </c>
      <c r="AX166" s="13" t="s">
        <v>75</v>
      </c>
      <c r="AY166" s="220" t="s">
        <v>239</v>
      </c>
    </row>
    <row r="167" spans="1:65" s="14" customFormat="1" ht="11.25">
      <c r="B167" s="221"/>
      <c r="C167" s="222"/>
      <c r="D167" s="212" t="s">
        <v>250</v>
      </c>
      <c r="E167" s="223" t="s">
        <v>1</v>
      </c>
      <c r="F167" s="224" t="s">
        <v>83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250</v>
      </c>
      <c r="AU167" s="231" t="s">
        <v>86</v>
      </c>
      <c r="AV167" s="14" t="s">
        <v>86</v>
      </c>
      <c r="AW167" s="14" t="s">
        <v>31</v>
      </c>
      <c r="AX167" s="14" t="s">
        <v>83</v>
      </c>
      <c r="AY167" s="231" t="s">
        <v>239</v>
      </c>
    </row>
    <row r="168" spans="1:65" s="2" customFormat="1" ht="24.2" customHeight="1">
      <c r="A168" s="35"/>
      <c r="B168" s="36"/>
      <c r="C168" s="192" t="s">
        <v>541</v>
      </c>
      <c r="D168" s="192" t="s">
        <v>241</v>
      </c>
      <c r="E168" s="193" t="s">
        <v>9312</v>
      </c>
      <c r="F168" s="194" t="s">
        <v>9313</v>
      </c>
      <c r="G168" s="195" t="s">
        <v>674</v>
      </c>
      <c r="H168" s="196">
        <v>1</v>
      </c>
      <c r="I168" s="197"/>
      <c r="J168" s="198">
        <f>ROUND(I168*H168,2)</f>
        <v>0</v>
      </c>
      <c r="K168" s="194" t="s">
        <v>1</v>
      </c>
      <c r="L168" s="40"/>
      <c r="M168" s="199" t="s">
        <v>1</v>
      </c>
      <c r="N168" s="200" t="s">
        <v>40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5594</v>
      </c>
      <c r="AT168" s="203" t="s">
        <v>241</v>
      </c>
      <c r="AU168" s="203" t="s">
        <v>86</v>
      </c>
      <c r="AY168" s="18" t="s">
        <v>239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5594</v>
      </c>
      <c r="BM168" s="203" t="s">
        <v>9314</v>
      </c>
    </row>
    <row r="169" spans="1:65" s="13" customFormat="1" ht="11.25">
      <c r="B169" s="210"/>
      <c r="C169" s="211"/>
      <c r="D169" s="212" t="s">
        <v>250</v>
      </c>
      <c r="E169" s="213" t="s">
        <v>1</v>
      </c>
      <c r="F169" s="214" t="s">
        <v>9311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250</v>
      </c>
      <c r="AU169" s="220" t="s">
        <v>86</v>
      </c>
      <c r="AV169" s="13" t="s">
        <v>83</v>
      </c>
      <c r="AW169" s="13" t="s">
        <v>31</v>
      </c>
      <c r="AX169" s="13" t="s">
        <v>75</v>
      </c>
      <c r="AY169" s="220" t="s">
        <v>239</v>
      </c>
    </row>
    <row r="170" spans="1:65" s="14" customFormat="1" ht="11.25">
      <c r="B170" s="221"/>
      <c r="C170" s="222"/>
      <c r="D170" s="212" t="s">
        <v>250</v>
      </c>
      <c r="E170" s="223" t="s">
        <v>1</v>
      </c>
      <c r="F170" s="224" t="s">
        <v>83</v>
      </c>
      <c r="G170" s="222"/>
      <c r="H170" s="225">
        <v>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250</v>
      </c>
      <c r="AU170" s="231" t="s">
        <v>86</v>
      </c>
      <c r="AV170" s="14" t="s">
        <v>86</v>
      </c>
      <c r="AW170" s="14" t="s">
        <v>31</v>
      </c>
      <c r="AX170" s="14" t="s">
        <v>83</v>
      </c>
      <c r="AY170" s="231" t="s">
        <v>239</v>
      </c>
    </row>
    <row r="171" spans="1:65" s="2" customFormat="1" ht="55.5" customHeight="1">
      <c r="A171" s="35"/>
      <c r="B171" s="36"/>
      <c r="C171" s="192" t="s">
        <v>546</v>
      </c>
      <c r="D171" s="192" t="s">
        <v>241</v>
      </c>
      <c r="E171" s="193" t="s">
        <v>9315</v>
      </c>
      <c r="F171" s="194" t="s">
        <v>9316</v>
      </c>
      <c r="G171" s="195" t="s">
        <v>1610</v>
      </c>
      <c r="H171" s="196">
        <v>1</v>
      </c>
      <c r="I171" s="197"/>
      <c r="J171" s="198">
        <f>ROUND(I171*H171,2)</f>
        <v>0</v>
      </c>
      <c r="K171" s="194" t="s">
        <v>1</v>
      </c>
      <c r="L171" s="40"/>
      <c r="M171" s="199" t="s">
        <v>1</v>
      </c>
      <c r="N171" s="200" t="s">
        <v>40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5594</v>
      </c>
      <c r="AT171" s="203" t="s">
        <v>241</v>
      </c>
      <c r="AU171" s="203" t="s">
        <v>86</v>
      </c>
      <c r="AY171" s="18" t="s">
        <v>239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5594</v>
      </c>
      <c r="BM171" s="203" t="s">
        <v>9317</v>
      </c>
    </row>
    <row r="172" spans="1:65" s="13" customFormat="1" ht="11.25">
      <c r="B172" s="210"/>
      <c r="C172" s="211"/>
      <c r="D172" s="212" t="s">
        <v>250</v>
      </c>
      <c r="E172" s="213" t="s">
        <v>1</v>
      </c>
      <c r="F172" s="214" t="s">
        <v>9311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250</v>
      </c>
      <c r="AU172" s="220" t="s">
        <v>86</v>
      </c>
      <c r="AV172" s="13" t="s">
        <v>83</v>
      </c>
      <c r="AW172" s="13" t="s">
        <v>31</v>
      </c>
      <c r="AX172" s="13" t="s">
        <v>75</v>
      </c>
      <c r="AY172" s="220" t="s">
        <v>239</v>
      </c>
    </row>
    <row r="173" spans="1:65" s="14" customFormat="1" ht="11.25">
      <c r="B173" s="221"/>
      <c r="C173" s="222"/>
      <c r="D173" s="212" t="s">
        <v>250</v>
      </c>
      <c r="E173" s="223" t="s">
        <v>1</v>
      </c>
      <c r="F173" s="224" t="s">
        <v>83</v>
      </c>
      <c r="G173" s="222"/>
      <c r="H173" s="225">
        <v>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250</v>
      </c>
      <c r="AU173" s="231" t="s">
        <v>86</v>
      </c>
      <c r="AV173" s="14" t="s">
        <v>86</v>
      </c>
      <c r="AW173" s="14" t="s">
        <v>31</v>
      </c>
      <c r="AX173" s="14" t="s">
        <v>83</v>
      </c>
      <c r="AY173" s="231" t="s">
        <v>239</v>
      </c>
    </row>
    <row r="174" spans="1:65" s="2" customFormat="1" ht="24.2" customHeight="1">
      <c r="A174" s="35"/>
      <c r="B174" s="36"/>
      <c r="C174" s="192" t="s">
        <v>553</v>
      </c>
      <c r="D174" s="192" t="s">
        <v>241</v>
      </c>
      <c r="E174" s="193" t="s">
        <v>9318</v>
      </c>
      <c r="F174" s="194" t="s">
        <v>9319</v>
      </c>
      <c r="G174" s="195" t="s">
        <v>674</v>
      </c>
      <c r="H174" s="196">
        <v>3</v>
      </c>
      <c r="I174" s="197"/>
      <c r="J174" s="198">
        <f>ROUND(I174*H174,2)</f>
        <v>0</v>
      </c>
      <c r="K174" s="194" t="s">
        <v>1</v>
      </c>
      <c r="L174" s="40"/>
      <c r="M174" s="199" t="s">
        <v>1</v>
      </c>
      <c r="N174" s="200" t="s">
        <v>40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5594</v>
      </c>
      <c r="AT174" s="203" t="s">
        <v>241</v>
      </c>
      <c r="AU174" s="203" t="s">
        <v>86</v>
      </c>
      <c r="AY174" s="18" t="s">
        <v>239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5594</v>
      </c>
      <c r="BM174" s="203" t="s">
        <v>9320</v>
      </c>
    </row>
    <row r="175" spans="1:65" s="13" customFormat="1" ht="11.25">
      <c r="B175" s="210"/>
      <c r="C175" s="211"/>
      <c r="D175" s="212" t="s">
        <v>250</v>
      </c>
      <c r="E175" s="213" t="s">
        <v>1</v>
      </c>
      <c r="F175" s="214" t="s">
        <v>9311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250</v>
      </c>
      <c r="AU175" s="220" t="s">
        <v>86</v>
      </c>
      <c r="AV175" s="13" t="s">
        <v>83</v>
      </c>
      <c r="AW175" s="13" t="s">
        <v>31</v>
      </c>
      <c r="AX175" s="13" t="s">
        <v>75</v>
      </c>
      <c r="AY175" s="220" t="s">
        <v>239</v>
      </c>
    </row>
    <row r="176" spans="1:65" s="14" customFormat="1" ht="11.25">
      <c r="B176" s="221"/>
      <c r="C176" s="222"/>
      <c r="D176" s="212" t="s">
        <v>250</v>
      </c>
      <c r="E176" s="223" t="s">
        <v>1</v>
      </c>
      <c r="F176" s="224" t="s">
        <v>255</v>
      </c>
      <c r="G176" s="222"/>
      <c r="H176" s="225">
        <v>3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250</v>
      </c>
      <c r="AU176" s="231" t="s">
        <v>86</v>
      </c>
      <c r="AV176" s="14" t="s">
        <v>86</v>
      </c>
      <c r="AW176" s="14" t="s">
        <v>31</v>
      </c>
      <c r="AX176" s="14" t="s">
        <v>83</v>
      </c>
      <c r="AY176" s="231" t="s">
        <v>239</v>
      </c>
    </row>
    <row r="177" spans="1:65" s="2" customFormat="1" ht="24.2" customHeight="1">
      <c r="A177" s="35"/>
      <c r="B177" s="36"/>
      <c r="C177" s="192" t="s">
        <v>568</v>
      </c>
      <c r="D177" s="192" t="s">
        <v>241</v>
      </c>
      <c r="E177" s="193" t="s">
        <v>9321</v>
      </c>
      <c r="F177" s="194" t="s">
        <v>9322</v>
      </c>
      <c r="G177" s="195" t="s">
        <v>674</v>
      </c>
      <c r="H177" s="196">
        <v>6</v>
      </c>
      <c r="I177" s="197"/>
      <c r="J177" s="198">
        <f>ROUND(I177*H177,2)</f>
        <v>0</v>
      </c>
      <c r="K177" s="194" t="s">
        <v>1</v>
      </c>
      <c r="L177" s="40"/>
      <c r="M177" s="199" t="s">
        <v>1</v>
      </c>
      <c r="N177" s="200" t="s">
        <v>40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5594</v>
      </c>
      <c r="AT177" s="203" t="s">
        <v>241</v>
      </c>
      <c r="AU177" s="203" t="s">
        <v>86</v>
      </c>
      <c r="AY177" s="18" t="s">
        <v>239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5594</v>
      </c>
      <c r="BM177" s="203" t="s">
        <v>9323</v>
      </c>
    </row>
    <row r="178" spans="1:65" s="13" customFormat="1" ht="11.25">
      <c r="B178" s="210"/>
      <c r="C178" s="211"/>
      <c r="D178" s="212" t="s">
        <v>250</v>
      </c>
      <c r="E178" s="213" t="s">
        <v>1</v>
      </c>
      <c r="F178" s="214" t="s">
        <v>9324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250</v>
      </c>
      <c r="AU178" s="220" t="s">
        <v>86</v>
      </c>
      <c r="AV178" s="13" t="s">
        <v>83</v>
      </c>
      <c r="AW178" s="13" t="s">
        <v>31</v>
      </c>
      <c r="AX178" s="13" t="s">
        <v>75</v>
      </c>
      <c r="AY178" s="220" t="s">
        <v>239</v>
      </c>
    </row>
    <row r="179" spans="1:65" s="14" customFormat="1" ht="11.25">
      <c r="B179" s="221"/>
      <c r="C179" s="222"/>
      <c r="D179" s="212" t="s">
        <v>250</v>
      </c>
      <c r="E179" s="223" t="s">
        <v>1</v>
      </c>
      <c r="F179" s="224" t="s">
        <v>299</v>
      </c>
      <c r="G179" s="222"/>
      <c r="H179" s="225">
        <v>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250</v>
      </c>
      <c r="AU179" s="231" t="s">
        <v>86</v>
      </c>
      <c r="AV179" s="14" t="s">
        <v>86</v>
      </c>
      <c r="AW179" s="14" t="s">
        <v>31</v>
      </c>
      <c r="AX179" s="14" t="s">
        <v>83</v>
      </c>
      <c r="AY179" s="231" t="s">
        <v>239</v>
      </c>
    </row>
    <row r="180" spans="1:65" s="2" customFormat="1" ht="21.75" customHeight="1">
      <c r="A180" s="35"/>
      <c r="B180" s="36"/>
      <c r="C180" s="192" t="s">
        <v>578</v>
      </c>
      <c r="D180" s="192" t="s">
        <v>241</v>
      </c>
      <c r="E180" s="193" t="s">
        <v>9325</v>
      </c>
      <c r="F180" s="194" t="s">
        <v>9326</v>
      </c>
      <c r="G180" s="195" t="s">
        <v>674</v>
      </c>
      <c r="H180" s="196">
        <v>1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5594</v>
      </c>
      <c r="AT180" s="203" t="s">
        <v>241</v>
      </c>
      <c r="AU180" s="203" t="s">
        <v>86</v>
      </c>
      <c r="AY180" s="18" t="s">
        <v>239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5594</v>
      </c>
      <c r="BM180" s="203" t="s">
        <v>9327</v>
      </c>
    </row>
    <row r="181" spans="1:65" s="13" customFormat="1" ht="11.25">
      <c r="B181" s="210"/>
      <c r="C181" s="211"/>
      <c r="D181" s="212" t="s">
        <v>250</v>
      </c>
      <c r="E181" s="213" t="s">
        <v>1</v>
      </c>
      <c r="F181" s="214" t="s">
        <v>9324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250</v>
      </c>
      <c r="AU181" s="220" t="s">
        <v>86</v>
      </c>
      <c r="AV181" s="13" t="s">
        <v>83</v>
      </c>
      <c r="AW181" s="13" t="s">
        <v>31</v>
      </c>
      <c r="AX181" s="13" t="s">
        <v>75</v>
      </c>
      <c r="AY181" s="220" t="s">
        <v>239</v>
      </c>
    </row>
    <row r="182" spans="1:65" s="14" customFormat="1" ht="11.25">
      <c r="B182" s="221"/>
      <c r="C182" s="222"/>
      <c r="D182" s="212" t="s">
        <v>250</v>
      </c>
      <c r="E182" s="223" t="s">
        <v>1</v>
      </c>
      <c r="F182" s="224" t="s">
        <v>83</v>
      </c>
      <c r="G182" s="222"/>
      <c r="H182" s="225">
        <v>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250</v>
      </c>
      <c r="AU182" s="231" t="s">
        <v>86</v>
      </c>
      <c r="AV182" s="14" t="s">
        <v>86</v>
      </c>
      <c r="AW182" s="14" t="s">
        <v>31</v>
      </c>
      <c r="AX182" s="14" t="s">
        <v>83</v>
      </c>
      <c r="AY182" s="231" t="s">
        <v>239</v>
      </c>
    </row>
    <row r="183" spans="1:65" s="2" customFormat="1" ht="44.25" customHeight="1">
      <c r="A183" s="35"/>
      <c r="B183" s="36"/>
      <c r="C183" s="192" t="s">
        <v>590</v>
      </c>
      <c r="D183" s="192" t="s">
        <v>241</v>
      </c>
      <c r="E183" s="193" t="s">
        <v>9328</v>
      </c>
      <c r="F183" s="194" t="s">
        <v>9329</v>
      </c>
      <c r="G183" s="195" t="s">
        <v>1610</v>
      </c>
      <c r="H183" s="196">
        <v>1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5594</v>
      </c>
      <c r="AT183" s="203" t="s">
        <v>241</v>
      </c>
      <c r="AU183" s="203" t="s">
        <v>86</v>
      </c>
      <c r="AY183" s="18" t="s">
        <v>239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5594</v>
      </c>
      <c r="BM183" s="203" t="s">
        <v>9330</v>
      </c>
    </row>
    <row r="184" spans="1:65" s="13" customFormat="1" ht="11.25">
      <c r="B184" s="210"/>
      <c r="C184" s="211"/>
      <c r="D184" s="212" t="s">
        <v>250</v>
      </c>
      <c r="E184" s="213" t="s">
        <v>1</v>
      </c>
      <c r="F184" s="214" t="s">
        <v>9324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250</v>
      </c>
      <c r="AU184" s="220" t="s">
        <v>86</v>
      </c>
      <c r="AV184" s="13" t="s">
        <v>83</v>
      </c>
      <c r="AW184" s="13" t="s">
        <v>31</v>
      </c>
      <c r="AX184" s="13" t="s">
        <v>75</v>
      </c>
      <c r="AY184" s="220" t="s">
        <v>239</v>
      </c>
    </row>
    <row r="185" spans="1:65" s="14" customFormat="1" ht="11.25">
      <c r="B185" s="221"/>
      <c r="C185" s="222"/>
      <c r="D185" s="212" t="s">
        <v>250</v>
      </c>
      <c r="E185" s="223" t="s">
        <v>1</v>
      </c>
      <c r="F185" s="224" t="s">
        <v>83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250</v>
      </c>
      <c r="AU185" s="231" t="s">
        <v>86</v>
      </c>
      <c r="AV185" s="14" t="s">
        <v>86</v>
      </c>
      <c r="AW185" s="14" t="s">
        <v>31</v>
      </c>
      <c r="AX185" s="14" t="s">
        <v>83</v>
      </c>
      <c r="AY185" s="231" t="s">
        <v>239</v>
      </c>
    </row>
    <row r="186" spans="1:65" s="2" customFormat="1" ht="37.9" customHeight="1">
      <c r="A186" s="35"/>
      <c r="B186" s="36"/>
      <c r="C186" s="192" t="s">
        <v>604</v>
      </c>
      <c r="D186" s="192" t="s">
        <v>241</v>
      </c>
      <c r="E186" s="193" t="s">
        <v>9331</v>
      </c>
      <c r="F186" s="194" t="s">
        <v>9309</v>
      </c>
      <c r="G186" s="195" t="s">
        <v>674</v>
      </c>
      <c r="H186" s="196">
        <v>1</v>
      </c>
      <c r="I186" s="197"/>
      <c r="J186" s="198">
        <f>ROUND(I186*H186,2)</f>
        <v>0</v>
      </c>
      <c r="K186" s="194" t="s">
        <v>1</v>
      </c>
      <c r="L186" s="40"/>
      <c r="M186" s="199" t="s">
        <v>1</v>
      </c>
      <c r="N186" s="200" t="s">
        <v>40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5594</v>
      </c>
      <c r="AT186" s="203" t="s">
        <v>241</v>
      </c>
      <c r="AU186" s="203" t="s">
        <v>86</v>
      </c>
      <c r="AY186" s="18" t="s">
        <v>239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5594</v>
      </c>
      <c r="BM186" s="203" t="s">
        <v>9332</v>
      </c>
    </row>
    <row r="187" spans="1:65" s="13" customFormat="1" ht="11.25">
      <c r="B187" s="210"/>
      <c r="C187" s="211"/>
      <c r="D187" s="212" t="s">
        <v>250</v>
      </c>
      <c r="E187" s="213" t="s">
        <v>1</v>
      </c>
      <c r="F187" s="214" t="s">
        <v>9324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250</v>
      </c>
      <c r="AU187" s="220" t="s">
        <v>86</v>
      </c>
      <c r="AV187" s="13" t="s">
        <v>83</v>
      </c>
      <c r="AW187" s="13" t="s">
        <v>31</v>
      </c>
      <c r="AX187" s="13" t="s">
        <v>75</v>
      </c>
      <c r="AY187" s="220" t="s">
        <v>239</v>
      </c>
    </row>
    <row r="188" spans="1:65" s="14" customFormat="1" ht="11.25">
      <c r="B188" s="221"/>
      <c r="C188" s="222"/>
      <c r="D188" s="212" t="s">
        <v>250</v>
      </c>
      <c r="E188" s="223" t="s">
        <v>1</v>
      </c>
      <c r="F188" s="224" t="s">
        <v>83</v>
      </c>
      <c r="G188" s="222"/>
      <c r="H188" s="225">
        <v>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250</v>
      </c>
      <c r="AU188" s="231" t="s">
        <v>86</v>
      </c>
      <c r="AV188" s="14" t="s">
        <v>86</v>
      </c>
      <c r="AW188" s="14" t="s">
        <v>31</v>
      </c>
      <c r="AX188" s="14" t="s">
        <v>83</v>
      </c>
      <c r="AY188" s="231" t="s">
        <v>239</v>
      </c>
    </row>
    <row r="189" spans="1:65" s="2" customFormat="1" ht="24.2" customHeight="1">
      <c r="A189" s="35"/>
      <c r="B189" s="36"/>
      <c r="C189" s="192" t="s">
        <v>611</v>
      </c>
      <c r="D189" s="192" t="s">
        <v>241</v>
      </c>
      <c r="E189" s="193" t="s">
        <v>9333</v>
      </c>
      <c r="F189" s="194" t="s">
        <v>9334</v>
      </c>
      <c r="G189" s="195" t="s">
        <v>674</v>
      </c>
      <c r="H189" s="196">
        <v>1</v>
      </c>
      <c r="I189" s="197"/>
      <c r="J189" s="198">
        <f>ROUND(I189*H189,2)</f>
        <v>0</v>
      </c>
      <c r="K189" s="194" t="s">
        <v>1</v>
      </c>
      <c r="L189" s="40"/>
      <c r="M189" s="199" t="s">
        <v>1</v>
      </c>
      <c r="N189" s="200" t="s">
        <v>40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5594</v>
      </c>
      <c r="AT189" s="203" t="s">
        <v>241</v>
      </c>
      <c r="AU189" s="203" t="s">
        <v>86</v>
      </c>
      <c r="AY189" s="18" t="s">
        <v>239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5594</v>
      </c>
      <c r="BM189" s="203" t="s">
        <v>9335</v>
      </c>
    </row>
    <row r="190" spans="1:65" s="13" customFormat="1" ht="11.25">
      <c r="B190" s="210"/>
      <c r="C190" s="211"/>
      <c r="D190" s="212" t="s">
        <v>250</v>
      </c>
      <c r="E190" s="213" t="s">
        <v>1</v>
      </c>
      <c r="F190" s="214" t="s">
        <v>9324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250</v>
      </c>
      <c r="AU190" s="220" t="s">
        <v>86</v>
      </c>
      <c r="AV190" s="13" t="s">
        <v>83</v>
      </c>
      <c r="AW190" s="13" t="s">
        <v>31</v>
      </c>
      <c r="AX190" s="13" t="s">
        <v>75</v>
      </c>
      <c r="AY190" s="220" t="s">
        <v>239</v>
      </c>
    </row>
    <row r="191" spans="1:65" s="14" customFormat="1" ht="11.25">
      <c r="B191" s="221"/>
      <c r="C191" s="222"/>
      <c r="D191" s="212" t="s">
        <v>250</v>
      </c>
      <c r="E191" s="223" t="s">
        <v>1</v>
      </c>
      <c r="F191" s="224" t="s">
        <v>83</v>
      </c>
      <c r="G191" s="222"/>
      <c r="H191" s="225">
        <v>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250</v>
      </c>
      <c r="AU191" s="231" t="s">
        <v>86</v>
      </c>
      <c r="AV191" s="14" t="s">
        <v>86</v>
      </c>
      <c r="AW191" s="14" t="s">
        <v>31</v>
      </c>
      <c r="AX191" s="14" t="s">
        <v>83</v>
      </c>
      <c r="AY191" s="231" t="s">
        <v>239</v>
      </c>
    </row>
    <row r="192" spans="1:65" s="2" customFormat="1" ht="24.2" customHeight="1">
      <c r="A192" s="35"/>
      <c r="B192" s="36"/>
      <c r="C192" s="192" t="s">
        <v>627</v>
      </c>
      <c r="D192" s="192" t="s">
        <v>241</v>
      </c>
      <c r="E192" s="193" t="s">
        <v>9336</v>
      </c>
      <c r="F192" s="194" t="s">
        <v>9337</v>
      </c>
      <c r="G192" s="195" t="s">
        <v>674</v>
      </c>
      <c r="H192" s="196">
        <v>3</v>
      </c>
      <c r="I192" s="197"/>
      <c r="J192" s="198">
        <f>ROUND(I192*H192,2)</f>
        <v>0</v>
      </c>
      <c r="K192" s="194" t="s">
        <v>1</v>
      </c>
      <c r="L192" s="40"/>
      <c r="M192" s="199" t="s">
        <v>1</v>
      </c>
      <c r="N192" s="200" t="s">
        <v>40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5594</v>
      </c>
      <c r="AT192" s="203" t="s">
        <v>241</v>
      </c>
      <c r="AU192" s="203" t="s">
        <v>86</v>
      </c>
      <c r="AY192" s="18" t="s">
        <v>239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5594</v>
      </c>
      <c r="BM192" s="203" t="s">
        <v>9338</v>
      </c>
    </row>
    <row r="193" spans="1:65" s="13" customFormat="1" ht="11.25">
      <c r="B193" s="210"/>
      <c r="C193" s="211"/>
      <c r="D193" s="212" t="s">
        <v>250</v>
      </c>
      <c r="E193" s="213" t="s">
        <v>1</v>
      </c>
      <c r="F193" s="214" t="s">
        <v>9324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250</v>
      </c>
      <c r="AU193" s="220" t="s">
        <v>86</v>
      </c>
      <c r="AV193" s="13" t="s">
        <v>83</v>
      </c>
      <c r="AW193" s="13" t="s">
        <v>31</v>
      </c>
      <c r="AX193" s="13" t="s">
        <v>75</v>
      </c>
      <c r="AY193" s="220" t="s">
        <v>239</v>
      </c>
    </row>
    <row r="194" spans="1:65" s="14" customFormat="1" ht="11.25">
      <c r="B194" s="221"/>
      <c r="C194" s="222"/>
      <c r="D194" s="212" t="s">
        <v>250</v>
      </c>
      <c r="E194" s="223" t="s">
        <v>1</v>
      </c>
      <c r="F194" s="224" t="s">
        <v>255</v>
      </c>
      <c r="G194" s="222"/>
      <c r="H194" s="225">
        <v>3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250</v>
      </c>
      <c r="AU194" s="231" t="s">
        <v>86</v>
      </c>
      <c r="AV194" s="14" t="s">
        <v>86</v>
      </c>
      <c r="AW194" s="14" t="s">
        <v>31</v>
      </c>
      <c r="AX194" s="14" t="s">
        <v>83</v>
      </c>
      <c r="AY194" s="231" t="s">
        <v>239</v>
      </c>
    </row>
    <row r="195" spans="1:65" s="2" customFormat="1" ht="16.5" customHeight="1">
      <c r="A195" s="35"/>
      <c r="B195" s="36"/>
      <c r="C195" s="192" t="s">
        <v>643</v>
      </c>
      <c r="D195" s="192" t="s">
        <v>241</v>
      </c>
      <c r="E195" s="193" t="s">
        <v>9339</v>
      </c>
      <c r="F195" s="194" t="s">
        <v>9340</v>
      </c>
      <c r="G195" s="195" t="s">
        <v>674</v>
      </c>
      <c r="H195" s="196">
        <v>1</v>
      </c>
      <c r="I195" s="197"/>
      <c r="J195" s="198">
        <f t="shared" ref="J195:J203" si="20">ROUND(I195*H195,2)</f>
        <v>0</v>
      </c>
      <c r="K195" s="194" t="s">
        <v>1</v>
      </c>
      <c r="L195" s="40"/>
      <c r="M195" s="199" t="s">
        <v>1</v>
      </c>
      <c r="N195" s="200" t="s">
        <v>40</v>
      </c>
      <c r="O195" s="72"/>
      <c r="P195" s="201">
        <f t="shared" ref="P195:P203" si="21">O195*H195</f>
        <v>0</v>
      </c>
      <c r="Q195" s="201">
        <v>0</v>
      </c>
      <c r="R195" s="201">
        <f t="shared" ref="R195:R203" si="22">Q195*H195</f>
        <v>0</v>
      </c>
      <c r="S195" s="201">
        <v>0</v>
      </c>
      <c r="T195" s="202">
        <f t="shared" ref="T195:T203" si="23"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5594</v>
      </c>
      <c r="AT195" s="203" t="s">
        <v>241</v>
      </c>
      <c r="AU195" s="203" t="s">
        <v>86</v>
      </c>
      <c r="AY195" s="18" t="s">
        <v>239</v>
      </c>
      <c r="BE195" s="204">
        <f t="shared" ref="BE195:BE203" si="24">IF(N195="základní",J195,0)</f>
        <v>0</v>
      </c>
      <c r="BF195" s="204">
        <f t="shared" ref="BF195:BF203" si="25">IF(N195="snížená",J195,0)</f>
        <v>0</v>
      </c>
      <c r="BG195" s="204">
        <f t="shared" ref="BG195:BG203" si="26">IF(N195="zákl. přenesená",J195,0)</f>
        <v>0</v>
      </c>
      <c r="BH195" s="204">
        <f t="shared" ref="BH195:BH203" si="27">IF(N195="sníž. přenesená",J195,0)</f>
        <v>0</v>
      </c>
      <c r="BI195" s="204">
        <f t="shared" ref="BI195:BI203" si="28">IF(N195="nulová",J195,0)</f>
        <v>0</v>
      </c>
      <c r="BJ195" s="18" t="s">
        <v>83</v>
      </c>
      <c r="BK195" s="204">
        <f t="shared" ref="BK195:BK203" si="29">ROUND(I195*H195,2)</f>
        <v>0</v>
      </c>
      <c r="BL195" s="18" t="s">
        <v>5594</v>
      </c>
      <c r="BM195" s="203" t="s">
        <v>9341</v>
      </c>
    </row>
    <row r="196" spans="1:65" s="2" customFormat="1" ht="24.2" customHeight="1">
      <c r="A196" s="35"/>
      <c r="B196" s="36"/>
      <c r="C196" s="192" t="s">
        <v>651</v>
      </c>
      <c r="D196" s="192" t="s">
        <v>241</v>
      </c>
      <c r="E196" s="193" t="s">
        <v>9342</v>
      </c>
      <c r="F196" s="194" t="s">
        <v>9343</v>
      </c>
      <c r="G196" s="195" t="s">
        <v>674</v>
      </c>
      <c r="H196" s="196">
        <v>1</v>
      </c>
      <c r="I196" s="197"/>
      <c r="J196" s="198">
        <f t="shared" si="20"/>
        <v>0</v>
      </c>
      <c r="K196" s="194" t="s">
        <v>1</v>
      </c>
      <c r="L196" s="40"/>
      <c r="M196" s="199" t="s">
        <v>1</v>
      </c>
      <c r="N196" s="200" t="s">
        <v>40</v>
      </c>
      <c r="O196" s="72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5594</v>
      </c>
      <c r="AT196" s="203" t="s">
        <v>241</v>
      </c>
      <c r="AU196" s="203" t="s">
        <v>86</v>
      </c>
      <c r="AY196" s="18" t="s">
        <v>239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8" t="s">
        <v>83</v>
      </c>
      <c r="BK196" s="204">
        <f t="shared" si="29"/>
        <v>0</v>
      </c>
      <c r="BL196" s="18" t="s">
        <v>5594</v>
      </c>
      <c r="BM196" s="203" t="s">
        <v>9344</v>
      </c>
    </row>
    <row r="197" spans="1:65" s="2" customFormat="1" ht="16.5" customHeight="1">
      <c r="A197" s="35"/>
      <c r="B197" s="36"/>
      <c r="C197" s="192" t="s">
        <v>655</v>
      </c>
      <c r="D197" s="192" t="s">
        <v>241</v>
      </c>
      <c r="E197" s="193" t="s">
        <v>9345</v>
      </c>
      <c r="F197" s="194" t="s">
        <v>9346</v>
      </c>
      <c r="G197" s="195" t="s">
        <v>674</v>
      </c>
      <c r="H197" s="196">
        <v>1</v>
      </c>
      <c r="I197" s="197"/>
      <c r="J197" s="198">
        <f t="shared" si="20"/>
        <v>0</v>
      </c>
      <c r="K197" s="194" t="s">
        <v>1</v>
      </c>
      <c r="L197" s="40"/>
      <c r="M197" s="199" t="s">
        <v>1</v>
      </c>
      <c r="N197" s="200" t="s">
        <v>40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5594</v>
      </c>
      <c r="AT197" s="203" t="s">
        <v>241</v>
      </c>
      <c r="AU197" s="203" t="s">
        <v>86</v>
      </c>
      <c r="AY197" s="18" t="s">
        <v>239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83</v>
      </c>
      <c r="BK197" s="204">
        <f t="shared" si="29"/>
        <v>0</v>
      </c>
      <c r="BL197" s="18" t="s">
        <v>5594</v>
      </c>
      <c r="BM197" s="203" t="s">
        <v>9347</v>
      </c>
    </row>
    <row r="198" spans="1:65" s="2" customFormat="1" ht="24.2" customHeight="1">
      <c r="A198" s="35"/>
      <c r="B198" s="36"/>
      <c r="C198" s="192" t="s">
        <v>665</v>
      </c>
      <c r="D198" s="192" t="s">
        <v>241</v>
      </c>
      <c r="E198" s="193" t="s">
        <v>9348</v>
      </c>
      <c r="F198" s="194" t="s">
        <v>9349</v>
      </c>
      <c r="G198" s="195" t="s">
        <v>674</v>
      </c>
      <c r="H198" s="196">
        <v>1</v>
      </c>
      <c r="I198" s="197"/>
      <c r="J198" s="198">
        <f t="shared" si="20"/>
        <v>0</v>
      </c>
      <c r="K198" s="194" t="s">
        <v>1</v>
      </c>
      <c r="L198" s="40"/>
      <c r="M198" s="199" t="s">
        <v>1</v>
      </c>
      <c r="N198" s="200" t="s">
        <v>40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5594</v>
      </c>
      <c r="AT198" s="203" t="s">
        <v>241</v>
      </c>
      <c r="AU198" s="203" t="s">
        <v>86</v>
      </c>
      <c r="AY198" s="18" t="s">
        <v>239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5594</v>
      </c>
      <c r="BM198" s="203" t="s">
        <v>9350</v>
      </c>
    </row>
    <row r="199" spans="1:65" s="2" customFormat="1" ht="16.5" customHeight="1">
      <c r="A199" s="35"/>
      <c r="B199" s="36"/>
      <c r="C199" s="192" t="s">
        <v>671</v>
      </c>
      <c r="D199" s="192" t="s">
        <v>241</v>
      </c>
      <c r="E199" s="193" t="s">
        <v>9351</v>
      </c>
      <c r="F199" s="194" t="s">
        <v>9352</v>
      </c>
      <c r="G199" s="195" t="s">
        <v>674</v>
      </c>
      <c r="H199" s="196">
        <v>1</v>
      </c>
      <c r="I199" s="197"/>
      <c r="J199" s="198">
        <f t="shared" si="20"/>
        <v>0</v>
      </c>
      <c r="K199" s="194" t="s">
        <v>1</v>
      </c>
      <c r="L199" s="40"/>
      <c r="M199" s="199" t="s">
        <v>1</v>
      </c>
      <c r="N199" s="200" t="s">
        <v>40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5594</v>
      </c>
      <c r="AT199" s="203" t="s">
        <v>241</v>
      </c>
      <c r="AU199" s="203" t="s">
        <v>86</v>
      </c>
      <c r="AY199" s="18" t="s">
        <v>239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5594</v>
      </c>
      <c r="BM199" s="203" t="s">
        <v>9353</v>
      </c>
    </row>
    <row r="200" spans="1:65" s="2" customFormat="1" ht="44.25" customHeight="1">
      <c r="A200" s="35"/>
      <c r="B200" s="36"/>
      <c r="C200" s="192" t="s">
        <v>677</v>
      </c>
      <c r="D200" s="192" t="s">
        <v>241</v>
      </c>
      <c r="E200" s="193" t="s">
        <v>9354</v>
      </c>
      <c r="F200" s="194" t="s">
        <v>9355</v>
      </c>
      <c r="G200" s="195" t="s">
        <v>674</v>
      </c>
      <c r="H200" s="196">
        <v>1</v>
      </c>
      <c r="I200" s="197"/>
      <c r="J200" s="198">
        <f t="shared" si="20"/>
        <v>0</v>
      </c>
      <c r="K200" s="194" t="s">
        <v>1</v>
      </c>
      <c r="L200" s="40"/>
      <c r="M200" s="199" t="s">
        <v>1</v>
      </c>
      <c r="N200" s="200" t="s">
        <v>40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5594</v>
      </c>
      <c r="AT200" s="203" t="s">
        <v>241</v>
      </c>
      <c r="AU200" s="203" t="s">
        <v>86</v>
      </c>
      <c r="AY200" s="18" t="s">
        <v>239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83</v>
      </c>
      <c r="BK200" s="204">
        <f t="shared" si="29"/>
        <v>0</v>
      </c>
      <c r="BL200" s="18" t="s">
        <v>5594</v>
      </c>
      <c r="BM200" s="203" t="s">
        <v>9356</v>
      </c>
    </row>
    <row r="201" spans="1:65" s="2" customFormat="1" ht="37.9" customHeight="1">
      <c r="A201" s="35"/>
      <c r="B201" s="36"/>
      <c r="C201" s="192" t="s">
        <v>682</v>
      </c>
      <c r="D201" s="192" t="s">
        <v>241</v>
      </c>
      <c r="E201" s="193" t="s">
        <v>9357</v>
      </c>
      <c r="F201" s="194" t="s">
        <v>9358</v>
      </c>
      <c r="G201" s="195" t="s">
        <v>674</v>
      </c>
      <c r="H201" s="196">
        <v>2</v>
      </c>
      <c r="I201" s="197"/>
      <c r="J201" s="198">
        <f t="shared" si="20"/>
        <v>0</v>
      </c>
      <c r="K201" s="194" t="s">
        <v>1</v>
      </c>
      <c r="L201" s="40"/>
      <c r="M201" s="199" t="s">
        <v>1</v>
      </c>
      <c r="N201" s="200" t="s">
        <v>40</v>
      </c>
      <c r="O201" s="72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5594</v>
      </c>
      <c r="AT201" s="203" t="s">
        <v>241</v>
      </c>
      <c r="AU201" s="203" t="s">
        <v>86</v>
      </c>
      <c r="AY201" s="18" t="s">
        <v>239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83</v>
      </c>
      <c r="BK201" s="204">
        <f t="shared" si="29"/>
        <v>0</v>
      </c>
      <c r="BL201" s="18" t="s">
        <v>5594</v>
      </c>
      <c r="BM201" s="203" t="s">
        <v>9359</v>
      </c>
    </row>
    <row r="202" spans="1:65" s="2" customFormat="1" ht="24.2" customHeight="1">
      <c r="A202" s="35"/>
      <c r="B202" s="36"/>
      <c r="C202" s="192" t="s">
        <v>687</v>
      </c>
      <c r="D202" s="192" t="s">
        <v>241</v>
      </c>
      <c r="E202" s="193" t="s">
        <v>9360</v>
      </c>
      <c r="F202" s="194" t="s">
        <v>9361</v>
      </c>
      <c r="G202" s="195" t="s">
        <v>674</v>
      </c>
      <c r="H202" s="196">
        <v>1</v>
      </c>
      <c r="I202" s="197"/>
      <c r="J202" s="198">
        <f t="shared" si="20"/>
        <v>0</v>
      </c>
      <c r="K202" s="194" t="s">
        <v>1</v>
      </c>
      <c r="L202" s="40"/>
      <c r="M202" s="199" t="s">
        <v>1</v>
      </c>
      <c r="N202" s="200" t="s">
        <v>40</v>
      </c>
      <c r="O202" s="72"/>
      <c r="P202" s="201">
        <f t="shared" si="21"/>
        <v>0</v>
      </c>
      <c r="Q202" s="201">
        <v>0</v>
      </c>
      <c r="R202" s="201">
        <f t="shared" si="22"/>
        <v>0</v>
      </c>
      <c r="S202" s="201">
        <v>0</v>
      </c>
      <c r="T202" s="202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5594</v>
      </c>
      <c r="AT202" s="203" t="s">
        <v>241</v>
      </c>
      <c r="AU202" s="203" t="s">
        <v>86</v>
      </c>
      <c r="AY202" s="18" t="s">
        <v>239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8" t="s">
        <v>83</v>
      </c>
      <c r="BK202" s="204">
        <f t="shared" si="29"/>
        <v>0</v>
      </c>
      <c r="BL202" s="18" t="s">
        <v>5594</v>
      </c>
      <c r="BM202" s="203" t="s">
        <v>9362</v>
      </c>
    </row>
    <row r="203" spans="1:65" s="2" customFormat="1" ht="21.75" customHeight="1">
      <c r="A203" s="35"/>
      <c r="B203" s="36"/>
      <c r="C203" s="192" t="s">
        <v>692</v>
      </c>
      <c r="D203" s="192" t="s">
        <v>241</v>
      </c>
      <c r="E203" s="193" t="s">
        <v>9363</v>
      </c>
      <c r="F203" s="194" t="s">
        <v>9364</v>
      </c>
      <c r="G203" s="195" t="s">
        <v>1610</v>
      </c>
      <c r="H203" s="196">
        <v>1</v>
      </c>
      <c r="I203" s="197"/>
      <c r="J203" s="198">
        <f t="shared" si="20"/>
        <v>0</v>
      </c>
      <c r="K203" s="194" t="s">
        <v>1</v>
      </c>
      <c r="L203" s="40"/>
      <c r="M203" s="199" t="s">
        <v>1</v>
      </c>
      <c r="N203" s="200" t="s">
        <v>40</v>
      </c>
      <c r="O203" s="72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5594</v>
      </c>
      <c r="AT203" s="203" t="s">
        <v>241</v>
      </c>
      <c r="AU203" s="203" t="s">
        <v>86</v>
      </c>
      <c r="AY203" s="18" t="s">
        <v>239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8" t="s">
        <v>83</v>
      </c>
      <c r="BK203" s="204">
        <f t="shared" si="29"/>
        <v>0</v>
      </c>
      <c r="BL203" s="18" t="s">
        <v>5594</v>
      </c>
      <c r="BM203" s="203" t="s">
        <v>9365</v>
      </c>
    </row>
    <row r="204" spans="1:65" s="13" customFormat="1" ht="11.25">
      <c r="B204" s="210"/>
      <c r="C204" s="211"/>
      <c r="D204" s="212" t="s">
        <v>250</v>
      </c>
      <c r="E204" s="213" t="s">
        <v>1</v>
      </c>
      <c r="F204" s="214" t="s">
        <v>9366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250</v>
      </c>
      <c r="AU204" s="220" t="s">
        <v>86</v>
      </c>
      <c r="AV204" s="13" t="s">
        <v>83</v>
      </c>
      <c r="AW204" s="13" t="s">
        <v>31</v>
      </c>
      <c r="AX204" s="13" t="s">
        <v>75</v>
      </c>
      <c r="AY204" s="220" t="s">
        <v>239</v>
      </c>
    </row>
    <row r="205" spans="1:65" s="13" customFormat="1" ht="11.25">
      <c r="B205" s="210"/>
      <c r="C205" s="211"/>
      <c r="D205" s="212" t="s">
        <v>250</v>
      </c>
      <c r="E205" s="213" t="s">
        <v>1</v>
      </c>
      <c r="F205" s="214" t="s">
        <v>9367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250</v>
      </c>
      <c r="AU205" s="220" t="s">
        <v>86</v>
      </c>
      <c r="AV205" s="13" t="s">
        <v>83</v>
      </c>
      <c r="AW205" s="13" t="s">
        <v>31</v>
      </c>
      <c r="AX205" s="13" t="s">
        <v>75</v>
      </c>
      <c r="AY205" s="220" t="s">
        <v>239</v>
      </c>
    </row>
    <row r="206" spans="1:65" s="13" customFormat="1" ht="22.5">
      <c r="B206" s="210"/>
      <c r="C206" s="211"/>
      <c r="D206" s="212" t="s">
        <v>250</v>
      </c>
      <c r="E206" s="213" t="s">
        <v>1</v>
      </c>
      <c r="F206" s="214" t="s">
        <v>9368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250</v>
      </c>
      <c r="AU206" s="220" t="s">
        <v>86</v>
      </c>
      <c r="AV206" s="13" t="s">
        <v>83</v>
      </c>
      <c r="AW206" s="13" t="s">
        <v>31</v>
      </c>
      <c r="AX206" s="13" t="s">
        <v>75</v>
      </c>
      <c r="AY206" s="220" t="s">
        <v>239</v>
      </c>
    </row>
    <row r="207" spans="1:65" s="13" customFormat="1" ht="11.25">
      <c r="B207" s="210"/>
      <c r="C207" s="211"/>
      <c r="D207" s="212" t="s">
        <v>250</v>
      </c>
      <c r="E207" s="213" t="s">
        <v>1</v>
      </c>
      <c r="F207" s="214" t="s">
        <v>9369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250</v>
      </c>
      <c r="AU207" s="220" t="s">
        <v>86</v>
      </c>
      <c r="AV207" s="13" t="s">
        <v>83</v>
      </c>
      <c r="AW207" s="13" t="s">
        <v>31</v>
      </c>
      <c r="AX207" s="13" t="s">
        <v>75</v>
      </c>
      <c r="AY207" s="220" t="s">
        <v>239</v>
      </c>
    </row>
    <row r="208" spans="1:65" s="14" customFormat="1" ht="11.25">
      <c r="B208" s="221"/>
      <c r="C208" s="222"/>
      <c r="D208" s="212" t="s">
        <v>250</v>
      </c>
      <c r="E208" s="223" t="s">
        <v>1</v>
      </c>
      <c r="F208" s="224" t="s">
        <v>83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250</v>
      </c>
      <c r="AU208" s="231" t="s">
        <v>86</v>
      </c>
      <c r="AV208" s="14" t="s">
        <v>86</v>
      </c>
      <c r="AW208" s="14" t="s">
        <v>31</v>
      </c>
      <c r="AX208" s="14" t="s">
        <v>83</v>
      </c>
      <c r="AY208" s="231" t="s">
        <v>239</v>
      </c>
    </row>
    <row r="209" spans="1:65" s="2" customFormat="1" ht="44.25" customHeight="1">
      <c r="A209" s="35"/>
      <c r="B209" s="36"/>
      <c r="C209" s="192" t="s">
        <v>697</v>
      </c>
      <c r="D209" s="192" t="s">
        <v>241</v>
      </c>
      <c r="E209" s="193" t="s">
        <v>9370</v>
      </c>
      <c r="F209" s="194" t="s">
        <v>9371</v>
      </c>
      <c r="G209" s="195" t="s">
        <v>674</v>
      </c>
      <c r="H209" s="196">
        <v>3</v>
      </c>
      <c r="I209" s="197"/>
      <c r="J209" s="198">
        <f>ROUND(I209*H209,2)</f>
        <v>0</v>
      </c>
      <c r="K209" s="194" t="s">
        <v>1</v>
      </c>
      <c r="L209" s="40"/>
      <c r="M209" s="199" t="s">
        <v>1</v>
      </c>
      <c r="N209" s="200" t="s">
        <v>40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5594</v>
      </c>
      <c r="AT209" s="203" t="s">
        <v>241</v>
      </c>
      <c r="AU209" s="203" t="s">
        <v>86</v>
      </c>
      <c r="AY209" s="18" t="s">
        <v>239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83</v>
      </c>
      <c r="BK209" s="204">
        <f>ROUND(I209*H209,2)</f>
        <v>0</v>
      </c>
      <c r="BL209" s="18" t="s">
        <v>5594</v>
      </c>
      <c r="BM209" s="203" t="s">
        <v>9372</v>
      </c>
    </row>
    <row r="210" spans="1:65" s="2" customFormat="1" ht="19.5">
      <c r="A210" s="35"/>
      <c r="B210" s="36"/>
      <c r="C210" s="37"/>
      <c r="D210" s="212" t="s">
        <v>741</v>
      </c>
      <c r="E210" s="37"/>
      <c r="F210" s="264" t="s">
        <v>9373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741</v>
      </c>
      <c r="AU210" s="18" t="s">
        <v>86</v>
      </c>
    </row>
    <row r="211" spans="1:65" s="12" customFormat="1" ht="25.9" customHeight="1">
      <c r="B211" s="176"/>
      <c r="C211" s="177"/>
      <c r="D211" s="178" t="s">
        <v>74</v>
      </c>
      <c r="E211" s="179" t="s">
        <v>1815</v>
      </c>
      <c r="F211" s="179" t="s">
        <v>1816</v>
      </c>
      <c r="G211" s="177"/>
      <c r="H211" s="177"/>
      <c r="I211" s="180"/>
      <c r="J211" s="181">
        <f>BK211</f>
        <v>0</v>
      </c>
      <c r="K211" s="177"/>
      <c r="L211" s="182"/>
      <c r="M211" s="183"/>
      <c r="N211" s="184"/>
      <c r="O211" s="184"/>
      <c r="P211" s="185">
        <f>P212</f>
        <v>0</v>
      </c>
      <c r="Q211" s="184"/>
      <c r="R211" s="185">
        <f>R212</f>
        <v>1.72E-2</v>
      </c>
      <c r="S211" s="184"/>
      <c r="T211" s="186">
        <f>T212</f>
        <v>0</v>
      </c>
      <c r="AR211" s="187" t="s">
        <v>86</v>
      </c>
      <c r="AT211" s="188" t="s">
        <v>74</v>
      </c>
      <c r="AU211" s="188" t="s">
        <v>75</v>
      </c>
      <c r="AY211" s="187" t="s">
        <v>239</v>
      </c>
      <c r="BK211" s="189">
        <f>BK212</f>
        <v>0</v>
      </c>
    </row>
    <row r="212" spans="1:65" s="12" customFormat="1" ht="22.9" customHeight="1">
      <c r="B212" s="176"/>
      <c r="C212" s="177"/>
      <c r="D212" s="178" t="s">
        <v>74</v>
      </c>
      <c r="E212" s="190" t="s">
        <v>4242</v>
      </c>
      <c r="F212" s="190" t="s">
        <v>9374</v>
      </c>
      <c r="G212" s="177"/>
      <c r="H212" s="177"/>
      <c r="I212" s="180"/>
      <c r="J212" s="191">
        <f>BK212</f>
        <v>0</v>
      </c>
      <c r="K212" s="177"/>
      <c r="L212" s="182"/>
      <c r="M212" s="183"/>
      <c r="N212" s="184"/>
      <c r="O212" s="184"/>
      <c r="P212" s="185">
        <f>SUM(P213:P220)</f>
        <v>0</v>
      </c>
      <c r="Q212" s="184"/>
      <c r="R212" s="185">
        <f>SUM(R213:R220)</f>
        <v>1.72E-2</v>
      </c>
      <c r="S212" s="184"/>
      <c r="T212" s="186">
        <f>SUM(T213:T220)</f>
        <v>0</v>
      </c>
      <c r="AR212" s="187" t="s">
        <v>86</v>
      </c>
      <c r="AT212" s="188" t="s">
        <v>74</v>
      </c>
      <c r="AU212" s="188" t="s">
        <v>83</v>
      </c>
      <c r="AY212" s="187" t="s">
        <v>239</v>
      </c>
      <c r="BK212" s="189">
        <f>SUM(BK213:BK220)</f>
        <v>0</v>
      </c>
    </row>
    <row r="213" spans="1:65" s="2" customFormat="1" ht="24.2" customHeight="1">
      <c r="A213" s="35"/>
      <c r="B213" s="36"/>
      <c r="C213" s="192" t="s">
        <v>702</v>
      </c>
      <c r="D213" s="192" t="s">
        <v>241</v>
      </c>
      <c r="E213" s="193" t="s">
        <v>9375</v>
      </c>
      <c r="F213" s="194" t="s">
        <v>9376</v>
      </c>
      <c r="G213" s="195" t="s">
        <v>4179</v>
      </c>
      <c r="H213" s="196">
        <v>4</v>
      </c>
      <c r="I213" s="197"/>
      <c r="J213" s="198">
        <f t="shared" ref="J213:J220" si="30">ROUND(I213*H213,2)</f>
        <v>0</v>
      </c>
      <c r="K213" s="194" t="s">
        <v>1</v>
      </c>
      <c r="L213" s="40"/>
      <c r="M213" s="199" t="s">
        <v>1</v>
      </c>
      <c r="N213" s="200" t="s">
        <v>40</v>
      </c>
      <c r="O213" s="72"/>
      <c r="P213" s="201">
        <f t="shared" ref="P213:P220" si="31">O213*H213</f>
        <v>0</v>
      </c>
      <c r="Q213" s="201">
        <v>5.1999999999999995E-4</v>
      </c>
      <c r="R213" s="201">
        <f t="shared" ref="R213:R220" si="32">Q213*H213</f>
        <v>2.0799999999999998E-3</v>
      </c>
      <c r="S213" s="201">
        <v>0</v>
      </c>
      <c r="T213" s="202">
        <f t="shared" ref="T213:T220" si="33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169</v>
      </c>
      <c r="AT213" s="203" t="s">
        <v>241</v>
      </c>
      <c r="AU213" s="203" t="s">
        <v>86</v>
      </c>
      <c r="AY213" s="18" t="s">
        <v>239</v>
      </c>
      <c r="BE213" s="204">
        <f t="shared" ref="BE213:BE220" si="34">IF(N213="základní",J213,0)</f>
        <v>0</v>
      </c>
      <c r="BF213" s="204">
        <f t="shared" ref="BF213:BF220" si="35">IF(N213="snížená",J213,0)</f>
        <v>0</v>
      </c>
      <c r="BG213" s="204">
        <f t="shared" ref="BG213:BG220" si="36">IF(N213="zákl. přenesená",J213,0)</f>
        <v>0</v>
      </c>
      <c r="BH213" s="204">
        <f t="shared" ref="BH213:BH220" si="37">IF(N213="sníž. přenesená",J213,0)</f>
        <v>0</v>
      </c>
      <c r="BI213" s="204">
        <f t="shared" ref="BI213:BI220" si="38">IF(N213="nulová",J213,0)</f>
        <v>0</v>
      </c>
      <c r="BJ213" s="18" t="s">
        <v>83</v>
      </c>
      <c r="BK213" s="204">
        <f t="shared" ref="BK213:BK220" si="39">ROUND(I213*H213,2)</f>
        <v>0</v>
      </c>
      <c r="BL213" s="18" t="s">
        <v>169</v>
      </c>
      <c r="BM213" s="203" t="s">
        <v>9377</v>
      </c>
    </row>
    <row r="214" spans="1:65" s="2" customFormat="1" ht="21.75" customHeight="1">
      <c r="A214" s="35"/>
      <c r="B214" s="36"/>
      <c r="C214" s="192" t="s">
        <v>707</v>
      </c>
      <c r="D214" s="192" t="s">
        <v>241</v>
      </c>
      <c r="E214" s="193" t="s">
        <v>9378</v>
      </c>
      <c r="F214" s="194" t="s">
        <v>9379</v>
      </c>
      <c r="G214" s="195" t="s">
        <v>4179</v>
      </c>
      <c r="H214" s="196">
        <v>4</v>
      </c>
      <c r="I214" s="197"/>
      <c r="J214" s="198">
        <f t="shared" si="30"/>
        <v>0</v>
      </c>
      <c r="K214" s="194" t="s">
        <v>1</v>
      </c>
      <c r="L214" s="40"/>
      <c r="M214" s="199" t="s">
        <v>1</v>
      </c>
      <c r="N214" s="200" t="s">
        <v>40</v>
      </c>
      <c r="O214" s="72"/>
      <c r="P214" s="201">
        <f t="shared" si="31"/>
        <v>0</v>
      </c>
      <c r="Q214" s="201">
        <v>5.1999999999999995E-4</v>
      </c>
      <c r="R214" s="201">
        <f t="shared" si="32"/>
        <v>2.0799999999999998E-3</v>
      </c>
      <c r="S214" s="201">
        <v>0</v>
      </c>
      <c r="T214" s="202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169</v>
      </c>
      <c r="AT214" s="203" t="s">
        <v>241</v>
      </c>
      <c r="AU214" s="203" t="s">
        <v>86</v>
      </c>
      <c r="AY214" s="18" t="s">
        <v>239</v>
      </c>
      <c r="BE214" s="204">
        <f t="shared" si="34"/>
        <v>0</v>
      </c>
      <c r="BF214" s="204">
        <f t="shared" si="35"/>
        <v>0</v>
      </c>
      <c r="BG214" s="204">
        <f t="shared" si="36"/>
        <v>0</v>
      </c>
      <c r="BH214" s="204">
        <f t="shared" si="37"/>
        <v>0</v>
      </c>
      <c r="BI214" s="204">
        <f t="shared" si="38"/>
        <v>0</v>
      </c>
      <c r="BJ214" s="18" t="s">
        <v>83</v>
      </c>
      <c r="BK214" s="204">
        <f t="shared" si="39"/>
        <v>0</v>
      </c>
      <c r="BL214" s="18" t="s">
        <v>169</v>
      </c>
      <c r="BM214" s="203" t="s">
        <v>9380</v>
      </c>
    </row>
    <row r="215" spans="1:65" s="2" customFormat="1" ht="21.75" customHeight="1">
      <c r="A215" s="35"/>
      <c r="B215" s="36"/>
      <c r="C215" s="192" t="s">
        <v>712</v>
      </c>
      <c r="D215" s="192" t="s">
        <v>241</v>
      </c>
      <c r="E215" s="193" t="s">
        <v>9381</v>
      </c>
      <c r="F215" s="194" t="s">
        <v>9382</v>
      </c>
      <c r="G215" s="195" t="s">
        <v>4179</v>
      </c>
      <c r="H215" s="196">
        <v>8</v>
      </c>
      <c r="I215" s="197"/>
      <c r="J215" s="198">
        <f t="shared" si="30"/>
        <v>0</v>
      </c>
      <c r="K215" s="194" t="s">
        <v>1</v>
      </c>
      <c r="L215" s="40"/>
      <c r="M215" s="199" t="s">
        <v>1</v>
      </c>
      <c r="N215" s="200" t="s">
        <v>40</v>
      </c>
      <c r="O215" s="72"/>
      <c r="P215" s="201">
        <f t="shared" si="31"/>
        <v>0</v>
      </c>
      <c r="Q215" s="201">
        <v>5.1999999999999995E-4</v>
      </c>
      <c r="R215" s="201">
        <f t="shared" si="32"/>
        <v>4.1599999999999996E-3</v>
      </c>
      <c r="S215" s="201">
        <v>0</v>
      </c>
      <c r="T215" s="202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169</v>
      </c>
      <c r="AT215" s="203" t="s">
        <v>241</v>
      </c>
      <c r="AU215" s="203" t="s">
        <v>86</v>
      </c>
      <c r="AY215" s="18" t="s">
        <v>239</v>
      </c>
      <c r="BE215" s="204">
        <f t="shared" si="34"/>
        <v>0</v>
      </c>
      <c r="BF215" s="204">
        <f t="shared" si="35"/>
        <v>0</v>
      </c>
      <c r="BG215" s="204">
        <f t="shared" si="36"/>
        <v>0</v>
      </c>
      <c r="BH215" s="204">
        <f t="shared" si="37"/>
        <v>0</v>
      </c>
      <c r="BI215" s="204">
        <f t="shared" si="38"/>
        <v>0</v>
      </c>
      <c r="BJ215" s="18" t="s">
        <v>83</v>
      </c>
      <c r="BK215" s="204">
        <f t="shared" si="39"/>
        <v>0</v>
      </c>
      <c r="BL215" s="18" t="s">
        <v>169</v>
      </c>
      <c r="BM215" s="203" t="s">
        <v>9383</v>
      </c>
    </row>
    <row r="216" spans="1:65" s="2" customFormat="1" ht="24.2" customHeight="1">
      <c r="A216" s="35"/>
      <c r="B216" s="36"/>
      <c r="C216" s="192" t="s">
        <v>717</v>
      </c>
      <c r="D216" s="192" t="s">
        <v>241</v>
      </c>
      <c r="E216" s="193" t="s">
        <v>9384</v>
      </c>
      <c r="F216" s="194" t="s">
        <v>9385</v>
      </c>
      <c r="G216" s="195" t="s">
        <v>4179</v>
      </c>
      <c r="H216" s="196">
        <v>4</v>
      </c>
      <c r="I216" s="197"/>
      <c r="J216" s="198">
        <f t="shared" si="30"/>
        <v>0</v>
      </c>
      <c r="K216" s="194" t="s">
        <v>1</v>
      </c>
      <c r="L216" s="40"/>
      <c r="M216" s="199" t="s">
        <v>1</v>
      </c>
      <c r="N216" s="200" t="s">
        <v>40</v>
      </c>
      <c r="O216" s="72"/>
      <c r="P216" s="201">
        <f t="shared" si="31"/>
        <v>0</v>
      </c>
      <c r="Q216" s="201">
        <v>5.1999999999999995E-4</v>
      </c>
      <c r="R216" s="201">
        <f t="shared" si="32"/>
        <v>2.0799999999999998E-3</v>
      </c>
      <c r="S216" s="201">
        <v>0</v>
      </c>
      <c r="T216" s="202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169</v>
      </c>
      <c r="AT216" s="203" t="s">
        <v>241</v>
      </c>
      <c r="AU216" s="203" t="s">
        <v>86</v>
      </c>
      <c r="AY216" s="18" t="s">
        <v>239</v>
      </c>
      <c r="BE216" s="204">
        <f t="shared" si="34"/>
        <v>0</v>
      </c>
      <c r="BF216" s="204">
        <f t="shared" si="35"/>
        <v>0</v>
      </c>
      <c r="BG216" s="204">
        <f t="shared" si="36"/>
        <v>0</v>
      </c>
      <c r="BH216" s="204">
        <f t="shared" si="37"/>
        <v>0</v>
      </c>
      <c r="BI216" s="204">
        <f t="shared" si="38"/>
        <v>0</v>
      </c>
      <c r="BJ216" s="18" t="s">
        <v>83</v>
      </c>
      <c r="BK216" s="204">
        <f t="shared" si="39"/>
        <v>0</v>
      </c>
      <c r="BL216" s="18" t="s">
        <v>169</v>
      </c>
      <c r="BM216" s="203" t="s">
        <v>9386</v>
      </c>
    </row>
    <row r="217" spans="1:65" s="2" customFormat="1" ht="33" customHeight="1">
      <c r="A217" s="35"/>
      <c r="B217" s="36"/>
      <c r="C217" s="192" t="s">
        <v>722</v>
      </c>
      <c r="D217" s="192" t="s">
        <v>241</v>
      </c>
      <c r="E217" s="193" t="s">
        <v>9387</v>
      </c>
      <c r="F217" s="194" t="s">
        <v>9388</v>
      </c>
      <c r="G217" s="195" t="s">
        <v>4179</v>
      </c>
      <c r="H217" s="196">
        <v>5</v>
      </c>
      <c r="I217" s="197"/>
      <c r="J217" s="198">
        <f t="shared" si="30"/>
        <v>0</v>
      </c>
      <c r="K217" s="194" t="s">
        <v>1</v>
      </c>
      <c r="L217" s="40"/>
      <c r="M217" s="199" t="s">
        <v>1</v>
      </c>
      <c r="N217" s="200" t="s">
        <v>40</v>
      </c>
      <c r="O217" s="72"/>
      <c r="P217" s="201">
        <f t="shared" si="31"/>
        <v>0</v>
      </c>
      <c r="Q217" s="201">
        <v>5.1999999999999995E-4</v>
      </c>
      <c r="R217" s="201">
        <f t="shared" si="32"/>
        <v>2.5999999999999999E-3</v>
      </c>
      <c r="S217" s="201">
        <v>0</v>
      </c>
      <c r="T217" s="202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169</v>
      </c>
      <c r="AT217" s="203" t="s">
        <v>241</v>
      </c>
      <c r="AU217" s="203" t="s">
        <v>86</v>
      </c>
      <c r="AY217" s="18" t="s">
        <v>239</v>
      </c>
      <c r="BE217" s="204">
        <f t="shared" si="34"/>
        <v>0</v>
      </c>
      <c r="BF217" s="204">
        <f t="shared" si="35"/>
        <v>0</v>
      </c>
      <c r="BG217" s="204">
        <f t="shared" si="36"/>
        <v>0</v>
      </c>
      <c r="BH217" s="204">
        <f t="shared" si="37"/>
        <v>0</v>
      </c>
      <c r="BI217" s="204">
        <f t="shared" si="38"/>
        <v>0</v>
      </c>
      <c r="BJ217" s="18" t="s">
        <v>83</v>
      </c>
      <c r="BK217" s="204">
        <f t="shared" si="39"/>
        <v>0</v>
      </c>
      <c r="BL217" s="18" t="s">
        <v>169</v>
      </c>
      <c r="BM217" s="203" t="s">
        <v>9389</v>
      </c>
    </row>
    <row r="218" spans="1:65" s="2" customFormat="1" ht="24.2" customHeight="1">
      <c r="A218" s="35"/>
      <c r="B218" s="36"/>
      <c r="C218" s="192" t="s">
        <v>727</v>
      </c>
      <c r="D218" s="192" t="s">
        <v>241</v>
      </c>
      <c r="E218" s="193" t="s">
        <v>9390</v>
      </c>
      <c r="F218" s="194" t="s">
        <v>9391</v>
      </c>
      <c r="G218" s="195" t="s">
        <v>4179</v>
      </c>
      <c r="H218" s="196">
        <v>5</v>
      </c>
      <c r="I218" s="197"/>
      <c r="J218" s="198">
        <f t="shared" si="30"/>
        <v>0</v>
      </c>
      <c r="K218" s="194" t="s">
        <v>1</v>
      </c>
      <c r="L218" s="40"/>
      <c r="M218" s="199" t="s">
        <v>1</v>
      </c>
      <c r="N218" s="200" t="s">
        <v>40</v>
      </c>
      <c r="O218" s="72"/>
      <c r="P218" s="201">
        <f t="shared" si="31"/>
        <v>0</v>
      </c>
      <c r="Q218" s="201">
        <v>5.1999999999999995E-4</v>
      </c>
      <c r="R218" s="201">
        <f t="shared" si="32"/>
        <v>2.5999999999999999E-3</v>
      </c>
      <c r="S218" s="201">
        <v>0</v>
      </c>
      <c r="T218" s="202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169</v>
      </c>
      <c r="AT218" s="203" t="s">
        <v>241</v>
      </c>
      <c r="AU218" s="203" t="s">
        <v>86</v>
      </c>
      <c r="AY218" s="18" t="s">
        <v>239</v>
      </c>
      <c r="BE218" s="204">
        <f t="shared" si="34"/>
        <v>0</v>
      </c>
      <c r="BF218" s="204">
        <f t="shared" si="35"/>
        <v>0</v>
      </c>
      <c r="BG218" s="204">
        <f t="shared" si="36"/>
        <v>0</v>
      </c>
      <c r="BH218" s="204">
        <f t="shared" si="37"/>
        <v>0</v>
      </c>
      <c r="BI218" s="204">
        <f t="shared" si="38"/>
        <v>0</v>
      </c>
      <c r="BJ218" s="18" t="s">
        <v>83</v>
      </c>
      <c r="BK218" s="204">
        <f t="shared" si="39"/>
        <v>0</v>
      </c>
      <c r="BL218" s="18" t="s">
        <v>169</v>
      </c>
      <c r="BM218" s="203" t="s">
        <v>9392</v>
      </c>
    </row>
    <row r="219" spans="1:65" s="2" customFormat="1" ht="24.2" customHeight="1">
      <c r="A219" s="35"/>
      <c r="B219" s="36"/>
      <c r="C219" s="192" t="s">
        <v>737</v>
      </c>
      <c r="D219" s="192" t="s">
        <v>241</v>
      </c>
      <c r="E219" s="193" t="s">
        <v>9393</v>
      </c>
      <c r="F219" s="194" t="s">
        <v>9394</v>
      </c>
      <c r="G219" s="195" t="s">
        <v>4179</v>
      </c>
      <c r="H219" s="196">
        <v>5</v>
      </c>
      <c r="I219" s="197"/>
      <c r="J219" s="198">
        <f t="shared" si="30"/>
        <v>0</v>
      </c>
      <c r="K219" s="194" t="s">
        <v>1</v>
      </c>
      <c r="L219" s="40"/>
      <c r="M219" s="199" t="s">
        <v>1</v>
      </c>
      <c r="N219" s="200" t="s">
        <v>40</v>
      </c>
      <c r="O219" s="72"/>
      <c r="P219" s="201">
        <f t="shared" si="31"/>
        <v>0</v>
      </c>
      <c r="Q219" s="201">
        <v>3.2000000000000003E-4</v>
      </c>
      <c r="R219" s="201">
        <f t="shared" si="32"/>
        <v>1.6000000000000001E-3</v>
      </c>
      <c r="S219" s="201">
        <v>0</v>
      </c>
      <c r="T219" s="202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169</v>
      </c>
      <c r="AT219" s="203" t="s">
        <v>241</v>
      </c>
      <c r="AU219" s="203" t="s">
        <v>86</v>
      </c>
      <c r="AY219" s="18" t="s">
        <v>239</v>
      </c>
      <c r="BE219" s="204">
        <f t="shared" si="34"/>
        <v>0</v>
      </c>
      <c r="BF219" s="204">
        <f t="shared" si="35"/>
        <v>0</v>
      </c>
      <c r="BG219" s="204">
        <f t="shared" si="36"/>
        <v>0</v>
      </c>
      <c r="BH219" s="204">
        <f t="shared" si="37"/>
        <v>0</v>
      </c>
      <c r="BI219" s="204">
        <f t="shared" si="38"/>
        <v>0</v>
      </c>
      <c r="BJ219" s="18" t="s">
        <v>83</v>
      </c>
      <c r="BK219" s="204">
        <f t="shared" si="39"/>
        <v>0</v>
      </c>
      <c r="BL219" s="18" t="s">
        <v>169</v>
      </c>
      <c r="BM219" s="203" t="s">
        <v>9395</v>
      </c>
    </row>
    <row r="220" spans="1:65" s="2" customFormat="1" ht="24.2" customHeight="1">
      <c r="A220" s="35"/>
      <c r="B220" s="36"/>
      <c r="C220" s="192" t="s">
        <v>745</v>
      </c>
      <c r="D220" s="192" t="s">
        <v>241</v>
      </c>
      <c r="E220" s="193" t="s">
        <v>9396</v>
      </c>
      <c r="F220" s="194" t="s">
        <v>9397</v>
      </c>
      <c r="G220" s="195" t="s">
        <v>343</v>
      </c>
      <c r="H220" s="196">
        <v>1.7000000000000001E-2</v>
      </c>
      <c r="I220" s="197"/>
      <c r="J220" s="198">
        <f t="shared" si="30"/>
        <v>0</v>
      </c>
      <c r="K220" s="194" t="s">
        <v>1</v>
      </c>
      <c r="L220" s="40"/>
      <c r="M220" s="269" t="s">
        <v>1</v>
      </c>
      <c r="N220" s="270" t="s">
        <v>40</v>
      </c>
      <c r="O220" s="267"/>
      <c r="P220" s="271">
        <f t="shared" si="31"/>
        <v>0</v>
      </c>
      <c r="Q220" s="271">
        <v>0</v>
      </c>
      <c r="R220" s="271">
        <f t="shared" si="32"/>
        <v>0</v>
      </c>
      <c r="S220" s="271">
        <v>0</v>
      </c>
      <c r="T220" s="272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169</v>
      </c>
      <c r="AT220" s="203" t="s">
        <v>241</v>
      </c>
      <c r="AU220" s="203" t="s">
        <v>86</v>
      </c>
      <c r="AY220" s="18" t="s">
        <v>239</v>
      </c>
      <c r="BE220" s="204">
        <f t="shared" si="34"/>
        <v>0</v>
      </c>
      <c r="BF220" s="204">
        <f t="shared" si="35"/>
        <v>0</v>
      </c>
      <c r="BG220" s="204">
        <f t="shared" si="36"/>
        <v>0</v>
      </c>
      <c r="BH220" s="204">
        <f t="shared" si="37"/>
        <v>0</v>
      </c>
      <c r="BI220" s="204">
        <f t="shared" si="38"/>
        <v>0</v>
      </c>
      <c r="BJ220" s="18" t="s">
        <v>83</v>
      </c>
      <c r="BK220" s="204">
        <f t="shared" si="39"/>
        <v>0</v>
      </c>
      <c r="BL220" s="18" t="s">
        <v>169</v>
      </c>
      <c r="BM220" s="203" t="s">
        <v>9398</v>
      </c>
    </row>
    <row r="221" spans="1:65" s="2" customFormat="1" ht="6.95" customHeight="1">
      <c r="A221" s="35"/>
      <c r="B221" s="55"/>
      <c r="C221" s="56"/>
      <c r="D221" s="56"/>
      <c r="E221" s="56"/>
      <c r="F221" s="56"/>
      <c r="G221" s="56"/>
      <c r="H221" s="56"/>
      <c r="I221" s="56"/>
      <c r="J221" s="56"/>
      <c r="K221" s="56"/>
      <c r="L221" s="40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algorithmName="SHA-512" hashValue="BfPztZqV8eYaXG/Y/3Alycw75gYflfmP+XFge5voLoQ0FDPeglLK9QP60vp/GFEYRcFvAq+HstJipojz+VznsQ==" saltValue="IBam+t0uVi3lnFXHdL8QK5dRZDuHKZE830e8ZlnAwlfAizbtKuwo21CP6taIv2yrnZBjn7hv+YesYBFOo2khWg==" spinCount="100000" sheet="1" objects="1" scenarios="1" formatColumns="0" formatRows="0" autoFilter="0"/>
  <autoFilter ref="C119:K220" xr:uid="{00000000-0009-0000-0000-00001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171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9399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>Město Ostrov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>BPO spol.s.r.o.Ostrov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22"/>
      <c r="B27" s="123"/>
      <c r="C27" s="122"/>
      <c r="D27" s="122"/>
      <c r="E27" s="328" t="s">
        <v>182</v>
      </c>
      <c r="F27" s="328"/>
      <c r="G27" s="328"/>
      <c r="H27" s="328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ROUND((SUM(BE118:BE143)),  2)</f>
        <v>0</v>
      </c>
      <c r="G33" s="35"/>
      <c r="H33" s="35"/>
      <c r="I33" s="131">
        <v>0.21</v>
      </c>
      <c r="J33" s="130">
        <f>ROUND(((SUM(BE118:BE143))*I33),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ROUND((SUM(BF118:BF143)),  2)</f>
        <v>0</v>
      </c>
      <c r="G34" s="35"/>
      <c r="H34" s="35"/>
      <c r="I34" s="131">
        <v>0.15</v>
      </c>
      <c r="J34" s="130">
        <f>ROUND(((SUM(BF118:BF143))*I34),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ROUND((SUM(BG118:BG143)),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ROUND((SUM(BH118:BH143)),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ROUND((SUM(BI118:BI143)),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16 - IT vybavení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spol.s.r.o.Ostrov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203</v>
      </c>
      <c r="E97" s="157"/>
      <c r="F97" s="157"/>
      <c r="G97" s="157"/>
      <c r="H97" s="157"/>
      <c r="I97" s="157"/>
      <c r="J97" s="158">
        <f>J119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6235</v>
      </c>
      <c r="E98" s="162"/>
      <c r="F98" s="162"/>
      <c r="G98" s="162"/>
      <c r="H98" s="162"/>
      <c r="I98" s="162"/>
      <c r="J98" s="163">
        <f>J120</f>
        <v>0</v>
      </c>
      <c r="K98" s="105"/>
      <c r="L98" s="164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224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9" t="str">
        <f>E7</f>
        <v>Areál IZS Ostrov - stanice JSDH - revize 2022</v>
      </c>
      <c r="F108" s="330"/>
      <c r="G108" s="330"/>
      <c r="H108" s="330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176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4" t="str">
        <f>E9</f>
        <v>16 - IT vybavení</v>
      </c>
      <c r="F110" s="331"/>
      <c r="G110" s="331"/>
      <c r="H110" s="33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>
        <f>IF(J12="","",J12)</f>
        <v>44764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23</v>
      </c>
      <c r="D114" s="37"/>
      <c r="E114" s="37"/>
      <c r="F114" s="28" t="str">
        <f>E15</f>
        <v>Město Ostrov</v>
      </c>
      <c r="G114" s="37"/>
      <c r="H114" s="37"/>
      <c r="I114" s="30" t="s">
        <v>29</v>
      </c>
      <c r="J114" s="33" t="str">
        <f>E21</f>
        <v>BPO spol.s.r.o.Ostrov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32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5"/>
      <c r="B117" s="166"/>
      <c r="C117" s="167" t="s">
        <v>225</v>
      </c>
      <c r="D117" s="168" t="s">
        <v>60</v>
      </c>
      <c r="E117" s="168" t="s">
        <v>56</v>
      </c>
      <c r="F117" s="168" t="s">
        <v>57</v>
      </c>
      <c r="G117" s="168" t="s">
        <v>226</v>
      </c>
      <c r="H117" s="168" t="s">
        <v>227</v>
      </c>
      <c r="I117" s="168" t="s">
        <v>228</v>
      </c>
      <c r="J117" s="168" t="s">
        <v>185</v>
      </c>
      <c r="K117" s="169" t="s">
        <v>229</v>
      </c>
      <c r="L117" s="170"/>
      <c r="M117" s="76" t="s">
        <v>1</v>
      </c>
      <c r="N117" s="77" t="s">
        <v>39</v>
      </c>
      <c r="O117" s="77" t="s">
        <v>230</v>
      </c>
      <c r="P117" s="77" t="s">
        <v>231</v>
      </c>
      <c r="Q117" s="77" t="s">
        <v>232</v>
      </c>
      <c r="R117" s="77" t="s">
        <v>233</v>
      </c>
      <c r="S117" s="77" t="s">
        <v>234</v>
      </c>
      <c r="T117" s="78" t="s">
        <v>235</v>
      </c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65" s="2" customFormat="1" ht="22.9" customHeight="1">
      <c r="A118" s="35"/>
      <c r="B118" s="36"/>
      <c r="C118" s="83" t="s">
        <v>236</v>
      </c>
      <c r="D118" s="37"/>
      <c r="E118" s="37"/>
      <c r="F118" s="37"/>
      <c r="G118" s="37"/>
      <c r="H118" s="37"/>
      <c r="I118" s="37"/>
      <c r="J118" s="171">
        <f>BK118</f>
        <v>0</v>
      </c>
      <c r="K118" s="37"/>
      <c r="L118" s="40"/>
      <c r="M118" s="79"/>
      <c r="N118" s="172"/>
      <c r="O118" s="80"/>
      <c r="P118" s="173">
        <f>P119</f>
        <v>0</v>
      </c>
      <c r="Q118" s="80"/>
      <c r="R118" s="173">
        <f>R119</f>
        <v>0</v>
      </c>
      <c r="S118" s="80"/>
      <c r="T118" s="17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74</v>
      </c>
      <c r="AU118" s="18" t="s">
        <v>187</v>
      </c>
      <c r="BK118" s="175">
        <f>BK119</f>
        <v>0</v>
      </c>
    </row>
    <row r="119" spans="1:65" s="12" customFormat="1" ht="25.9" customHeight="1">
      <c r="B119" s="176"/>
      <c r="C119" s="177"/>
      <c r="D119" s="178" t="s">
        <v>74</v>
      </c>
      <c r="E119" s="179" t="s">
        <v>1815</v>
      </c>
      <c r="F119" s="179" t="s">
        <v>1816</v>
      </c>
      <c r="G119" s="177"/>
      <c r="H119" s="177"/>
      <c r="I119" s="180"/>
      <c r="J119" s="181">
        <f>BK119</f>
        <v>0</v>
      </c>
      <c r="K119" s="177"/>
      <c r="L119" s="182"/>
      <c r="M119" s="183"/>
      <c r="N119" s="184"/>
      <c r="O119" s="184"/>
      <c r="P119" s="185">
        <f>P120</f>
        <v>0</v>
      </c>
      <c r="Q119" s="184"/>
      <c r="R119" s="185">
        <f>R120</f>
        <v>0</v>
      </c>
      <c r="S119" s="184"/>
      <c r="T119" s="186">
        <f>T120</f>
        <v>0</v>
      </c>
      <c r="AR119" s="187" t="s">
        <v>86</v>
      </c>
      <c r="AT119" s="188" t="s">
        <v>74</v>
      </c>
      <c r="AU119" s="188" t="s">
        <v>75</v>
      </c>
      <c r="AY119" s="187" t="s">
        <v>239</v>
      </c>
      <c r="BK119" s="189">
        <f>BK120</f>
        <v>0</v>
      </c>
    </row>
    <row r="120" spans="1:65" s="12" customFormat="1" ht="22.9" customHeight="1">
      <c r="B120" s="176"/>
      <c r="C120" s="177"/>
      <c r="D120" s="178" t="s">
        <v>74</v>
      </c>
      <c r="E120" s="190" t="s">
        <v>6244</v>
      </c>
      <c r="F120" s="190" t="s">
        <v>6245</v>
      </c>
      <c r="G120" s="177"/>
      <c r="H120" s="177"/>
      <c r="I120" s="180"/>
      <c r="J120" s="191">
        <f>BK120</f>
        <v>0</v>
      </c>
      <c r="K120" s="177"/>
      <c r="L120" s="182"/>
      <c r="M120" s="183"/>
      <c r="N120" s="184"/>
      <c r="O120" s="184"/>
      <c r="P120" s="185">
        <f>SUM(P121:P143)</f>
        <v>0</v>
      </c>
      <c r="Q120" s="184"/>
      <c r="R120" s="185">
        <f>SUM(R121:R143)</f>
        <v>0</v>
      </c>
      <c r="S120" s="184"/>
      <c r="T120" s="186">
        <f>SUM(T121:T143)</f>
        <v>0</v>
      </c>
      <c r="AR120" s="187" t="s">
        <v>86</v>
      </c>
      <c r="AT120" s="188" t="s">
        <v>74</v>
      </c>
      <c r="AU120" s="188" t="s">
        <v>83</v>
      </c>
      <c r="AY120" s="187" t="s">
        <v>239</v>
      </c>
      <c r="BK120" s="189">
        <f>SUM(BK121:BK143)</f>
        <v>0</v>
      </c>
    </row>
    <row r="121" spans="1:65" s="2" customFormat="1" ht="24.2" customHeight="1">
      <c r="A121" s="35"/>
      <c r="B121" s="36"/>
      <c r="C121" s="192" t="s">
        <v>83</v>
      </c>
      <c r="D121" s="192" t="s">
        <v>241</v>
      </c>
      <c r="E121" s="193" t="s">
        <v>9400</v>
      </c>
      <c r="F121" s="194" t="s">
        <v>9401</v>
      </c>
      <c r="G121" s="195" t="s">
        <v>674</v>
      </c>
      <c r="H121" s="196">
        <v>1</v>
      </c>
      <c r="I121" s="197"/>
      <c r="J121" s="198">
        <f>ROUND(I121*H121,2)</f>
        <v>0</v>
      </c>
      <c r="K121" s="194" t="s">
        <v>245</v>
      </c>
      <c r="L121" s="40"/>
      <c r="M121" s="199" t="s">
        <v>1</v>
      </c>
      <c r="N121" s="200" t="s">
        <v>40</v>
      </c>
      <c r="O121" s="7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169</v>
      </c>
      <c r="AT121" s="203" t="s">
        <v>241</v>
      </c>
      <c r="AU121" s="203" t="s">
        <v>86</v>
      </c>
      <c r="AY121" s="18" t="s">
        <v>239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8" t="s">
        <v>83</v>
      </c>
      <c r="BK121" s="204">
        <f>ROUND(I121*H121,2)</f>
        <v>0</v>
      </c>
      <c r="BL121" s="18" t="s">
        <v>169</v>
      </c>
      <c r="BM121" s="203" t="s">
        <v>86</v>
      </c>
    </row>
    <row r="122" spans="1:65" s="2" customFormat="1" ht="11.25">
      <c r="A122" s="35"/>
      <c r="B122" s="36"/>
      <c r="C122" s="37"/>
      <c r="D122" s="205" t="s">
        <v>248</v>
      </c>
      <c r="E122" s="37"/>
      <c r="F122" s="206" t="s">
        <v>9402</v>
      </c>
      <c r="G122" s="37"/>
      <c r="H122" s="37"/>
      <c r="I122" s="207"/>
      <c r="J122" s="37"/>
      <c r="K122" s="37"/>
      <c r="L122" s="40"/>
      <c r="M122" s="208"/>
      <c r="N122" s="209"/>
      <c r="O122" s="72"/>
      <c r="P122" s="72"/>
      <c r="Q122" s="72"/>
      <c r="R122" s="72"/>
      <c r="S122" s="72"/>
      <c r="T122" s="73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248</v>
      </c>
      <c r="AU122" s="18" t="s">
        <v>86</v>
      </c>
    </row>
    <row r="123" spans="1:65" s="2" customFormat="1" ht="21.75" customHeight="1">
      <c r="A123" s="35"/>
      <c r="B123" s="36"/>
      <c r="C123" s="254" t="s">
        <v>86</v>
      </c>
      <c r="D123" s="254" t="s">
        <v>340</v>
      </c>
      <c r="E123" s="255" t="s">
        <v>9403</v>
      </c>
      <c r="F123" s="256" t="s">
        <v>9404</v>
      </c>
      <c r="G123" s="257" t="s">
        <v>5317</v>
      </c>
      <c r="H123" s="258">
        <v>1</v>
      </c>
      <c r="I123" s="259"/>
      <c r="J123" s="260">
        <f>ROUND(I123*H123,2)</f>
        <v>0</v>
      </c>
      <c r="K123" s="256" t="s">
        <v>1</v>
      </c>
      <c r="L123" s="261"/>
      <c r="M123" s="262" t="s">
        <v>1</v>
      </c>
      <c r="N123" s="263" t="s">
        <v>40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531</v>
      </c>
      <c r="AT123" s="203" t="s">
        <v>340</v>
      </c>
      <c r="AU123" s="203" t="s">
        <v>86</v>
      </c>
      <c r="AY123" s="18" t="s">
        <v>239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83</v>
      </c>
      <c r="BK123" s="204">
        <f>ROUND(I123*H123,2)</f>
        <v>0</v>
      </c>
      <c r="BL123" s="18" t="s">
        <v>169</v>
      </c>
      <c r="BM123" s="203" t="s">
        <v>246</v>
      </c>
    </row>
    <row r="124" spans="1:65" s="2" customFormat="1" ht="39">
      <c r="A124" s="35"/>
      <c r="B124" s="36"/>
      <c r="C124" s="37"/>
      <c r="D124" s="212" t="s">
        <v>741</v>
      </c>
      <c r="E124" s="37"/>
      <c r="F124" s="264" t="s">
        <v>9405</v>
      </c>
      <c r="G124" s="37"/>
      <c r="H124" s="37"/>
      <c r="I124" s="207"/>
      <c r="J124" s="37"/>
      <c r="K124" s="37"/>
      <c r="L124" s="40"/>
      <c r="M124" s="208"/>
      <c r="N124" s="209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741</v>
      </c>
      <c r="AU124" s="18" t="s">
        <v>86</v>
      </c>
    </row>
    <row r="125" spans="1:65" s="2" customFormat="1" ht="24.2" customHeight="1">
      <c r="A125" s="35"/>
      <c r="B125" s="36"/>
      <c r="C125" s="192" t="s">
        <v>255</v>
      </c>
      <c r="D125" s="192" t="s">
        <v>241</v>
      </c>
      <c r="E125" s="193" t="s">
        <v>9406</v>
      </c>
      <c r="F125" s="194" t="s">
        <v>9407</v>
      </c>
      <c r="G125" s="195" t="s">
        <v>674</v>
      </c>
      <c r="H125" s="196">
        <v>1</v>
      </c>
      <c r="I125" s="197"/>
      <c r="J125" s="198">
        <f>ROUND(I125*H125,2)</f>
        <v>0</v>
      </c>
      <c r="K125" s="194" t="s">
        <v>245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</v>
      </c>
      <c r="AT125" s="203" t="s">
        <v>241</v>
      </c>
      <c r="AU125" s="203" t="s">
        <v>86</v>
      </c>
      <c r="AY125" s="18" t="s">
        <v>239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</v>
      </c>
      <c r="BM125" s="203" t="s">
        <v>299</v>
      </c>
    </row>
    <row r="126" spans="1:65" s="2" customFormat="1" ht="11.25">
      <c r="A126" s="35"/>
      <c r="B126" s="36"/>
      <c r="C126" s="37"/>
      <c r="D126" s="205" t="s">
        <v>248</v>
      </c>
      <c r="E126" s="37"/>
      <c r="F126" s="206" t="s">
        <v>9408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248</v>
      </c>
      <c r="AU126" s="18" t="s">
        <v>86</v>
      </c>
    </row>
    <row r="127" spans="1:65" s="2" customFormat="1" ht="16.5" customHeight="1">
      <c r="A127" s="35"/>
      <c r="B127" s="36"/>
      <c r="C127" s="254" t="s">
        <v>246</v>
      </c>
      <c r="D127" s="254" t="s">
        <v>340</v>
      </c>
      <c r="E127" s="255" t="s">
        <v>9409</v>
      </c>
      <c r="F127" s="256" t="s">
        <v>9410</v>
      </c>
      <c r="G127" s="257" t="s">
        <v>5317</v>
      </c>
      <c r="H127" s="258">
        <v>1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531</v>
      </c>
      <c r="AT127" s="203" t="s">
        <v>340</v>
      </c>
      <c r="AU127" s="203" t="s">
        <v>86</v>
      </c>
      <c r="AY127" s="18" t="s">
        <v>239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169</v>
      </c>
      <c r="BM127" s="203" t="s">
        <v>319</v>
      </c>
    </row>
    <row r="128" spans="1:65" s="2" customFormat="1" ht="29.25">
      <c r="A128" s="35"/>
      <c r="B128" s="36"/>
      <c r="C128" s="37"/>
      <c r="D128" s="212" t="s">
        <v>741</v>
      </c>
      <c r="E128" s="37"/>
      <c r="F128" s="264" t="s">
        <v>9411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741</v>
      </c>
      <c r="AU128" s="18" t="s">
        <v>86</v>
      </c>
    </row>
    <row r="129" spans="1:65" s="2" customFormat="1" ht="16.5" customHeight="1">
      <c r="A129" s="35"/>
      <c r="B129" s="36"/>
      <c r="C129" s="254" t="s">
        <v>288</v>
      </c>
      <c r="D129" s="254" t="s">
        <v>340</v>
      </c>
      <c r="E129" s="255" t="s">
        <v>9412</v>
      </c>
      <c r="F129" s="256" t="s">
        <v>9413</v>
      </c>
      <c r="G129" s="257" t="s">
        <v>5317</v>
      </c>
      <c r="H129" s="258">
        <v>1</v>
      </c>
      <c r="I129" s="259"/>
      <c r="J129" s="260">
        <f>ROUND(I129*H129,2)</f>
        <v>0</v>
      </c>
      <c r="K129" s="256" t="s">
        <v>1</v>
      </c>
      <c r="L129" s="261"/>
      <c r="M129" s="262" t="s">
        <v>1</v>
      </c>
      <c r="N129" s="263" t="s">
        <v>40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531</v>
      </c>
      <c r="AT129" s="203" t="s">
        <v>340</v>
      </c>
      <c r="AU129" s="203" t="s">
        <v>86</v>
      </c>
      <c r="AY129" s="18" t="s">
        <v>239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169</v>
      </c>
      <c r="BM129" s="203" t="s">
        <v>151</v>
      </c>
    </row>
    <row r="130" spans="1:65" s="2" customFormat="1" ht="58.5">
      <c r="A130" s="35"/>
      <c r="B130" s="36"/>
      <c r="C130" s="37"/>
      <c r="D130" s="212" t="s">
        <v>741</v>
      </c>
      <c r="E130" s="37"/>
      <c r="F130" s="264" t="s">
        <v>9414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741</v>
      </c>
      <c r="AU130" s="18" t="s">
        <v>86</v>
      </c>
    </row>
    <row r="131" spans="1:65" s="2" customFormat="1" ht="16.5" customHeight="1">
      <c r="A131" s="35"/>
      <c r="B131" s="36"/>
      <c r="C131" s="254" t="s">
        <v>299</v>
      </c>
      <c r="D131" s="254" t="s">
        <v>340</v>
      </c>
      <c r="E131" s="255" t="s">
        <v>9415</v>
      </c>
      <c r="F131" s="256" t="s">
        <v>9416</v>
      </c>
      <c r="G131" s="257" t="s">
        <v>5317</v>
      </c>
      <c r="H131" s="258">
        <v>1</v>
      </c>
      <c r="I131" s="259"/>
      <c r="J131" s="260">
        <f>ROUND(I131*H131,2)</f>
        <v>0</v>
      </c>
      <c r="K131" s="256" t="s">
        <v>1</v>
      </c>
      <c r="L131" s="261"/>
      <c r="M131" s="262" t="s">
        <v>1</v>
      </c>
      <c r="N131" s="263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531</v>
      </c>
      <c r="AT131" s="203" t="s">
        <v>340</v>
      </c>
      <c r="AU131" s="203" t="s">
        <v>86</v>
      </c>
      <c r="AY131" s="18" t="s">
        <v>239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169</v>
      </c>
      <c r="BM131" s="203" t="s">
        <v>157</v>
      </c>
    </row>
    <row r="132" spans="1:65" s="2" customFormat="1" ht="87.75">
      <c r="A132" s="35"/>
      <c r="B132" s="36"/>
      <c r="C132" s="37"/>
      <c r="D132" s="212" t="s">
        <v>741</v>
      </c>
      <c r="E132" s="37"/>
      <c r="F132" s="264" t="s">
        <v>9417</v>
      </c>
      <c r="G132" s="37"/>
      <c r="H132" s="37"/>
      <c r="I132" s="207"/>
      <c r="J132" s="37"/>
      <c r="K132" s="37"/>
      <c r="L132" s="40"/>
      <c r="M132" s="208"/>
      <c r="N132" s="20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741</v>
      </c>
      <c r="AU132" s="18" t="s">
        <v>86</v>
      </c>
    </row>
    <row r="133" spans="1:65" s="2" customFormat="1" ht="16.5" customHeight="1">
      <c r="A133" s="35"/>
      <c r="B133" s="36"/>
      <c r="C133" s="192" t="s">
        <v>309</v>
      </c>
      <c r="D133" s="192" t="s">
        <v>241</v>
      </c>
      <c r="E133" s="193" t="s">
        <v>9418</v>
      </c>
      <c r="F133" s="194" t="s">
        <v>9419</v>
      </c>
      <c r="G133" s="195" t="s">
        <v>674</v>
      </c>
      <c r="H133" s="196">
        <v>2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40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169</v>
      </c>
      <c r="AT133" s="203" t="s">
        <v>241</v>
      </c>
      <c r="AU133" s="203" t="s">
        <v>86</v>
      </c>
      <c r="AY133" s="18" t="s">
        <v>239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169</v>
      </c>
      <c r="BM133" s="203" t="s">
        <v>164</v>
      </c>
    </row>
    <row r="134" spans="1:65" s="2" customFormat="1" ht="24.2" customHeight="1">
      <c r="A134" s="35"/>
      <c r="B134" s="36"/>
      <c r="C134" s="192" t="s">
        <v>319</v>
      </c>
      <c r="D134" s="192" t="s">
        <v>241</v>
      </c>
      <c r="E134" s="193" t="s">
        <v>9420</v>
      </c>
      <c r="F134" s="194" t="s">
        <v>9421</v>
      </c>
      <c r="G134" s="195" t="s">
        <v>674</v>
      </c>
      <c r="H134" s="196">
        <v>2</v>
      </c>
      <c r="I134" s="197"/>
      <c r="J134" s="198">
        <f>ROUND(I134*H134,2)</f>
        <v>0</v>
      </c>
      <c r="K134" s="194" t="s">
        <v>245</v>
      </c>
      <c r="L134" s="40"/>
      <c r="M134" s="199" t="s">
        <v>1</v>
      </c>
      <c r="N134" s="200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169</v>
      </c>
      <c r="AT134" s="203" t="s">
        <v>241</v>
      </c>
      <c r="AU134" s="203" t="s">
        <v>86</v>
      </c>
      <c r="AY134" s="18" t="s">
        <v>239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169</v>
      </c>
      <c r="BM134" s="203" t="s">
        <v>169</v>
      </c>
    </row>
    <row r="135" spans="1:65" s="2" customFormat="1" ht="11.25">
      <c r="A135" s="35"/>
      <c r="B135" s="36"/>
      <c r="C135" s="37"/>
      <c r="D135" s="205" t="s">
        <v>248</v>
      </c>
      <c r="E135" s="37"/>
      <c r="F135" s="206" t="s">
        <v>9422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248</v>
      </c>
      <c r="AU135" s="18" t="s">
        <v>86</v>
      </c>
    </row>
    <row r="136" spans="1:65" s="2" customFormat="1" ht="16.5" customHeight="1">
      <c r="A136" s="35"/>
      <c r="B136" s="36"/>
      <c r="C136" s="254" t="s">
        <v>327</v>
      </c>
      <c r="D136" s="254" t="s">
        <v>340</v>
      </c>
      <c r="E136" s="255" t="s">
        <v>9423</v>
      </c>
      <c r="F136" s="256" t="s">
        <v>9424</v>
      </c>
      <c r="G136" s="257" t="s">
        <v>5317</v>
      </c>
      <c r="H136" s="258">
        <v>2</v>
      </c>
      <c r="I136" s="259"/>
      <c r="J136" s="260">
        <f>ROUND(I136*H136,2)</f>
        <v>0</v>
      </c>
      <c r="K136" s="256" t="s">
        <v>1</v>
      </c>
      <c r="L136" s="261"/>
      <c r="M136" s="262" t="s">
        <v>1</v>
      </c>
      <c r="N136" s="263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531</v>
      </c>
      <c r="AT136" s="203" t="s">
        <v>340</v>
      </c>
      <c r="AU136" s="203" t="s">
        <v>86</v>
      </c>
      <c r="AY136" s="18" t="s">
        <v>239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169</v>
      </c>
      <c r="BM136" s="203" t="s">
        <v>394</v>
      </c>
    </row>
    <row r="137" spans="1:65" s="2" customFormat="1" ht="48.75">
      <c r="A137" s="35"/>
      <c r="B137" s="36"/>
      <c r="C137" s="37"/>
      <c r="D137" s="212" t="s">
        <v>741</v>
      </c>
      <c r="E137" s="37"/>
      <c r="F137" s="264" t="s">
        <v>9425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741</v>
      </c>
      <c r="AU137" s="18" t="s">
        <v>86</v>
      </c>
    </row>
    <row r="138" spans="1:65" s="2" customFormat="1" ht="16.5" customHeight="1">
      <c r="A138" s="35"/>
      <c r="B138" s="36"/>
      <c r="C138" s="254" t="s">
        <v>151</v>
      </c>
      <c r="D138" s="254" t="s">
        <v>340</v>
      </c>
      <c r="E138" s="255" t="s">
        <v>9426</v>
      </c>
      <c r="F138" s="256" t="s">
        <v>9427</v>
      </c>
      <c r="G138" s="257" t="s">
        <v>5317</v>
      </c>
      <c r="H138" s="258">
        <v>2</v>
      </c>
      <c r="I138" s="259"/>
      <c r="J138" s="260">
        <f>ROUND(I138*H138,2)</f>
        <v>0</v>
      </c>
      <c r="K138" s="256" t="s">
        <v>1</v>
      </c>
      <c r="L138" s="261"/>
      <c r="M138" s="262" t="s">
        <v>1</v>
      </c>
      <c r="N138" s="263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531</v>
      </c>
      <c r="AT138" s="203" t="s">
        <v>340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169</v>
      </c>
      <c r="BM138" s="203" t="s">
        <v>401</v>
      </c>
    </row>
    <row r="139" spans="1:65" s="2" customFormat="1" ht="48.75">
      <c r="A139" s="35"/>
      <c r="B139" s="36"/>
      <c r="C139" s="37"/>
      <c r="D139" s="212" t="s">
        <v>741</v>
      </c>
      <c r="E139" s="37"/>
      <c r="F139" s="264" t="s">
        <v>9428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741</v>
      </c>
      <c r="AU139" s="18" t="s">
        <v>86</v>
      </c>
    </row>
    <row r="140" spans="1:65" s="2" customFormat="1" ht="24.2" customHeight="1">
      <c r="A140" s="35"/>
      <c r="B140" s="36"/>
      <c r="C140" s="192" t="s">
        <v>154</v>
      </c>
      <c r="D140" s="192" t="s">
        <v>241</v>
      </c>
      <c r="E140" s="193" t="s">
        <v>9429</v>
      </c>
      <c r="F140" s="194" t="s">
        <v>9430</v>
      </c>
      <c r="G140" s="195" t="s">
        <v>674</v>
      </c>
      <c r="H140" s="196">
        <v>1</v>
      </c>
      <c r="I140" s="197"/>
      <c r="J140" s="198">
        <f>ROUND(I140*H140,2)</f>
        <v>0</v>
      </c>
      <c r="K140" s="194" t="s">
        <v>245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169</v>
      </c>
      <c r="AT140" s="203" t="s">
        <v>241</v>
      </c>
      <c r="AU140" s="203" t="s">
        <v>86</v>
      </c>
      <c r="AY140" s="18" t="s">
        <v>239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169</v>
      </c>
      <c r="BM140" s="203" t="s">
        <v>426</v>
      </c>
    </row>
    <row r="141" spans="1:65" s="2" customFormat="1" ht="11.25">
      <c r="A141" s="35"/>
      <c r="B141" s="36"/>
      <c r="C141" s="37"/>
      <c r="D141" s="205" t="s">
        <v>248</v>
      </c>
      <c r="E141" s="37"/>
      <c r="F141" s="206" t="s">
        <v>9431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248</v>
      </c>
      <c r="AU141" s="18" t="s">
        <v>86</v>
      </c>
    </row>
    <row r="142" spans="1:65" s="2" customFormat="1" ht="33" customHeight="1">
      <c r="A142" s="35"/>
      <c r="B142" s="36"/>
      <c r="C142" s="192" t="s">
        <v>157</v>
      </c>
      <c r="D142" s="192" t="s">
        <v>241</v>
      </c>
      <c r="E142" s="193" t="s">
        <v>9432</v>
      </c>
      <c r="F142" s="194" t="s">
        <v>9433</v>
      </c>
      <c r="G142" s="195" t="s">
        <v>674</v>
      </c>
      <c r="H142" s="196">
        <v>1</v>
      </c>
      <c r="I142" s="197"/>
      <c r="J142" s="198">
        <f>ROUND(I142*H142,2)</f>
        <v>0</v>
      </c>
      <c r="K142" s="194" t="s">
        <v>245</v>
      </c>
      <c r="L142" s="40"/>
      <c r="M142" s="199" t="s">
        <v>1</v>
      </c>
      <c r="N142" s="200" t="s">
        <v>40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169</v>
      </c>
      <c r="AT142" s="203" t="s">
        <v>241</v>
      </c>
      <c r="AU142" s="203" t="s">
        <v>86</v>
      </c>
      <c r="AY142" s="18" t="s">
        <v>239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169</v>
      </c>
      <c r="BM142" s="203" t="s">
        <v>454</v>
      </c>
    </row>
    <row r="143" spans="1:65" s="2" customFormat="1" ht="11.25">
      <c r="A143" s="35"/>
      <c r="B143" s="36"/>
      <c r="C143" s="37"/>
      <c r="D143" s="205" t="s">
        <v>248</v>
      </c>
      <c r="E143" s="37"/>
      <c r="F143" s="206" t="s">
        <v>9434</v>
      </c>
      <c r="G143" s="37"/>
      <c r="H143" s="37"/>
      <c r="I143" s="207"/>
      <c r="J143" s="37"/>
      <c r="K143" s="37"/>
      <c r="L143" s="40"/>
      <c r="M143" s="265"/>
      <c r="N143" s="266"/>
      <c r="O143" s="267"/>
      <c r="P143" s="267"/>
      <c r="Q143" s="267"/>
      <c r="R143" s="267"/>
      <c r="S143" s="267"/>
      <c r="T143" s="268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248</v>
      </c>
      <c r="AU143" s="18" t="s">
        <v>86</v>
      </c>
    </row>
    <row r="144" spans="1:65" s="2" customFormat="1" ht="6.95" customHeight="1">
      <c r="A144" s="35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pTPuiRfrQHvGDC2yoe30/on88dix5tiVmoM4Ffycxp6NNGDrMxD2cNIySRpSEEBB7cTj3GOfjiSBnNKcIeSwuw==" saltValue="AuctcAcnpLOVEMDFPrkIgVOhc5SY2r8Q6ayuNBLee/G0OK7a+4hq43gFqoQhPJn8rVvcy5nm/jHAs8tcr7bMug==" spinCount="100000" sheet="1" objects="1" scenarios="1" formatColumns="0" formatRows="0" autoFilter="0"/>
  <autoFilter ref="C117:K143" xr:uid="{00000000-0009-0000-0000-00001B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22" r:id="rId1" xr:uid="{00000000-0004-0000-1B00-000000000000}"/>
    <hyperlink ref="F126" r:id="rId2" xr:uid="{00000000-0004-0000-1B00-000001000000}"/>
    <hyperlink ref="F135" r:id="rId3" xr:uid="{00000000-0004-0000-1B00-000002000000}"/>
    <hyperlink ref="F141" r:id="rId4" xr:uid="{00000000-0004-0000-1B00-000003000000}"/>
    <hyperlink ref="F143" r:id="rId5" xr:uid="{00000000-0004-0000-1B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56"/>
  <sheetViews>
    <sheetView showGridLines="0" tabSelected="1" topLeftCell="A116" workbookViewId="0">
      <selection activeCell="F125" sqref="F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174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175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2" t="str">
        <f>'Rekapitulace stavby'!K6</f>
        <v>Areál IZS Ostrov - stanice JSDH - revize 2022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20" t="s">
        <v>176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9435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85</v>
      </c>
      <c r="G11" s="35"/>
      <c r="H11" s="35"/>
      <c r="I11" s="120" t="s">
        <v>19</v>
      </c>
      <c r="J11" s="111" t="s">
        <v>178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179</v>
      </c>
      <c r="G12" s="35"/>
      <c r="H12" s="35"/>
      <c r="I12" s="120" t="s">
        <v>22</v>
      </c>
      <c r="J12" s="121">
        <f>'Rekapitulace stavby'!AN8</f>
        <v>44764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180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181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08" customHeight="1">
      <c r="A27" s="122"/>
      <c r="B27" s="123"/>
      <c r="C27" s="122"/>
      <c r="D27" s="122"/>
      <c r="E27" s="332" t="s">
        <v>9436</v>
      </c>
      <c r="F27" s="332"/>
      <c r="G27" s="332"/>
      <c r="H27" s="33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ROUND((SUM(BE121:BE155)),  2)</f>
        <v>0</v>
      </c>
      <c r="G33" s="35"/>
      <c r="H33" s="35"/>
      <c r="I33" s="131">
        <v>0.21</v>
      </c>
      <c r="J33" s="130">
        <f>ROUND(((SUM(BE121:BE155))*I33),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ROUND((SUM(BF121:BF155)),  2)</f>
        <v>0</v>
      </c>
      <c r="G34" s="35"/>
      <c r="H34" s="35"/>
      <c r="I34" s="131">
        <v>0.15</v>
      </c>
      <c r="J34" s="130">
        <f>ROUND(((SUM(BF121:BF155))*I34),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ROUND((SUM(BG121:BG155)),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ROUND((SUM(BH121:BH155)),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ROUND((SUM(BI121:BI155)),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9" t="str">
        <f>E7</f>
        <v>Areál IZS Ostrov - stanice JSDH - revize 2022</v>
      </c>
      <c r="F85" s="330"/>
      <c r="G85" s="330"/>
      <c r="H85" s="33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176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17 - VRN stavby</v>
      </c>
      <c r="F87" s="331"/>
      <c r="G87" s="331"/>
      <c r="H87" s="33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Ostrov</v>
      </c>
      <c r="G89" s="37"/>
      <c r="H89" s="37"/>
      <c r="I89" s="30" t="s">
        <v>22</v>
      </c>
      <c r="J89" s="67">
        <f>IF(J12="","",J12)</f>
        <v>44764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23</v>
      </c>
      <c r="D91" s="37"/>
      <c r="E91" s="37"/>
      <c r="F91" s="28" t="str">
        <f>E15</f>
        <v>Město Ostrov</v>
      </c>
      <c r="G91" s="37"/>
      <c r="H91" s="37"/>
      <c r="I91" s="30" t="s">
        <v>29</v>
      </c>
      <c r="J91" s="33" t="str">
        <f>E21</f>
        <v>BPO spol. s r.o.,Lidická 1239,36317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Tomanová Ing.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184</v>
      </c>
      <c r="D94" s="151"/>
      <c r="E94" s="151"/>
      <c r="F94" s="151"/>
      <c r="G94" s="151"/>
      <c r="H94" s="151"/>
      <c r="I94" s="151"/>
      <c r="J94" s="152" t="s">
        <v>185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186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187</v>
      </c>
    </row>
    <row r="97" spans="1:31" s="9" customFormat="1" ht="24.95" customHeight="1">
      <c r="B97" s="154"/>
      <c r="C97" s="155"/>
      <c r="D97" s="156" t="s">
        <v>9437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9438</v>
      </c>
      <c r="E98" s="162"/>
      <c r="F98" s="162"/>
      <c r="G98" s="162"/>
      <c r="H98" s="162"/>
      <c r="I98" s="162"/>
      <c r="J98" s="163">
        <f>J123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9439</v>
      </c>
      <c r="E99" s="162"/>
      <c r="F99" s="162"/>
      <c r="G99" s="162"/>
      <c r="H99" s="162"/>
      <c r="I99" s="162"/>
      <c r="J99" s="163">
        <f>J137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9440</v>
      </c>
      <c r="E100" s="162"/>
      <c r="F100" s="162"/>
      <c r="G100" s="162"/>
      <c r="H100" s="162"/>
      <c r="I100" s="162"/>
      <c r="J100" s="163">
        <f>J141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7649</v>
      </c>
      <c r="E101" s="162"/>
      <c r="F101" s="162"/>
      <c r="G101" s="162"/>
      <c r="H101" s="162"/>
      <c r="I101" s="162"/>
      <c r="J101" s="163">
        <f>J153</f>
        <v>0</v>
      </c>
      <c r="K101" s="105"/>
      <c r="L101" s="164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224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9" t="str">
        <f>E7</f>
        <v>Areál IZS Ostrov - stanice JSDH - revize 2022</v>
      </c>
      <c r="F111" s="330"/>
      <c r="G111" s="330"/>
      <c r="H111" s="33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176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84" t="str">
        <f>E9</f>
        <v>17 - VRN stavby</v>
      </c>
      <c r="F113" s="331"/>
      <c r="G113" s="331"/>
      <c r="H113" s="33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Ostrov</v>
      </c>
      <c r="G115" s="37"/>
      <c r="H115" s="37"/>
      <c r="I115" s="30" t="s">
        <v>22</v>
      </c>
      <c r="J115" s="67">
        <f>IF(J12="","",J12)</f>
        <v>44764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40.15" customHeight="1">
      <c r="A117" s="35"/>
      <c r="B117" s="36"/>
      <c r="C117" s="30" t="s">
        <v>23</v>
      </c>
      <c r="D117" s="37"/>
      <c r="E117" s="37"/>
      <c r="F117" s="28" t="str">
        <f>E15</f>
        <v>Město Ostrov</v>
      </c>
      <c r="G117" s="37"/>
      <c r="H117" s="37"/>
      <c r="I117" s="30" t="s">
        <v>29</v>
      </c>
      <c r="J117" s="33" t="str">
        <f>E21</f>
        <v>BPO spol. s r.o.,Lidická 1239,36317 OSTROV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30" t="s">
        <v>32</v>
      </c>
      <c r="J118" s="33" t="str">
        <f>E24</f>
        <v>Tomanová Ing.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225</v>
      </c>
      <c r="D120" s="168" t="s">
        <v>60</v>
      </c>
      <c r="E120" s="168" t="s">
        <v>56</v>
      </c>
      <c r="F120" s="168" t="s">
        <v>57</v>
      </c>
      <c r="G120" s="168" t="s">
        <v>226</v>
      </c>
      <c r="H120" s="168" t="s">
        <v>227</v>
      </c>
      <c r="I120" s="168" t="s">
        <v>228</v>
      </c>
      <c r="J120" s="168" t="s">
        <v>185</v>
      </c>
      <c r="K120" s="169" t="s">
        <v>229</v>
      </c>
      <c r="L120" s="170"/>
      <c r="M120" s="76" t="s">
        <v>1</v>
      </c>
      <c r="N120" s="77" t="s">
        <v>39</v>
      </c>
      <c r="O120" s="77" t="s">
        <v>230</v>
      </c>
      <c r="P120" s="77" t="s">
        <v>231</v>
      </c>
      <c r="Q120" s="77" t="s">
        <v>232</v>
      </c>
      <c r="R120" s="77" t="s">
        <v>233</v>
      </c>
      <c r="S120" s="77" t="s">
        <v>234</v>
      </c>
      <c r="T120" s="78" t="s">
        <v>235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236</v>
      </c>
      <c r="D121" s="37"/>
      <c r="E121" s="37"/>
      <c r="F121" s="37"/>
      <c r="G121" s="37"/>
      <c r="H121" s="37"/>
      <c r="I121" s="37"/>
      <c r="J121" s="171">
        <f>BK121</f>
        <v>0</v>
      </c>
      <c r="K121" s="37"/>
      <c r="L121" s="40"/>
      <c r="M121" s="79"/>
      <c r="N121" s="172"/>
      <c r="O121" s="80"/>
      <c r="P121" s="173">
        <f>P122</f>
        <v>0</v>
      </c>
      <c r="Q121" s="80"/>
      <c r="R121" s="173">
        <f>R122</f>
        <v>0</v>
      </c>
      <c r="S121" s="80"/>
      <c r="T121" s="174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187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74</v>
      </c>
      <c r="E122" s="179" t="s">
        <v>6758</v>
      </c>
      <c r="F122" s="179" t="s">
        <v>9441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P123+P137+P141+P153</f>
        <v>0</v>
      </c>
      <c r="Q122" s="184"/>
      <c r="R122" s="185">
        <f>R123+R137+R141+R153</f>
        <v>0</v>
      </c>
      <c r="S122" s="184"/>
      <c r="T122" s="186">
        <f>T123+T137+T141+T153</f>
        <v>0</v>
      </c>
      <c r="AR122" s="187" t="s">
        <v>288</v>
      </c>
      <c r="AT122" s="188" t="s">
        <v>74</v>
      </c>
      <c r="AU122" s="188" t="s">
        <v>75</v>
      </c>
      <c r="AY122" s="187" t="s">
        <v>239</v>
      </c>
      <c r="BK122" s="189">
        <f>BK123+BK137+BK141+BK153</f>
        <v>0</v>
      </c>
    </row>
    <row r="123" spans="1:65" s="12" customFormat="1" ht="22.9" customHeight="1">
      <c r="B123" s="176"/>
      <c r="C123" s="177"/>
      <c r="D123" s="178" t="s">
        <v>74</v>
      </c>
      <c r="E123" s="190" t="s">
        <v>9442</v>
      </c>
      <c r="F123" s="190" t="s">
        <v>9443</v>
      </c>
      <c r="G123" s="177"/>
      <c r="H123" s="177"/>
      <c r="I123" s="180"/>
      <c r="J123" s="191">
        <f>BK123</f>
        <v>0</v>
      </c>
      <c r="K123" s="177"/>
      <c r="L123" s="182"/>
      <c r="M123" s="183"/>
      <c r="N123" s="184"/>
      <c r="O123" s="184"/>
      <c r="P123" s="185">
        <f>SUM(P124:P136)</f>
        <v>0</v>
      </c>
      <c r="Q123" s="184"/>
      <c r="R123" s="185">
        <f>SUM(R124:R136)</f>
        <v>0</v>
      </c>
      <c r="S123" s="184"/>
      <c r="T123" s="186">
        <f>SUM(T124:T136)</f>
        <v>0</v>
      </c>
      <c r="AR123" s="187" t="s">
        <v>288</v>
      </c>
      <c r="AT123" s="188" t="s">
        <v>74</v>
      </c>
      <c r="AU123" s="188" t="s">
        <v>83</v>
      </c>
      <c r="AY123" s="187" t="s">
        <v>239</v>
      </c>
      <c r="BK123" s="189">
        <f>SUM(BK124:BK136)</f>
        <v>0</v>
      </c>
    </row>
    <row r="124" spans="1:65" s="2" customFormat="1" ht="16.5" customHeight="1">
      <c r="A124" s="35"/>
      <c r="B124" s="36"/>
      <c r="C124" s="192" t="s">
        <v>83</v>
      </c>
      <c r="D124" s="192" t="s">
        <v>241</v>
      </c>
      <c r="E124" s="193" t="s">
        <v>9444</v>
      </c>
      <c r="F124" s="194" t="s">
        <v>9445</v>
      </c>
      <c r="G124" s="195" t="s">
        <v>4179</v>
      </c>
      <c r="H124" s="196">
        <v>1</v>
      </c>
      <c r="I124" s="197"/>
      <c r="J124" s="198">
        <f>ROUND(I124*H124,2)</f>
        <v>0</v>
      </c>
      <c r="K124" s="194" t="s">
        <v>1</v>
      </c>
      <c r="L124" s="40"/>
      <c r="M124" s="199" t="s">
        <v>1</v>
      </c>
      <c r="N124" s="200" t="s">
        <v>40</v>
      </c>
      <c r="O124" s="72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7893</v>
      </c>
      <c r="AT124" s="203" t="s">
        <v>241</v>
      </c>
      <c r="AU124" s="203" t="s">
        <v>86</v>
      </c>
      <c r="AY124" s="18" t="s">
        <v>239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8" t="s">
        <v>83</v>
      </c>
      <c r="BK124" s="204">
        <f>ROUND(I124*H124,2)</f>
        <v>0</v>
      </c>
      <c r="BL124" s="18" t="s">
        <v>7893</v>
      </c>
      <c r="BM124" s="203" t="s">
        <v>9446</v>
      </c>
    </row>
    <row r="125" spans="1:65" s="2" customFormat="1" ht="97.5">
      <c r="A125" s="35"/>
      <c r="B125" s="36"/>
      <c r="C125" s="37"/>
      <c r="D125" s="212" t="s">
        <v>741</v>
      </c>
      <c r="E125" s="37"/>
      <c r="F125" s="264" t="s">
        <v>9447</v>
      </c>
      <c r="G125" s="37"/>
      <c r="H125" s="37"/>
      <c r="I125" s="207"/>
      <c r="J125" s="37"/>
      <c r="K125" s="37"/>
      <c r="L125" s="40"/>
      <c r="M125" s="208"/>
      <c r="N125" s="209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741</v>
      </c>
      <c r="AU125" s="18" t="s">
        <v>86</v>
      </c>
    </row>
    <row r="126" spans="1:65" s="2" customFormat="1" ht="21.75" customHeight="1">
      <c r="A126" s="35"/>
      <c r="B126" s="36"/>
      <c r="C126" s="192" t="s">
        <v>86</v>
      </c>
      <c r="D126" s="192" t="s">
        <v>241</v>
      </c>
      <c r="E126" s="193" t="s">
        <v>9448</v>
      </c>
      <c r="F126" s="194" t="s">
        <v>9449</v>
      </c>
      <c r="G126" s="195" t="s">
        <v>4179</v>
      </c>
      <c r="H126" s="196">
        <v>1</v>
      </c>
      <c r="I126" s="197"/>
      <c r="J126" s="198">
        <f>ROUND(I126*H126,2)</f>
        <v>0</v>
      </c>
      <c r="K126" s="194" t="s">
        <v>1</v>
      </c>
      <c r="L126" s="40"/>
      <c r="M126" s="199" t="s">
        <v>1</v>
      </c>
      <c r="N126" s="200" t="s">
        <v>40</v>
      </c>
      <c r="O126" s="7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7893</v>
      </c>
      <c r="AT126" s="203" t="s">
        <v>241</v>
      </c>
      <c r="AU126" s="203" t="s">
        <v>86</v>
      </c>
      <c r="AY126" s="18" t="s">
        <v>239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83</v>
      </c>
      <c r="BK126" s="204">
        <f>ROUND(I126*H126,2)</f>
        <v>0</v>
      </c>
      <c r="BL126" s="18" t="s">
        <v>7893</v>
      </c>
      <c r="BM126" s="203" t="s">
        <v>9450</v>
      </c>
    </row>
    <row r="127" spans="1:65" s="2" customFormat="1" ht="24.2" customHeight="1">
      <c r="A127" s="35"/>
      <c r="B127" s="36"/>
      <c r="C127" s="192" t="s">
        <v>255</v>
      </c>
      <c r="D127" s="192" t="s">
        <v>241</v>
      </c>
      <c r="E127" s="193" t="s">
        <v>9451</v>
      </c>
      <c r="F127" s="194" t="s">
        <v>9452</v>
      </c>
      <c r="G127" s="195" t="s">
        <v>4179</v>
      </c>
      <c r="H127" s="196">
        <v>1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7893</v>
      </c>
      <c r="AT127" s="203" t="s">
        <v>241</v>
      </c>
      <c r="AU127" s="203" t="s">
        <v>86</v>
      </c>
      <c r="AY127" s="18" t="s">
        <v>239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7893</v>
      </c>
      <c r="BM127" s="203" t="s">
        <v>9453</v>
      </c>
    </row>
    <row r="128" spans="1:65" s="2" customFormat="1" ht="16.5" customHeight="1">
      <c r="A128" s="35"/>
      <c r="B128" s="36"/>
      <c r="C128" s="192" t="s">
        <v>246</v>
      </c>
      <c r="D128" s="192" t="s">
        <v>241</v>
      </c>
      <c r="E128" s="193" t="s">
        <v>9454</v>
      </c>
      <c r="F128" s="194" t="s">
        <v>9455</v>
      </c>
      <c r="G128" s="195" t="s">
        <v>4179</v>
      </c>
      <c r="H128" s="196">
        <v>1</v>
      </c>
      <c r="I128" s="197"/>
      <c r="J128" s="198">
        <f>ROUND(I128*H128,2)</f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7893</v>
      </c>
      <c r="AT128" s="203" t="s">
        <v>241</v>
      </c>
      <c r="AU128" s="203" t="s">
        <v>86</v>
      </c>
      <c r="AY128" s="18" t="s">
        <v>239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7893</v>
      </c>
      <c r="BM128" s="203" t="s">
        <v>9456</v>
      </c>
    </row>
    <row r="129" spans="1:65" s="2" customFormat="1" ht="78">
      <c r="A129" s="35"/>
      <c r="B129" s="36"/>
      <c r="C129" s="37"/>
      <c r="D129" s="212" t="s">
        <v>741</v>
      </c>
      <c r="E129" s="37"/>
      <c r="F129" s="264" t="s">
        <v>9457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741</v>
      </c>
      <c r="AU129" s="18" t="s">
        <v>86</v>
      </c>
    </row>
    <row r="130" spans="1:65" s="2" customFormat="1" ht="16.5" customHeight="1">
      <c r="A130" s="35"/>
      <c r="B130" s="36"/>
      <c r="C130" s="192" t="s">
        <v>288</v>
      </c>
      <c r="D130" s="192" t="s">
        <v>241</v>
      </c>
      <c r="E130" s="193" t="s">
        <v>9458</v>
      </c>
      <c r="F130" s="194" t="s">
        <v>5597</v>
      </c>
      <c r="G130" s="195" t="s">
        <v>4179</v>
      </c>
      <c r="H130" s="196">
        <v>1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7893</v>
      </c>
      <c r="AT130" s="203" t="s">
        <v>241</v>
      </c>
      <c r="AU130" s="203" t="s">
        <v>86</v>
      </c>
      <c r="AY130" s="18" t="s">
        <v>239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7893</v>
      </c>
      <c r="BM130" s="203" t="s">
        <v>9459</v>
      </c>
    </row>
    <row r="131" spans="1:65" s="2" customFormat="1" ht="39">
      <c r="A131" s="35"/>
      <c r="B131" s="36"/>
      <c r="C131" s="37"/>
      <c r="D131" s="212" t="s">
        <v>741</v>
      </c>
      <c r="E131" s="37"/>
      <c r="F131" s="264" t="s">
        <v>9460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741</v>
      </c>
      <c r="AU131" s="18" t="s">
        <v>86</v>
      </c>
    </row>
    <row r="132" spans="1:65" s="2" customFormat="1" ht="16.5" customHeight="1">
      <c r="A132" s="35"/>
      <c r="B132" s="36"/>
      <c r="C132" s="192" t="s">
        <v>299</v>
      </c>
      <c r="D132" s="192" t="s">
        <v>241</v>
      </c>
      <c r="E132" s="193" t="s">
        <v>9461</v>
      </c>
      <c r="F132" s="194" t="s">
        <v>9462</v>
      </c>
      <c r="G132" s="195" t="s">
        <v>4179</v>
      </c>
      <c r="H132" s="196">
        <v>1</v>
      </c>
      <c r="I132" s="197"/>
      <c r="J132" s="198">
        <f>ROUND(I132*H132,2)</f>
        <v>0</v>
      </c>
      <c r="K132" s="194" t="s">
        <v>5456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7893</v>
      </c>
      <c r="AT132" s="203" t="s">
        <v>241</v>
      </c>
      <c r="AU132" s="203" t="s">
        <v>86</v>
      </c>
      <c r="AY132" s="18" t="s">
        <v>239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7893</v>
      </c>
      <c r="BM132" s="203" t="s">
        <v>9463</v>
      </c>
    </row>
    <row r="133" spans="1:65" s="2" customFormat="1" ht="156">
      <c r="A133" s="35"/>
      <c r="B133" s="36"/>
      <c r="C133" s="37"/>
      <c r="D133" s="212" t="s">
        <v>741</v>
      </c>
      <c r="E133" s="37"/>
      <c r="F133" s="264" t="s">
        <v>9464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741</v>
      </c>
      <c r="AU133" s="18" t="s">
        <v>86</v>
      </c>
    </row>
    <row r="134" spans="1:65" s="14" customFormat="1" ht="11.25">
      <c r="B134" s="221"/>
      <c r="C134" s="222"/>
      <c r="D134" s="212" t="s">
        <v>250</v>
      </c>
      <c r="E134" s="223" t="s">
        <v>1</v>
      </c>
      <c r="F134" s="224" t="s">
        <v>83</v>
      </c>
      <c r="G134" s="222"/>
      <c r="H134" s="225">
        <v>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250</v>
      </c>
      <c r="AU134" s="231" t="s">
        <v>86</v>
      </c>
      <c r="AV134" s="14" t="s">
        <v>86</v>
      </c>
      <c r="AW134" s="14" t="s">
        <v>31</v>
      </c>
      <c r="AX134" s="14" t="s">
        <v>83</v>
      </c>
      <c r="AY134" s="231" t="s">
        <v>239</v>
      </c>
    </row>
    <row r="135" spans="1:65" s="2" customFormat="1" ht="16.5" customHeight="1">
      <c r="A135" s="35"/>
      <c r="B135" s="36"/>
      <c r="C135" s="192" t="s">
        <v>309</v>
      </c>
      <c r="D135" s="192" t="s">
        <v>241</v>
      </c>
      <c r="E135" s="193" t="s">
        <v>9465</v>
      </c>
      <c r="F135" s="194" t="s">
        <v>9466</v>
      </c>
      <c r="G135" s="195" t="s">
        <v>6979</v>
      </c>
      <c r="H135" s="196">
        <v>1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7893</v>
      </c>
      <c r="AT135" s="203" t="s">
        <v>241</v>
      </c>
      <c r="AU135" s="203" t="s">
        <v>86</v>
      </c>
      <c r="AY135" s="18" t="s">
        <v>239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7893</v>
      </c>
      <c r="BM135" s="203" t="s">
        <v>9467</v>
      </c>
    </row>
    <row r="136" spans="1:65" s="2" customFormat="1" ht="117">
      <c r="A136" s="35"/>
      <c r="B136" s="36"/>
      <c r="C136" s="37"/>
      <c r="D136" s="212" t="s">
        <v>741</v>
      </c>
      <c r="E136" s="37"/>
      <c r="F136" s="264" t="s">
        <v>9468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741</v>
      </c>
      <c r="AU136" s="18" t="s">
        <v>86</v>
      </c>
    </row>
    <row r="137" spans="1:65" s="12" customFormat="1" ht="22.9" customHeight="1">
      <c r="B137" s="176"/>
      <c r="C137" s="177"/>
      <c r="D137" s="178" t="s">
        <v>74</v>
      </c>
      <c r="E137" s="190" t="s">
        <v>9469</v>
      </c>
      <c r="F137" s="190" t="s">
        <v>9470</v>
      </c>
      <c r="G137" s="177"/>
      <c r="H137" s="177"/>
      <c r="I137" s="180"/>
      <c r="J137" s="191">
        <f>BK137</f>
        <v>0</v>
      </c>
      <c r="K137" s="177"/>
      <c r="L137" s="182"/>
      <c r="M137" s="183"/>
      <c r="N137" s="184"/>
      <c r="O137" s="184"/>
      <c r="P137" s="185">
        <f>SUM(P138:P140)</f>
        <v>0</v>
      </c>
      <c r="Q137" s="184"/>
      <c r="R137" s="185">
        <f>SUM(R138:R140)</f>
        <v>0</v>
      </c>
      <c r="S137" s="184"/>
      <c r="T137" s="186">
        <f>SUM(T138:T140)</f>
        <v>0</v>
      </c>
      <c r="AR137" s="187" t="s">
        <v>288</v>
      </c>
      <c r="AT137" s="188" t="s">
        <v>74</v>
      </c>
      <c r="AU137" s="188" t="s">
        <v>83</v>
      </c>
      <c r="AY137" s="187" t="s">
        <v>239</v>
      </c>
      <c r="BK137" s="189">
        <f>SUM(BK138:BK140)</f>
        <v>0</v>
      </c>
    </row>
    <row r="138" spans="1:65" s="2" customFormat="1" ht="16.5" customHeight="1">
      <c r="A138" s="35"/>
      <c r="B138" s="36"/>
      <c r="C138" s="192" t="s">
        <v>319</v>
      </c>
      <c r="D138" s="192" t="s">
        <v>241</v>
      </c>
      <c r="E138" s="193" t="s">
        <v>9471</v>
      </c>
      <c r="F138" s="194" t="s">
        <v>9470</v>
      </c>
      <c r="G138" s="195" t="s">
        <v>4179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7893</v>
      </c>
      <c r="AT138" s="203" t="s">
        <v>241</v>
      </c>
      <c r="AU138" s="203" t="s">
        <v>86</v>
      </c>
      <c r="AY138" s="18" t="s">
        <v>239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7893</v>
      </c>
      <c r="BM138" s="203" t="s">
        <v>9472</v>
      </c>
    </row>
    <row r="139" spans="1:65" s="2" customFormat="1" ht="146.25">
      <c r="A139" s="35"/>
      <c r="B139" s="36"/>
      <c r="C139" s="37"/>
      <c r="D139" s="212" t="s">
        <v>741</v>
      </c>
      <c r="E139" s="37"/>
      <c r="F139" s="264" t="s">
        <v>9473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741</v>
      </c>
      <c r="AU139" s="18" t="s">
        <v>86</v>
      </c>
    </row>
    <row r="140" spans="1:65" s="14" customFormat="1" ht="11.25">
      <c r="B140" s="221"/>
      <c r="C140" s="222"/>
      <c r="D140" s="212" t="s">
        <v>250</v>
      </c>
      <c r="E140" s="223" t="s">
        <v>1</v>
      </c>
      <c r="F140" s="224" t="s">
        <v>83</v>
      </c>
      <c r="G140" s="222"/>
      <c r="H140" s="225">
        <v>1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250</v>
      </c>
      <c r="AU140" s="231" t="s">
        <v>86</v>
      </c>
      <c r="AV140" s="14" t="s">
        <v>86</v>
      </c>
      <c r="AW140" s="14" t="s">
        <v>31</v>
      </c>
      <c r="AX140" s="14" t="s">
        <v>83</v>
      </c>
      <c r="AY140" s="231" t="s">
        <v>239</v>
      </c>
    </row>
    <row r="141" spans="1:65" s="12" customFormat="1" ht="22.9" customHeight="1">
      <c r="B141" s="176"/>
      <c r="C141" s="177"/>
      <c r="D141" s="178" t="s">
        <v>74</v>
      </c>
      <c r="E141" s="190" t="s">
        <v>9474</v>
      </c>
      <c r="F141" s="190" t="s">
        <v>8470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SUM(P142:P152)</f>
        <v>0</v>
      </c>
      <c r="Q141" s="184"/>
      <c r="R141" s="185">
        <f>SUM(R142:R152)</f>
        <v>0</v>
      </c>
      <c r="S141" s="184"/>
      <c r="T141" s="186">
        <f>SUM(T142:T152)</f>
        <v>0</v>
      </c>
      <c r="AR141" s="187" t="s">
        <v>288</v>
      </c>
      <c r="AT141" s="188" t="s">
        <v>74</v>
      </c>
      <c r="AU141" s="188" t="s">
        <v>83</v>
      </c>
      <c r="AY141" s="187" t="s">
        <v>239</v>
      </c>
      <c r="BK141" s="189">
        <f>SUM(BK142:BK152)</f>
        <v>0</v>
      </c>
    </row>
    <row r="142" spans="1:65" s="2" customFormat="1" ht="16.5" customHeight="1">
      <c r="A142" s="35"/>
      <c r="B142" s="36"/>
      <c r="C142" s="192" t="s">
        <v>327</v>
      </c>
      <c r="D142" s="192" t="s">
        <v>241</v>
      </c>
      <c r="E142" s="193" t="s">
        <v>9475</v>
      </c>
      <c r="F142" s="194" t="s">
        <v>9476</v>
      </c>
      <c r="G142" s="195" t="s">
        <v>6979</v>
      </c>
      <c r="H142" s="196">
        <v>1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7893</v>
      </c>
      <c r="AT142" s="203" t="s">
        <v>241</v>
      </c>
      <c r="AU142" s="203" t="s">
        <v>86</v>
      </c>
      <c r="AY142" s="18" t="s">
        <v>239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7893</v>
      </c>
      <c r="BM142" s="203" t="s">
        <v>9477</v>
      </c>
    </row>
    <row r="143" spans="1:65" s="2" customFormat="1" ht="16.5" customHeight="1">
      <c r="A143" s="35"/>
      <c r="B143" s="36"/>
      <c r="C143" s="192" t="s">
        <v>151</v>
      </c>
      <c r="D143" s="192" t="s">
        <v>241</v>
      </c>
      <c r="E143" s="193" t="s">
        <v>9478</v>
      </c>
      <c r="F143" s="194" t="s">
        <v>9479</v>
      </c>
      <c r="G143" s="195" t="s">
        <v>6979</v>
      </c>
      <c r="H143" s="196">
        <v>1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40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7893</v>
      </c>
      <c r="AT143" s="203" t="s">
        <v>241</v>
      </c>
      <c r="AU143" s="203" t="s">
        <v>86</v>
      </c>
      <c r="AY143" s="18" t="s">
        <v>239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7893</v>
      </c>
      <c r="BM143" s="203" t="s">
        <v>9480</v>
      </c>
    </row>
    <row r="144" spans="1:65" s="2" customFormat="1" ht="29.25">
      <c r="A144" s="35"/>
      <c r="B144" s="36"/>
      <c r="C144" s="37"/>
      <c r="D144" s="212" t="s">
        <v>741</v>
      </c>
      <c r="E144" s="37"/>
      <c r="F144" s="264" t="s">
        <v>9481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741</v>
      </c>
      <c r="AU144" s="18" t="s">
        <v>86</v>
      </c>
    </row>
    <row r="145" spans="1:65" s="2" customFormat="1" ht="16.5" customHeight="1">
      <c r="A145" s="35"/>
      <c r="B145" s="36"/>
      <c r="C145" s="192" t="s">
        <v>154</v>
      </c>
      <c r="D145" s="192" t="s">
        <v>241</v>
      </c>
      <c r="E145" s="193" t="s">
        <v>9482</v>
      </c>
      <c r="F145" s="194" t="s">
        <v>9483</v>
      </c>
      <c r="G145" s="195" t="s">
        <v>4179</v>
      </c>
      <c r="H145" s="196">
        <v>1</v>
      </c>
      <c r="I145" s="197"/>
      <c r="J145" s="198">
        <f>ROUND(I145*H145,2)</f>
        <v>0</v>
      </c>
      <c r="K145" s="194" t="s">
        <v>5456</v>
      </c>
      <c r="L145" s="40"/>
      <c r="M145" s="199" t="s">
        <v>1</v>
      </c>
      <c r="N145" s="200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7893</v>
      </c>
      <c r="AT145" s="203" t="s">
        <v>241</v>
      </c>
      <c r="AU145" s="203" t="s">
        <v>86</v>
      </c>
      <c r="AY145" s="18" t="s">
        <v>239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7893</v>
      </c>
      <c r="BM145" s="203" t="s">
        <v>9484</v>
      </c>
    </row>
    <row r="146" spans="1:65" s="2" customFormat="1" ht="29.25">
      <c r="A146" s="35"/>
      <c r="B146" s="36"/>
      <c r="C146" s="37"/>
      <c r="D146" s="212" t="s">
        <v>741</v>
      </c>
      <c r="E146" s="37"/>
      <c r="F146" s="264" t="s">
        <v>9485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741</v>
      </c>
      <c r="AU146" s="18" t="s">
        <v>86</v>
      </c>
    </row>
    <row r="147" spans="1:65" s="14" customFormat="1" ht="11.25">
      <c r="B147" s="221"/>
      <c r="C147" s="222"/>
      <c r="D147" s="212" t="s">
        <v>250</v>
      </c>
      <c r="E147" s="223" t="s">
        <v>1</v>
      </c>
      <c r="F147" s="224" t="s">
        <v>83</v>
      </c>
      <c r="G147" s="222"/>
      <c r="H147" s="225">
        <v>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250</v>
      </c>
      <c r="AU147" s="231" t="s">
        <v>86</v>
      </c>
      <c r="AV147" s="14" t="s">
        <v>86</v>
      </c>
      <c r="AW147" s="14" t="s">
        <v>31</v>
      </c>
      <c r="AX147" s="14" t="s">
        <v>83</v>
      </c>
      <c r="AY147" s="231" t="s">
        <v>239</v>
      </c>
    </row>
    <row r="148" spans="1:65" s="2" customFormat="1" ht="16.5" customHeight="1">
      <c r="A148" s="35"/>
      <c r="B148" s="36"/>
      <c r="C148" s="192" t="s">
        <v>157</v>
      </c>
      <c r="D148" s="192" t="s">
        <v>241</v>
      </c>
      <c r="E148" s="193" t="s">
        <v>9486</v>
      </c>
      <c r="F148" s="194" t="s">
        <v>9487</v>
      </c>
      <c r="G148" s="195" t="s">
        <v>4179</v>
      </c>
      <c r="H148" s="196">
        <v>1</v>
      </c>
      <c r="I148" s="197"/>
      <c r="J148" s="198">
        <f>ROUND(I148*H148,2)</f>
        <v>0</v>
      </c>
      <c r="K148" s="194" t="s">
        <v>5456</v>
      </c>
      <c r="L148" s="40"/>
      <c r="M148" s="199" t="s">
        <v>1</v>
      </c>
      <c r="N148" s="200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7893</v>
      </c>
      <c r="AT148" s="203" t="s">
        <v>241</v>
      </c>
      <c r="AU148" s="203" t="s">
        <v>86</v>
      </c>
      <c r="AY148" s="18" t="s">
        <v>239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7893</v>
      </c>
      <c r="BM148" s="203" t="s">
        <v>9488</v>
      </c>
    </row>
    <row r="149" spans="1:65" s="2" customFormat="1" ht="68.25">
      <c r="A149" s="35"/>
      <c r="B149" s="36"/>
      <c r="C149" s="37"/>
      <c r="D149" s="212" t="s">
        <v>741</v>
      </c>
      <c r="E149" s="37"/>
      <c r="F149" s="264" t="s">
        <v>9489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741</v>
      </c>
      <c r="AU149" s="18" t="s">
        <v>86</v>
      </c>
    </row>
    <row r="150" spans="1:65" s="14" customFormat="1" ht="11.25">
      <c r="B150" s="221"/>
      <c r="C150" s="222"/>
      <c r="D150" s="212" t="s">
        <v>250</v>
      </c>
      <c r="E150" s="223" t="s">
        <v>1</v>
      </c>
      <c r="F150" s="224" t="s">
        <v>83</v>
      </c>
      <c r="G150" s="222"/>
      <c r="H150" s="225">
        <v>1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250</v>
      </c>
      <c r="AU150" s="231" t="s">
        <v>86</v>
      </c>
      <c r="AV150" s="14" t="s">
        <v>86</v>
      </c>
      <c r="AW150" s="14" t="s">
        <v>31</v>
      </c>
      <c r="AX150" s="14" t="s">
        <v>83</v>
      </c>
      <c r="AY150" s="231" t="s">
        <v>239</v>
      </c>
    </row>
    <row r="151" spans="1:65" s="2" customFormat="1" ht="16.5" customHeight="1">
      <c r="A151" s="35"/>
      <c r="B151" s="36"/>
      <c r="C151" s="192" t="s">
        <v>161</v>
      </c>
      <c r="D151" s="192" t="s">
        <v>241</v>
      </c>
      <c r="E151" s="193" t="s">
        <v>9490</v>
      </c>
      <c r="F151" s="194" t="s">
        <v>9491</v>
      </c>
      <c r="G151" s="195" t="s">
        <v>4179</v>
      </c>
      <c r="H151" s="196">
        <v>1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7893</v>
      </c>
      <c r="AT151" s="203" t="s">
        <v>241</v>
      </c>
      <c r="AU151" s="203" t="s">
        <v>86</v>
      </c>
      <c r="AY151" s="18" t="s">
        <v>239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7893</v>
      </c>
      <c r="BM151" s="203" t="s">
        <v>9492</v>
      </c>
    </row>
    <row r="152" spans="1:65" s="2" customFormat="1" ht="146.25">
      <c r="A152" s="35"/>
      <c r="B152" s="36"/>
      <c r="C152" s="37"/>
      <c r="D152" s="212" t="s">
        <v>741</v>
      </c>
      <c r="E152" s="37"/>
      <c r="F152" s="264" t="s">
        <v>9493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741</v>
      </c>
      <c r="AU152" s="18" t="s">
        <v>86</v>
      </c>
    </row>
    <row r="153" spans="1:65" s="12" customFormat="1" ht="22.9" customHeight="1">
      <c r="B153" s="176"/>
      <c r="C153" s="177"/>
      <c r="D153" s="178" t="s">
        <v>74</v>
      </c>
      <c r="E153" s="190" t="s">
        <v>7889</v>
      </c>
      <c r="F153" s="190" t="s">
        <v>7890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SUM(P154:P155)</f>
        <v>0</v>
      </c>
      <c r="Q153" s="184"/>
      <c r="R153" s="185">
        <f>SUM(R154:R155)</f>
        <v>0</v>
      </c>
      <c r="S153" s="184"/>
      <c r="T153" s="186">
        <f>SUM(T154:T155)</f>
        <v>0</v>
      </c>
      <c r="AR153" s="187" t="s">
        <v>288</v>
      </c>
      <c r="AT153" s="188" t="s">
        <v>74</v>
      </c>
      <c r="AU153" s="188" t="s">
        <v>83</v>
      </c>
      <c r="AY153" s="187" t="s">
        <v>239</v>
      </c>
      <c r="BK153" s="189">
        <f>SUM(BK154:BK155)</f>
        <v>0</v>
      </c>
    </row>
    <row r="154" spans="1:65" s="2" customFormat="1" ht="33" customHeight="1">
      <c r="A154" s="35"/>
      <c r="B154" s="36"/>
      <c r="C154" s="192" t="s">
        <v>164</v>
      </c>
      <c r="D154" s="192" t="s">
        <v>241</v>
      </c>
      <c r="E154" s="193" t="s">
        <v>9494</v>
      </c>
      <c r="F154" s="194" t="s">
        <v>9495</v>
      </c>
      <c r="G154" s="195" t="s">
        <v>4179</v>
      </c>
      <c r="H154" s="196">
        <v>1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7893</v>
      </c>
      <c r="AT154" s="203" t="s">
        <v>241</v>
      </c>
      <c r="AU154" s="203" t="s">
        <v>86</v>
      </c>
      <c r="AY154" s="18" t="s">
        <v>239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7893</v>
      </c>
      <c r="BM154" s="203" t="s">
        <v>9496</v>
      </c>
    </row>
    <row r="155" spans="1:65" s="2" customFormat="1" ht="107.25">
      <c r="A155" s="35"/>
      <c r="B155" s="36"/>
      <c r="C155" s="37"/>
      <c r="D155" s="212" t="s">
        <v>741</v>
      </c>
      <c r="E155" s="37"/>
      <c r="F155" s="264" t="s">
        <v>9497</v>
      </c>
      <c r="G155" s="37"/>
      <c r="H155" s="37"/>
      <c r="I155" s="207"/>
      <c r="J155" s="37"/>
      <c r="K155" s="37"/>
      <c r="L155" s="40"/>
      <c r="M155" s="265"/>
      <c r="N155" s="266"/>
      <c r="O155" s="267"/>
      <c r="P155" s="267"/>
      <c r="Q155" s="267"/>
      <c r="R155" s="267"/>
      <c r="S155" s="267"/>
      <c r="T155" s="268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741</v>
      </c>
      <c r="AU155" s="18" t="s">
        <v>86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PU7ca0MJUNgMJ4YzEvMLuthkmHn87KcmV7w+4sph/kGszV6ynggcMBQGmrUMXsNv1YnYlIdxSuh4N74mPofN6g==" saltValue="jYw4Ek9SdF+NobJQ89A38FJ/EzRO+RWTrIwFOhrfwl4qyHUI1dbPIy13PjzuRngHn+iM0RN4knk8MHajPojOrg==" spinCount="100000" sheet="1" objects="1" scenarios="1" formatColumns="0" formatRows="0" autoFilter="0"/>
  <autoFilter ref="C120:K155" xr:uid="{00000000-0009-0000-0000-00001C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58</vt:i4>
      </vt:variant>
    </vt:vector>
  </HeadingPairs>
  <TitlesOfParts>
    <vt:vector size="87" baseType="lpstr">
      <vt:lpstr>Rekapitulace stavby</vt:lpstr>
      <vt:lpstr>01 - SO 253 Budova JSDH -...</vt:lpstr>
      <vt:lpstr>02 - SO 253 Budova JSDH -...</vt:lpstr>
      <vt:lpstr>03-1 - Topný systém</vt:lpstr>
      <vt:lpstr>03-2 - Výměníková stanice</vt:lpstr>
      <vt:lpstr>03-3 - Horkovodní přípojka</vt:lpstr>
      <vt:lpstr>VZT-01 - Zařízení č.1 - Š...</vt:lpstr>
      <vt:lpstr>VZT-02 - Zařízení č.2 - K...</vt:lpstr>
      <vt:lpstr>VZT-03 - Zařízení č.3 - V...</vt:lpstr>
      <vt:lpstr>VZT-04 - Zařízení č.4 - M...</vt:lpstr>
      <vt:lpstr>VZT-05 - Zařízení č.5 - D...</vt:lpstr>
      <vt:lpstr>VZT-06 - Zařízení č.6 - G...</vt:lpstr>
      <vt:lpstr>VZT-08 - Zařízení č.8 - S...</vt:lpstr>
      <vt:lpstr>VZT-09 - Zařízení č.9 - S...</vt:lpstr>
      <vt:lpstr>VZT-10 - Zařízení č.10 - ...</vt:lpstr>
      <vt:lpstr>VZT-11 - Ostatní</vt:lpstr>
      <vt:lpstr>05 - SO 253 Budova JSDH -...</vt:lpstr>
      <vt:lpstr>06 - SO 253 Budova JSDH -...</vt:lpstr>
      <vt:lpstr>07 - SO 253 Budova JSDH -...</vt:lpstr>
      <vt:lpstr>08 - SO 253 - Rozvody stl...</vt:lpstr>
      <vt:lpstr>09 - SO 253 - Silnoproudá...</vt:lpstr>
      <vt:lpstr>10 - SO 253 - Monitoring ...</vt:lpstr>
      <vt:lpstr>11 - SO 253 - M a R</vt:lpstr>
      <vt:lpstr>12 - SO 254 Komunikace a ...</vt:lpstr>
      <vt:lpstr>13 - SO 255 Dešťová kanal...</vt:lpstr>
      <vt:lpstr>14 - SO 256 Oplocení  -  ...</vt:lpstr>
      <vt:lpstr>15 - Vybavení objektu</vt:lpstr>
      <vt:lpstr>16 - IT vybavení</vt:lpstr>
      <vt:lpstr>17 - VRN stavby</vt:lpstr>
      <vt:lpstr>'01 - SO 253 Budova JSDH -...'!Názvy_tisku</vt:lpstr>
      <vt:lpstr>'02 - SO 253 Budova JSDH -...'!Názvy_tisku</vt:lpstr>
      <vt:lpstr>'03-1 - Topný systém'!Názvy_tisku</vt:lpstr>
      <vt:lpstr>'03-2 - Výměníková stanice'!Názvy_tisku</vt:lpstr>
      <vt:lpstr>'03-3 - Horkovodní přípojka'!Názvy_tisku</vt:lpstr>
      <vt:lpstr>'05 - SO 253 Budova JSDH -...'!Názvy_tisku</vt:lpstr>
      <vt:lpstr>'06 - SO 253 Budova JSDH -...'!Názvy_tisku</vt:lpstr>
      <vt:lpstr>'07 - SO 253 Budova JSDH -...'!Názvy_tisku</vt:lpstr>
      <vt:lpstr>'08 - SO 253 - Rozvody stl...'!Názvy_tisku</vt:lpstr>
      <vt:lpstr>'09 - SO 253 - Silnoproudá...'!Názvy_tisku</vt:lpstr>
      <vt:lpstr>'10 - SO 253 - Monitoring ...'!Názvy_tisku</vt:lpstr>
      <vt:lpstr>'11 - SO 253 - M a R'!Názvy_tisku</vt:lpstr>
      <vt:lpstr>'12 - SO 254 Komunikace a ...'!Názvy_tisku</vt:lpstr>
      <vt:lpstr>'13 - SO 255 Dešťová kanal...'!Názvy_tisku</vt:lpstr>
      <vt:lpstr>'14 - SO 256 Oplocení  -  ...'!Názvy_tisku</vt:lpstr>
      <vt:lpstr>'15 - Vybavení objektu'!Názvy_tisku</vt:lpstr>
      <vt:lpstr>'16 - IT vybavení'!Názvy_tisku</vt:lpstr>
      <vt:lpstr>'17 - VRN stavby'!Názvy_tisku</vt:lpstr>
      <vt:lpstr>'Rekapitulace stavby'!Názvy_tisku</vt:lpstr>
      <vt:lpstr>'VZT-01 - Zařízení č.1 - Š...'!Názvy_tisku</vt:lpstr>
      <vt:lpstr>'VZT-02 - Zařízení č.2 - K...'!Názvy_tisku</vt:lpstr>
      <vt:lpstr>'VZT-03 - Zařízení č.3 - V...'!Názvy_tisku</vt:lpstr>
      <vt:lpstr>'VZT-04 - Zařízení č.4 - M...'!Názvy_tisku</vt:lpstr>
      <vt:lpstr>'VZT-05 - Zařízení č.5 - D...'!Názvy_tisku</vt:lpstr>
      <vt:lpstr>'VZT-06 - Zařízení č.6 - G...'!Názvy_tisku</vt:lpstr>
      <vt:lpstr>'VZT-08 - Zařízení č.8 - S...'!Názvy_tisku</vt:lpstr>
      <vt:lpstr>'VZT-09 - Zařízení č.9 - S...'!Názvy_tisku</vt:lpstr>
      <vt:lpstr>'VZT-10 - Zařízení č.10 - ...'!Názvy_tisku</vt:lpstr>
      <vt:lpstr>'VZT-11 - Ostatní'!Názvy_tisku</vt:lpstr>
      <vt:lpstr>'01 - SO 253 Budova JSDH -...'!Oblast_tisku</vt:lpstr>
      <vt:lpstr>'02 - SO 253 Budova JSDH -...'!Oblast_tisku</vt:lpstr>
      <vt:lpstr>'03-1 - Topný systém'!Oblast_tisku</vt:lpstr>
      <vt:lpstr>'03-2 - Výměníková stanice'!Oblast_tisku</vt:lpstr>
      <vt:lpstr>'03-3 - Horkovodní přípojka'!Oblast_tisku</vt:lpstr>
      <vt:lpstr>'05 - SO 253 Budova JSDH -...'!Oblast_tisku</vt:lpstr>
      <vt:lpstr>'06 - SO 253 Budova JSDH -...'!Oblast_tisku</vt:lpstr>
      <vt:lpstr>'07 - SO 253 Budova JSDH -...'!Oblast_tisku</vt:lpstr>
      <vt:lpstr>'08 - SO 253 - Rozvody stl...'!Oblast_tisku</vt:lpstr>
      <vt:lpstr>'09 - SO 253 - Silnoproudá...'!Oblast_tisku</vt:lpstr>
      <vt:lpstr>'10 - SO 253 - Monitoring ...'!Oblast_tisku</vt:lpstr>
      <vt:lpstr>'11 - SO 253 - M a R'!Oblast_tisku</vt:lpstr>
      <vt:lpstr>'12 - SO 254 Komunikace a ...'!Oblast_tisku</vt:lpstr>
      <vt:lpstr>'13 - SO 255 Dešťová kanal...'!Oblast_tisku</vt:lpstr>
      <vt:lpstr>'14 - SO 256 Oplocení  -  ...'!Oblast_tisku</vt:lpstr>
      <vt:lpstr>'15 - Vybavení objektu'!Oblast_tisku</vt:lpstr>
      <vt:lpstr>'16 - IT vybavení'!Oblast_tisku</vt:lpstr>
      <vt:lpstr>'17 - VRN stavby'!Oblast_tisku</vt:lpstr>
      <vt:lpstr>'Rekapitulace stavby'!Oblast_tisku</vt:lpstr>
      <vt:lpstr>'VZT-01 - Zařízení č.1 - Š...'!Oblast_tisku</vt:lpstr>
      <vt:lpstr>'VZT-02 - Zařízení č.2 - K...'!Oblast_tisku</vt:lpstr>
      <vt:lpstr>'VZT-03 - Zařízení č.3 - V...'!Oblast_tisku</vt:lpstr>
      <vt:lpstr>'VZT-04 - Zařízení č.4 - M...'!Oblast_tisku</vt:lpstr>
      <vt:lpstr>'VZT-05 - Zařízení č.5 - D...'!Oblast_tisku</vt:lpstr>
      <vt:lpstr>'VZT-06 - Zařízení č.6 - G...'!Oblast_tisku</vt:lpstr>
      <vt:lpstr>'VZT-08 - Zařízení č.8 - S...'!Oblast_tisku</vt:lpstr>
      <vt:lpstr>'VZT-09 - Zařízení č.9 - S...'!Oblast_tisku</vt:lpstr>
      <vt:lpstr>'VZT-10 - Zařízení č.10 - ...'!Oblast_tisku</vt:lpstr>
      <vt:lpstr>'VZT-11 - Ostatní'!Oblast_tisku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SN-PC\SN</dc:creator>
  <cp:lastModifiedBy>Kříbková Irena</cp:lastModifiedBy>
  <dcterms:created xsi:type="dcterms:W3CDTF">2022-07-22T09:38:55Z</dcterms:created>
  <dcterms:modified xsi:type="dcterms:W3CDTF">2022-07-22T12:24:43Z</dcterms:modified>
</cp:coreProperties>
</file>